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yagh\fc-performeter\data\processed\unvfvt23\"/>
    </mc:Choice>
  </mc:AlternateContent>
  <xr:revisionPtr revIDLastSave="0" documentId="13_ncr:1_{D54920B6-EE08-4D69-A09D-2CC49C09DF2C}" xr6:coauthVersionLast="47" xr6:coauthVersionMax="47" xr10:uidLastSave="{00000000-0000-0000-0000-000000000000}"/>
  <bookViews>
    <workbookView xWindow="-120" yWindow="-120" windowWidth="29040" windowHeight="16440" firstSheet="2" activeTab="8" xr2:uid="{00000000-000D-0000-FFFF-FFFF00000000}"/>
  </bookViews>
  <sheets>
    <sheet name="disability" sheetId="1" r:id="rId1"/>
    <sheet name="disability_normalized" sheetId="16" r:id="rId2"/>
    <sheet name="Sheet1" sheetId="14" r:id="rId3"/>
    <sheet name="pain_sleep" sheetId="9" r:id="rId4"/>
    <sheet name="bladder_sex" sheetId="10" r:id="rId5"/>
    <sheet name="social_participation" sheetId="11" r:id="rId6"/>
    <sheet name="adaptation" sheetId="12" r:id="rId7"/>
    <sheet name="ptc_eval" sheetId="13" r:id="rId8"/>
    <sheet name="overall_assessment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7" l="1"/>
  <c r="E16" i="17"/>
  <c r="F16" i="17"/>
  <c r="G16" i="17"/>
  <c r="H16" i="17"/>
  <c r="I16" i="17"/>
  <c r="J16" i="17"/>
  <c r="K16" i="17"/>
  <c r="C16" i="17"/>
  <c r="X3" i="13"/>
  <c r="Y3" i="13" s="1"/>
  <c r="X4" i="13"/>
  <c r="X5" i="13"/>
  <c r="Y5" i="13" s="1"/>
  <c r="X6" i="13"/>
  <c r="X7" i="13"/>
  <c r="Y7" i="13" s="1"/>
  <c r="X8" i="13"/>
  <c r="X9" i="13"/>
  <c r="Y9" i="13" s="1"/>
  <c r="X10" i="13"/>
  <c r="X11" i="13"/>
  <c r="Y11" i="13" s="1"/>
  <c r="X12" i="13"/>
  <c r="X13" i="13"/>
  <c r="Y13" i="13" s="1"/>
  <c r="X14" i="13"/>
  <c r="X15" i="13"/>
  <c r="Y15" i="13" s="1"/>
  <c r="X16" i="13"/>
  <c r="X17" i="13"/>
  <c r="Y17" i="13" s="1"/>
  <c r="X18" i="13"/>
  <c r="X19" i="13"/>
  <c r="Y19" i="13" s="1"/>
  <c r="X20" i="13"/>
  <c r="X21" i="13"/>
  <c r="Y21" i="13" s="1"/>
  <c r="X22" i="13"/>
  <c r="X23" i="13"/>
  <c r="Y23" i="13" s="1"/>
  <c r="X24" i="13"/>
  <c r="X25" i="13"/>
  <c r="Y25" i="13" s="1"/>
  <c r="X26" i="13"/>
  <c r="X27" i="13"/>
  <c r="Y27" i="13" s="1"/>
  <c r="X2" i="13"/>
  <c r="V40" i="12"/>
  <c r="W40" i="12"/>
  <c r="X40" i="12"/>
  <c r="Y40" i="12"/>
  <c r="Z40" i="12"/>
  <c r="AA40" i="12"/>
  <c r="AB40" i="12"/>
  <c r="AC40" i="12"/>
  <c r="AD40" i="12"/>
  <c r="AE40" i="12"/>
  <c r="U40" i="12"/>
  <c r="V37" i="12"/>
  <c r="W37" i="12"/>
  <c r="X37" i="12"/>
  <c r="Y37" i="12"/>
  <c r="Z37" i="12"/>
  <c r="AA37" i="12"/>
  <c r="AB37" i="12"/>
  <c r="AC37" i="12"/>
  <c r="AD37" i="12"/>
  <c r="AE37" i="12"/>
  <c r="U37" i="12"/>
  <c r="V34" i="12"/>
  <c r="W34" i="12"/>
  <c r="X34" i="12"/>
  <c r="Y34" i="12"/>
  <c r="Z34" i="12"/>
  <c r="AA34" i="12"/>
  <c r="AB34" i="12"/>
  <c r="AC34" i="12"/>
  <c r="AD34" i="12"/>
  <c r="AE34" i="12"/>
  <c r="U34" i="12"/>
  <c r="V31" i="12"/>
  <c r="W31" i="12"/>
  <c r="X31" i="12"/>
  <c r="Y31" i="12"/>
  <c r="Z31" i="12"/>
  <c r="AA31" i="12"/>
  <c r="AB31" i="12"/>
  <c r="AC31" i="12"/>
  <c r="AD31" i="12"/>
  <c r="AE31" i="12"/>
  <c r="U31" i="12"/>
  <c r="V28" i="12"/>
  <c r="W28" i="12"/>
  <c r="X28" i="12"/>
  <c r="Y28" i="12"/>
  <c r="Z28" i="12"/>
  <c r="AA28" i="12"/>
  <c r="AB28" i="12"/>
  <c r="AC28" i="12"/>
  <c r="AD28" i="12"/>
  <c r="AE28" i="12"/>
  <c r="U28" i="12"/>
  <c r="V25" i="12"/>
  <c r="W25" i="12"/>
  <c r="X25" i="12"/>
  <c r="Y25" i="12"/>
  <c r="Z25" i="12"/>
  <c r="AA25" i="12"/>
  <c r="AB25" i="12"/>
  <c r="AC25" i="12"/>
  <c r="AD25" i="12"/>
  <c r="AE25" i="12"/>
  <c r="U25" i="12"/>
  <c r="V22" i="12"/>
  <c r="W22" i="12"/>
  <c r="X22" i="12"/>
  <c r="Y22" i="12"/>
  <c r="Z22" i="12"/>
  <c r="AA22" i="12"/>
  <c r="AB22" i="12"/>
  <c r="AC22" i="12"/>
  <c r="AD22" i="12"/>
  <c r="AE22" i="12"/>
  <c r="U22" i="12"/>
  <c r="V19" i="12"/>
  <c r="W19" i="12"/>
  <c r="X19" i="12"/>
  <c r="Y19" i="12"/>
  <c r="Z19" i="12"/>
  <c r="AA19" i="12"/>
  <c r="AB19" i="12"/>
  <c r="AC19" i="12"/>
  <c r="AD19" i="12"/>
  <c r="AE19" i="12"/>
  <c r="U19" i="12"/>
  <c r="V16" i="12"/>
  <c r="W16" i="12"/>
  <c r="X16" i="12"/>
  <c r="Y16" i="12"/>
  <c r="Z16" i="12"/>
  <c r="AA16" i="12"/>
  <c r="AB16" i="12"/>
  <c r="AC16" i="12"/>
  <c r="AD16" i="12"/>
  <c r="AE16" i="12"/>
  <c r="U16" i="12"/>
  <c r="V13" i="12"/>
  <c r="W13" i="12"/>
  <c r="X13" i="12"/>
  <c r="Y13" i="12"/>
  <c r="Z13" i="12"/>
  <c r="AA13" i="12"/>
  <c r="AB13" i="12"/>
  <c r="AC13" i="12"/>
  <c r="AD13" i="12"/>
  <c r="AE13" i="12"/>
  <c r="U13" i="12"/>
  <c r="V10" i="12"/>
  <c r="W10" i="12"/>
  <c r="X10" i="12"/>
  <c r="Y10" i="12"/>
  <c r="Z10" i="12"/>
  <c r="AA10" i="12"/>
  <c r="AB10" i="12"/>
  <c r="AC10" i="12"/>
  <c r="AD10" i="12"/>
  <c r="AE10" i="12"/>
  <c r="U10" i="12"/>
  <c r="V7" i="12"/>
  <c r="W7" i="12"/>
  <c r="X7" i="12"/>
  <c r="Y7" i="12"/>
  <c r="Z7" i="12"/>
  <c r="AA7" i="12"/>
  <c r="AB7" i="12"/>
  <c r="AC7" i="12"/>
  <c r="AD7" i="12"/>
  <c r="AE7" i="12"/>
  <c r="U7" i="12"/>
  <c r="V4" i="12"/>
  <c r="W4" i="12"/>
  <c r="X4" i="12"/>
  <c r="Y4" i="12"/>
  <c r="Z4" i="12"/>
  <c r="AA4" i="12"/>
  <c r="AB4" i="12"/>
  <c r="AC4" i="12"/>
  <c r="AD4" i="12"/>
  <c r="AE4" i="12"/>
  <c r="U4" i="12"/>
  <c r="V40" i="11"/>
  <c r="W40" i="11"/>
  <c r="X40" i="11"/>
  <c r="Y40" i="11"/>
  <c r="Z40" i="11"/>
  <c r="AA40" i="11"/>
  <c r="AB40" i="11"/>
  <c r="V37" i="11"/>
  <c r="W37" i="11"/>
  <c r="X37" i="11"/>
  <c r="Y37" i="11"/>
  <c r="Z37" i="11"/>
  <c r="AA37" i="11"/>
  <c r="AB37" i="11"/>
  <c r="V34" i="11"/>
  <c r="W34" i="11"/>
  <c r="X34" i="11"/>
  <c r="Y34" i="11"/>
  <c r="Z34" i="11"/>
  <c r="AA34" i="11"/>
  <c r="AB34" i="11"/>
  <c r="V31" i="11"/>
  <c r="W31" i="11"/>
  <c r="X31" i="11"/>
  <c r="Y31" i="11"/>
  <c r="Z31" i="11"/>
  <c r="AA31" i="11"/>
  <c r="AB31" i="11"/>
  <c r="V28" i="11"/>
  <c r="W28" i="11"/>
  <c r="X28" i="11"/>
  <c r="Y28" i="11"/>
  <c r="Z28" i="11"/>
  <c r="AA28" i="11"/>
  <c r="AB28" i="11"/>
  <c r="V25" i="11"/>
  <c r="W25" i="11"/>
  <c r="X25" i="11"/>
  <c r="Y25" i="11"/>
  <c r="Z25" i="11"/>
  <c r="AA25" i="11"/>
  <c r="AB25" i="11"/>
  <c r="V22" i="11"/>
  <c r="W22" i="11"/>
  <c r="X22" i="11"/>
  <c r="Y22" i="11"/>
  <c r="Z22" i="11"/>
  <c r="AA22" i="11"/>
  <c r="AB22" i="11"/>
  <c r="V19" i="11"/>
  <c r="W19" i="11"/>
  <c r="X19" i="11"/>
  <c r="Y19" i="11"/>
  <c r="Z19" i="11"/>
  <c r="AA19" i="11"/>
  <c r="AB19" i="11"/>
  <c r="V16" i="11"/>
  <c r="W16" i="11"/>
  <c r="X16" i="11"/>
  <c r="Y16" i="11"/>
  <c r="Z16" i="11"/>
  <c r="AA16" i="11"/>
  <c r="AB16" i="11"/>
  <c r="V13" i="11"/>
  <c r="W13" i="11"/>
  <c r="X13" i="11"/>
  <c r="Y13" i="11"/>
  <c r="Z13" i="11"/>
  <c r="AA13" i="11"/>
  <c r="AB13" i="11"/>
  <c r="U40" i="11"/>
  <c r="U37" i="11"/>
  <c r="U34" i="11"/>
  <c r="U31" i="11"/>
  <c r="U28" i="11"/>
  <c r="U25" i="11"/>
  <c r="U22" i="11"/>
  <c r="U19" i="11"/>
  <c r="U16" i="11"/>
  <c r="U13" i="11"/>
  <c r="V10" i="11"/>
  <c r="W10" i="11"/>
  <c r="X10" i="11"/>
  <c r="Y10" i="11"/>
  <c r="Z10" i="11"/>
  <c r="AA10" i="11"/>
  <c r="AB10" i="11"/>
  <c r="U10" i="11"/>
  <c r="V7" i="11"/>
  <c r="W7" i="11"/>
  <c r="X7" i="11"/>
  <c r="Y7" i="11"/>
  <c r="Z7" i="11"/>
  <c r="AA7" i="11"/>
  <c r="AB7" i="11"/>
  <c r="U7" i="11"/>
  <c r="V4" i="11"/>
  <c r="W4" i="11"/>
  <c r="X4" i="11"/>
  <c r="Y4" i="11"/>
  <c r="Z4" i="11"/>
  <c r="AA4" i="11"/>
  <c r="AB4" i="11"/>
  <c r="U4" i="11"/>
  <c r="AC15" i="11"/>
  <c r="AD15" i="11" s="1"/>
  <c r="AC17" i="11"/>
  <c r="AD17" i="11" s="1"/>
  <c r="AC18" i="11"/>
  <c r="AD18" i="11" s="1"/>
  <c r="AD19" i="11" s="1"/>
  <c r="AC20" i="11"/>
  <c r="AD20" i="11" s="1"/>
  <c r="AC21" i="11"/>
  <c r="AD21" i="11" s="1"/>
  <c r="AD22" i="11" s="1"/>
  <c r="AC23" i="11"/>
  <c r="AD23" i="11" s="1"/>
  <c r="AC24" i="11"/>
  <c r="AD24" i="11" s="1"/>
  <c r="AC26" i="11"/>
  <c r="AD26" i="11" s="1"/>
  <c r="AC27" i="11"/>
  <c r="AD27" i="11" s="1"/>
  <c r="AD28" i="11" s="1"/>
  <c r="AC29" i="11"/>
  <c r="AD29" i="11" s="1"/>
  <c r="AC30" i="11"/>
  <c r="AD30" i="11" s="1"/>
  <c r="AD31" i="11" s="1"/>
  <c r="AC32" i="11"/>
  <c r="AD32" i="11" s="1"/>
  <c r="AC33" i="11"/>
  <c r="AD33" i="11" s="1"/>
  <c r="AC35" i="11"/>
  <c r="AD35" i="11" s="1"/>
  <c r="AC36" i="11"/>
  <c r="AD36" i="11" s="1"/>
  <c r="AC38" i="11"/>
  <c r="AD38" i="11" s="1"/>
  <c r="AC39" i="11"/>
  <c r="AD39" i="11" s="1"/>
  <c r="AD40" i="11" s="1"/>
  <c r="AC14" i="11"/>
  <c r="AD14" i="11" s="1"/>
  <c r="AC5" i="11"/>
  <c r="AD5" i="11" s="1"/>
  <c r="AC6" i="11"/>
  <c r="AD6" i="11" s="1"/>
  <c r="AC8" i="11"/>
  <c r="AD8" i="11" s="1"/>
  <c r="AC9" i="11"/>
  <c r="AD9" i="11" s="1"/>
  <c r="AC11" i="11"/>
  <c r="AD11" i="11" s="1"/>
  <c r="AC12" i="11"/>
  <c r="AD12" i="11" s="1"/>
  <c r="AC3" i="11"/>
  <c r="AD3" i="11" s="1"/>
  <c r="AC2" i="11"/>
  <c r="AD2" i="11" s="1"/>
  <c r="V40" i="10"/>
  <c r="V37" i="10"/>
  <c r="V34" i="10"/>
  <c r="V31" i="10"/>
  <c r="V28" i="10"/>
  <c r="V25" i="10"/>
  <c r="V22" i="10"/>
  <c r="V19" i="10"/>
  <c r="V16" i="10"/>
  <c r="V13" i="10"/>
  <c r="V10" i="10"/>
  <c r="V7" i="10"/>
  <c r="V4" i="10"/>
  <c r="U40" i="10"/>
  <c r="U37" i="10"/>
  <c r="U34" i="10"/>
  <c r="U31" i="10"/>
  <c r="U28" i="10"/>
  <c r="U25" i="10"/>
  <c r="U22" i="10"/>
  <c r="U19" i="10"/>
  <c r="U16" i="10"/>
  <c r="U13" i="10"/>
  <c r="U10" i="10"/>
  <c r="U7" i="10"/>
  <c r="U4" i="10"/>
  <c r="V40" i="16"/>
  <c r="W40" i="16"/>
  <c r="X40" i="16"/>
  <c r="Y40" i="16"/>
  <c r="Z40" i="16"/>
  <c r="AA40" i="16"/>
  <c r="AB40" i="16"/>
  <c r="AC40" i="16"/>
  <c r="AD40" i="16"/>
  <c r="AE40" i="16"/>
  <c r="AF40" i="16"/>
  <c r="U40" i="16"/>
  <c r="V37" i="16"/>
  <c r="W37" i="16"/>
  <c r="X37" i="16"/>
  <c r="Y37" i="16"/>
  <c r="Z37" i="16"/>
  <c r="AA37" i="16"/>
  <c r="AB37" i="16"/>
  <c r="AC37" i="16"/>
  <c r="AD37" i="16"/>
  <c r="AE37" i="16"/>
  <c r="AF37" i="16"/>
  <c r="U37" i="16"/>
  <c r="V34" i="16"/>
  <c r="W34" i="16"/>
  <c r="X34" i="16"/>
  <c r="Y34" i="16"/>
  <c r="Z34" i="16"/>
  <c r="AA34" i="16"/>
  <c r="AB34" i="16"/>
  <c r="AC34" i="16"/>
  <c r="AD34" i="16"/>
  <c r="AE34" i="16"/>
  <c r="AF34" i="16"/>
  <c r="U34" i="16"/>
  <c r="V31" i="16"/>
  <c r="W31" i="16"/>
  <c r="X31" i="16"/>
  <c r="Y31" i="16"/>
  <c r="Z31" i="16"/>
  <c r="AA31" i="16"/>
  <c r="AB31" i="16"/>
  <c r="AC31" i="16"/>
  <c r="AD31" i="16"/>
  <c r="AE31" i="16"/>
  <c r="AF31" i="16"/>
  <c r="U31" i="16"/>
  <c r="V28" i="16"/>
  <c r="W28" i="16"/>
  <c r="X28" i="16"/>
  <c r="Y28" i="16"/>
  <c r="Z28" i="16"/>
  <c r="AA28" i="16"/>
  <c r="AB28" i="16"/>
  <c r="AC28" i="16"/>
  <c r="AD28" i="16"/>
  <c r="AE28" i="16"/>
  <c r="AF28" i="16"/>
  <c r="U28" i="16"/>
  <c r="V25" i="16"/>
  <c r="W25" i="16"/>
  <c r="X25" i="16"/>
  <c r="Y25" i="16"/>
  <c r="Z25" i="16"/>
  <c r="AA25" i="16"/>
  <c r="AB25" i="16"/>
  <c r="AC25" i="16"/>
  <c r="AD25" i="16"/>
  <c r="AE25" i="16"/>
  <c r="AF25" i="16"/>
  <c r="U25" i="16"/>
  <c r="V22" i="16"/>
  <c r="W22" i="16"/>
  <c r="X22" i="16"/>
  <c r="Y22" i="16"/>
  <c r="Z22" i="16"/>
  <c r="AA22" i="16"/>
  <c r="AB22" i="16"/>
  <c r="AC22" i="16"/>
  <c r="AD22" i="16"/>
  <c r="AE22" i="16"/>
  <c r="AF22" i="16"/>
  <c r="U22" i="16"/>
  <c r="V19" i="16"/>
  <c r="W19" i="16"/>
  <c r="X19" i="16"/>
  <c r="Y19" i="16"/>
  <c r="Z19" i="16"/>
  <c r="AA19" i="16"/>
  <c r="AB19" i="16"/>
  <c r="AC19" i="16"/>
  <c r="AD19" i="16"/>
  <c r="AE19" i="16"/>
  <c r="AF19" i="16"/>
  <c r="U19" i="16"/>
  <c r="V16" i="16"/>
  <c r="W16" i="16"/>
  <c r="X16" i="16"/>
  <c r="Y16" i="16"/>
  <c r="Z16" i="16"/>
  <c r="AA16" i="16"/>
  <c r="AB16" i="16"/>
  <c r="AC16" i="16"/>
  <c r="AD16" i="16"/>
  <c r="AE16" i="16"/>
  <c r="AF16" i="16"/>
  <c r="U16" i="16"/>
  <c r="V13" i="16"/>
  <c r="W13" i="16"/>
  <c r="X13" i="16"/>
  <c r="Y13" i="16"/>
  <c r="Z13" i="16"/>
  <c r="AA13" i="16"/>
  <c r="AB13" i="16"/>
  <c r="AC13" i="16"/>
  <c r="AD13" i="16"/>
  <c r="AE13" i="16"/>
  <c r="AF13" i="16"/>
  <c r="U13" i="16"/>
  <c r="V10" i="16"/>
  <c r="W10" i="16"/>
  <c r="X10" i="16"/>
  <c r="Y10" i="16"/>
  <c r="Z10" i="16"/>
  <c r="AA10" i="16"/>
  <c r="AB10" i="16"/>
  <c r="AC10" i="16"/>
  <c r="AD10" i="16"/>
  <c r="AE10" i="16"/>
  <c r="AF10" i="16"/>
  <c r="U10" i="16"/>
  <c r="V7" i="16"/>
  <c r="W7" i="16"/>
  <c r="X7" i="16"/>
  <c r="Y7" i="16"/>
  <c r="Z7" i="16"/>
  <c r="AA7" i="16"/>
  <c r="AB7" i="16"/>
  <c r="AC7" i="16"/>
  <c r="AD7" i="16"/>
  <c r="AE7" i="16"/>
  <c r="AF7" i="16"/>
  <c r="U7" i="16"/>
  <c r="V4" i="16"/>
  <c r="W4" i="16"/>
  <c r="X4" i="16"/>
  <c r="Y4" i="16"/>
  <c r="Z4" i="16"/>
  <c r="AA4" i="16"/>
  <c r="AB4" i="16"/>
  <c r="AC4" i="16"/>
  <c r="AD4" i="16"/>
  <c r="AE4" i="16"/>
  <c r="AF4" i="16"/>
  <c r="U4" i="16"/>
  <c r="AK9" i="16"/>
  <c r="Y20" i="14"/>
  <c r="AC39" i="9"/>
  <c r="AC38" i="9"/>
  <c r="AC36" i="9"/>
  <c r="AC35" i="9"/>
  <c r="AC33" i="9"/>
  <c r="AC32" i="9"/>
  <c r="AC30" i="9"/>
  <c r="AC29" i="9"/>
  <c r="AC27" i="9"/>
  <c r="AC26" i="9"/>
  <c r="AC24" i="9"/>
  <c r="AC23" i="9"/>
  <c r="AC21" i="9"/>
  <c r="AC20" i="9"/>
  <c r="AC18" i="9"/>
  <c r="AC17" i="9"/>
  <c r="AC15" i="9"/>
  <c r="AC14" i="9"/>
  <c r="AC12" i="9"/>
  <c r="AC11" i="9"/>
  <c r="AC9" i="9"/>
  <c r="AC8" i="9"/>
  <c r="AC6" i="9"/>
  <c r="AC5" i="9"/>
  <c r="AC3" i="9"/>
  <c r="AC2" i="9"/>
  <c r="W39" i="9"/>
  <c r="W38" i="9"/>
  <c r="W36" i="9"/>
  <c r="W35" i="9"/>
  <c r="W33" i="9"/>
  <c r="W32" i="9"/>
  <c r="W30" i="9"/>
  <c r="W29" i="9"/>
  <c r="W27" i="9"/>
  <c r="W26" i="9"/>
  <c r="W24" i="9"/>
  <c r="W23" i="9"/>
  <c r="W21" i="9"/>
  <c r="W20" i="9"/>
  <c r="W18" i="9"/>
  <c r="W17" i="9"/>
  <c r="W15" i="9"/>
  <c r="W14" i="9"/>
  <c r="W12" i="9"/>
  <c r="W11" i="9"/>
  <c r="W9" i="9"/>
  <c r="W8" i="9"/>
  <c r="W6" i="9"/>
  <c r="W5" i="9"/>
  <c r="W3" i="9"/>
  <c r="W2" i="9"/>
  <c r="AB40" i="9"/>
  <c r="AA40" i="9"/>
  <c r="Z40" i="9"/>
  <c r="Y40" i="9"/>
  <c r="AB37" i="9"/>
  <c r="AA37" i="9"/>
  <c r="Z37" i="9"/>
  <c r="Y37" i="9"/>
  <c r="AB34" i="9"/>
  <c r="AA34" i="9"/>
  <c r="Z34" i="9"/>
  <c r="Y34" i="9"/>
  <c r="AB31" i="9"/>
  <c r="AA31" i="9"/>
  <c r="Z31" i="9"/>
  <c r="Y31" i="9"/>
  <c r="AB28" i="9"/>
  <c r="AA28" i="9"/>
  <c r="Z28" i="9"/>
  <c r="Y28" i="9"/>
  <c r="AB25" i="9"/>
  <c r="AA25" i="9"/>
  <c r="Z25" i="9"/>
  <c r="Y25" i="9"/>
  <c r="AB22" i="9"/>
  <c r="AA22" i="9"/>
  <c r="Z22" i="9"/>
  <c r="Y22" i="9"/>
  <c r="AB19" i="9"/>
  <c r="AA19" i="9"/>
  <c r="Z19" i="9"/>
  <c r="Y19" i="9"/>
  <c r="AB16" i="9"/>
  <c r="AA16" i="9"/>
  <c r="Z16" i="9"/>
  <c r="Y16" i="9"/>
  <c r="AB13" i="9"/>
  <c r="AA13" i="9"/>
  <c r="Z13" i="9"/>
  <c r="Y13" i="9"/>
  <c r="AB10" i="9"/>
  <c r="AA10" i="9"/>
  <c r="Z10" i="9"/>
  <c r="Y10" i="9"/>
  <c r="AB7" i="9"/>
  <c r="AA7" i="9"/>
  <c r="Z7" i="9"/>
  <c r="Y7" i="9"/>
  <c r="Z4" i="9"/>
  <c r="AA4" i="9"/>
  <c r="AB4" i="9"/>
  <c r="Y4" i="9"/>
  <c r="V40" i="9"/>
  <c r="U40" i="9"/>
  <c r="V37" i="9"/>
  <c r="U37" i="9"/>
  <c r="V34" i="9"/>
  <c r="U34" i="9"/>
  <c r="V31" i="9"/>
  <c r="U31" i="9"/>
  <c r="V28" i="9"/>
  <c r="U28" i="9"/>
  <c r="V25" i="9"/>
  <c r="U25" i="9"/>
  <c r="V22" i="9"/>
  <c r="U22" i="9"/>
  <c r="V19" i="9"/>
  <c r="U19" i="9"/>
  <c r="V16" i="9"/>
  <c r="U16" i="9"/>
  <c r="V13" i="9"/>
  <c r="U13" i="9"/>
  <c r="V10" i="9"/>
  <c r="U10" i="9"/>
  <c r="V7" i="9"/>
  <c r="U7" i="9"/>
  <c r="V4" i="9"/>
  <c r="U4" i="9"/>
  <c r="AK9" i="1"/>
  <c r="R3" i="14"/>
  <c r="S3" i="14"/>
  <c r="T3" i="14"/>
  <c r="U3" i="14"/>
  <c r="V3" i="14"/>
  <c r="W3" i="14"/>
  <c r="X3" i="14"/>
  <c r="Y3" i="14"/>
  <c r="Z3" i="14"/>
  <c r="AA3" i="14"/>
  <c r="AB3" i="14"/>
  <c r="AC3" i="14"/>
  <c r="R4" i="14"/>
  <c r="S4" i="14"/>
  <c r="T4" i="14"/>
  <c r="U4" i="14"/>
  <c r="V4" i="14"/>
  <c r="W4" i="14"/>
  <c r="X4" i="14"/>
  <c r="Y4" i="14"/>
  <c r="Z4" i="14"/>
  <c r="AA4" i="14"/>
  <c r="AB4" i="14"/>
  <c r="AC4" i="14"/>
  <c r="R5" i="14"/>
  <c r="S5" i="14"/>
  <c r="T5" i="14"/>
  <c r="U5" i="14"/>
  <c r="V5" i="14"/>
  <c r="W5" i="14"/>
  <c r="X5" i="14"/>
  <c r="Y5" i="14"/>
  <c r="Z5" i="14"/>
  <c r="AA5" i="14"/>
  <c r="AB5" i="14"/>
  <c r="AC5" i="14"/>
  <c r="R6" i="14"/>
  <c r="S6" i="14"/>
  <c r="T6" i="14"/>
  <c r="U6" i="14"/>
  <c r="V6" i="14"/>
  <c r="W6" i="14"/>
  <c r="X6" i="14"/>
  <c r="Y6" i="14"/>
  <c r="Z6" i="14"/>
  <c r="AA6" i="14"/>
  <c r="AB6" i="14"/>
  <c r="AC6" i="14"/>
  <c r="R7" i="14"/>
  <c r="S7" i="14"/>
  <c r="T7" i="14"/>
  <c r="U7" i="14"/>
  <c r="V7" i="14"/>
  <c r="W7" i="14"/>
  <c r="X7" i="14"/>
  <c r="Y7" i="14"/>
  <c r="Z7" i="14"/>
  <c r="AA7" i="14"/>
  <c r="AB7" i="14"/>
  <c r="AC7" i="14"/>
  <c r="R8" i="14"/>
  <c r="S8" i="14"/>
  <c r="T8" i="14"/>
  <c r="U8" i="14"/>
  <c r="V8" i="14"/>
  <c r="W8" i="14"/>
  <c r="X8" i="14"/>
  <c r="Y8" i="14"/>
  <c r="Z8" i="14"/>
  <c r="AA8" i="14"/>
  <c r="AB8" i="14"/>
  <c r="AC8" i="14"/>
  <c r="R9" i="14"/>
  <c r="S9" i="14"/>
  <c r="T9" i="14"/>
  <c r="U9" i="14"/>
  <c r="V9" i="14"/>
  <c r="W9" i="14"/>
  <c r="X9" i="14"/>
  <c r="Y9" i="14"/>
  <c r="Z9" i="14"/>
  <c r="AA9" i="14"/>
  <c r="AB9" i="14"/>
  <c r="AC9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R20" i="14"/>
  <c r="S20" i="14"/>
  <c r="T20" i="14"/>
  <c r="U20" i="14"/>
  <c r="V20" i="14"/>
  <c r="W20" i="14"/>
  <c r="X20" i="14"/>
  <c r="Z20" i="14"/>
  <c r="AA20" i="14"/>
  <c r="AB20" i="14"/>
  <c r="AC20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S2" i="14"/>
  <c r="T2" i="14"/>
  <c r="U2" i="14"/>
  <c r="V2" i="14"/>
  <c r="W2" i="14"/>
  <c r="X2" i="14"/>
  <c r="Y2" i="14"/>
  <c r="Z2" i="14"/>
  <c r="AA2" i="14"/>
  <c r="AB2" i="14"/>
  <c r="AC2" i="14"/>
  <c r="R2" i="14"/>
  <c r="AD34" i="11" l="1"/>
  <c r="AD4" i="11"/>
  <c r="AD37" i="11"/>
  <c r="AD25" i="11"/>
  <c r="AD7" i="11"/>
  <c r="AD16" i="11"/>
  <c r="AC19" i="11"/>
  <c r="AD10" i="11"/>
  <c r="AD13" i="11"/>
  <c r="AC4" i="11"/>
  <c r="AC16" i="11"/>
  <c r="AC40" i="11"/>
  <c r="AC7" i="11"/>
  <c r="AC22" i="11"/>
  <c r="AC25" i="11"/>
  <c r="AC10" i="11"/>
  <c r="AC28" i="11"/>
  <c r="AC31" i="11"/>
  <c r="AC34" i="11"/>
  <c r="AC13" i="11"/>
  <c r="AC37" i="11"/>
  <c r="AC4" i="9"/>
  <c r="AC10" i="9"/>
  <c r="AD10" i="9" s="1"/>
  <c r="AC16" i="9"/>
  <c r="AD16" i="9" s="1"/>
  <c r="AC22" i="9"/>
  <c r="AD22" i="9" s="1"/>
  <c r="AC28" i="9"/>
  <c r="AD28" i="9" s="1"/>
  <c r="AC34" i="9"/>
  <c r="AC40" i="9"/>
  <c r="AD40" i="9" s="1"/>
  <c r="AC7" i="9"/>
  <c r="AC25" i="9"/>
  <c r="AD25" i="9" s="1"/>
  <c r="AC37" i="9"/>
  <c r="AD37" i="9" s="1"/>
  <c r="AC31" i="9"/>
  <c r="AC13" i="9"/>
  <c r="AD13" i="9" s="1"/>
  <c r="AC19" i="9"/>
  <c r="AD19" i="9" s="1"/>
  <c r="W4" i="9"/>
  <c r="X4" i="9" s="1"/>
  <c r="W16" i="9"/>
  <c r="X16" i="9" s="1"/>
  <c r="W28" i="9"/>
  <c r="X28" i="9" s="1"/>
  <c r="W40" i="9"/>
  <c r="X40" i="9" s="1"/>
  <c r="W10" i="9"/>
  <c r="X10" i="9" s="1"/>
  <c r="W22" i="9"/>
  <c r="X22" i="9" s="1"/>
  <c r="W34" i="9"/>
  <c r="X34" i="9" s="1"/>
  <c r="W7" i="9"/>
  <c r="X7" i="9" s="1"/>
  <c r="W19" i="9"/>
  <c r="X19" i="9" s="1"/>
  <c r="W31" i="9"/>
  <c r="X31" i="9" s="1"/>
  <c r="W13" i="9"/>
  <c r="X13" i="9" s="1"/>
  <c r="W25" i="9"/>
  <c r="X25" i="9" s="1"/>
  <c r="W37" i="9"/>
  <c r="X37" i="9" s="1"/>
  <c r="AD7" i="9" l="1"/>
  <c r="AD4" i="9"/>
</calcChain>
</file>

<file path=xl/sharedStrings.xml><?xml version="1.0" encoding="utf-8"?>
<sst xmlns="http://schemas.openxmlformats.org/spreadsheetml/2006/main" count="1716" uniqueCount="127">
  <si>
    <t>rid</t>
  </si>
  <si>
    <t>fcid</t>
  </si>
  <si>
    <t>family_of_missing</t>
  </si>
  <si>
    <t>survivor_of_detention</t>
  </si>
  <si>
    <t>primary_torture</t>
  </si>
  <si>
    <t>secondary_torture</t>
  </si>
  <si>
    <t>sexual_violation_a</t>
  </si>
  <si>
    <t>sexual_violation_p</t>
  </si>
  <si>
    <t>hrd</t>
  </si>
  <si>
    <t>journalist</t>
  </si>
  <si>
    <t>wov</t>
  </si>
  <si>
    <t>stgbv</t>
  </si>
  <si>
    <t>lgbti</t>
  </si>
  <si>
    <t>other</t>
  </si>
  <si>
    <t>sex</t>
  </si>
  <si>
    <t>age</t>
  </si>
  <si>
    <t>R0215</t>
  </si>
  <si>
    <t>2023-07-13</t>
  </si>
  <si>
    <t>No</t>
  </si>
  <si>
    <t>Yes</t>
  </si>
  <si>
    <t>Female</t>
  </si>
  <si>
    <t>R0511</t>
  </si>
  <si>
    <t>2023-07-20</t>
  </si>
  <si>
    <t>R0294</t>
  </si>
  <si>
    <t>2023-07-26</t>
  </si>
  <si>
    <t>R0521</t>
  </si>
  <si>
    <t>R0343</t>
  </si>
  <si>
    <t>2023-07-19</t>
  </si>
  <si>
    <t>R0188</t>
  </si>
  <si>
    <t>2023-07-17</t>
  </si>
  <si>
    <t>R0406</t>
  </si>
  <si>
    <t>R0448</t>
  </si>
  <si>
    <t>R0100</t>
  </si>
  <si>
    <t>R0452</t>
  </si>
  <si>
    <t>R0552</t>
  </si>
  <si>
    <t>R0393</t>
  </si>
  <si>
    <t>2023-07-25</t>
  </si>
  <si>
    <t>R0534</t>
  </si>
  <si>
    <t>ptfua_d</t>
  </si>
  <si>
    <t>ptc</t>
  </si>
  <si>
    <t>Heba</t>
  </si>
  <si>
    <t>#</t>
  </si>
  <si>
    <t>clothing</t>
  </si>
  <si>
    <t>as</t>
  </si>
  <si>
    <t>fua6</t>
  </si>
  <si>
    <t>int</t>
  </si>
  <si>
    <t>R0342</t>
  </si>
  <si>
    <t>stair_raising</t>
  </si>
  <si>
    <t>out_walking</t>
  </si>
  <si>
    <t>long_sitting</t>
  </si>
  <si>
    <t>back_bending</t>
  </si>
  <si>
    <t>bag_carrying</t>
  </si>
  <si>
    <t>bed_making</t>
  </si>
  <si>
    <t>running</t>
  </si>
  <si>
    <t>light_working</t>
  </si>
  <si>
    <t>heavy_working</t>
  </si>
  <si>
    <t>heavy_lifting</t>
  </si>
  <si>
    <t>exercising</t>
  </si>
  <si>
    <t>pain_now</t>
  </si>
  <si>
    <t>pain_last_week</t>
  </si>
  <si>
    <t>sleep_in_30m</t>
  </si>
  <si>
    <t>sleep_quality</t>
  </si>
  <si>
    <t>sleep</t>
  </si>
  <si>
    <t>bladder</t>
  </si>
  <si>
    <t>no problem</t>
  </si>
  <si>
    <t>huge problem</t>
  </si>
  <si>
    <t>date</t>
  </si>
  <si>
    <t>Not at all</t>
  </si>
  <si>
    <t>cannot at all</t>
  </si>
  <si>
    <t>can, no difficulties</t>
  </si>
  <si>
    <t>discomfort_when_trying_to_sleep</t>
  </si>
  <si>
    <t>sleep_through_night_ability</t>
  </si>
  <si>
    <t>DailyLifeBladderControlIssue</t>
  </si>
  <si>
    <t>HealthImpactOnSexLife</t>
  </si>
  <si>
    <t>AbilityToVisitFriendsRelatives</t>
  </si>
  <si>
    <t>ComfortInDiscussingHealthWithOthers</t>
  </si>
  <si>
    <t>PositiveHomeRelationships</t>
  </si>
  <si>
    <t>HarmonyWithFamilyFriends</t>
  </si>
  <si>
    <t>ParticipationInCommunityEvents</t>
  </si>
  <si>
    <t>ComfortDiscussingLifeStoryWithOthers</t>
  </si>
  <si>
    <t>AbilityToWorkOrJobSearch</t>
  </si>
  <si>
    <t>SatisfactionWithSocialRelationsActivitie</t>
  </si>
  <si>
    <t>KnowledgeOfTechniquesForDiscomfortPain</t>
  </si>
  <si>
    <t>PainNotPreventingNecessaryActions</t>
  </si>
  <si>
    <t>SatisfiedWithHealth</t>
  </si>
  <si>
    <t>ConfidenceHandlingHealthForDailyLifePerformance</t>
  </si>
  <si>
    <t>Rarely</t>
  </si>
  <si>
    <t>Sometimes</t>
  </si>
  <si>
    <t>Mostly</t>
  </si>
  <si>
    <t>N/A</t>
  </si>
  <si>
    <t>v1</t>
  </si>
  <si>
    <t>v2</t>
  </si>
  <si>
    <t>ActivitiesForPhysicalImprovement</t>
  </si>
  <si>
    <t>SatisfactionWithDailyActivitiesAbility</t>
  </si>
  <si>
    <t>ParticipationInHealthImprovementGoals</t>
  </si>
  <si>
    <t>LinkBetweenPhysicalFunctionPsychologicalState</t>
  </si>
  <si>
    <t>WillingnessToExerciseDespitePain</t>
  </si>
  <si>
    <t>LifeQualitySatisfaction</t>
  </si>
  <si>
    <t>BeliefInSituationImprovement</t>
  </si>
  <si>
    <t>Strongly Disagree</t>
  </si>
  <si>
    <t>Disagree</t>
  </si>
  <si>
    <t>Agree</t>
  </si>
  <si>
    <t>Strongly Agree</t>
  </si>
  <si>
    <t>not at all</t>
  </si>
  <si>
    <t>very aware</t>
  </si>
  <si>
    <t>BodyAwarenessInEnvironment</t>
  </si>
  <si>
    <t>AbilityToLocatePhysicalSymptoms</t>
  </si>
  <si>
    <t>SmoothCoordinatedMovementsAbility</t>
  </si>
  <si>
    <t>Hind</t>
  </si>
  <si>
    <t>-</t>
  </si>
  <si>
    <t>diff</t>
  </si>
  <si>
    <t>mean</t>
  </si>
  <si>
    <t>Column1</t>
  </si>
  <si>
    <t>pain_ave</t>
  </si>
  <si>
    <t>sleep_ave</t>
  </si>
  <si>
    <t>ch_rate</t>
  </si>
  <si>
    <t>ch_rate2</t>
  </si>
  <si>
    <t>Functional Ability</t>
  </si>
  <si>
    <t>Buddy Functions and Physicality</t>
  </si>
  <si>
    <t>pain</t>
  </si>
  <si>
    <t>sex life</t>
  </si>
  <si>
    <t>Social Participation and Functioning</t>
  </si>
  <si>
    <t>Coping and Outlook</t>
  </si>
  <si>
    <t>Clinician Assessment</t>
  </si>
  <si>
    <t>overall</t>
  </si>
  <si>
    <t>sum</t>
  </si>
  <si>
    <t>mean_diff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</si>
</sst>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8" tint="0.3999755851924192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/>
    </xf>
    <xf numFmtId="9" fontId="0" fillId="4" borderId="6" xfId="1" applyFont="1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0" borderId="0" xfId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5" borderId="2" xfId="1" applyFont="1" applyFill="1" applyBorder="1" applyAlignment="1">
      <alignment horizontal="left"/>
    </xf>
    <xf numFmtId="0" fontId="4" fillId="0" borderId="17" xfId="0" applyFont="1" applyBorder="1" applyAlignment="1">
      <alignment horizontal="left" vertical="top"/>
    </xf>
    <xf numFmtId="0" fontId="0" fillId="5" borderId="18" xfId="0" applyFill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2" fillId="0" borderId="2" xfId="0" applyFont="1" applyBorder="1" applyAlignment="1">
      <alignment horizontal="left"/>
    </xf>
    <xf numFmtId="9" fontId="0" fillId="0" borderId="19" xfId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" fillId="7" borderId="9" xfId="0" applyFont="1" applyFill="1" applyBorder="1" applyAlignment="1">
      <alignment horizontal="center" vertical="top"/>
    </xf>
    <xf numFmtId="0" fontId="1" fillId="7" borderId="25" xfId="0" applyFont="1" applyFill="1" applyBorder="1" applyAlignment="1">
      <alignment horizontal="center" vertical="top"/>
    </xf>
    <xf numFmtId="0" fontId="1" fillId="7" borderId="26" xfId="0" applyFont="1" applyFill="1" applyBorder="1" applyAlignment="1">
      <alignment horizontal="center" vertical="top"/>
    </xf>
    <xf numFmtId="0" fontId="1" fillId="7" borderId="27" xfId="0" applyFont="1" applyFill="1" applyBorder="1" applyAlignment="1">
      <alignment horizontal="center" vertical="top"/>
    </xf>
    <xf numFmtId="0" fontId="1" fillId="7" borderId="28" xfId="0" applyFont="1" applyFill="1" applyBorder="1" applyAlignment="1">
      <alignment horizontal="center" vertical="top"/>
    </xf>
    <xf numFmtId="0" fontId="9" fillId="6" borderId="30" xfId="0" applyFont="1" applyFill="1" applyBorder="1" applyAlignment="1">
      <alignment horizontal="left" vertical="top"/>
    </xf>
    <xf numFmtId="0" fontId="1" fillId="6" borderId="31" xfId="0" applyFont="1" applyFill="1" applyBorder="1" applyAlignment="1">
      <alignment horizontal="left" vertical="top"/>
    </xf>
    <xf numFmtId="0" fontId="1" fillId="6" borderId="31" xfId="0" applyFont="1" applyFill="1" applyBorder="1" applyAlignment="1">
      <alignment horizontal="center" vertical="top"/>
    </xf>
    <xf numFmtId="0" fontId="10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left" vertical="top"/>
    </xf>
    <xf numFmtId="0" fontId="0" fillId="3" borderId="0" xfId="0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7" borderId="26" xfId="0" applyFont="1" applyFill="1" applyBorder="1" applyAlignment="1">
      <alignment vertical="top"/>
    </xf>
    <xf numFmtId="0" fontId="1" fillId="7" borderId="29" xfId="0" applyFont="1" applyFill="1" applyBorder="1" applyAlignment="1">
      <alignment vertical="top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0" fontId="0" fillId="0" borderId="0" xfId="0" applyNumberFormat="1"/>
    <xf numFmtId="10" fontId="0" fillId="8" borderId="0" xfId="0" applyNumberFormat="1" applyFill="1"/>
  </cellXfs>
  <cellStyles count="2">
    <cellStyle name="Normal" xfId="0" builtinId="0"/>
    <cellStyle name="Percent" xfId="1" builtinId="5"/>
  </cellStyles>
  <dxfs count="2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71A93-8363-4A4C-891E-9582411DF119}" name="Table1" displayName="Table1" ref="A1:AH40" totalsRowShown="0" headerRowDxfId="251" headerRowBorderDxfId="250" tableBorderDxfId="249">
  <autoFilter ref="A1:AH40" xr:uid="{60E71A93-8363-4A4C-891E-9582411DF119}"/>
  <tableColumns count="34">
    <tableColumn id="21" xr3:uid="{FA716E8C-C197-4E1B-8228-CA36E8925839}" name="#" dataDxfId="248"/>
    <tableColumn id="23" xr3:uid="{FBAE6F81-C772-4BBE-B34D-21AC76261525}" name="as" dataDxfId="247"/>
    <tableColumn id="1" xr3:uid="{42908D1E-5B09-49E5-B51D-2EA9C5AA66D7}" name="rid" dataDxfId="246"/>
    <tableColumn id="2" xr3:uid="{680E85BD-763E-482B-AF3D-944B329DE3B2}" name="fcid" dataDxfId="245"/>
    <tableColumn id="4" xr3:uid="{21AE9B2E-1C1F-4B3E-B67B-9590E3D0959C}" name="date" dataDxfId="244"/>
    <tableColumn id="5" xr3:uid="{7B04B1A9-C67D-4486-97F8-6B25DD10B88A}" name="family_of_missing" dataDxfId="243"/>
    <tableColumn id="6" xr3:uid="{A37D35D7-E110-4164-A254-13A2ABEDA666}" name="survivor_of_detention" dataDxfId="242"/>
    <tableColumn id="7" xr3:uid="{FC6DB75E-3EC1-406F-9D3E-F3A0E88B0E04}" name="primary_torture" dataDxfId="241"/>
    <tableColumn id="8" xr3:uid="{38304383-D49F-4184-B575-E7D82AFB0ADE}" name="secondary_torture" dataDxfId="240"/>
    <tableColumn id="9" xr3:uid="{7EE5812C-9573-4CDD-AEE8-98C44167AF91}" name="sexual_violation_a" dataDxfId="239"/>
    <tableColumn id="10" xr3:uid="{A6500611-1CA7-4854-9D79-0711A0607A9C}" name="sexual_violation_p" dataDxfId="238"/>
    <tableColumn id="11" xr3:uid="{FDB1CB48-03E5-426F-9009-6B7E9838CB1B}" name="hrd" dataDxfId="237"/>
    <tableColumn id="12" xr3:uid="{390F7F70-6A0A-4A8F-9F8B-B41FA3B1D1B7}" name="journalist" dataDxfId="236"/>
    <tableColumn id="13" xr3:uid="{69158941-F8AF-41F7-9A89-014328E60865}" name="wov" dataDxfId="235"/>
    <tableColumn id="14" xr3:uid="{579DB33C-8880-4D72-8621-F7FE4B989353}" name="stgbv" dataDxfId="234"/>
    <tableColumn id="15" xr3:uid="{C23B707D-0EDC-42FE-BA38-7CB68AB33A0F}" name="lgbti" dataDxfId="233"/>
    <tableColumn id="16" xr3:uid="{D00D0A29-F532-4BA1-B2A2-BE74A6ABDDD1}" name="other" dataDxfId="232"/>
    <tableColumn id="17" xr3:uid="{71FB02D8-2B60-4180-88BF-BC94F7609985}" name="sex" dataDxfId="231"/>
    <tableColumn id="18" xr3:uid="{A1335AE9-F022-4F72-812B-6C15B819FA8D}" name="age" dataDxfId="230"/>
    <tableColumn id="20" xr3:uid="{53B3563D-8CB4-44DE-9E9E-2E919DBC8877}" name="ptc" dataDxfId="229"/>
    <tableColumn id="22" xr3:uid="{484CA02B-E43F-4A21-A4C5-9D6BB47699A9}" name="clothing" dataDxfId="228"/>
    <tableColumn id="24" xr3:uid="{F57D7073-BE30-4B1B-A174-7701C5EE202B}" name="out_walking" dataDxfId="227"/>
    <tableColumn id="25" xr3:uid="{3628C3D9-6C36-4B4E-8214-95F14E8E03D7}" name="stair_raising" dataDxfId="226"/>
    <tableColumn id="26" xr3:uid="{A18DEA35-DDA5-4EC2-8EE1-144CFB277D86}" name="long_sitting" dataDxfId="225"/>
    <tableColumn id="27" xr3:uid="{AF2AF06C-8E61-4507-B001-FFA0381D1FF7}" name="back_bending" dataDxfId="224"/>
    <tableColumn id="28" xr3:uid="{A5CC1CAC-97E4-4B02-A75E-E6A7F19400C2}" name="bag_carrying" dataDxfId="223"/>
    <tableColumn id="29" xr3:uid="{A7DE9CF6-4E79-41BC-AE1F-D355BE3EA8C1}" name="bed_making" dataDxfId="222"/>
    <tableColumn id="30" xr3:uid="{93E4DACF-7209-4F94-9444-24E86E4AE5C4}" name="running" dataDxfId="221"/>
    <tableColumn id="31" xr3:uid="{AF253C7E-D282-4A9C-8755-001391287E81}" name="light_working" dataDxfId="220"/>
    <tableColumn id="32" xr3:uid="{40538AC4-B084-4291-9B8F-30466AB5F5E4}" name="heavy_working" dataDxfId="219"/>
    <tableColumn id="33" xr3:uid="{2D869BC1-626B-439B-819C-C0FE5CF51F8E}" name="heavy_lifting" dataDxfId="218"/>
    <tableColumn id="34" xr3:uid="{602F1197-E7DF-4C10-B56E-4F7A06B010F3}" name="exercising" dataDxfId="217"/>
    <tableColumn id="3" xr3:uid="{1A4D0300-3E82-49D7-AB67-68C682E0AC89}" name="mean" dataDxfId="216"/>
    <tableColumn id="19" xr3:uid="{CC18ED8B-99D5-43ED-A914-0EA201D3CB1C}" name="Column1" dataDxfId="2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9CD077-B81A-4AF2-B2B9-DE3D136332E6}" name="Table18" displayName="Table18" ref="A1:AH40" totalsRowShown="0" headerRowDxfId="65" headerRowBorderDxfId="63" tableBorderDxfId="64">
  <autoFilter ref="A1:AH40" xr:uid="{60E71A93-8363-4A4C-891E-9582411DF119}"/>
  <tableColumns count="34">
    <tableColumn id="21" xr3:uid="{2381D76F-6D62-44EB-B02E-397C66BA1A96}" name="#" dataDxfId="62"/>
    <tableColumn id="23" xr3:uid="{F916CD07-C6CF-46BF-8F5C-05DC8D2F3F82}" name="as" dataDxfId="61"/>
    <tableColumn id="1" xr3:uid="{14DC6576-62E1-4FA4-A239-8B117F10CC63}" name="rid" dataDxfId="60"/>
    <tableColumn id="2" xr3:uid="{55555790-F089-49F1-BC47-9159F530E22D}" name="fcid" dataDxfId="59"/>
    <tableColumn id="4" xr3:uid="{9714EFBA-6F18-4961-AC33-1D55F9144A36}" name="date" dataDxfId="58"/>
    <tableColumn id="5" xr3:uid="{230A51CF-2A39-44E8-B7B9-CBC37AB70C37}" name="family_of_missing" dataDxfId="57"/>
    <tableColumn id="6" xr3:uid="{23D8755D-B0BE-4D97-A935-96FB3C349BD2}" name="survivor_of_detention" dataDxfId="56"/>
    <tableColumn id="7" xr3:uid="{CED108C4-6C20-4CF4-B909-ED9B6DAA1C47}" name="primary_torture" dataDxfId="55"/>
    <tableColumn id="8" xr3:uid="{D46B67EE-DCE0-4CC2-8C27-E1337E9A850A}" name="secondary_torture" dataDxfId="54"/>
    <tableColumn id="9" xr3:uid="{DA7E4FC3-6710-4FD4-A205-F5934F7791BC}" name="sexual_violation_a" dataDxfId="53"/>
    <tableColumn id="10" xr3:uid="{B614CA5C-29D4-45A4-BBE0-490876BCD4AC}" name="sexual_violation_p" dataDxfId="52"/>
    <tableColumn id="11" xr3:uid="{FEF4D7CF-5569-4E52-BFD8-92B9A25CB48A}" name="hrd" dataDxfId="51"/>
    <tableColumn id="12" xr3:uid="{26162513-9662-4B4F-84E1-36016BAC4327}" name="journalist" dataDxfId="50"/>
    <tableColumn id="13" xr3:uid="{6E0B0CB4-2666-43DE-AA12-5EB9C61396C9}" name="wov" dataDxfId="49"/>
    <tableColumn id="14" xr3:uid="{412FC62D-CD47-4C98-B7A9-24FE8CE80EE4}" name="stgbv" dataDxfId="48"/>
    <tableColumn id="15" xr3:uid="{F786268C-20EC-4138-B658-2DAE544098A6}" name="lgbti" dataDxfId="47"/>
    <tableColumn id="16" xr3:uid="{3D283738-7075-474D-B167-9DF91A7B961D}" name="other" dataDxfId="46"/>
    <tableColumn id="17" xr3:uid="{E49C227A-39E7-4DDD-83EC-B2CC2338A2DB}" name="sex" dataDxfId="45"/>
    <tableColumn id="18" xr3:uid="{6FCDB722-6E8D-40A5-A1E4-E387E448F73A}" name="age" dataDxfId="44"/>
    <tableColumn id="20" xr3:uid="{C6FB6832-FE5D-49C3-A1EC-A5757AD0ABCF}" name="ptc" dataDxfId="43"/>
    <tableColumn id="22" xr3:uid="{FB1960D8-7516-4947-A43C-7ABF6E2972EA}" name="clothing" dataDxfId="42"/>
    <tableColumn id="24" xr3:uid="{81DD95E4-C369-4155-8172-681C915E8BC3}" name="out_walking" dataDxfId="41"/>
    <tableColumn id="25" xr3:uid="{AABADE05-DFA3-4848-98C7-FB2A619106EF}" name="stair_raising" dataDxfId="40"/>
    <tableColumn id="26" xr3:uid="{C2CBA697-A54C-473B-BBAF-12666D54606D}" name="long_sitting" dataDxfId="39"/>
    <tableColumn id="27" xr3:uid="{2E4D715D-9404-4FEF-94B7-6924EB7A4AEE}" name="back_bending" dataDxfId="38"/>
    <tableColumn id="28" xr3:uid="{6D23FE1C-1BCF-4961-BE21-EA3157AF8FCE}" name="bag_carrying" dataDxfId="37"/>
    <tableColumn id="29" xr3:uid="{0C96DFD5-162E-4BD6-9AEB-3C21AB0EC95F}" name="bed_making" dataDxfId="36"/>
    <tableColumn id="30" xr3:uid="{8811EC1B-8380-45EA-92CB-F0FEA49C49FE}" name="running" dataDxfId="35"/>
    <tableColumn id="31" xr3:uid="{5E3AE879-9FA2-4339-90AC-AB030638EC55}" name="light_working" dataDxfId="34"/>
    <tableColumn id="32" xr3:uid="{ECEFAFE2-F3FA-4BAA-BEC3-7D70A6E92128}" name="heavy_working" dataDxfId="33"/>
    <tableColumn id="33" xr3:uid="{92CF4E3C-7326-4BA2-B7E6-C022249BE3CD}" name="heavy_lifting" dataDxfId="32"/>
    <tableColumn id="34" xr3:uid="{54E2D041-4112-46F8-9B0B-848FBCDAE07C}" name="exercising" dataDxfId="31"/>
    <tableColumn id="3" xr3:uid="{44312BF8-1196-420A-A043-9031945AD2F3}" name="mean" dataDxfId="30"/>
    <tableColumn id="19" xr3:uid="{1B0994BA-BDB3-4E49-9716-B27BB278C554}" name="Column1" dataDxfId="2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CE6B4F-F5B9-4D41-A0BC-641E0C20EA1A}" name="Table110" displayName="Table110" ref="A1:AD40" totalsRowShown="0" headerRowDxfId="214" headerRowBorderDxfId="213" tableBorderDxfId="212">
  <autoFilter ref="A1:AD40" xr:uid="{60E71A93-8363-4A4C-891E-9582411DF119}">
    <filterColumn colId="1">
      <filters>
        <filter val="diff"/>
      </filters>
    </filterColumn>
  </autoFilter>
  <tableColumns count="30">
    <tableColumn id="21" xr3:uid="{35872553-0979-4096-ACB5-BEDC1DBBDCF5}" name="#" dataDxfId="211"/>
    <tableColumn id="23" xr3:uid="{F9173787-9D06-4736-9EE8-48D0825FA33F}" name="as" dataDxfId="210"/>
    <tableColumn id="1" xr3:uid="{0BAD76B7-E7E0-4ED6-B855-8AD3469CCBE5}" name="rid" dataDxfId="209"/>
    <tableColumn id="2" xr3:uid="{D7C61573-1AF4-4D52-83A0-50DB660BB265}" name="fcid" dataDxfId="208"/>
    <tableColumn id="4" xr3:uid="{72533049-D6EF-42E3-A658-1B4158D165EC}" name="date" dataDxfId="207"/>
    <tableColumn id="5" xr3:uid="{B26F2975-B902-46F0-8A06-3E3557F1C77F}" name="family_of_missing" dataDxfId="206"/>
    <tableColumn id="6" xr3:uid="{3E8672DD-263D-478A-8B47-C8B4F1F053EA}" name="survivor_of_detention" dataDxfId="205"/>
    <tableColumn id="7" xr3:uid="{5D0C7157-6256-4C2F-A14D-630FFB99C9A4}" name="primary_torture" dataDxfId="204"/>
    <tableColumn id="8" xr3:uid="{31FB07F7-9333-4DCE-BE04-3D419F21D2CA}" name="secondary_torture" dataDxfId="203"/>
    <tableColumn id="9" xr3:uid="{E5AAE710-3A81-4393-99B7-746D7C6BC67E}" name="sexual_violation_a" dataDxfId="202"/>
    <tableColumn id="10" xr3:uid="{9E7B54E6-101C-439E-B470-A93D49A68E69}" name="sexual_violation_p" dataDxfId="201"/>
    <tableColumn id="11" xr3:uid="{9411EED7-2310-4056-A964-39A04B320CDE}" name="hrd" dataDxfId="200"/>
    <tableColumn id="12" xr3:uid="{4BA7F5B9-7B34-4144-93F9-1440B4DACB3A}" name="journalist" dataDxfId="199"/>
    <tableColumn id="13" xr3:uid="{BAEA4043-1C0A-4FC7-A42F-3CB441A7EA1E}" name="wov" dataDxfId="198"/>
    <tableColumn id="14" xr3:uid="{F4E60821-DEA9-4708-835F-082D5E2CCCB3}" name="stgbv" dataDxfId="197"/>
    <tableColumn id="15" xr3:uid="{42B7DFB1-7568-4EE3-B879-69536948FBA6}" name="lgbti" dataDxfId="196"/>
    <tableColumn id="16" xr3:uid="{48B76606-A891-428A-841C-6440788D899E}" name="other" dataDxfId="195"/>
    <tableColumn id="17" xr3:uid="{215228D0-8DFB-4065-B453-BDC8846B1FB4}" name="sex" dataDxfId="194"/>
    <tableColumn id="18" xr3:uid="{B81440C1-BADA-46EF-B944-A26561C22CC7}" name="age" dataDxfId="193"/>
    <tableColumn id="20" xr3:uid="{7BB2464A-355F-43D2-BDFD-ED163019D8BE}" name="ptc" dataDxfId="192"/>
    <tableColumn id="22" xr3:uid="{272F2FF9-8D61-4320-9DD6-F1A139A78244}" name="pain_now" dataDxfId="191"/>
    <tableColumn id="24" xr3:uid="{FF37E09C-7857-42F1-BADA-9ED0A63B5A19}" name="pain_last_week" dataDxfId="190"/>
    <tableColumn id="3" xr3:uid="{A1480847-270E-490D-AFB9-EE6BFE0D2100}" name="pain_ave" dataDxfId="189"/>
    <tableColumn id="29" xr3:uid="{7DFE1612-048F-4C42-B40F-B0C33A3132AD}" name="ch_rate" dataDxfId="188"/>
    <tableColumn id="25" xr3:uid="{46B161EE-0676-4C5E-A345-ED0455ACE386}" name="sleep_in_30m" dataDxfId="187"/>
    <tableColumn id="26" xr3:uid="{59817D1A-91A8-4870-BC0A-0DB980BF726E}" name="discomfort_when_trying_to_sleep" dataDxfId="186"/>
    <tableColumn id="27" xr3:uid="{298E4A07-287D-4FB8-8467-D682716C7F03}" name="sleep_through_night_ability" dataDxfId="185"/>
    <tableColumn id="28" xr3:uid="{11919B0E-186E-4C6D-9D25-9388A1E59043}" name="sleep_quality" dataDxfId="184"/>
    <tableColumn id="19" xr3:uid="{12C77E59-43E6-4F43-9D02-5EEF23338159}" name="sleep_ave" dataDxfId="183"/>
    <tableColumn id="30" xr3:uid="{F0B79746-1AA0-4F99-A770-F2846B96F09B}" name="ch_rate2" dataDxfId="18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17531B-11ED-4185-9612-0E41FBEE1CA0}" name="Table11011" displayName="Table11011" ref="A1:V40" totalsRowShown="0" headerRowDxfId="181" headerRowBorderDxfId="180" tableBorderDxfId="179">
  <autoFilter ref="A1:V40" xr:uid="{60E71A93-8363-4A4C-891E-9582411DF119}"/>
  <tableColumns count="22">
    <tableColumn id="21" xr3:uid="{5C8F69B5-878E-4F2A-A8D9-773A515BFA11}" name="#" dataDxfId="178"/>
    <tableColumn id="23" xr3:uid="{05BB17E4-97F3-4B63-B391-A006D425E589}" name="as" dataDxfId="177"/>
    <tableColumn id="1" xr3:uid="{2154682F-AB42-4A30-8C55-C9F3202FD371}" name="rid" dataDxfId="176"/>
    <tableColumn id="2" xr3:uid="{E35F3F58-306D-4D92-9BFD-DCD58F539861}" name="fcid" dataDxfId="175"/>
    <tableColumn id="4" xr3:uid="{E6BBD7DA-C9DB-4E4D-887A-E06DEA4873CA}" name="ptfua_d" dataDxfId="174"/>
    <tableColumn id="5" xr3:uid="{9F08FC5D-73FC-4A32-A01D-DA0E254EE815}" name="family_of_missing" dataDxfId="173"/>
    <tableColumn id="6" xr3:uid="{08CCEC61-8697-47FF-A899-F94CB3CAB71B}" name="survivor_of_detention" dataDxfId="172"/>
    <tableColumn id="7" xr3:uid="{7101AABF-781F-4072-81D1-20D226F25E65}" name="primary_torture" dataDxfId="171"/>
    <tableColumn id="8" xr3:uid="{D8415192-7BBE-44EA-BAC2-0E3EED7EFB20}" name="secondary_torture" dataDxfId="170"/>
    <tableColumn id="9" xr3:uid="{D067E230-397C-4FA7-A71D-E77CC93DDE8C}" name="sexual_violation_a" dataDxfId="169"/>
    <tableColumn id="10" xr3:uid="{C7A521BB-6894-4D34-B71F-E60B3F55914A}" name="sexual_violation_p" dataDxfId="168"/>
    <tableColumn id="11" xr3:uid="{7FD16404-B8D4-4F66-A01B-F09776E2A992}" name="hrd" dataDxfId="167"/>
    <tableColumn id="12" xr3:uid="{76B71312-C1E7-4DC0-AD7C-26514BCBF53A}" name="journalist" dataDxfId="166"/>
    <tableColumn id="13" xr3:uid="{04746115-E7EB-4000-A605-A0A65513D2E2}" name="wov" dataDxfId="165"/>
    <tableColumn id="14" xr3:uid="{732F384F-1AB2-41FF-A267-173B0220A1EA}" name="stgbv" dataDxfId="164"/>
    <tableColumn id="15" xr3:uid="{09870EF4-247F-4A9F-93F5-EC77207C0E99}" name="lgbti" dataDxfId="163"/>
    <tableColumn id="16" xr3:uid="{56BE7F8E-F0EC-40E1-B471-4C73D591CE05}" name="other" dataDxfId="162"/>
    <tableColumn id="17" xr3:uid="{1B5845F8-F07C-4665-8CD1-88F822DA77A5}" name="sex" dataDxfId="161"/>
    <tableColumn id="18" xr3:uid="{F301F910-1642-4261-AD5C-D2B74F0226F5}" name="age" dataDxfId="160"/>
    <tableColumn id="20" xr3:uid="{3D4E31BF-8B91-4AD7-A3E3-2D3BBE9C0C41}" name="ptc" dataDxfId="159"/>
    <tableColumn id="22" xr3:uid="{46E1C467-83F0-4C6B-B931-E713590F9EE2}" name="DailyLifeBladderControlIssue" dataDxfId="158"/>
    <tableColumn id="24" xr3:uid="{683F524E-DFC5-4681-94B5-DBD0602C8ADE}" name="HealthImpactOnSexLife" dataDxfId="15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B860B9-C5FA-49CD-A01A-7D1E6D1F305F}" name="Table110113" displayName="Table110113" ref="A1:AE40" totalsRowShown="0" headerRowDxfId="156" headerRowBorderDxfId="155" tableBorderDxfId="154">
  <autoFilter ref="A1:AE40" xr:uid="{60E71A93-8363-4A4C-891E-9582411DF119}"/>
  <tableColumns count="31">
    <tableColumn id="21" xr3:uid="{A3D299F8-8423-405F-BADD-93DB54E3D26B}" name="#" dataDxfId="153"/>
    <tableColumn id="23" xr3:uid="{9CEAC6A8-6FDD-479B-B3DE-E4920047FD53}" name="as" dataDxfId="152"/>
    <tableColumn id="1" xr3:uid="{6E0CE11D-7223-4288-B814-5D8C4375CBAD}" name="rid" dataDxfId="151"/>
    <tableColumn id="2" xr3:uid="{BAF4DA44-021B-47B5-A690-603684D97205}" name="fcid" dataDxfId="150"/>
    <tableColumn id="4" xr3:uid="{D16C7EF7-733E-4C8A-92B8-905247386FB1}" name="ptfua_d" dataDxfId="149"/>
    <tableColumn id="5" xr3:uid="{240FCF80-8E47-441B-BC7A-EFB91791E88B}" name="family_of_missing" dataDxfId="148"/>
    <tableColumn id="6" xr3:uid="{CA27D654-FEEE-4250-AF27-077311F84511}" name="survivor_of_detention" dataDxfId="147"/>
    <tableColumn id="7" xr3:uid="{81A51BF6-554A-4D7E-9200-54446DEEFA5F}" name="primary_torture" dataDxfId="146"/>
    <tableColumn id="8" xr3:uid="{362B17FE-4C21-4843-9951-E131AA935D35}" name="secondary_torture" dataDxfId="145"/>
    <tableColumn id="9" xr3:uid="{44803365-FFE6-4325-843F-DC6B2C8481FE}" name="sexual_violation_a" dataDxfId="144"/>
    <tableColumn id="10" xr3:uid="{801A9CC1-6A14-4E6C-9FBD-E5DC1E6B0FFF}" name="sexual_violation_p" dataDxfId="143"/>
    <tableColumn id="11" xr3:uid="{744D735A-12A7-460F-B2AA-5E1F5350B8F4}" name="hrd" dataDxfId="142"/>
    <tableColumn id="12" xr3:uid="{C12BC9AF-4649-4ED0-B74D-8D7C065823D2}" name="journalist" dataDxfId="141"/>
    <tableColumn id="13" xr3:uid="{A1472A9B-61FD-4646-AEDD-502DF0E84C6D}" name="wov" dataDxfId="140"/>
    <tableColumn id="14" xr3:uid="{64C2FDD3-75AF-4EA1-81CD-DF67E65BB637}" name="stgbv" dataDxfId="139"/>
    <tableColumn id="15" xr3:uid="{682EC478-7661-48A1-8B9A-F77F87FE0C18}" name="lgbti" dataDxfId="138"/>
    <tableColumn id="16" xr3:uid="{726A9892-9102-4CBD-A65D-B7309E05A65E}" name="other" dataDxfId="137"/>
    <tableColumn id="17" xr3:uid="{98BE0231-AF69-445B-BAB8-D8F509E792E3}" name="sex" dataDxfId="136"/>
    <tableColumn id="18" xr3:uid="{26ABEF59-925E-4820-9FBD-11184BFB551D}" name="age" dataDxfId="135"/>
    <tableColumn id="20" xr3:uid="{62A77954-C89B-4C09-9012-9FDEDA42125C}" name="ptc" dataDxfId="134"/>
    <tableColumn id="22" xr3:uid="{A247E211-75DF-47D9-AF56-0206E45DC805}" name="AbilityToVisitFriendsRelatives" dataDxfId="133"/>
    <tableColumn id="24" xr3:uid="{0B59F9AA-8BD2-4A67-A9B7-7BE581FB0571}" name="ComfortInDiscussingHealthWithOthers" dataDxfId="132"/>
    <tableColumn id="3" xr3:uid="{42217A0E-11CC-436F-A32E-DDE853401D91}" name="PositiveHomeRelationships" dataDxfId="131"/>
    <tableColumn id="19" xr3:uid="{A28BB7BD-3D63-4CFB-AB31-E88CD5AA1355}" name="HarmonyWithFamilyFriends" dataDxfId="130"/>
    <tableColumn id="25" xr3:uid="{D0AE6EE2-45F4-451B-B3B9-B18D6954EADB}" name="ParticipationInCommunityEvents" dataDxfId="129"/>
    <tableColumn id="26" xr3:uid="{A553B9A8-2810-462B-AC92-4D3198E6F6AD}" name="ComfortDiscussingLifeStoryWithOthers" dataDxfId="128"/>
    <tableColumn id="27" xr3:uid="{BC3341FA-D86A-492C-BCAB-F89921C90F5E}" name="AbilityToWorkOrJobSearch" dataDxfId="127"/>
    <tableColumn id="28" xr3:uid="{742C84F0-DE96-42B4-943A-FEDF2E907C85}" name="SatisfactionWithSocialRelationsActivitie" dataDxfId="126"/>
    <tableColumn id="29" xr3:uid="{671EBB65-08FF-4945-ADC9-4DEDEE41C0F5}" name="sum" dataDxfId="28"/>
    <tableColumn id="30" xr3:uid="{A693FB58-C34A-4E61-A0B1-DE5BB1812CD9}" name="Column1" dataDxfId="27"/>
    <tableColumn id="31" xr3:uid="{B86192D1-E9BA-4B7F-89B6-40B5B5CF9801}" name="diff" dataDxfId="2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D4E83-EE5E-470F-A132-29C70E0C864D}" name="Table3" displayName="Table3" ref="U42:V47" totalsRowShown="0">
  <autoFilter ref="U42:V47" xr:uid="{3B4D4E83-EE5E-470F-A132-29C70E0C864D}"/>
  <tableColumns count="2">
    <tableColumn id="1" xr3:uid="{498A24A2-F7B6-477B-95AC-03F4276BDCCF}" name="v1"/>
    <tableColumn id="2" xr3:uid="{6D5FAEAD-6E8F-470F-B21B-F3CEEF0A2576}" name="v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939589-3795-42F8-89EE-8D87B8286D50}" name="Table1101135" displayName="Table1101135" ref="A1:AE40" totalsRowShown="0" headerRowDxfId="125" headerRowBorderDxfId="124" tableBorderDxfId="123">
  <autoFilter ref="A1:AE40" xr:uid="{60E71A93-8363-4A4C-891E-9582411DF119}"/>
  <tableColumns count="31">
    <tableColumn id="21" xr3:uid="{3524B735-9E20-4469-9669-3AC50754415D}" name="#" dataDxfId="122"/>
    <tableColumn id="23" xr3:uid="{95C60E8F-77A9-4E91-B3A4-21E301562B4B}" name="as" dataDxfId="121"/>
    <tableColumn id="1" xr3:uid="{387115FF-D3F5-4A62-ACBE-4B00BD152081}" name="rid" dataDxfId="120"/>
    <tableColumn id="2" xr3:uid="{8471F054-6F59-4588-8ED6-535475144841}" name="fcid" dataDxfId="119"/>
    <tableColumn id="4" xr3:uid="{EA77B490-E07C-42FF-9C73-A1313BAA2643}" name="date" dataDxfId="118"/>
    <tableColumn id="5" xr3:uid="{066B7B78-EBB8-4A3F-83F1-3DC615B69F1C}" name="family_of_missing" dataDxfId="117"/>
    <tableColumn id="6" xr3:uid="{FE9A0DF4-C239-4E58-AF5F-A1DEC407AD77}" name="survivor_of_detention" dataDxfId="116"/>
    <tableColumn id="7" xr3:uid="{DAD34274-249C-4771-B771-A8FCD5E1C0E3}" name="primary_torture" dataDxfId="115"/>
    <tableColumn id="8" xr3:uid="{9A48B4F9-83BC-4BE9-A0C2-2EE4FFAAEB9D}" name="secondary_torture" dataDxfId="114"/>
    <tableColumn id="9" xr3:uid="{183AEA52-1524-4CC3-A88D-8F21A71AAAFA}" name="sexual_violation_a" dataDxfId="113"/>
    <tableColumn id="10" xr3:uid="{1E8855CE-AFD2-473E-BFF3-022464248790}" name="sexual_violation_p" dataDxfId="112"/>
    <tableColumn id="11" xr3:uid="{17D2E26D-C25F-4813-8F61-686A994E12A7}" name="hrd" dataDxfId="111"/>
    <tableColumn id="12" xr3:uid="{4B3476B7-02D6-4F88-80E7-4D7585C9C90B}" name="journalist" dataDxfId="110"/>
    <tableColumn id="13" xr3:uid="{73EBCDCD-3FDF-4423-A61D-D80410DCC453}" name="wov" dataDxfId="109"/>
    <tableColumn id="14" xr3:uid="{E7864AFE-2A22-4978-9BB9-A7325B99C858}" name="stgbv" dataDxfId="108"/>
    <tableColumn id="15" xr3:uid="{331994B1-45D3-48FD-842A-7E4BABE2BC78}" name="lgbti" dataDxfId="107"/>
    <tableColumn id="16" xr3:uid="{EF525A85-7BBA-4D0B-84A8-D7826DF9A6B5}" name="other" dataDxfId="106"/>
    <tableColumn id="17" xr3:uid="{52E3B68B-E317-42B3-894F-5978B4925FAA}" name="sex" dataDxfId="105"/>
    <tableColumn id="18" xr3:uid="{B0546572-CBCF-423B-AFFA-70F60065105D}" name="age" dataDxfId="104"/>
    <tableColumn id="20" xr3:uid="{6610A37B-8DCD-41C0-B268-BBA640855142}" name="ptc" dataDxfId="103"/>
    <tableColumn id="22" xr3:uid="{A84890D4-48AD-4446-9977-331F644C69FB}" name="KnowledgeOfTechniquesForDiscomfortPain" dataDxfId="102"/>
    <tableColumn id="24" xr3:uid="{3945B162-6FB8-4CFF-99A5-4118A72D89B5}" name="PainNotPreventingNecessaryActions" dataDxfId="101"/>
    <tableColumn id="3" xr3:uid="{64FAD828-3E92-4897-8D0A-BAF44C21BD66}" name="SatisfiedWithHealth" dataDxfId="100"/>
    <tableColumn id="19" xr3:uid="{B1452823-8C02-4086-B058-4079466F5356}" name="ConfidenceHandlingHealthForDailyLifePerformance" dataDxfId="99"/>
    <tableColumn id="25" xr3:uid="{C03BE6D9-B184-4D9D-8B5F-275B020AB033}" name="ActivitiesForPhysicalImprovement" dataDxfId="98"/>
    <tableColumn id="26" xr3:uid="{C53D8C4F-7712-4426-8588-20CC65F6FF96}" name="SatisfactionWithDailyActivitiesAbility" dataDxfId="97"/>
    <tableColumn id="27" xr3:uid="{0455558C-B2AE-4969-87A9-8CE3CDE11AE3}" name="ParticipationInHealthImprovementGoals" dataDxfId="96"/>
    <tableColumn id="28" xr3:uid="{3988D47D-9855-4A64-8D13-5BEED76DA22B}" name="LinkBetweenPhysicalFunctionPsychologicalState" dataDxfId="95"/>
    <tableColumn id="33" xr3:uid="{B9165570-5EBE-4805-956C-DDCDA893647D}" name="WillingnessToExerciseDespitePain" dataDxfId="94"/>
    <tableColumn id="34" xr3:uid="{CC0B7919-17B7-4B89-9E5F-E17C7FB2F8F9}" name="LifeQualitySatisfaction" dataDxfId="93"/>
    <tableColumn id="35" xr3:uid="{C3D6B1E8-C82B-413A-BA42-B5B4C43020B6}" name="BeliefInSituationImprovement" dataDxfId="9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51E18-3DA3-484E-9C8E-0D04DF135E2C}" name="Table36" displayName="Table36" ref="U42:V46" totalsRowShown="0">
  <autoFilter ref="U42:V46" xr:uid="{3B4D4E83-EE5E-470F-A132-29C70E0C864D}"/>
  <tableColumns count="2">
    <tableColumn id="1" xr3:uid="{4F6BD54A-DA7B-4014-A33B-E18F11FFDAC6}" name="v1"/>
    <tableColumn id="2" xr3:uid="{4AE3B91E-A9E8-4CC6-9F61-9F29BB2FDFA7}" name="v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CFE81-E374-4604-AC15-D4C3D766BB41}" name="Table110117" displayName="Table110117" ref="A1:Y27" totalsRowShown="0" headerRowDxfId="91" headerRowBorderDxfId="90" tableBorderDxfId="89">
  <autoFilter ref="A1:Y27" xr:uid="{60E71A93-8363-4A4C-891E-9582411DF119}">
    <filterColumn colId="1">
      <filters>
        <filter val="fua6"/>
      </filters>
    </filterColumn>
  </autoFilter>
  <tableColumns count="25">
    <tableColumn id="21" xr3:uid="{6EF36F29-D248-433C-9C13-E9EC38F95708}" name="#" dataDxfId="88"/>
    <tableColumn id="23" xr3:uid="{B5BDB88D-2FCD-4BA3-B637-1BBC703261BB}" name="as" dataDxfId="87"/>
    <tableColumn id="1" xr3:uid="{6254F92D-4497-4B3C-9A44-0A006F2E80C8}" name="rid" dataDxfId="86"/>
    <tableColumn id="2" xr3:uid="{434041E6-8399-437F-B7ED-D3C754A4BFAF}" name="fcid" dataDxfId="85"/>
    <tableColumn id="4" xr3:uid="{9D75BF67-2800-4EBB-B705-112B392A8131}" name="ptfua_d" dataDxfId="84"/>
    <tableColumn id="5" xr3:uid="{1972A404-C78D-4156-B0E2-927FDC214943}" name="family_of_missing" dataDxfId="83"/>
    <tableColumn id="6" xr3:uid="{EFBFB24C-3973-4350-AD74-A35239FCB594}" name="survivor_of_detention" dataDxfId="82"/>
    <tableColumn id="7" xr3:uid="{1CCB8194-8C47-4EA7-B6A7-127518ECCF03}" name="primary_torture" dataDxfId="81"/>
    <tableColumn id="8" xr3:uid="{039B8344-180C-4B31-AB47-C13E3E694DDE}" name="secondary_torture" dataDxfId="80"/>
    <tableColumn id="9" xr3:uid="{6F91AA3E-A2E3-489F-AA21-4C7185277A2B}" name="sexual_violation_a" dataDxfId="79"/>
    <tableColumn id="10" xr3:uid="{8FB44E37-DFC6-4BCD-B365-68C19346417F}" name="sexual_violation_p" dataDxfId="78"/>
    <tableColumn id="11" xr3:uid="{ECC10650-6681-439B-B378-7065B3E756E0}" name="hrd" dataDxfId="77"/>
    <tableColumn id="12" xr3:uid="{F68F6773-D1CA-42CA-AE4B-98081BBC12E3}" name="journalist" dataDxfId="76"/>
    <tableColumn id="13" xr3:uid="{6B2F626E-C057-4244-833D-B92591F71DEA}" name="wov" dataDxfId="75"/>
    <tableColumn id="14" xr3:uid="{294629B9-494A-468F-AACF-00B56CACFFE1}" name="stgbv" dataDxfId="74"/>
    <tableColumn id="15" xr3:uid="{CAB060B3-1D8F-46A0-A9A5-3AC7712B6B78}" name="lgbti" dataDxfId="73"/>
    <tableColumn id="16" xr3:uid="{7F7414CF-D91D-4E5E-AF52-DBD7FA9066FB}" name="other" dataDxfId="72"/>
    <tableColumn id="17" xr3:uid="{72D2818F-0B8F-4689-B156-1A98D8B4DC01}" name="sex" dataDxfId="71"/>
    <tableColumn id="18" xr3:uid="{FBCD4831-FF8B-4C32-A9B1-A852B8F42367}" name="age" dataDxfId="70"/>
    <tableColumn id="20" xr3:uid="{2BC920FD-247C-4AFE-841E-6E8B097C6C36}" name="ptc" dataDxfId="69"/>
    <tableColumn id="22" xr3:uid="{773BD90F-2E69-4C51-8956-40E121456F53}" name="BodyAwarenessInEnvironment" dataDxfId="68"/>
    <tableColumn id="24" xr3:uid="{0A3B94EC-A1D5-4F0B-AA63-A633C07AFFE2}" name="AbilityToLocatePhysicalSymptoms" dataDxfId="67"/>
    <tableColumn id="3" xr3:uid="{4A990CC8-9FBB-469E-AA0D-D18C92EA03DC}" name="SmoothCoordinatedMovementsAbility" dataDxfId="66"/>
    <tableColumn id="19" xr3:uid="{D4B7C039-D476-4F28-A71F-1D2E15CA9E83}" name="mean" dataDxfId="25">
      <calculatedColumnFormula>AVERAGE(Table110117[[#This Row],[BodyAwarenessInEnvironment]:[SmoothCoordinatedMovementsAbility]])</calculatedColumnFormula>
    </tableColumn>
    <tableColumn id="25" xr3:uid="{E7D376EA-A28D-4599-8157-0087106A35A6}" name="mean_diff" dataDxfId="2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"/>
  <sheetViews>
    <sheetView zoomScale="130" zoomScaleNormal="130" workbookViewId="0">
      <pane xSplit="2" topLeftCell="D1" activePane="topRight" state="frozen"/>
      <selection activeCell="A6" sqref="A6"/>
      <selection pane="topRight" activeCell="AF12" sqref="AF12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2" style="4" bestFit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bestFit="1" customWidth="1"/>
    <col min="19" max="19" width="4.42578125" bestFit="1" customWidth="1"/>
    <col min="20" max="20" width="5.5703125" bestFit="1" customWidth="1"/>
    <col min="21" max="21" width="9" bestFit="1" customWidth="1"/>
    <col min="22" max="22" width="14.140625" bestFit="1" customWidth="1"/>
    <col min="23" max="23" width="12.85546875" bestFit="1" customWidth="1"/>
    <col min="24" max="24" width="12.5703125" bestFit="1" customWidth="1"/>
    <col min="25" max="25" width="14.85546875" bestFit="1" customWidth="1"/>
    <col min="26" max="26" width="13.85546875" bestFit="1" customWidth="1"/>
    <col min="27" max="27" width="13.140625" bestFit="1" customWidth="1"/>
    <col min="29" max="29" width="14.7109375" bestFit="1" customWidth="1"/>
    <col min="30" max="30" width="16.140625" bestFit="1" customWidth="1"/>
    <col min="31" max="31" width="13.85546875" bestFit="1" customWidth="1"/>
    <col min="32" max="32" width="11.42578125" bestFit="1" customWidth="1"/>
  </cols>
  <sheetData>
    <row r="1" spans="1:37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42</v>
      </c>
      <c r="V1" s="1" t="s">
        <v>48</v>
      </c>
      <c r="W1" s="1" t="s">
        <v>47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22" t="s">
        <v>57</v>
      </c>
      <c r="AG1" s="24" t="s">
        <v>111</v>
      </c>
      <c r="AH1" s="23" t="s">
        <v>112</v>
      </c>
    </row>
    <row r="2" spans="1:37" s="2" customFormat="1" ht="15.75" x14ac:dyDescent="0.25">
      <c r="A2" s="5">
        <v>1</v>
      </c>
      <c r="B2" s="20" t="s">
        <v>45</v>
      </c>
      <c r="C2" s="6" t="s">
        <v>16</v>
      </c>
      <c r="D2" s="6">
        <v>8110020080</v>
      </c>
      <c r="E2" s="15">
        <v>44635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>
        <v>40</v>
      </c>
      <c r="T2" s="7" t="s">
        <v>40</v>
      </c>
      <c r="U2" s="7">
        <v>0.12</v>
      </c>
      <c r="V2" s="10">
        <v>0</v>
      </c>
      <c r="W2" s="10">
        <v>1</v>
      </c>
      <c r="X2" s="10">
        <v>0.91</v>
      </c>
      <c r="Y2" s="10">
        <v>0.83</v>
      </c>
      <c r="Z2" s="10">
        <v>0.76</v>
      </c>
      <c r="AA2" s="10">
        <v>1</v>
      </c>
      <c r="AB2" s="10">
        <v>0.88</v>
      </c>
      <c r="AC2" s="10">
        <v>0.78</v>
      </c>
      <c r="AD2" s="10">
        <v>0.94</v>
      </c>
      <c r="AE2" s="10">
        <v>1</v>
      </c>
      <c r="AF2" s="10">
        <v>1</v>
      </c>
      <c r="AG2" s="25"/>
      <c r="AH2" s="10"/>
    </row>
    <row r="3" spans="1:37" ht="15.75" x14ac:dyDescent="0.25">
      <c r="A3" s="6">
        <v>2</v>
      </c>
      <c r="B3" s="6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 t="s">
        <v>40</v>
      </c>
      <c r="U3" s="6">
        <v>0</v>
      </c>
      <c r="V3" s="6">
        <v>0.1</v>
      </c>
      <c r="W3" s="6">
        <v>0.48</v>
      </c>
      <c r="X3" s="6">
        <v>0.48</v>
      </c>
      <c r="Y3" s="6">
        <v>1</v>
      </c>
      <c r="Z3" s="6">
        <v>1</v>
      </c>
      <c r="AA3" s="6">
        <v>1</v>
      </c>
      <c r="AB3" s="6">
        <v>0.5</v>
      </c>
      <c r="AC3" s="6">
        <v>0</v>
      </c>
      <c r="AD3" s="6">
        <v>0</v>
      </c>
      <c r="AE3" s="6">
        <v>1</v>
      </c>
      <c r="AF3" s="6">
        <v>0.3</v>
      </c>
      <c r="AG3" s="25"/>
      <c r="AH3" s="10"/>
    </row>
    <row r="4" spans="1:37" x14ac:dyDescent="0.25">
      <c r="A4" s="19">
        <v>3</v>
      </c>
      <c r="B4" s="16" t="s">
        <v>110</v>
      </c>
      <c r="C4" s="16"/>
      <c r="D4" s="16"/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28"/>
      <c r="AH4" s="18"/>
    </row>
    <row r="5" spans="1:37" ht="15.75" x14ac:dyDescent="0.25">
      <c r="A5" s="5">
        <v>4</v>
      </c>
      <c r="B5" s="21" t="s">
        <v>45</v>
      </c>
      <c r="C5" s="6" t="s">
        <v>21</v>
      </c>
      <c r="D5" s="6">
        <v>8110020112</v>
      </c>
      <c r="E5" s="9">
        <v>44791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>
        <v>48</v>
      </c>
      <c r="T5" s="6" t="s">
        <v>40</v>
      </c>
      <c r="U5" s="6">
        <v>0.47</v>
      </c>
      <c r="V5" s="6">
        <v>0.44</v>
      </c>
      <c r="W5" s="6">
        <v>1</v>
      </c>
      <c r="X5" s="6">
        <v>0.83</v>
      </c>
      <c r="Y5" s="6">
        <v>1.2E-2</v>
      </c>
      <c r="Z5" s="6">
        <v>0.64</v>
      </c>
      <c r="AA5" s="6">
        <v>0.47</v>
      </c>
      <c r="AB5" s="6">
        <v>1</v>
      </c>
      <c r="AC5" s="6">
        <v>0.12</v>
      </c>
      <c r="AD5" s="6">
        <v>7.5999999999999998E-2</v>
      </c>
      <c r="AE5" s="6">
        <v>1</v>
      </c>
      <c r="AF5" s="6">
        <v>1</v>
      </c>
      <c r="AG5" s="25"/>
      <c r="AH5" s="10"/>
    </row>
    <row r="6" spans="1:37" ht="15.75" x14ac:dyDescent="0.25">
      <c r="A6" s="6">
        <v>5</v>
      </c>
      <c r="B6" s="6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 t="s">
        <v>108</v>
      </c>
      <c r="U6" s="6">
        <v>0.61</v>
      </c>
      <c r="V6" s="6">
        <v>0.53</v>
      </c>
      <c r="W6" s="6">
        <v>0.94</v>
      </c>
      <c r="X6" s="6">
        <v>0.37</v>
      </c>
      <c r="Y6" s="6">
        <v>0.88</v>
      </c>
      <c r="Z6" s="6">
        <v>0.91</v>
      </c>
      <c r="AA6" s="6">
        <v>0.71</v>
      </c>
      <c r="AB6" s="6">
        <v>1</v>
      </c>
      <c r="AC6" s="6">
        <v>0</v>
      </c>
      <c r="AD6" s="6">
        <v>0.62</v>
      </c>
      <c r="AE6" s="6">
        <v>1</v>
      </c>
      <c r="AF6" s="6">
        <v>0.4</v>
      </c>
      <c r="AG6" s="25"/>
      <c r="AH6" s="10"/>
    </row>
    <row r="7" spans="1:37" x14ac:dyDescent="0.25">
      <c r="A7" s="19">
        <v>6</v>
      </c>
      <c r="B7" s="16" t="s">
        <v>110</v>
      </c>
      <c r="C7" s="16"/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8"/>
      <c r="AH7" s="18"/>
    </row>
    <row r="8" spans="1:37" ht="15.75" x14ac:dyDescent="0.25">
      <c r="A8" s="5">
        <v>7</v>
      </c>
      <c r="B8" s="21" t="s">
        <v>45</v>
      </c>
      <c r="C8" s="6" t="s">
        <v>23</v>
      </c>
      <c r="D8" s="6">
        <v>8110020113</v>
      </c>
      <c r="E8" s="9">
        <v>44796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 t="s">
        <v>109</v>
      </c>
      <c r="T8" s="6" t="s">
        <v>40</v>
      </c>
      <c r="U8" s="6">
        <v>0.43579999999999997</v>
      </c>
      <c r="V8" s="6">
        <v>0.43579999999999997</v>
      </c>
      <c r="W8" s="6">
        <v>0.83329999999999993</v>
      </c>
      <c r="X8" s="6">
        <v>0</v>
      </c>
      <c r="Y8" s="6">
        <v>0</v>
      </c>
      <c r="Z8" s="6">
        <v>0</v>
      </c>
      <c r="AA8" s="6">
        <v>0.24350000000000002</v>
      </c>
      <c r="AB8" s="6">
        <v>1</v>
      </c>
      <c r="AC8" s="6">
        <v>0</v>
      </c>
      <c r="AD8" s="6">
        <v>0.76919999999999999</v>
      </c>
      <c r="AE8" s="6">
        <v>1</v>
      </c>
      <c r="AF8" s="6">
        <v>1</v>
      </c>
      <c r="AG8" s="25"/>
      <c r="AH8" s="10"/>
    </row>
    <row r="9" spans="1:37" ht="15.75" x14ac:dyDescent="0.25">
      <c r="A9" s="6">
        <v>8</v>
      </c>
      <c r="B9" s="6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 t="s">
        <v>108</v>
      </c>
      <c r="U9" s="6">
        <v>0</v>
      </c>
      <c r="V9" s="6">
        <v>0.20610000000000001</v>
      </c>
      <c r="W9" s="6">
        <v>0.4854</v>
      </c>
      <c r="X9" s="6">
        <v>0</v>
      </c>
      <c r="Y9" s="6">
        <v>0</v>
      </c>
      <c r="Z9" s="6">
        <v>0.4536</v>
      </c>
      <c r="AA9" s="6">
        <v>0</v>
      </c>
      <c r="AB9" s="6">
        <v>1</v>
      </c>
      <c r="AC9" s="6">
        <v>0</v>
      </c>
      <c r="AD9" s="6">
        <v>0.51539999999999997</v>
      </c>
      <c r="AE9" s="6">
        <v>0.51539999999999997</v>
      </c>
      <c r="AF9" s="6">
        <v>0</v>
      </c>
      <c r="AG9" s="25"/>
      <c r="AH9" s="10"/>
      <c r="AK9">
        <f>7/13</f>
        <v>0.53846153846153844</v>
      </c>
    </row>
    <row r="10" spans="1:37" x14ac:dyDescent="0.25">
      <c r="A10" s="19">
        <v>9</v>
      </c>
      <c r="B10" s="16" t="s">
        <v>110</v>
      </c>
      <c r="C10" s="16"/>
      <c r="D10" s="16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28"/>
      <c r="AH10" s="18"/>
    </row>
    <row r="11" spans="1:37" ht="15.75" x14ac:dyDescent="0.25">
      <c r="A11" s="5">
        <v>10</v>
      </c>
      <c r="B11" s="21" t="s">
        <v>45</v>
      </c>
      <c r="C11" s="6" t="s">
        <v>25</v>
      </c>
      <c r="D11" s="6">
        <v>8110020114</v>
      </c>
      <c r="E11" s="9">
        <v>44798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>
        <v>47</v>
      </c>
      <c r="T11" s="6" t="s">
        <v>40</v>
      </c>
      <c r="U11" s="6">
        <v>0.12820000000000001</v>
      </c>
      <c r="V11" s="6">
        <v>0.51280000000000003</v>
      </c>
      <c r="W11" s="6">
        <v>0.6409999999999999</v>
      </c>
      <c r="X11" s="6">
        <v>0.6409999999999999</v>
      </c>
      <c r="Y11" s="6">
        <v>0</v>
      </c>
      <c r="Z11" s="6">
        <v>0.1923</v>
      </c>
      <c r="AA11" s="6">
        <v>6.4100000000000004E-2</v>
      </c>
      <c r="AB11" s="6">
        <v>0.19329999999999997</v>
      </c>
      <c r="AC11" s="6">
        <v>0</v>
      </c>
      <c r="AD11" s="6">
        <v>1</v>
      </c>
      <c r="AE11" s="6">
        <v>1</v>
      </c>
      <c r="AF11" s="6">
        <v>0.12820000000000001</v>
      </c>
      <c r="AG11" s="25"/>
      <c r="AH11" s="10"/>
    </row>
    <row r="12" spans="1:37" ht="15.75" x14ac:dyDescent="0.25">
      <c r="A12" s="6">
        <v>11</v>
      </c>
      <c r="B12" s="6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 t="s">
        <v>108</v>
      </c>
      <c r="U12" s="6">
        <v>0.15460000000000002</v>
      </c>
      <c r="V12" s="6">
        <v>5.1500000000000004E-2</v>
      </c>
      <c r="W12" s="6">
        <v>0.84530000000000005</v>
      </c>
      <c r="X12" s="6">
        <v>0.43290000000000001</v>
      </c>
      <c r="Y12" s="6">
        <v>0.87620000000000009</v>
      </c>
      <c r="Z12" s="6">
        <v>0.59789999999999999</v>
      </c>
      <c r="AA12" s="6">
        <v>0.13400000000000001</v>
      </c>
      <c r="AB12" s="6">
        <v>0.13400000000000001</v>
      </c>
      <c r="AC12" s="6">
        <v>5.1500000000000004E-2</v>
      </c>
      <c r="AD12" s="6">
        <v>0.77310000000000001</v>
      </c>
      <c r="AE12" s="6">
        <v>0.77310000000000001</v>
      </c>
      <c r="AF12" s="6">
        <v>0.10300000000000001</v>
      </c>
      <c r="AG12" s="25"/>
      <c r="AH12" s="10"/>
    </row>
    <row r="13" spans="1:37" x14ac:dyDescent="0.25">
      <c r="A13" s="19">
        <v>12</v>
      </c>
      <c r="B13" s="16" t="s">
        <v>110</v>
      </c>
      <c r="C13" s="16"/>
      <c r="D13" s="16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28"/>
      <c r="AH13" s="18"/>
    </row>
    <row r="14" spans="1:37" ht="15.75" x14ac:dyDescent="0.25">
      <c r="A14" s="5">
        <v>13</v>
      </c>
      <c r="B14" s="21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>
        <v>47</v>
      </c>
      <c r="T14" s="6" t="s">
        <v>40</v>
      </c>
      <c r="U14" s="6">
        <v>0.1923</v>
      </c>
      <c r="V14" s="6">
        <v>0</v>
      </c>
      <c r="W14" s="6">
        <v>0.51280000000000003</v>
      </c>
      <c r="X14" s="6">
        <v>0.83329999999999993</v>
      </c>
      <c r="Y14" s="6">
        <v>0.51280000000000003</v>
      </c>
      <c r="Z14" s="6">
        <v>0</v>
      </c>
      <c r="AA14" s="6">
        <v>0</v>
      </c>
      <c r="AB14" s="6">
        <v>1</v>
      </c>
      <c r="AC14" s="6">
        <v>0</v>
      </c>
      <c r="AD14" s="6">
        <v>0.51280000000000003</v>
      </c>
      <c r="AE14" s="6">
        <v>1</v>
      </c>
      <c r="AF14" s="6">
        <v>0.5</v>
      </c>
      <c r="AG14" s="25"/>
      <c r="AH14" s="10"/>
    </row>
    <row r="15" spans="1:37" ht="15.75" x14ac:dyDescent="0.25">
      <c r="A15" s="6">
        <v>14</v>
      </c>
      <c r="B15" s="6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5.0999999999999997E-2</v>
      </c>
      <c r="V15" s="6">
        <v>0.51019999999999999</v>
      </c>
      <c r="W15" s="6">
        <v>0.51019999999999999</v>
      </c>
      <c r="X15" s="6">
        <v>0.89790000000000003</v>
      </c>
      <c r="Y15" s="6">
        <v>0.53060000000000007</v>
      </c>
      <c r="Z15" s="6">
        <v>0.53060000000000007</v>
      </c>
      <c r="AA15" s="6">
        <v>7.1399999999999991E-2</v>
      </c>
      <c r="AB15" s="6">
        <v>0.93870000000000009</v>
      </c>
      <c r="AC15" s="6">
        <v>7.1399999999999991E-2</v>
      </c>
      <c r="AD15" s="6">
        <v>0.93870000000000009</v>
      </c>
      <c r="AE15" s="6">
        <v>0.91830000000000001</v>
      </c>
      <c r="AF15" s="6">
        <v>0.51019999999999999</v>
      </c>
      <c r="AG15" s="25"/>
      <c r="AH15" s="10"/>
    </row>
    <row r="16" spans="1:37" x14ac:dyDescent="0.25">
      <c r="A16" s="19">
        <v>15</v>
      </c>
      <c r="B16" s="16" t="s">
        <v>110</v>
      </c>
      <c r="C16" s="16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8"/>
      <c r="AH16" s="18"/>
    </row>
    <row r="17" spans="1:34" ht="15.75" x14ac:dyDescent="0.25">
      <c r="A17" s="5">
        <v>16</v>
      </c>
      <c r="B17" s="21" t="s">
        <v>45</v>
      </c>
      <c r="C17" s="6" t="s">
        <v>28</v>
      </c>
      <c r="D17" s="6">
        <v>8110050031</v>
      </c>
      <c r="E17" s="9">
        <v>44723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>
        <v>45</v>
      </c>
      <c r="T17" s="6" t="s">
        <v>40</v>
      </c>
      <c r="U17" s="6">
        <v>0</v>
      </c>
      <c r="V17" s="6">
        <v>0</v>
      </c>
      <c r="W17" s="6">
        <v>0.51</v>
      </c>
      <c r="X17" s="6">
        <v>0.21</v>
      </c>
      <c r="Y17" s="6">
        <v>0</v>
      </c>
      <c r="Z17" s="6">
        <v>0</v>
      </c>
      <c r="AA17" s="6">
        <v>0</v>
      </c>
      <c r="AB17" s="6">
        <v>0.8</v>
      </c>
      <c r="AC17" s="6">
        <v>0.8</v>
      </c>
      <c r="AD17" s="6">
        <v>0.8</v>
      </c>
      <c r="AE17" s="6">
        <v>1</v>
      </c>
      <c r="AF17" s="6">
        <v>0.51</v>
      </c>
      <c r="AG17" s="25"/>
      <c r="AH17" s="10"/>
    </row>
    <row r="18" spans="1:34" ht="15.75" x14ac:dyDescent="0.25">
      <c r="A18" s="6">
        <v>17</v>
      </c>
      <c r="B18" s="6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 t="s">
        <v>108</v>
      </c>
      <c r="U18" s="6">
        <v>7.2000000000000008E-2</v>
      </c>
      <c r="V18" s="6">
        <v>0.81</v>
      </c>
      <c r="W18" s="6">
        <v>0.63</v>
      </c>
      <c r="X18" s="6">
        <v>0.92</v>
      </c>
      <c r="Y18" s="6">
        <v>0.93</v>
      </c>
      <c r="Z18" s="6">
        <v>0.93</v>
      </c>
      <c r="AA18" s="6">
        <v>0.156</v>
      </c>
      <c r="AB18" s="6">
        <v>0.83</v>
      </c>
      <c r="AC18" s="6">
        <v>0.114</v>
      </c>
      <c r="AD18" s="6">
        <v>0.84</v>
      </c>
      <c r="AE18" s="6">
        <v>0.94</v>
      </c>
      <c r="AF18" s="6">
        <v>0.81</v>
      </c>
      <c r="AG18" s="25"/>
      <c r="AH18" s="10"/>
    </row>
    <row r="19" spans="1:34" x14ac:dyDescent="0.25">
      <c r="A19" s="19">
        <v>18</v>
      </c>
      <c r="B19" s="16" t="s">
        <v>110</v>
      </c>
      <c r="C19" s="16"/>
      <c r="D19" s="16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28"/>
      <c r="AH19" s="18"/>
    </row>
    <row r="20" spans="1:34" ht="15.75" x14ac:dyDescent="0.25">
      <c r="A20" s="5">
        <v>19</v>
      </c>
      <c r="B20" s="21" t="s">
        <v>45</v>
      </c>
      <c r="C20" s="6"/>
      <c r="D20" s="6">
        <v>8110050045</v>
      </c>
      <c r="E20" s="9">
        <v>44656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>
        <v>50</v>
      </c>
      <c r="T20" s="6" t="s">
        <v>108</v>
      </c>
      <c r="U20" s="6">
        <v>0.44869999999999999</v>
      </c>
      <c r="V20" s="6">
        <v>0.41020000000000001</v>
      </c>
      <c r="W20" s="6">
        <v>0.8589</v>
      </c>
      <c r="X20" s="6">
        <v>0.8589</v>
      </c>
      <c r="Y20" s="6">
        <v>6.4100000000000004E-2</v>
      </c>
      <c r="Z20" s="6">
        <v>0</v>
      </c>
      <c r="AA20" s="6">
        <v>0.8589</v>
      </c>
      <c r="AB20" s="6">
        <v>-0.01</v>
      </c>
      <c r="AC20" s="6">
        <v>0.12820000000000001</v>
      </c>
      <c r="AD20" s="6">
        <v>-0.01</v>
      </c>
      <c r="AE20" s="6">
        <v>-0.01</v>
      </c>
      <c r="AF20" s="6">
        <v>0.53839999999999999</v>
      </c>
      <c r="AG20" s="25"/>
      <c r="AH20" s="10"/>
    </row>
    <row r="21" spans="1:34" ht="15.75" x14ac:dyDescent="0.25">
      <c r="A21" s="6">
        <v>20</v>
      </c>
      <c r="B21" s="6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 t="s">
        <v>108</v>
      </c>
      <c r="U21" s="6">
        <v>0.46869999999999995</v>
      </c>
      <c r="V21" s="6">
        <v>0.90620000000000001</v>
      </c>
      <c r="W21" s="6">
        <v>0.98950000000000005</v>
      </c>
      <c r="X21" s="6">
        <v>0.96870000000000001</v>
      </c>
      <c r="Y21" s="6">
        <v>0.88540000000000008</v>
      </c>
      <c r="Z21" s="6">
        <v>0.83329999999999993</v>
      </c>
      <c r="AA21" s="6">
        <v>1</v>
      </c>
      <c r="AB21" s="6">
        <v>1</v>
      </c>
      <c r="AC21" s="6">
        <v>0.52079999999999993</v>
      </c>
      <c r="AD21" s="6">
        <v>1</v>
      </c>
      <c r="AE21" s="6">
        <v>1</v>
      </c>
      <c r="AF21" s="6">
        <v>0.83329999999999993</v>
      </c>
      <c r="AG21" s="25"/>
      <c r="AH21" s="10"/>
    </row>
    <row r="22" spans="1:34" x14ac:dyDescent="0.25">
      <c r="A22" s="19">
        <v>21</v>
      </c>
      <c r="B22" s="16" t="s">
        <v>110</v>
      </c>
      <c r="C22" s="16"/>
      <c r="D22" s="16"/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8"/>
      <c r="AH22" s="18"/>
    </row>
    <row r="23" spans="1:34" ht="15.75" x14ac:dyDescent="0.25">
      <c r="A23" s="5">
        <v>22</v>
      </c>
      <c r="B23" s="21" t="s">
        <v>45</v>
      </c>
      <c r="C23" s="6" t="s">
        <v>31</v>
      </c>
      <c r="D23" s="6">
        <v>8110050072</v>
      </c>
      <c r="E23" s="9">
        <v>44769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>
        <v>49</v>
      </c>
      <c r="T23" s="6" t="s">
        <v>40</v>
      </c>
      <c r="U23" s="6">
        <v>0.53839999999999999</v>
      </c>
      <c r="V23" s="6">
        <v>0.33329999999999999</v>
      </c>
      <c r="W23" s="6">
        <v>0.87170000000000003</v>
      </c>
      <c r="X23" s="6">
        <v>0.39740000000000003</v>
      </c>
      <c r="Y23" s="6">
        <v>0</v>
      </c>
      <c r="Z23" s="6">
        <v>0.73069999999999991</v>
      </c>
      <c r="AA23" s="6">
        <v>0.8076000000000001</v>
      </c>
      <c r="AB23" s="6">
        <v>0.70510000000000006</v>
      </c>
      <c r="AC23" s="6">
        <v>0.76919999999999999</v>
      </c>
      <c r="AD23" s="6">
        <v>0.82050000000000001</v>
      </c>
      <c r="AE23" s="6">
        <v>1</v>
      </c>
      <c r="AF23" s="6">
        <v>0.53839999999999999</v>
      </c>
      <c r="AG23" s="25"/>
      <c r="AH23" s="10"/>
    </row>
    <row r="24" spans="1:34" ht="15.75" x14ac:dyDescent="0.25">
      <c r="A24" s="6">
        <v>23</v>
      </c>
      <c r="B24" s="6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 t="s">
        <v>108</v>
      </c>
      <c r="U24" s="6">
        <v>0.17699999999999999</v>
      </c>
      <c r="V24" s="6">
        <v>0.2291</v>
      </c>
      <c r="W24" s="6">
        <v>0.78120000000000001</v>
      </c>
      <c r="X24" s="6">
        <v>0.83329999999999993</v>
      </c>
      <c r="Y24" s="6">
        <v>0</v>
      </c>
      <c r="Z24" s="6">
        <v>0.46869999999999995</v>
      </c>
      <c r="AA24" s="6">
        <v>0.54159999999999997</v>
      </c>
      <c r="AB24" s="6">
        <v>1</v>
      </c>
      <c r="AC24" s="6">
        <v>0</v>
      </c>
      <c r="AD24" s="6">
        <v>0.86450000000000005</v>
      </c>
      <c r="AE24" s="6">
        <v>1</v>
      </c>
      <c r="AF24" s="6">
        <v>6.25E-2</v>
      </c>
      <c r="AG24" s="25"/>
      <c r="AH24" s="10"/>
    </row>
    <row r="25" spans="1:34" x14ac:dyDescent="0.25">
      <c r="A25" s="19">
        <v>24</v>
      </c>
      <c r="B25" s="16" t="s">
        <v>110</v>
      </c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28"/>
      <c r="AH25" s="18"/>
    </row>
    <row r="26" spans="1:34" ht="15.75" x14ac:dyDescent="0.25">
      <c r="A26" s="5">
        <v>25</v>
      </c>
      <c r="B26" s="21" t="s">
        <v>45</v>
      </c>
      <c r="C26" s="6"/>
      <c r="D26" s="6">
        <v>8110050077</v>
      </c>
      <c r="E26" s="9">
        <v>44805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>
        <v>46</v>
      </c>
      <c r="T26" s="6" t="s">
        <v>40</v>
      </c>
      <c r="U26" s="6">
        <v>0</v>
      </c>
      <c r="V26" s="6">
        <v>0.75919999999999999</v>
      </c>
      <c r="W26" s="6">
        <v>1</v>
      </c>
      <c r="X26" s="6">
        <v>0.44869999999999999</v>
      </c>
      <c r="Y26" s="6">
        <v>1</v>
      </c>
      <c r="Z26" s="6">
        <v>0</v>
      </c>
      <c r="AA26" s="6">
        <v>0.51280000000000003</v>
      </c>
      <c r="AB26" s="6">
        <v>1</v>
      </c>
      <c r="AC26" s="6">
        <v>0</v>
      </c>
      <c r="AD26" s="6">
        <v>0.76919999999999999</v>
      </c>
      <c r="AE26" s="6">
        <v>1</v>
      </c>
      <c r="AF26" s="6">
        <v>1</v>
      </c>
      <c r="AG26" s="25"/>
      <c r="AH26" s="10"/>
    </row>
    <row r="27" spans="1:34" ht="15.75" x14ac:dyDescent="0.25">
      <c r="A27" s="6">
        <v>26</v>
      </c>
      <c r="B27" s="6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 t="s">
        <v>108</v>
      </c>
      <c r="U27" s="6">
        <v>0</v>
      </c>
      <c r="V27" s="6">
        <v>0.51</v>
      </c>
      <c r="W27" s="6">
        <v>0.86699999999999999</v>
      </c>
      <c r="X27" s="6">
        <v>0.66299999999999992</v>
      </c>
      <c r="Y27" s="6">
        <v>0.93799999999999994</v>
      </c>
      <c r="Z27" s="6">
        <v>0</v>
      </c>
      <c r="AA27" s="6">
        <v>0.58099999999999996</v>
      </c>
      <c r="AB27" s="6">
        <v>-0.01</v>
      </c>
      <c r="AC27" s="6">
        <v>0</v>
      </c>
      <c r="AD27" s="6">
        <v>0.13200000000000001</v>
      </c>
      <c r="AE27" s="6">
        <v>-0.01</v>
      </c>
      <c r="AF27" s="6">
        <v>0.13100000000000001</v>
      </c>
      <c r="AG27" s="25"/>
      <c r="AH27" s="10"/>
    </row>
    <row r="28" spans="1:34" x14ac:dyDescent="0.25">
      <c r="A28" s="19">
        <v>27</v>
      </c>
      <c r="B28" s="16" t="s">
        <v>110</v>
      </c>
      <c r="C28" s="16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28"/>
      <c r="AH28" s="18"/>
    </row>
    <row r="29" spans="1:34" ht="15.75" x14ac:dyDescent="0.25">
      <c r="A29" s="5">
        <v>28</v>
      </c>
      <c r="B29" s="21" t="s">
        <v>45</v>
      </c>
      <c r="C29" s="6"/>
      <c r="D29" s="6">
        <v>8110050080</v>
      </c>
      <c r="E29" s="9">
        <v>44818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>
        <v>40</v>
      </c>
      <c r="T29" s="6" t="s">
        <v>40</v>
      </c>
      <c r="U29" s="6">
        <v>0</v>
      </c>
      <c r="V29" s="6">
        <v>0</v>
      </c>
      <c r="W29" s="6">
        <v>0.44869999999999999</v>
      </c>
      <c r="X29" s="6">
        <v>0.44869999999999999</v>
      </c>
      <c r="Y29" s="6">
        <v>0</v>
      </c>
      <c r="Z29" s="6">
        <v>0</v>
      </c>
      <c r="AA29" s="6">
        <v>0</v>
      </c>
      <c r="AB29" s="6">
        <v>0.70510000000000006</v>
      </c>
      <c r="AC29" s="6">
        <v>0</v>
      </c>
      <c r="AD29" s="6">
        <v>1</v>
      </c>
      <c r="AE29" s="6">
        <v>1</v>
      </c>
      <c r="AF29" s="6">
        <v>0.76919999999999999</v>
      </c>
      <c r="AG29" s="25"/>
      <c r="AH29" s="10"/>
    </row>
    <row r="30" spans="1:34" ht="15.75" x14ac:dyDescent="0.25">
      <c r="A30" s="6">
        <v>29</v>
      </c>
      <c r="B30" s="6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 t="s">
        <v>40</v>
      </c>
      <c r="U30" s="6">
        <v>0</v>
      </c>
      <c r="V30" s="6">
        <v>0.47950000000000004</v>
      </c>
      <c r="W30" s="6">
        <v>0.47950000000000004</v>
      </c>
      <c r="X30" s="6">
        <v>0.95909999999999995</v>
      </c>
      <c r="Y30" s="6">
        <v>0</v>
      </c>
      <c r="Z30" s="6">
        <v>0</v>
      </c>
      <c r="AA30" s="6">
        <v>0</v>
      </c>
      <c r="AB30" s="6">
        <v>1</v>
      </c>
      <c r="AC30" s="6">
        <v>0</v>
      </c>
      <c r="AD30" s="6">
        <v>1</v>
      </c>
      <c r="AE30" s="6">
        <v>1</v>
      </c>
      <c r="AF30" s="6">
        <v>0</v>
      </c>
      <c r="AG30" s="25"/>
      <c r="AH30" s="10"/>
    </row>
    <row r="31" spans="1:34" x14ac:dyDescent="0.25">
      <c r="A31" s="19">
        <v>30</v>
      </c>
      <c r="B31" s="16" t="s">
        <v>110</v>
      </c>
      <c r="C31" s="16"/>
      <c r="D31" s="16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28"/>
      <c r="AH31" s="18"/>
    </row>
    <row r="32" spans="1:34" ht="15.75" x14ac:dyDescent="0.25">
      <c r="A32" s="5">
        <v>31</v>
      </c>
      <c r="B32" s="21" t="s">
        <v>45</v>
      </c>
      <c r="C32" s="6" t="s">
        <v>34</v>
      </c>
      <c r="D32" s="6">
        <v>8110050085</v>
      </c>
      <c r="E32" s="9">
        <v>44841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>
        <v>37</v>
      </c>
      <c r="T32" s="6" t="s">
        <v>108</v>
      </c>
      <c r="U32" s="6">
        <v>0</v>
      </c>
      <c r="V32" s="6">
        <v>0</v>
      </c>
      <c r="W32" s="6">
        <v>0.153</v>
      </c>
      <c r="X32" s="6">
        <v>0</v>
      </c>
      <c r="Y32" s="6">
        <v>0</v>
      </c>
      <c r="Z32" s="6">
        <v>0.93500000000000005</v>
      </c>
      <c r="AA32" s="6">
        <v>0.75599999999999989</v>
      </c>
      <c r="AB32" s="6">
        <v>0</v>
      </c>
      <c r="AC32" s="6">
        <v>0.89700000000000002</v>
      </c>
      <c r="AD32" s="6">
        <v>-0.01</v>
      </c>
      <c r="AE32" s="6">
        <v>-0.01</v>
      </c>
      <c r="AF32" s="6">
        <v>0.51200000000000001</v>
      </c>
      <c r="AG32" s="25"/>
      <c r="AH32" s="10"/>
    </row>
    <row r="33" spans="1:34" ht="15.75" x14ac:dyDescent="0.25">
      <c r="A33" s="6">
        <v>32</v>
      </c>
      <c r="B33" s="6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 t="s">
        <v>40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0.27839999999999998</v>
      </c>
      <c r="AA33" s="6">
        <v>0</v>
      </c>
      <c r="AB33" s="6">
        <v>0.20610000000000001</v>
      </c>
      <c r="AC33" s="6">
        <v>0</v>
      </c>
      <c r="AD33" s="6">
        <v>0.17519999999999999</v>
      </c>
      <c r="AE33" s="6">
        <v>0.17519999999999999</v>
      </c>
      <c r="AF33" s="6">
        <v>0.17519999999999999</v>
      </c>
      <c r="AG33" s="25"/>
      <c r="AH33" s="10"/>
    </row>
    <row r="34" spans="1:34" x14ac:dyDescent="0.25">
      <c r="A34" s="19">
        <v>33</v>
      </c>
      <c r="B34" s="16" t="s">
        <v>110</v>
      </c>
      <c r="C34" s="16"/>
      <c r="D34" s="16"/>
      <c r="E34" s="17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28"/>
      <c r="AH34" s="18"/>
    </row>
    <row r="35" spans="1:34" ht="15.75" x14ac:dyDescent="0.25">
      <c r="A35" s="5">
        <v>34</v>
      </c>
      <c r="B35" s="21" t="s">
        <v>45</v>
      </c>
      <c r="C35" s="6" t="s">
        <v>35</v>
      </c>
      <c r="D35" s="6">
        <v>8110050086</v>
      </c>
      <c r="E35" s="9">
        <v>44844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>
        <v>49</v>
      </c>
      <c r="T35" s="6" t="s">
        <v>40</v>
      </c>
      <c r="U35" s="6">
        <v>0</v>
      </c>
      <c r="V35" s="6">
        <v>0.48</v>
      </c>
      <c r="W35" s="6">
        <v>0.30760000000000004</v>
      </c>
      <c r="X35" s="6">
        <v>0.21789999999999998</v>
      </c>
      <c r="Y35" s="6">
        <v>0.84609999999999996</v>
      </c>
      <c r="Z35" s="6">
        <v>0</v>
      </c>
      <c r="AA35" s="6">
        <v>0</v>
      </c>
      <c r="AB35" s="6">
        <v>0.87170000000000003</v>
      </c>
      <c r="AC35" s="6">
        <v>0</v>
      </c>
      <c r="AD35" s="6">
        <v>0</v>
      </c>
      <c r="AE35" s="6">
        <v>0</v>
      </c>
      <c r="AF35" s="6">
        <v>0.5796</v>
      </c>
      <c r="AG35" s="25"/>
      <c r="AH35" s="10"/>
    </row>
    <row r="36" spans="1:34" ht="15.75" x14ac:dyDescent="0.25">
      <c r="A36" s="6">
        <v>35</v>
      </c>
      <c r="B36" s="6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 t="s">
        <v>108</v>
      </c>
      <c r="U36" s="6">
        <v>0</v>
      </c>
      <c r="V36" s="6">
        <v>0</v>
      </c>
      <c r="W36" s="6">
        <v>0</v>
      </c>
      <c r="X36" s="6">
        <v>0.29160000000000003</v>
      </c>
      <c r="Y36" s="6">
        <v>0</v>
      </c>
      <c r="Z36" s="6">
        <v>0</v>
      </c>
      <c r="AA36" s="6">
        <v>0</v>
      </c>
      <c r="AB36" s="6">
        <v>0.5</v>
      </c>
      <c r="AC36" s="6">
        <v>0</v>
      </c>
      <c r="AD36" s="6">
        <v>0.42700000000000005</v>
      </c>
      <c r="AE36" s="6">
        <v>0.37540000000000001</v>
      </c>
      <c r="AF36" s="6">
        <v>0</v>
      </c>
      <c r="AG36" s="25"/>
      <c r="AH36" s="10"/>
    </row>
    <row r="37" spans="1:34" x14ac:dyDescent="0.25">
      <c r="A37" s="19">
        <v>36</v>
      </c>
      <c r="B37" s="16" t="s">
        <v>110</v>
      </c>
      <c r="C37" s="16"/>
      <c r="D37" s="16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28"/>
      <c r="AH37" s="18"/>
    </row>
    <row r="38" spans="1:34" ht="15.75" x14ac:dyDescent="0.25">
      <c r="A38" s="5">
        <v>37</v>
      </c>
      <c r="B38" s="21" t="s">
        <v>45</v>
      </c>
      <c r="C38" s="6"/>
      <c r="D38" s="6">
        <v>8110050087</v>
      </c>
      <c r="E38" s="9">
        <v>44844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>
        <v>37</v>
      </c>
      <c r="T38" s="6" t="s">
        <v>108</v>
      </c>
      <c r="U38" s="6">
        <v>0.6409999999999999</v>
      </c>
      <c r="V38" s="6">
        <v>0</v>
      </c>
      <c r="W38" s="6">
        <v>0.89700000000000002</v>
      </c>
      <c r="X38" s="6">
        <v>0.89700000000000002</v>
      </c>
      <c r="Y38" s="6">
        <v>0.89</v>
      </c>
      <c r="Z38" s="6">
        <v>0.56399999999999995</v>
      </c>
      <c r="AA38" s="6">
        <v>0.57600000000000007</v>
      </c>
      <c r="AB38" s="6">
        <v>0.83299999999999996</v>
      </c>
      <c r="AC38" s="6">
        <v>0</v>
      </c>
      <c r="AD38" s="6">
        <v>0.89</v>
      </c>
      <c r="AE38" s="6">
        <v>0.89</v>
      </c>
      <c r="AF38" s="6">
        <v>0.24299999999999999</v>
      </c>
      <c r="AG38" s="25"/>
      <c r="AH38" s="10"/>
    </row>
    <row r="39" spans="1:34" ht="15.75" x14ac:dyDescent="0.25">
      <c r="A39" s="6">
        <v>38</v>
      </c>
      <c r="B39" s="6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 t="s">
        <v>40</v>
      </c>
      <c r="U39" s="6">
        <v>0</v>
      </c>
      <c r="V39" s="6">
        <v>0.8367</v>
      </c>
      <c r="W39" s="6">
        <v>0.8367</v>
      </c>
      <c r="X39" s="6">
        <v>0</v>
      </c>
      <c r="Y39" s="6">
        <v>5.0999999999999997E-2</v>
      </c>
      <c r="Z39" s="6">
        <v>1</v>
      </c>
      <c r="AA39" s="6">
        <v>0</v>
      </c>
      <c r="AB39" s="6">
        <v>1</v>
      </c>
      <c r="AC39" s="6">
        <v>0.10199999999999999</v>
      </c>
      <c r="AD39" s="6">
        <v>0</v>
      </c>
      <c r="AE39" s="6">
        <v>1</v>
      </c>
      <c r="AF39" s="6">
        <v>0</v>
      </c>
      <c r="AG39" s="25"/>
      <c r="AH39" s="10"/>
    </row>
    <row r="40" spans="1:34" ht="15.75" thickBot="1" x14ac:dyDescent="0.3">
      <c r="A40" s="19">
        <v>39</v>
      </c>
      <c r="B40" s="16" t="s">
        <v>110</v>
      </c>
      <c r="C40" s="16"/>
      <c r="D40" s="16"/>
      <c r="E40" s="17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29"/>
      <c r="AH40" s="18"/>
    </row>
    <row r="42" spans="1:34" x14ac:dyDescent="0.25">
      <c r="U42">
        <v>100</v>
      </c>
      <c r="V42" t="s">
        <v>68</v>
      </c>
    </row>
    <row r="43" spans="1:34" x14ac:dyDescent="0.25">
      <c r="U43">
        <v>0</v>
      </c>
      <c r="V43" t="s">
        <v>69</v>
      </c>
    </row>
  </sheetData>
  <phoneticPr fontId="5" type="noConversion"/>
  <conditionalFormatting sqref="U2:AF2 U5:AF5 U8:AF8 U11:AF11 U14:AF14 U17:AF17 U20:AF20 U23:AF23 U26:AF26 U29:AF29 U32:AF32 U35:AF35 U38:AF38">
    <cfRule type="cellIs" dxfId="23" priority="2" operator="equal">
      <formula>0</formula>
    </cfRule>
  </conditionalFormatting>
  <conditionalFormatting sqref="U2:AF3 U5:AF6 U8:AF9 U11:AF12 U14:AF15 U17:AF18 U20:AF21 U23:AF24 U26:AF27 U29:AF30 U32:AF33 U35:AF36 U38:AF39">
    <cfRule type="cellIs" dxfId="22" priority="3" operator="equal">
      <formula>-0.01</formula>
    </cfRule>
  </conditionalFormatting>
  <conditionalFormatting sqref="U4:AH4 U7:AH7 U10:AH10 U13:AH13 U16:AH16 U19:AH19 U22:AH22 U25:AH25 U28:AH28 U31:AH31 U34:AH34 U37:AH37 U40:AH40">
    <cfRule type="cellIs" dxfId="21" priority="4" operator="greaterThan">
      <formula>0</formula>
    </cfRule>
    <cfRule type="cellIs" dxfId="20" priority="5" operator="lessThan">
      <formula>0</formula>
    </cfRule>
  </conditionalFormatting>
  <conditionalFormatting sqref="A1:XFD1048576">
    <cfRule type="cellIs" dxfId="19" priority="1" operator="equal">
      <formula>"NA"</formula>
    </cfRule>
  </conditionalFormatting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F5CB-F120-42E4-B045-4764EEFD9AD2}">
  <dimension ref="A1:AK43"/>
  <sheetViews>
    <sheetView zoomScale="130" zoomScaleNormal="130" workbookViewId="0">
      <pane xSplit="2" topLeftCell="D1" activePane="topRight" state="frozen"/>
      <selection activeCell="A6" sqref="A6"/>
      <selection pane="topRight" activeCell="U7" sqref="U7:AF7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2" style="4" bestFit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bestFit="1" customWidth="1"/>
    <col min="19" max="19" width="4.42578125" bestFit="1" customWidth="1"/>
    <col min="20" max="20" width="5.5703125" bestFit="1" customWidth="1"/>
    <col min="21" max="21" width="9" bestFit="1" customWidth="1"/>
    <col min="22" max="22" width="14.140625" bestFit="1" customWidth="1"/>
    <col min="23" max="23" width="12.85546875" bestFit="1" customWidth="1"/>
    <col min="24" max="24" width="12.5703125" bestFit="1" customWidth="1"/>
    <col min="25" max="25" width="14.85546875" bestFit="1" customWidth="1"/>
    <col min="26" max="26" width="13.85546875" bestFit="1" customWidth="1"/>
    <col min="27" max="27" width="13.140625" bestFit="1" customWidth="1"/>
    <col min="29" max="29" width="14.7109375" bestFit="1" customWidth="1"/>
    <col min="30" max="30" width="16.140625" bestFit="1" customWidth="1"/>
    <col min="31" max="31" width="13.85546875" bestFit="1" customWidth="1"/>
    <col min="32" max="32" width="11.42578125" bestFit="1" customWidth="1"/>
  </cols>
  <sheetData>
    <row r="1" spans="1:37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42</v>
      </c>
      <c r="V1" s="1" t="s">
        <v>48</v>
      </c>
      <c r="W1" s="1" t="s">
        <v>47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22" t="s">
        <v>57</v>
      </c>
      <c r="AG1" s="24" t="s">
        <v>111</v>
      </c>
      <c r="AH1" s="23" t="s">
        <v>112</v>
      </c>
    </row>
    <row r="2" spans="1:37" s="2" customFormat="1" ht="15.75" x14ac:dyDescent="0.25">
      <c r="A2" s="5">
        <v>1</v>
      </c>
      <c r="B2" s="20" t="s">
        <v>45</v>
      </c>
      <c r="C2" s="6" t="s">
        <v>16</v>
      </c>
      <c r="D2" s="6">
        <v>8110020080</v>
      </c>
      <c r="E2" s="15">
        <v>44635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>
        <v>40</v>
      </c>
      <c r="T2" s="7" t="s">
        <v>40</v>
      </c>
      <c r="U2" s="7">
        <v>0.12</v>
      </c>
      <c r="V2" s="10">
        <v>0</v>
      </c>
      <c r="W2" s="10">
        <v>1</v>
      </c>
      <c r="X2" s="10">
        <v>0.91</v>
      </c>
      <c r="Y2" s="10">
        <v>0.83</v>
      </c>
      <c r="Z2" s="10">
        <v>0.76</v>
      </c>
      <c r="AA2" s="10">
        <v>1</v>
      </c>
      <c r="AB2" s="10">
        <v>0.88</v>
      </c>
      <c r="AC2" s="10">
        <v>0.78</v>
      </c>
      <c r="AD2" s="10">
        <v>0.94</v>
      </c>
      <c r="AE2" s="10">
        <v>1</v>
      </c>
      <c r="AF2" s="10">
        <v>1</v>
      </c>
      <c r="AG2" s="25"/>
      <c r="AH2" s="10"/>
    </row>
    <row r="3" spans="1:37" ht="15.75" x14ac:dyDescent="0.25">
      <c r="A3" s="6">
        <v>2</v>
      </c>
      <c r="B3" s="6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 t="s">
        <v>40</v>
      </c>
      <c r="U3" s="6">
        <v>0</v>
      </c>
      <c r="V3" s="6">
        <v>0.1</v>
      </c>
      <c r="W3" s="6">
        <v>0.48</v>
      </c>
      <c r="X3" s="6">
        <v>0.48</v>
      </c>
      <c r="Y3" s="6">
        <v>1</v>
      </c>
      <c r="Z3" s="6">
        <v>1</v>
      </c>
      <c r="AA3" s="6">
        <v>1</v>
      </c>
      <c r="AB3" s="6">
        <v>0.5</v>
      </c>
      <c r="AC3" s="6">
        <v>0</v>
      </c>
      <c r="AD3" s="6">
        <v>0</v>
      </c>
      <c r="AE3" s="6">
        <v>1</v>
      </c>
      <c r="AF3" s="6">
        <v>0.3</v>
      </c>
      <c r="AG3" s="25"/>
      <c r="AH3" s="10"/>
    </row>
    <row r="4" spans="1:37" x14ac:dyDescent="0.25">
      <c r="A4" s="19">
        <v>3</v>
      </c>
      <c r="B4" s="16" t="s">
        <v>110</v>
      </c>
      <c r="C4" s="16"/>
      <c r="D4" s="16"/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8">
        <f>U2-U3</f>
        <v>0.12</v>
      </c>
      <c r="V4" s="18">
        <f t="shared" ref="V4:AF4" si="0">V2-V3</f>
        <v>-0.1</v>
      </c>
      <c r="W4" s="18">
        <f t="shared" si="0"/>
        <v>0.52</v>
      </c>
      <c r="X4" s="18">
        <f t="shared" si="0"/>
        <v>0.43000000000000005</v>
      </c>
      <c r="Y4" s="18">
        <f t="shared" si="0"/>
        <v>-0.17000000000000004</v>
      </c>
      <c r="Z4" s="18">
        <f t="shared" si="0"/>
        <v>-0.24</v>
      </c>
      <c r="AA4" s="18">
        <f t="shared" si="0"/>
        <v>0</v>
      </c>
      <c r="AB4" s="18">
        <f t="shared" si="0"/>
        <v>0.38</v>
      </c>
      <c r="AC4" s="18">
        <f t="shared" si="0"/>
        <v>0.78</v>
      </c>
      <c r="AD4" s="18">
        <f t="shared" si="0"/>
        <v>0.94</v>
      </c>
      <c r="AE4" s="18">
        <f t="shared" si="0"/>
        <v>0</v>
      </c>
      <c r="AF4" s="18">
        <f t="shared" si="0"/>
        <v>0.7</v>
      </c>
      <c r="AG4" s="28"/>
      <c r="AH4" s="18"/>
    </row>
    <row r="5" spans="1:37" ht="15.75" x14ac:dyDescent="0.25">
      <c r="A5" s="5">
        <v>4</v>
      </c>
      <c r="B5" s="21" t="s">
        <v>45</v>
      </c>
      <c r="C5" s="6" t="s">
        <v>21</v>
      </c>
      <c r="D5" s="6">
        <v>8110020112</v>
      </c>
      <c r="E5" s="9">
        <v>44791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>
        <v>48</v>
      </c>
      <c r="T5" s="6" t="s">
        <v>40</v>
      </c>
      <c r="U5" s="6">
        <v>0.47</v>
      </c>
      <c r="V5" s="6">
        <v>0.44</v>
      </c>
      <c r="W5" s="6">
        <v>1</v>
      </c>
      <c r="X5" s="6">
        <v>0.83</v>
      </c>
      <c r="Y5" s="6">
        <v>1.2E-2</v>
      </c>
      <c r="Z5" s="6">
        <v>0.64</v>
      </c>
      <c r="AA5" s="6">
        <v>0.47</v>
      </c>
      <c r="AB5" s="6">
        <v>1</v>
      </c>
      <c r="AC5" s="6">
        <v>0.12</v>
      </c>
      <c r="AD5" s="6">
        <v>7.5999999999999998E-2</v>
      </c>
      <c r="AE5" s="6">
        <v>1</v>
      </c>
      <c r="AF5" s="6">
        <v>1</v>
      </c>
      <c r="AG5" s="25"/>
      <c r="AH5" s="10"/>
    </row>
    <row r="6" spans="1:37" ht="15.75" x14ac:dyDescent="0.25">
      <c r="A6" s="6">
        <v>5</v>
      </c>
      <c r="B6" s="6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 t="s">
        <v>108</v>
      </c>
      <c r="U6" s="6">
        <v>0.61</v>
      </c>
      <c r="V6" s="6">
        <v>0.53</v>
      </c>
      <c r="W6" s="6">
        <v>0.94</v>
      </c>
      <c r="X6" s="6">
        <v>0.37</v>
      </c>
      <c r="Y6" s="6">
        <v>0.88</v>
      </c>
      <c r="Z6" s="6">
        <v>0.91</v>
      </c>
      <c r="AA6" s="6">
        <v>0.71</v>
      </c>
      <c r="AB6" s="6">
        <v>1</v>
      </c>
      <c r="AC6" s="6">
        <v>0</v>
      </c>
      <c r="AD6" s="6">
        <v>0.62</v>
      </c>
      <c r="AE6" s="6">
        <v>1</v>
      </c>
      <c r="AF6" s="6">
        <v>0.4</v>
      </c>
      <c r="AG6" s="25"/>
      <c r="AH6" s="10"/>
    </row>
    <row r="7" spans="1:37" x14ac:dyDescent="0.25">
      <c r="A7" s="19">
        <v>6</v>
      </c>
      <c r="B7" s="16" t="s">
        <v>110</v>
      </c>
      <c r="C7" s="16"/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8">
        <f>U5-U6</f>
        <v>-0.14000000000000001</v>
      </c>
      <c r="V7" s="18">
        <f t="shared" ref="V7:AF7" si="1">V5-V6</f>
        <v>-9.0000000000000024E-2</v>
      </c>
      <c r="W7" s="18">
        <f t="shared" si="1"/>
        <v>6.0000000000000053E-2</v>
      </c>
      <c r="X7" s="18">
        <f t="shared" si="1"/>
        <v>0.45999999999999996</v>
      </c>
      <c r="Y7" s="18">
        <f t="shared" si="1"/>
        <v>-0.86799999999999999</v>
      </c>
      <c r="Z7" s="18">
        <f t="shared" si="1"/>
        <v>-0.27</v>
      </c>
      <c r="AA7" s="18">
        <f t="shared" si="1"/>
        <v>-0.24</v>
      </c>
      <c r="AB7" s="18">
        <f t="shared" si="1"/>
        <v>0</v>
      </c>
      <c r="AC7" s="18">
        <f t="shared" si="1"/>
        <v>0.12</v>
      </c>
      <c r="AD7" s="18">
        <f t="shared" si="1"/>
        <v>-0.54400000000000004</v>
      </c>
      <c r="AE7" s="18">
        <f t="shared" si="1"/>
        <v>0</v>
      </c>
      <c r="AF7" s="18">
        <f t="shared" si="1"/>
        <v>0.6</v>
      </c>
      <c r="AG7" s="28"/>
      <c r="AH7" s="18"/>
    </row>
    <row r="8" spans="1:37" ht="15.75" x14ac:dyDescent="0.25">
      <c r="A8" s="5">
        <v>7</v>
      </c>
      <c r="B8" s="21" t="s">
        <v>45</v>
      </c>
      <c r="C8" s="6" t="s">
        <v>23</v>
      </c>
      <c r="D8" s="6">
        <v>8110020113</v>
      </c>
      <c r="E8" s="9">
        <v>44796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 t="s">
        <v>109</v>
      </c>
      <c r="T8" s="6" t="s">
        <v>40</v>
      </c>
      <c r="U8" s="6">
        <v>0.43579999999999997</v>
      </c>
      <c r="V8" s="6">
        <v>0.43579999999999997</v>
      </c>
      <c r="W8" s="6">
        <v>0.83329999999999993</v>
      </c>
      <c r="X8" s="6">
        <v>0</v>
      </c>
      <c r="Y8" s="6">
        <v>0</v>
      </c>
      <c r="Z8" s="6">
        <v>0</v>
      </c>
      <c r="AA8" s="6">
        <v>0.24350000000000002</v>
      </c>
      <c r="AB8" s="6">
        <v>1</v>
      </c>
      <c r="AC8" s="6">
        <v>0</v>
      </c>
      <c r="AD8" s="6">
        <v>0.76919999999999999</v>
      </c>
      <c r="AE8" s="6">
        <v>1</v>
      </c>
      <c r="AF8" s="6">
        <v>1</v>
      </c>
      <c r="AG8" s="25"/>
      <c r="AH8" s="10"/>
    </row>
    <row r="9" spans="1:37" ht="15.75" x14ac:dyDescent="0.25">
      <c r="A9" s="6">
        <v>8</v>
      </c>
      <c r="B9" s="6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 t="s">
        <v>108</v>
      </c>
      <c r="U9" s="6">
        <v>0</v>
      </c>
      <c r="V9" s="6">
        <v>0.20610000000000001</v>
      </c>
      <c r="W9" s="6">
        <v>0.4854</v>
      </c>
      <c r="X9" s="6">
        <v>0</v>
      </c>
      <c r="Y9" s="6">
        <v>0</v>
      </c>
      <c r="Z9" s="6">
        <v>0.4536</v>
      </c>
      <c r="AA9" s="6">
        <v>0</v>
      </c>
      <c r="AB9" s="6">
        <v>1</v>
      </c>
      <c r="AC9" s="6">
        <v>0</v>
      </c>
      <c r="AD9" s="6">
        <v>0.51539999999999997</v>
      </c>
      <c r="AE9" s="6">
        <v>0.51539999999999997</v>
      </c>
      <c r="AF9" s="6">
        <v>0</v>
      </c>
      <c r="AG9" s="25"/>
      <c r="AH9" s="10"/>
      <c r="AK9">
        <f>7/13</f>
        <v>0.53846153846153844</v>
      </c>
    </row>
    <row r="10" spans="1:37" x14ac:dyDescent="0.25">
      <c r="A10" s="19">
        <v>9</v>
      </c>
      <c r="B10" s="16" t="s">
        <v>110</v>
      </c>
      <c r="C10" s="16"/>
      <c r="D10" s="16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8">
        <f>U8-U9</f>
        <v>0.43579999999999997</v>
      </c>
      <c r="V10" s="18">
        <f t="shared" ref="V10:AF10" si="2">V8-V9</f>
        <v>0.22969999999999996</v>
      </c>
      <c r="W10" s="18">
        <f t="shared" si="2"/>
        <v>0.34789999999999993</v>
      </c>
      <c r="X10" s="18">
        <f t="shared" si="2"/>
        <v>0</v>
      </c>
      <c r="Y10" s="18">
        <f t="shared" si="2"/>
        <v>0</v>
      </c>
      <c r="Z10" s="18">
        <f t="shared" si="2"/>
        <v>-0.4536</v>
      </c>
      <c r="AA10" s="18">
        <f t="shared" si="2"/>
        <v>0.24350000000000002</v>
      </c>
      <c r="AB10" s="18">
        <f t="shared" si="2"/>
        <v>0</v>
      </c>
      <c r="AC10" s="18">
        <f t="shared" si="2"/>
        <v>0</v>
      </c>
      <c r="AD10" s="18">
        <f t="shared" si="2"/>
        <v>0.25380000000000003</v>
      </c>
      <c r="AE10" s="18">
        <f t="shared" si="2"/>
        <v>0.48460000000000003</v>
      </c>
      <c r="AF10" s="18">
        <f t="shared" si="2"/>
        <v>1</v>
      </c>
      <c r="AG10" s="28"/>
      <c r="AH10" s="18"/>
    </row>
    <row r="11" spans="1:37" ht="15.75" x14ac:dyDescent="0.25">
      <c r="A11" s="5">
        <v>10</v>
      </c>
      <c r="B11" s="21" t="s">
        <v>45</v>
      </c>
      <c r="C11" s="6" t="s">
        <v>25</v>
      </c>
      <c r="D11" s="6">
        <v>8110020114</v>
      </c>
      <c r="E11" s="9">
        <v>44798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>
        <v>47</v>
      </c>
      <c r="T11" s="6" t="s">
        <v>40</v>
      </c>
      <c r="U11" s="6">
        <v>0.12820000000000001</v>
      </c>
      <c r="V11" s="6">
        <v>0.51280000000000003</v>
      </c>
      <c r="W11" s="6">
        <v>0.6409999999999999</v>
      </c>
      <c r="X11" s="6">
        <v>0.6409999999999999</v>
      </c>
      <c r="Y11" s="6">
        <v>0</v>
      </c>
      <c r="Z11" s="6">
        <v>0.1923</v>
      </c>
      <c r="AA11" s="6">
        <v>6.4100000000000004E-2</v>
      </c>
      <c r="AB11" s="6">
        <v>0.19329999999999997</v>
      </c>
      <c r="AC11" s="6">
        <v>0</v>
      </c>
      <c r="AD11" s="6">
        <v>1</v>
      </c>
      <c r="AE11" s="6">
        <v>1</v>
      </c>
      <c r="AF11" s="6">
        <v>0.12820000000000001</v>
      </c>
      <c r="AG11" s="25"/>
      <c r="AH11" s="10"/>
    </row>
    <row r="12" spans="1:37" ht="15.75" x14ac:dyDescent="0.25">
      <c r="A12" s="6">
        <v>11</v>
      </c>
      <c r="B12" s="6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 t="s">
        <v>108</v>
      </c>
      <c r="U12" s="6">
        <v>0.15460000000000002</v>
      </c>
      <c r="V12" s="6">
        <v>5.1500000000000004E-2</v>
      </c>
      <c r="W12" s="6">
        <v>0.84530000000000005</v>
      </c>
      <c r="X12" s="6">
        <v>0.43290000000000001</v>
      </c>
      <c r="Y12" s="6">
        <v>0.87620000000000009</v>
      </c>
      <c r="Z12" s="6">
        <v>0.59789999999999999</v>
      </c>
      <c r="AA12" s="6">
        <v>0.13400000000000001</v>
      </c>
      <c r="AB12" s="6">
        <v>0.13400000000000001</v>
      </c>
      <c r="AC12" s="6">
        <v>5.1500000000000004E-2</v>
      </c>
      <c r="AD12" s="6">
        <v>0.77310000000000001</v>
      </c>
      <c r="AE12" s="6">
        <v>0.77310000000000001</v>
      </c>
      <c r="AF12" s="6">
        <v>0.10300000000000001</v>
      </c>
      <c r="AG12" s="25"/>
      <c r="AH12" s="10"/>
    </row>
    <row r="13" spans="1:37" x14ac:dyDescent="0.25">
      <c r="A13" s="19">
        <v>12</v>
      </c>
      <c r="B13" s="16" t="s">
        <v>110</v>
      </c>
      <c r="C13" s="16"/>
      <c r="D13" s="16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>
        <f>U11-U12</f>
        <v>-2.6400000000000007E-2</v>
      </c>
      <c r="V13" s="18">
        <f t="shared" ref="V13:AF13" si="3">V11-V12</f>
        <v>0.46130000000000004</v>
      </c>
      <c r="W13" s="18">
        <f t="shared" si="3"/>
        <v>-0.20430000000000015</v>
      </c>
      <c r="X13" s="18">
        <f t="shared" si="3"/>
        <v>0.2080999999999999</v>
      </c>
      <c r="Y13" s="18">
        <f t="shared" si="3"/>
        <v>-0.87620000000000009</v>
      </c>
      <c r="Z13" s="18">
        <f t="shared" si="3"/>
        <v>-0.40559999999999996</v>
      </c>
      <c r="AA13" s="18">
        <f t="shared" si="3"/>
        <v>-6.9900000000000004E-2</v>
      </c>
      <c r="AB13" s="18">
        <f t="shared" si="3"/>
        <v>5.9299999999999964E-2</v>
      </c>
      <c r="AC13" s="18">
        <f t="shared" si="3"/>
        <v>-5.1500000000000004E-2</v>
      </c>
      <c r="AD13" s="18">
        <f t="shared" si="3"/>
        <v>0.22689999999999999</v>
      </c>
      <c r="AE13" s="18">
        <f t="shared" si="3"/>
        <v>0.22689999999999999</v>
      </c>
      <c r="AF13" s="18">
        <f t="shared" si="3"/>
        <v>2.52E-2</v>
      </c>
      <c r="AG13" s="28"/>
      <c r="AH13" s="18"/>
    </row>
    <row r="14" spans="1:37" ht="15.75" x14ac:dyDescent="0.25">
      <c r="A14" s="5">
        <v>13</v>
      </c>
      <c r="B14" s="21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>
        <v>47</v>
      </c>
      <c r="T14" s="6" t="s">
        <v>40</v>
      </c>
      <c r="U14" s="6">
        <v>0.1923</v>
      </c>
      <c r="V14" s="6">
        <v>0</v>
      </c>
      <c r="W14" s="6">
        <v>0.51280000000000003</v>
      </c>
      <c r="X14" s="6">
        <v>0.83329999999999993</v>
      </c>
      <c r="Y14" s="6">
        <v>0.51280000000000003</v>
      </c>
      <c r="Z14" s="6">
        <v>0</v>
      </c>
      <c r="AA14" s="6">
        <v>0</v>
      </c>
      <c r="AB14" s="6">
        <v>1</v>
      </c>
      <c r="AC14" s="6">
        <v>0</v>
      </c>
      <c r="AD14" s="6">
        <v>0.51280000000000003</v>
      </c>
      <c r="AE14" s="6">
        <v>1</v>
      </c>
      <c r="AF14" s="6">
        <v>0.5</v>
      </c>
      <c r="AG14" s="25"/>
      <c r="AH14" s="10"/>
    </row>
    <row r="15" spans="1:37" ht="15.75" x14ac:dyDescent="0.25">
      <c r="A15" s="6">
        <v>14</v>
      </c>
      <c r="B15" s="6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5.0999999999999997E-2</v>
      </c>
      <c r="V15" s="6">
        <v>0.51019999999999999</v>
      </c>
      <c r="W15" s="6">
        <v>0.51019999999999999</v>
      </c>
      <c r="X15" s="6">
        <v>0.89790000000000003</v>
      </c>
      <c r="Y15" s="6">
        <v>0.53060000000000007</v>
      </c>
      <c r="Z15" s="6">
        <v>0.53060000000000007</v>
      </c>
      <c r="AA15" s="6">
        <v>7.1399999999999991E-2</v>
      </c>
      <c r="AB15" s="6">
        <v>0.93870000000000009</v>
      </c>
      <c r="AC15" s="6">
        <v>7.1399999999999991E-2</v>
      </c>
      <c r="AD15" s="6">
        <v>0.93870000000000009</v>
      </c>
      <c r="AE15" s="6">
        <v>0.91830000000000001</v>
      </c>
      <c r="AF15" s="6">
        <v>0.51019999999999999</v>
      </c>
      <c r="AG15" s="25"/>
      <c r="AH15" s="10"/>
    </row>
    <row r="16" spans="1:37" x14ac:dyDescent="0.25">
      <c r="A16" s="19">
        <v>15</v>
      </c>
      <c r="B16" s="16" t="s">
        <v>110</v>
      </c>
      <c r="C16" s="16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>
        <f>U14-U15</f>
        <v>0.14130000000000001</v>
      </c>
      <c r="V16" s="18">
        <f t="shared" ref="V16:AF16" si="4">V14-V15</f>
        <v>-0.51019999999999999</v>
      </c>
      <c r="W16" s="18">
        <f t="shared" si="4"/>
        <v>2.6000000000000467E-3</v>
      </c>
      <c r="X16" s="18">
        <f t="shared" si="4"/>
        <v>-6.4600000000000102E-2</v>
      </c>
      <c r="Y16" s="18">
        <f t="shared" si="4"/>
        <v>-1.7800000000000038E-2</v>
      </c>
      <c r="Z16" s="18">
        <f t="shared" si="4"/>
        <v>-0.53060000000000007</v>
      </c>
      <c r="AA16" s="18">
        <f t="shared" si="4"/>
        <v>-7.1399999999999991E-2</v>
      </c>
      <c r="AB16" s="18">
        <f t="shared" si="4"/>
        <v>6.129999999999991E-2</v>
      </c>
      <c r="AC16" s="18">
        <f t="shared" si="4"/>
        <v>-7.1399999999999991E-2</v>
      </c>
      <c r="AD16" s="18">
        <f t="shared" si="4"/>
        <v>-0.42590000000000006</v>
      </c>
      <c r="AE16" s="18">
        <f t="shared" si="4"/>
        <v>8.1699999999999995E-2</v>
      </c>
      <c r="AF16" s="18">
        <f t="shared" si="4"/>
        <v>-1.0199999999999987E-2</v>
      </c>
      <c r="AG16" s="28"/>
      <c r="AH16" s="18"/>
    </row>
    <row r="17" spans="1:34" ht="15.75" x14ac:dyDescent="0.25">
      <c r="A17" s="5">
        <v>16</v>
      </c>
      <c r="B17" s="21" t="s">
        <v>45</v>
      </c>
      <c r="C17" s="6" t="s">
        <v>28</v>
      </c>
      <c r="D17" s="6">
        <v>8110050031</v>
      </c>
      <c r="E17" s="9">
        <v>44723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>
        <v>45</v>
      </c>
      <c r="T17" s="6" t="s">
        <v>40</v>
      </c>
      <c r="U17" s="6">
        <v>0</v>
      </c>
      <c r="V17" s="6">
        <v>0</v>
      </c>
      <c r="W17" s="6">
        <v>0.51</v>
      </c>
      <c r="X17" s="6">
        <v>0.21</v>
      </c>
      <c r="Y17" s="6">
        <v>0</v>
      </c>
      <c r="Z17" s="6">
        <v>0</v>
      </c>
      <c r="AA17" s="6">
        <v>0</v>
      </c>
      <c r="AB17" s="6">
        <v>0.8</v>
      </c>
      <c r="AC17" s="6">
        <v>0.8</v>
      </c>
      <c r="AD17" s="6">
        <v>0.8</v>
      </c>
      <c r="AE17" s="6">
        <v>1</v>
      </c>
      <c r="AF17" s="6">
        <v>0.51</v>
      </c>
      <c r="AG17" s="25"/>
      <c r="AH17" s="10"/>
    </row>
    <row r="18" spans="1:34" ht="15.75" x14ac:dyDescent="0.25">
      <c r="A18" s="6">
        <v>17</v>
      </c>
      <c r="B18" s="6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 t="s">
        <v>108</v>
      </c>
      <c r="U18" s="6">
        <v>7.2000000000000008E-2</v>
      </c>
      <c r="V18" s="6">
        <v>0.81</v>
      </c>
      <c r="W18" s="6">
        <v>0.63</v>
      </c>
      <c r="X18" s="6">
        <v>0.92</v>
      </c>
      <c r="Y18" s="6">
        <v>0.93</v>
      </c>
      <c r="Z18" s="6">
        <v>0.93</v>
      </c>
      <c r="AA18" s="6">
        <v>0.156</v>
      </c>
      <c r="AB18" s="6">
        <v>0.83</v>
      </c>
      <c r="AC18" s="6">
        <v>0.114</v>
      </c>
      <c r="AD18" s="6">
        <v>0.84</v>
      </c>
      <c r="AE18" s="6">
        <v>0.94</v>
      </c>
      <c r="AF18" s="6">
        <v>0.81</v>
      </c>
      <c r="AG18" s="25"/>
      <c r="AH18" s="10"/>
    </row>
    <row r="19" spans="1:34" x14ac:dyDescent="0.25">
      <c r="A19" s="19">
        <v>18</v>
      </c>
      <c r="B19" s="16" t="s">
        <v>110</v>
      </c>
      <c r="C19" s="16"/>
      <c r="D19" s="16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>
        <f>U17-U18</f>
        <v>-7.2000000000000008E-2</v>
      </c>
      <c r="V19" s="18">
        <f t="shared" ref="V19:AF19" si="5">V17-V18</f>
        <v>-0.81</v>
      </c>
      <c r="W19" s="18">
        <f t="shared" si="5"/>
        <v>-0.12</v>
      </c>
      <c r="X19" s="18">
        <f t="shared" si="5"/>
        <v>-0.71000000000000008</v>
      </c>
      <c r="Y19" s="18">
        <f t="shared" si="5"/>
        <v>-0.93</v>
      </c>
      <c r="Z19" s="18">
        <f t="shared" si="5"/>
        <v>-0.93</v>
      </c>
      <c r="AA19" s="18">
        <f t="shared" si="5"/>
        <v>-0.156</v>
      </c>
      <c r="AB19" s="18">
        <f t="shared" si="5"/>
        <v>-2.9999999999999916E-2</v>
      </c>
      <c r="AC19" s="18">
        <f t="shared" si="5"/>
        <v>0.68600000000000005</v>
      </c>
      <c r="AD19" s="18">
        <f t="shared" si="5"/>
        <v>-3.9999999999999925E-2</v>
      </c>
      <c r="AE19" s="18">
        <f t="shared" si="5"/>
        <v>6.0000000000000053E-2</v>
      </c>
      <c r="AF19" s="18">
        <f t="shared" si="5"/>
        <v>-0.30000000000000004</v>
      </c>
      <c r="AG19" s="28"/>
      <c r="AH19" s="18"/>
    </row>
    <row r="20" spans="1:34" ht="15.75" x14ac:dyDescent="0.25">
      <c r="A20" s="5">
        <v>19</v>
      </c>
      <c r="B20" s="21" t="s">
        <v>45</v>
      </c>
      <c r="C20" s="6"/>
      <c r="D20" s="6">
        <v>8110050045</v>
      </c>
      <c r="E20" s="9">
        <v>44656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>
        <v>50</v>
      </c>
      <c r="T20" s="6" t="s">
        <v>108</v>
      </c>
      <c r="U20" s="6">
        <v>0.44869999999999999</v>
      </c>
      <c r="V20" s="6">
        <v>0.41020000000000001</v>
      </c>
      <c r="W20" s="6">
        <v>0.8589</v>
      </c>
      <c r="X20" s="6">
        <v>0.8589</v>
      </c>
      <c r="Y20" s="6">
        <v>6.4100000000000004E-2</v>
      </c>
      <c r="Z20" s="6">
        <v>0</v>
      </c>
      <c r="AA20" s="6">
        <v>0.8589</v>
      </c>
      <c r="AB20" s="6">
        <v>1.1000000000000001</v>
      </c>
      <c r="AC20" s="6">
        <v>0.12820000000000001</v>
      </c>
      <c r="AD20" s="6">
        <v>1.1000000000000001</v>
      </c>
      <c r="AE20" s="6">
        <v>1.1000000000000001</v>
      </c>
      <c r="AF20" s="6">
        <v>0.53839999999999999</v>
      </c>
      <c r="AG20" s="25"/>
      <c r="AH20" s="10"/>
    </row>
    <row r="21" spans="1:34" ht="15.75" x14ac:dyDescent="0.25">
      <c r="A21" s="6">
        <v>20</v>
      </c>
      <c r="B21" s="6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 t="s">
        <v>108</v>
      </c>
      <c r="U21" s="6">
        <v>0.46869999999999995</v>
      </c>
      <c r="V21" s="6">
        <v>0.90620000000000001</v>
      </c>
      <c r="W21" s="6">
        <v>0.98950000000000005</v>
      </c>
      <c r="X21" s="6">
        <v>0.96870000000000001</v>
      </c>
      <c r="Y21" s="6">
        <v>0.88540000000000008</v>
      </c>
      <c r="Z21" s="6">
        <v>0.83329999999999993</v>
      </c>
      <c r="AA21" s="6">
        <v>1</v>
      </c>
      <c r="AB21" s="6">
        <v>1</v>
      </c>
      <c r="AC21" s="6">
        <v>0.52079999999999993</v>
      </c>
      <c r="AD21" s="6">
        <v>1</v>
      </c>
      <c r="AE21" s="6">
        <v>1</v>
      </c>
      <c r="AF21" s="6">
        <v>0.83329999999999993</v>
      </c>
      <c r="AG21" s="25"/>
      <c r="AH21" s="10"/>
    </row>
    <row r="22" spans="1:34" x14ac:dyDescent="0.25">
      <c r="A22" s="19">
        <v>21</v>
      </c>
      <c r="B22" s="16" t="s">
        <v>110</v>
      </c>
      <c r="C22" s="16"/>
      <c r="D22" s="16"/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>
        <f>U20-U21</f>
        <v>-1.9999999999999962E-2</v>
      </c>
      <c r="V22" s="18">
        <f t="shared" ref="V22:AF22" si="6">V20-V21</f>
        <v>-0.496</v>
      </c>
      <c r="W22" s="18">
        <f t="shared" si="6"/>
        <v>-0.13060000000000005</v>
      </c>
      <c r="X22" s="18">
        <f t="shared" si="6"/>
        <v>-0.10980000000000001</v>
      </c>
      <c r="Y22" s="18">
        <f t="shared" si="6"/>
        <v>-0.82130000000000003</v>
      </c>
      <c r="Z22" s="18">
        <f t="shared" si="6"/>
        <v>-0.83329999999999993</v>
      </c>
      <c r="AA22" s="18">
        <f t="shared" si="6"/>
        <v>-0.1411</v>
      </c>
      <c r="AB22" s="18">
        <f t="shared" si="6"/>
        <v>0.10000000000000009</v>
      </c>
      <c r="AC22" s="18">
        <f t="shared" si="6"/>
        <v>-0.39259999999999995</v>
      </c>
      <c r="AD22" s="18">
        <f t="shared" si="6"/>
        <v>0.10000000000000009</v>
      </c>
      <c r="AE22" s="18">
        <f t="shared" si="6"/>
        <v>0.10000000000000009</v>
      </c>
      <c r="AF22" s="18">
        <f t="shared" si="6"/>
        <v>-0.29489999999999994</v>
      </c>
      <c r="AG22" s="28"/>
      <c r="AH22" s="18"/>
    </row>
    <row r="23" spans="1:34" ht="15.75" x14ac:dyDescent="0.25">
      <c r="A23" s="5">
        <v>22</v>
      </c>
      <c r="B23" s="21" t="s">
        <v>45</v>
      </c>
      <c r="C23" s="6" t="s">
        <v>31</v>
      </c>
      <c r="D23" s="6">
        <v>8110050072</v>
      </c>
      <c r="E23" s="9">
        <v>44769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>
        <v>49</v>
      </c>
      <c r="T23" s="6" t="s">
        <v>40</v>
      </c>
      <c r="U23" s="6">
        <v>0.53839999999999999</v>
      </c>
      <c r="V23" s="6">
        <v>0.33329999999999999</v>
      </c>
      <c r="W23" s="6">
        <v>0.87170000000000003</v>
      </c>
      <c r="X23" s="6">
        <v>0.39740000000000003</v>
      </c>
      <c r="Y23" s="6">
        <v>0</v>
      </c>
      <c r="Z23" s="6">
        <v>0.73069999999999991</v>
      </c>
      <c r="AA23" s="6">
        <v>0.8076000000000001</v>
      </c>
      <c r="AB23" s="6">
        <v>0.70510000000000006</v>
      </c>
      <c r="AC23" s="6">
        <v>0.76919999999999999</v>
      </c>
      <c r="AD23" s="6">
        <v>0.82050000000000001</v>
      </c>
      <c r="AE23" s="6">
        <v>1</v>
      </c>
      <c r="AF23" s="6">
        <v>0.53839999999999999</v>
      </c>
      <c r="AG23" s="25"/>
      <c r="AH23" s="10"/>
    </row>
    <row r="24" spans="1:34" ht="15.75" x14ac:dyDescent="0.25">
      <c r="A24" s="6">
        <v>23</v>
      </c>
      <c r="B24" s="6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 t="s">
        <v>108</v>
      </c>
      <c r="U24" s="6">
        <v>0.17699999999999999</v>
      </c>
      <c r="V24" s="6">
        <v>0.2291</v>
      </c>
      <c r="W24" s="6">
        <v>0.78120000000000001</v>
      </c>
      <c r="X24" s="6">
        <v>0.83329999999999993</v>
      </c>
      <c r="Y24" s="6">
        <v>0</v>
      </c>
      <c r="Z24" s="6">
        <v>0.46869999999999995</v>
      </c>
      <c r="AA24" s="6">
        <v>0.54159999999999997</v>
      </c>
      <c r="AB24" s="6">
        <v>1</v>
      </c>
      <c r="AC24" s="6">
        <v>0</v>
      </c>
      <c r="AD24" s="6">
        <v>0.86450000000000005</v>
      </c>
      <c r="AE24" s="6">
        <v>1</v>
      </c>
      <c r="AF24" s="6">
        <v>6.25E-2</v>
      </c>
      <c r="AG24" s="25"/>
      <c r="AH24" s="10"/>
    </row>
    <row r="25" spans="1:34" x14ac:dyDescent="0.25">
      <c r="A25" s="19">
        <v>24</v>
      </c>
      <c r="B25" s="16" t="s">
        <v>110</v>
      </c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>
        <f>U23-U24</f>
        <v>0.3614</v>
      </c>
      <c r="V25" s="18">
        <f t="shared" ref="V25:AF25" si="7">V23-V24</f>
        <v>0.10419999999999999</v>
      </c>
      <c r="W25" s="18">
        <f t="shared" si="7"/>
        <v>9.0500000000000025E-2</v>
      </c>
      <c r="X25" s="18">
        <f t="shared" si="7"/>
        <v>-0.4358999999999999</v>
      </c>
      <c r="Y25" s="18">
        <f t="shared" si="7"/>
        <v>0</v>
      </c>
      <c r="Z25" s="18">
        <f t="shared" si="7"/>
        <v>0.26199999999999996</v>
      </c>
      <c r="AA25" s="18">
        <f t="shared" si="7"/>
        <v>0.26600000000000013</v>
      </c>
      <c r="AB25" s="18">
        <f t="shared" si="7"/>
        <v>-0.29489999999999994</v>
      </c>
      <c r="AC25" s="18">
        <f t="shared" si="7"/>
        <v>0.76919999999999999</v>
      </c>
      <c r="AD25" s="18">
        <f t="shared" si="7"/>
        <v>-4.4000000000000039E-2</v>
      </c>
      <c r="AE25" s="18">
        <f t="shared" si="7"/>
        <v>0</v>
      </c>
      <c r="AF25" s="18">
        <f t="shared" si="7"/>
        <v>0.47589999999999999</v>
      </c>
      <c r="AG25" s="28"/>
      <c r="AH25" s="18"/>
    </row>
    <row r="26" spans="1:34" ht="15.75" x14ac:dyDescent="0.25">
      <c r="A26" s="5">
        <v>25</v>
      </c>
      <c r="B26" s="21" t="s">
        <v>45</v>
      </c>
      <c r="C26" s="6"/>
      <c r="D26" s="6">
        <v>8110050077</v>
      </c>
      <c r="E26" s="9">
        <v>44805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>
        <v>46</v>
      </c>
      <c r="T26" s="6" t="s">
        <v>40</v>
      </c>
      <c r="U26" s="6">
        <v>0</v>
      </c>
      <c r="V26" s="6">
        <v>0.75919999999999999</v>
      </c>
      <c r="W26" s="6">
        <v>1</v>
      </c>
      <c r="X26" s="6">
        <v>0.44869999999999999</v>
      </c>
      <c r="Y26" s="6">
        <v>1</v>
      </c>
      <c r="Z26" s="6">
        <v>0</v>
      </c>
      <c r="AA26" s="6">
        <v>0.51280000000000003</v>
      </c>
      <c r="AB26" s="6">
        <v>1</v>
      </c>
      <c r="AC26" s="6">
        <v>0</v>
      </c>
      <c r="AD26" s="6">
        <v>0.76919999999999999</v>
      </c>
      <c r="AE26" s="6">
        <v>1</v>
      </c>
      <c r="AF26" s="6">
        <v>1</v>
      </c>
      <c r="AG26" s="25"/>
      <c r="AH26" s="10"/>
    </row>
    <row r="27" spans="1:34" ht="15.75" x14ac:dyDescent="0.25">
      <c r="A27" s="6">
        <v>26</v>
      </c>
      <c r="B27" s="6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 t="s">
        <v>108</v>
      </c>
      <c r="U27" s="6">
        <v>0</v>
      </c>
      <c r="V27" s="6">
        <v>0.51</v>
      </c>
      <c r="W27" s="6">
        <v>0.86699999999999999</v>
      </c>
      <c r="X27" s="6">
        <v>0.66299999999999992</v>
      </c>
      <c r="Y27" s="6">
        <v>0.93799999999999994</v>
      </c>
      <c r="Z27" s="6">
        <v>0</v>
      </c>
      <c r="AA27" s="6">
        <v>0.58099999999999996</v>
      </c>
      <c r="AB27" s="6">
        <v>1.1000000000000001</v>
      </c>
      <c r="AC27" s="6">
        <v>0</v>
      </c>
      <c r="AD27" s="6">
        <v>0.13200000000000001</v>
      </c>
      <c r="AE27" s="6">
        <v>1.1000000000000001</v>
      </c>
      <c r="AF27" s="6">
        <v>0.13100000000000001</v>
      </c>
      <c r="AG27" s="25"/>
      <c r="AH27" s="10"/>
    </row>
    <row r="28" spans="1:34" x14ac:dyDescent="0.25">
      <c r="A28" s="19">
        <v>27</v>
      </c>
      <c r="B28" s="16" t="s">
        <v>110</v>
      </c>
      <c r="C28" s="16"/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8">
        <f>U26-U27</f>
        <v>0</v>
      </c>
      <c r="V28" s="18">
        <f t="shared" ref="V28:AF28" si="8">V26-V27</f>
        <v>0.24919999999999998</v>
      </c>
      <c r="W28" s="18">
        <f t="shared" si="8"/>
        <v>0.13300000000000001</v>
      </c>
      <c r="X28" s="18">
        <f t="shared" si="8"/>
        <v>-0.21429999999999993</v>
      </c>
      <c r="Y28" s="18">
        <f t="shared" si="8"/>
        <v>6.2000000000000055E-2</v>
      </c>
      <c r="Z28" s="18">
        <f t="shared" si="8"/>
        <v>0</v>
      </c>
      <c r="AA28" s="18">
        <f t="shared" si="8"/>
        <v>-6.8199999999999927E-2</v>
      </c>
      <c r="AB28" s="18">
        <f t="shared" si="8"/>
        <v>-0.10000000000000009</v>
      </c>
      <c r="AC28" s="18">
        <f t="shared" si="8"/>
        <v>0</v>
      </c>
      <c r="AD28" s="18">
        <f t="shared" si="8"/>
        <v>0.63719999999999999</v>
      </c>
      <c r="AE28" s="18">
        <f t="shared" si="8"/>
        <v>-0.10000000000000009</v>
      </c>
      <c r="AF28" s="18">
        <f t="shared" si="8"/>
        <v>0.86899999999999999</v>
      </c>
      <c r="AG28" s="28"/>
      <c r="AH28" s="18"/>
    </row>
    <row r="29" spans="1:34" ht="15.75" x14ac:dyDescent="0.25">
      <c r="A29" s="5">
        <v>28</v>
      </c>
      <c r="B29" s="21" t="s">
        <v>45</v>
      </c>
      <c r="C29" s="6"/>
      <c r="D29" s="6">
        <v>8110050080</v>
      </c>
      <c r="E29" s="9">
        <v>44818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>
        <v>40</v>
      </c>
      <c r="T29" s="6" t="s">
        <v>40</v>
      </c>
      <c r="U29" s="6">
        <v>0</v>
      </c>
      <c r="V29" s="6">
        <v>0</v>
      </c>
      <c r="W29" s="6">
        <v>0.44869999999999999</v>
      </c>
      <c r="X29" s="6">
        <v>0.44869999999999999</v>
      </c>
      <c r="Y29" s="6">
        <v>0</v>
      </c>
      <c r="Z29" s="6">
        <v>0</v>
      </c>
      <c r="AA29" s="6">
        <v>0</v>
      </c>
      <c r="AB29" s="6">
        <v>0.70510000000000006</v>
      </c>
      <c r="AC29" s="6">
        <v>0</v>
      </c>
      <c r="AD29" s="6">
        <v>1</v>
      </c>
      <c r="AE29" s="6">
        <v>1</v>
      </c>
      <c r="AF29" s="6">
        <v>0.76919999999999999</v>
      </c>
      <c r="AG29" s="25"/>
      <c r="AH29" s="10"/>
    </row>
    <row r="30" spans="1:34" ht="15.75" x14ac:dyDescent="0.25">
      <c r="A30" s="6">
        <v>29</v>
      </c>
      <c r="B30" s="6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 t="s">
        <v>40</v>
      </c>
      <c r="U30" s="6">
        <v>0</v>
      </c>
      <c r="V30" s="6">
        <v>0.47950000000000004</v>
      </c>
      <c r="W30" s="6">
        <v>0.47950000000000004</v>
      </c>
      <c r="X30" s="6">
        <v>0.95909999999999995</v>
      </c>
      <c r="Y30" s="6">
        <v>0</v>
      </c>
      <c r="Z30" s="6">
        <v>0</v>
      </c>
      <c r="AA30" s="6">
        <v>0</v>
      </c>
      <c r="AB30" s="6">
        <v>1</v>
      </c>
      <c r="AC30" s="6">
        <v>0</v>
      </c>
      <c r="AD30" s="6">
        <v>1</v>
      </c>
      <c r="AE30" s="6">
        <v>1</v>
      </c>
      <c r="AF30" s="6">
        <v>0</v>
      </c>
      <c r="AG30" s="25"/>
      <c r="AH30" s="10"/>
    </row>
    <row r="31" spans="1:34" x14ac:dyDescent="0.25">
      <c r="A31" s="19">
        <v>30</v>
      </c>
      <c r="B31" s="16" t="s">
        <v>110</v>
      </c>
      <c r="C31" s="16"/>
      <c r="D31" s="16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>
        <f>U29-U30</f>
        <v>0</v>
      </c>
      <c r="V31" s="18">
        <f t="shared" ref="V31:AF31" si="9">V29-V30</f>
        <v>-0.47950000000000004</v>
      </c>
      <c r="W31" s="18">
        <f t="shared" si="9"/>
        <v>-3.080000000000005E-2</v>
      </c>
      <c r="X31" s="18">
        <f t="shared" si="9"/>
        <v>-0.51039999999999996</v>
      </c>
      <c r="Y31" s="18">
        <f t="shared" si="9"/>
        <v>0</v>
      </c>
      <c r="Z31" s="18">
        <f t="shared" si="9"/>
        <v>0</v>
      </c>
      <c r="AA31" s="18">
        <f t="shared" si="9"/>
        <v>0</v>
      </c>
      <c r="AB31" s="18">
        <f t="shared" si="9"/>
        <v>-0.29489999999999994</v>
      </c>
      <c r="AC31" s="18">
        <f t="shared" si="9"/>
        <v>0</v>
      </c>
      <c r="AD31" s="18">
        <f t="shared" si="9"/>
        <v>0</v>
      </c>
      <c r="AE31" s="18">
        <f t="shared" si="9"/>
        <v>0</v>
      </c>
      <c r="AF31" s="18">
        <f t="shared" si="9"/>
        <v>0.76919999999999999</v>
      </c>
      <c r="AG31" s="28"/>
      <c r="AH31" s="18"/>
    </row>
    <row r="32" spans="1:34" ht="15.75" x14ac:dyDescent="0.25">
      <c r="A32" s="5">
        <v>31</v>
      </c>
      <c r="B32" s="21" t="s">
        <v>45</v>
      </c>
      <c r="C32" s="6" t="s">
        <v>34</v>
      </c>
      <c r="D32" s="6">
        <v>8110050085</v>
      </c>
      <c r="E32" s="9">
        <v>44841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>
        <v>37</v>
      </c>
      <c r="T32" s="6" t="s">
        <v>108</v>
      </c>
      <c r="U32" s="6">
        <v>0</v>
      </c>
      <c r="V32" s="6">
        <v>0</v>
      </c>
      <c r="W32" s="6">
        <v>0.153</v>
      </c>
      <c r="X32" s="6">
        <v>0</v>
      </c>
      <c r="Y32" s="6">
        <v>0</v>
      </c>
      <c r="Z32" s="6">
        <v>0.93500000000000005</v>
      </c>
      <c r="AA32" s="6">
        <v>0.75599999999999989</v>
      </c>
      <c r="AB32" s="6">
        <v>0</v>
      </c>
      <c r="AC32" s="6">
        <v>0.89700000000000002</v>
      </c>
      <c r="AD32" s="6">
        <v>1.1000000000000001</v>
      </c>
      <c r="AE32" s="6">
        <v>1.1000000000000001</v>
      </c>
      <c r="AF32" s="6">
        <v>0.51200000000000001</v>
      </c>
      <c r="AG32" s="25"/>
      <c r="AH32" s="10"/>
    </row>
    <row r="33" spans="1:34" ht="15.75" x14ac:dyDescent="0.25">
      <c r="A33" s="6">
        <v>32</v>
      </c>
      <c r="B33" s="6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 t="s">
        <v>40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0.27839999999999998</v>
      </c>
      <c r="AA33" s="6">
        <v>0</v>
      </c>
      <c r="AB33" s="6">
        <v>0.20610000000000001</v>
      </c>
      <c r="AC33" s="6">
        <v>0</v>
      </c>
      <c r="AD33" s="6">
        <v>0.17519999999999999</v>
      </c>
      <c r="AE33" s="6">
        <v>0.17519999999999999</v>
      </c>
      <c r="AF33" s="6">
        <v>0.17519999999999999</v>
      </c>
      <c r="AG33" s="25"/>
      <c r="AH33" s="10"/>
    </row>
    <row r="34" spans="1:34" x14ac:dyDescent="0.25">
      <c r="A34" s="19">
        <v>33</v>
      </c>
      <c r="B34" s="16" t="s">
        <v>110</v>
      </c>
      <c r="C34" s="16"/>
      <c r="D34" s="16"/>
      <c r="E34" s="17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8">
        <f>U32-U33</f>
        <v>0</v>
      </c>
      <c r="V34" s="18">
        <f t="shared" ref="V34:AF34" si="10">V32-V33</f>
        <v>0</v>
      </c>
      <c r="W34" s="18">
        <f t="shared" si="10"/>
        <v>0.153</v>
      </c>
      <c r="X34" s="18">
        <f t="shared" si="10"/>
        <v>0</v>
      </c>
      <c r="Y34" s="18">
        <f t="shared" si="10"/>
        <v>0</v>
      </c>
      <c r="Z34" s="18">
        <f t="shared" si="10"/>
        <v>0.65660000000000007</v>
      </c>
      <c r="AA34" s="18">
        <f t="shared" si="10"/>
        <v>0.75599999999999989</v>
      </c>
      <c r="AB34" s="18">
        <f t="shared" si="10"/>
        <v>-0.20610000000000001</v>
      </c>
      <c r="AC34" s="18">
        <f t="shared" si="10"/>
        <v>0.89700000000000002</v>
      </c>
      <c r="AD34" s="18">
        <f t="shared" si="10"/>
        <v>0.92480000000000007</v>
      </c>
      <c r="AE34" s="18">
        <f t="shared" si="10"/>
        <v>0.92480000000000007</v>
      </c>
      <c r="AF34" s="18">
        <f t="shared" si="10"/>
        <v>0.33679999999999999</v>
      </c>
      <c r="AG34" s="28"/>
      <c r="AH34" s="18"/>
    </row>
    <row r="35" spans="1:34" ht="15.75" x14ac:dyDescent="0.25">
      <c r="A35" s="5">
        <v>34</v>
      </c>
      <c r="B35" s="21" t="s">
        <v>45</v>
      </c>
      <c r="C35" s="6" t="s">
        <v>35</v>
      </c>
      <c r="D35" s="6">
        <v>8110050086</v>
      </c>
      <c r="E35" s="9">
        <v>44844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>
        <v>49</v>
      </c>
      <c r="T35" s="6" t="s">
        <v>40</v>
      </c>
      <c r="U35" s="6">
        <v>0</v>
      </c>
      <c r="V35" s="6">
        <v>0.48</v>
      </c>
      <c r="W35" s="6">
        <v>0.30760000000000004</v>
      </c>
      <c r="X35" s="6">
        <v>0.21789999999999998</v>
      </c>
      <c r="Y35" s="6">
        <v>0.84609999999999996</v>
      </c>
      <c r="Z35" s="6">
        <v>0</v>
      </c>
      <c r="AA35" s="6">
        <v>0</v>
      </c>
      <c r="AB35" s="6">
        <v>0.87170000000000003</v>
      </c>
      <c r="AC35" s="6">
        <v>0</v>
      </c>
      <c r="AD35" s="6">
        <v>0</v>
      </c>
      <c r="AE35" s="6">
        <v>0</v>
      </c>
      <c r="AF35" s="6">
        <v>0.5796</v>
      </c>
      <c r="AG35" s="25"/>
      <c r="AH35" s="10"/>
    </row>
    <row r="36" spans="1:34" ht="15.75" x14ac:dyDescent="0.25">
      <c r="A36" s="6">
        <v>35</v>
      </c>
      <c r="B36" s="6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 t="s">
        <v>108</v>
      </c>
      <c r="U36" s="6">
        <v>0</v>
      </c>
      <c r="V36" s="6">
        <v>0</v>
      </c>
      <c r="W36" s="6">
        <v>0</v>
      </c>
      <c r="X36" s="6">
        <v>0.29160000000000003</v>
      </c>
      <c r="Y36" s="6">
        <v>0</v>
      </c>
      <c r="Z36" s="6">
        <v>0</v>
      </c>
      <c r="AA36" s="6">
        <v>0</v>
      </c>
      <c r="AB36" s="6">
        <v>0.5</v>
      </c>
      <c r="AC36" s="6">
        <v>0</v>
      </c>
      <c r="AD36" s="6">
        <v>0.42700000000000005</v>
      </c>
      <c r="AE36" s="6">
        <v>0.37540000000000001</v>
      </c>
      <c r="AF36" s="6">
        <v>0</v>
      </c>
      <c r="AG36" s="25"/>
      <c r="AH36" s="10"/>
    </row>
    <row r="37" spans="1:34" x14ac:dyDescent="0.25">
      <c r="A37" s="19">
        <v>36</v>
      </c>
      <c r="B37" s="16" t="s">
        <v>110</v>
      </c>
      <c r="C37" s="16"/>
      <c r="D37" s="16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8">
        <f>U35-U36</f>
        <v>0</v>
      </c>
      <c r="V37" s="18">
        <f t="shared" ref="V37:AF37" si="11">V35-V36</f>
        <v>0.48</v>
      </c>
      <c r="W37" s="18">
        <f t="shared" si="11"/>
        <v>0.30760000000000004</v>
      </c>
      <c r="X37" s="18">
        <f t="shared" si="11"/>
        <v>-7.3700000000000043E-2</v>
      </c>
      <c r="Y37" s="18">
        <f t="shared" si="11"/>
        <v>0.84609999999999996</v>
      </c>
      <c r="Z37" s="18">
        <f t="shared" si="11"/>
        <v>0</v>
      </c>
      <c r="AA37" s="18">
        <f t="shared" si="11"/>
        <v>0</v>
      </c>
      <c r="AB37" s="18">
        <f t="shared" si="11"/>
        <v>0.37170000000000003</v>
      </c>
      <c r="AC37" s="18">
        <f t="shared" si="11"/>
        <v>0</v>
      </c>
      <c r="AD37" s="18">
        <f t="shared" si="11"/>
        <v>-0.42700000000000005</v>
      </c>
      <c r="AE37" s="18">
        <f t="shared" si="11"/>
        <v>-0.37540000000000001</v>
      </c>
      <c r="AF37" s="18">
        <f t="shared" si="11"/>
        <v>0.5796</v>
      </c>
      <c r="AG37" s="28"/>
      <c r="AH37" s="18"/>
    </row>
    <row r="38" spans="1:34" ht="15.75" x14ac:dyDescent="0.25">
      <c r="A38" s="5">
        <v>37</v>
      </c>
      <c r="B38" s="21" t="s">
        <v>45</v>
      </c>
      <c r="C38" s="6"/>
      <c r="D38" s="6">
        <v>8110050087</v>
      </c>
      <c r="E38" s="9">
        <v>44844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>
        <v>37</v>
      </c>
      <c r="T38" s="6" t="s">
        <v>108</v>
      </c>
      <c r="U38" s="6">
        <v>0.6409999999999999</v>
      </c>
      <c r="V38" s="6">
        <v>0</v>
      </c>
      <c r="W38" s="6">
        <v>0.89700000000000002</v>
      </c>
      <c r="X38" s="6">
        <v>0.89700000000000002</v>
      </c>
      <c r="Y38" s="6">
        <v>0.89</v>
      </c>
      <c r="Z38" s="6">
        <v>0.56399999999999995</v>
      </c>
      <c r="AA38" s="6">
        <v>0.57600000000000007</v>
      </c>
      <c r="AB38" s="6">
        <v>0.83299999999999996</v>
      </c>
      <c r="AC38" s="6">
        <v>0</v>
      </c>
      <c r="AD38" s="6">
        <v>0.89</v>
      </c>
      <c r="AE38" s="6">
        <v>0.89</v>
      </c>
      <c r="AF38" s="6">
        <v>0.24299999999999999</v>
      </c>
      <c r="AG38" s="25"/>
      <c r="AH38" s="10"/>
    </row>
    <row r="39" spans="1:34" ht="15.75" x14ac:dyDescent="0.25">
      <c r="A39" s="6">
        <v>38</v>
      </c>
      <c r="B39" s="6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 t="s">
        <v>40</v>
      </c>
      <c r="U39" s="6">
        <v>0</v>
      </c>
      <c r="V39" s="6">
        <v>0.8367</v>
      </c>
      <c r="W39" s="6">
        <v>0.8367</v>
      </c>
      <c r="X39" s="6">
        <v>0</v>
      </c>
      <c r="Y39" s="6">
        <v>5.0999999999999997E-2</v>
      </c>
      <c r="Z39" s="6">
        <v>1</v>
      </c>
      <c r="AA39" s="6">
        <v>0</v>
      </c>
      <c r="AB39" s="6">
        <v>1</v>
      </c>
      <c r="AC39" s="6">
        <v>0.10199999999999999</v>
      </c>
      <c r="AD39" s="6">
        <v>0</v>
      </c>
      <c r="AE39" s="6">
        <v>1</v>
      </c>
      <c r="AF39" s="6">
        <v>0</v>
      </c>
      <c r="AG39" s="25"/>
      <c r="AH39" s="10"/>
    </row>
    <row r="40" spans="1:34" ht="15.75" thickBot="1" x14ac:dyDescent="0.3">
      <c r="A40" s="19">
        <v>39</v>
      </c>
      <c r="B40" s="16" t="s">
        <v>110</v>
      </c>
      <c r="C40" s="16"/>
      <c r="D40" s="16"/>
      <c r="E40" s="17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8">
        <f>U38-U39</f>
        <v>0.6409999999999999</v>
      </c>
      <c r="V40" s="18">
        <f t="shared" ref="V40:AF40" si="12">V38-V39</f>
        <v>-0.8367</v>
      </c>
      <c r="W40" s="18">
        <f t="shared" si="12"/>
        <v>6.030000000000002E-2</v>
      </c>
      <c r="X40" s="18">
        <f t="shared" si="12"/>
        <v>0.89700000000000002</v>
      </c>
      <c r="Y40" s="18">
        <f t="shared" si="12"/>
        <v>0.83899999999999997</v>
      </c>
      <c r="Z40" s="18">
        <f t="shared" si="12"/>
        <v>-0.43600000000000005</v>
      </c>
      <c r="AA40" s="18">
        <f t="shared" si="12"/>
        <v>0.57600000000000007</v>
      </c>
      <c r="AB40" s="18">
        <f t="shared" si="12"/>
        <v>-0.16700000000000004</v>
      </c>
      <c r="AC40" s="18">
        <f t="shared" si="12"/>
        <v>-0.10199999999999999</v>
      </c>
      <c r="AD40" s="18">
        <f t="shared" si="12"/>
        <v>0.89</v>
      </c>
      <c r="AE40" s="18">
        <f t="shared" si="12"/>
        <v>-0.10999999999999999</v>
      </c>
      <c r="AF40" s="18">
        <f t="shared" si="12"/>
        <v>0.24299999999999999</v>
      </c>
      <c r="AG40" s="29"/>
      <c r="AH40" s="18"/>
    </row>
    <row r="42" spans="1:34" x14ac:dyDescent="0.25">
      <c r="U42">
        <v>100</v>
      </c>
      <c r="V42" t="s">
        <v>68</v>
      </c>
    </row>
    <row r="43" spans="1:34" x14ac:dyDescent="0.25">
      <c r="U43">
        <v>0</v>
      </c>
      <c r="V43" t="s">
        <v>69</v>
      </c>
    </row>
  </sheetData>
  <conditionalFormatting sqref="U2:AF2 U5:AF5 U8:AF8 U11:AF11 U14:AF14 U17:AF17 U20:AF20 U23:AF23 U26:AF26 U29:AF29 U32:AF32 U35:AF35 U38:AF38">
    <cfRule type="cellIs" dxfId="18" priority="2" operator="equal">
      <formula>0</formula>
    </cfRule>
  </conditionalFormatting>
  <conditionalFormatting sqref="U2:AF3 U5:AF6 U8:AF9 U11:AF12 U14:AF15 U17:AF18 U20:AF21 U23:AF24 U26:AF27 U29:AF30 U32:AF33 U35:AF36 U38:AF39">
    <cfRule type="cellIs" dxfId="17" priority="3" operator="equal">
      <formula>-0.01</formula>
    </cfRule>
  </conditionalFormatting>
  <conditionalFormatting sqref="U4:AH4 U7:AH7 U10:AH10 U13:AH13 U16:AH16 U19:AH19 U22:AH22 U25:AH25 U28:AH28 U31:AH31 U34:AH34 U37:AH37 U40:AH40">
    <cfRule type="cellIs" dxfId="16" priority="4" operator="greaterThan">
      <formula>0</formula>
    </cfRule>
    <cfRule type="cellIs" dxfId="15" priority="5" operator="lessThan">
      <formula>0</formula>
    </cfRule>
  </conditionalFormatting>
  <conditionalFormatting sqref="A1:XFD1048576">
    <cfRule type="cellIs" dxfId="14" priority="1" operator="equal">
      <formula>1.1</formula>
    </cfRule>
  </conditionalFormatting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A0B4-B5D6-47D5-8F4C-B896E268AEA4}">
  <dimension ref="E1:AC39"/>
  <sheetViews>
    <sheetView topLeftCell="F1" workbookViewId="0">
      <selection activeCell="AC12" sqref="AC12"/>
    </sheetView>
  </sheetViews>
  <sheetFormatPr defaultRowHeight="15" x14ac:dyDescent="0.25"/>
  <cols>
    <col min="5" max="5" width="8.140625" bestFit="1" customWidth="1"/>
    <col min="6" max="6" width="11.85546875" bestFit="1" customWidth="1"/>
    <col min="7" max="7" width="11.7109375" bestFit="1" customWidth="1"/>
    <col min="8" max="8" width="11.42578125" bestFit="1" customWidth="1"/>
    <col min="9" max="9" width="13.42578125" bestFit="1" customWidth="1"/>
    <col min="10" max="10" width="12.140625" bestFit="1" customWidth="1"/>
    <col min="11" max="11" width="11.85546875" bestFit="1" customWidth="1"/>
    <col min="12" max="12" width="7.85546875" bestFit="1" customWidth="1"/>
    <col min="13" max="13" width="13.28515625" bestFit="1" customWidth="1"/>
    <col min="14" max="14" width="14.5703125" bestFit="1" customWidth="1"/>
    <col min="15" max="15" width="12.5703125" bestFit="1" customWidth="1"/>
    <col min="16" max="16" width="10" bestFit="1" customWidth="1"/>
    <col min="29" max="29" width="10" bestFit="1" customWidth="1"/>
  </cols>
  <sheetData>
    <row r="1" spans="5:29" x14ac:dyDescent="0.25">
      <c r="E1" t="s">
        <v>42</v>
      </c>
      <c r="F1" t="s">
        <v>48</v>
      </c>
      <c r="G1" t="s">
        <v>47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R1" t="s">
        <v>42</v>
      </c>
      <c r="S1" t="s">
        <v>48</v>
      </c>
      <c r="T1" t="s">
        <v>47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</row>
    <row r="2" spans="5:29" x14ac:dyDescent="0.25">
      <c r="E2">
        <v>12</v>
      </c>
      <c r="F2">
        <v>0</v>
      </c>
      <c r="G2">
        <v>100</v>
      </c>
      <c r="H2">
        <v>91</v>
      </c>
      <c r="I2">
        <v>83</v>
      </c>
      <c r="J2">
        <v>76</v>
      </c>
      <c r="K2">
        <v>100</v>
      </c>
      <c r="L2">
        <v>88</v>
      </c>
      <c r="M2">
        <v>78</v>
      </c>
      <c r="N2">
        <v>94</v>
      </c>
      <c r="O2">
        <v>100</v>
      </c>
      <c r="P2">
        <v>100</v>
      </c>
      <c r="R2">
        <f>E2/100</f>
        <v>0.12</v>
      </c>
      <c r="S2">
        <f t="shared" ref="S2:AC2" si="0">F2/100</f>
        <v>0</v>
      </c>
      <c r="T2">
        <f t="shared" si="0"/>
        <v>1</v>
      </c>
      <c r="U2">
        <f t="shared" si="0"/>
        <v>0.91</v>
      </c>
      <c r="V2">
        <f t="shared" si="0"/>
        <v>0.83</v>
      </c>
      <c r="W2">
        <f t="shared" si="0"/>
        <v>0.76</v>
      </c>
      <c r="X2">
        <f t="shared" si="0"/>
        <v>1</v>
      </c>
      <c r="Y2">
        <f t="shared" si="0"/>
        <v>0.88</v>
      </c>
      <c r="Z2">
        <f t="shared" si="0"/>
        <v>0.78</v>
      </c>
      <c r="AA2">
        <f t="shared" si="0"/>
        <v>0.94</v>
      </c>
      <c r="AB2">
        <f t="shared" si="0"/>
        <v>1</v>
      </c>
      <c r="AC2">
        <f t="shared" si="0"/>
        <v>1</v>
      </c>
    </row>
    <row r="3" spans="5:29" x14ac:dyDescent="0.25">
      <c r="E3">
        <v>0</v>
      </c>
      <c r="F3">
        <v>10</v>
      </c>
      <c r="G3">
        <v>48</v>
      </c>
      <c r="H3">
        <v>48</v>
      </c>
      <c r="I3">
        <v>100</v>
      </c>
      <c r="J3">
        <v>100</v>
      </c>
      <c r="K3">
        <v>100</v>
      </c>
      <c r="L3">
        <v>50</v>
      </c>
      <c r="M3">
        <v>0</v>
      </c>
      <c r="N3">
        <v>0</v>
      </c>
      <c r="O3">
        <v>100</v>
      </c>
      <c r="P3">
        <v>30</v>
      </c>
      <c r="R3">
        <f t="shared" ref="R3:R39" si="1">E3/100</f>
        <v>0</v>
      </c>
      <c r="S3">
        <f t="shared" ref="S3:S39" si="2">F3/100</f>
        <v>0.1</v>
      </c>
      <c r="T3">
        <f t="shared" ref="T3:T39" si="3">G3/100</f>
        <v>0.48</v>
      </c>
      <c r="U3">
        <f t="shared" ref="U3:U39" si="4">H3/100</f>
        <v>0.48</v>
      </c>
      <c r="V3">
        <f t="shared" ref="V3:V39" si="5">I3/100</f>
        <v>1</v>
      </c>
      <c r="W3">
        <f t="shared" ref="W3:W39" si="6">J3/100</f>
        <v>1</v>
      </c>
      <c r="X3">
        <f t="shared" ref="X3:X39" si="7">K3/100</f>
        <v>1</v>
      </c>
      <c r="Y3">
        <f t="shared" ref="Y3:Y39" si="8">L3/100</f>
        <v>0.5</v>
      </c>
      <c r="Z3">
        <f t="shared" ref="Z3:Z39" si="9">M3/100</f>
        <v>0</v>
      </c>
      <c r="AA3">
        <f t="shared" ref="AA3:AA39" si="10">N3/100</f>
        <v>0</v>
      </c>
      <c r="AB3">
        <f t="shared" ref="AB3:AB39" si="11">O3/100</f>
        <v>1</v>
      </c>
      <c r="AC3">
        <f t="shared" ref="AC3:AC39" si="12">P3/100</f>
        <v>0.3</v>
      </c>
    </row>
    <row r="4" spans="5:29" x14ac:dyDescent="0.25">
      <c r="E4">
        <v>-12</v>
      </c>
      <c r="R4">
        <f t="shared" si="1"/>
        <v>-0.12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12"/>
        <v>0</v>
      </c>
    </row>
    <row r="5" spans="5:29" x14ac:dyDescent="0.25">
      <c r="E5">
        <v>47</v>
      </c>
      <c r="F5">
        <v>44</v>
      </c>
      <c r="G5">
        <v>100</v>
      </c>
      <c r="H5">
        <v>83</v>
      </c>
      <c r="I5">
        <v>1.2</v>
      </c>
      <c r="J5">
        <v>64</v>
      </c>
      <c r="K5">
        <v>47</v>
      </c>
      <c r="L5">
        <v>100</v>
      </c>
      <c r="M5">
        <v>12</v>
      </c>
      <c r="N5">
        <v>7.6</v>
      </c>
      <c r="O5">
        <v>100</v>
      </c>
      <c r="P5">
        <v>100</v>
      </c>
      <c r="R5">
        <f t="shared" si="1"/>
        <v>0.47</v>
      </c>
      <c r="S5">
        <f t="shared" si="2"/>
        <v>0.44</v>
      </c>
      <c r="T5">
        <f t="shared" si="3"/>
        <v>1</v>
      </c>
      <c r="U5">
        <f t="shared" si="4"/>
        <v>0.83</v>
      </c>
      <c r="V5">
        <f t="shared" si="5"/>
        <v>1.2E-2</v>
      </c>
      <c r="W5">
        <f t="shared" si="6"/>
        <v>0.64</v>
      </c>
      <c r="X5">
        <f t="shared" si="7"/>
        <v>0.47</v>
      </c>
      <c r="Y5">
        <f t="shared" si="8"/>
        <v>1</v>
      </c>
      <c r="Z5">
        <f t="shared" si="9"/>
        <v>0.12</v>
      </c>
      <c r="AA5">
        <f t="shared" si="10"/>
        <v>7.5999999999999998E-2</v>
      </c>
      <c r="AB5">
        <f t="shared" si="11"/>
        <v>1</v>
      </c>
      <c r="AC5">
        <f t="shared" si="12"/>
        <v>1</v>
      </c>
    </row>
    <row r="6" spans="5:29" x14ac:dyDescent="0.25">
      <c r="E6">
        <v>61</v>
      </c>
      <c r="F6">
        <v>53</v>
      </c>
      <c r="G6">
        <v>94</v>
      </c>
      <c r="H6">
        <v>37</v>
      </c>
      <c r="I6">
        <v>88</v>
      </c>
      <c r="J6">
        <v>91</v>
      </c>
      <c r="K6">
        <v>71</v>
      </c>
      <c r="L6">
        <v>100</v>
      </c>
      <c r="M6">
        <v>0</v>
      </c>
      <c r="N6">
        <v>62</v>
      </c>
      <c r="O6">
        <v>100</v>
      </c>
      <c r="P6">
        <v>40</v>
      </c>
      <c r="R6">
        <f t="shared" si="1"/>
        <v>0.61</v>
      </c>
      <c r="S6">
        <f t="shared" si="2"/>
        <v>0.53</v>
      </c>
      <c r="T6">
        <f t="shared" si="3"/>
        <v>0.94</v>
      </c>
      <c r="U6">
        <f t="shared" si="4"/>
        <v>0.37</v>
      </c>
      <c r="V6">
        <f t="shared" si="5"/>
        <v>0.88</v>
      </c>
      <c r="W6">
        <f t="shared" si="6"/>
        <v>0.91</v>
      </c>
      <c r="X6">
        <f t="shared" si="7"/>
        <v>0.71</v>
      </c>
      <c r="Y6">
        <f t="shared" si="8"/>
        <v>1</v>
      </c>
      <c r="Z6">
        <f t="shared" si="9"/>
        <v>0</v>
      </c>
      <c r="AA6">
        <f t="shared" si="10"/>
        <v>0.62</v>
      </c>
      <c r="AB6">
        <f t="shared" si="11"/>
        <v>1</v>
      </c>
      <c r="AC6">
        <f t="shared" si="12"/>
        <v>0.4</v>
      </c>
    </row>
    <row r="7" spans="5:29" x14ac:dyDescent="0.25">
      <c r="E7">
        <v>14</v>
      </c>
      <c r="R7">
        <f t="shared" si="1"/>
        <v>0.14000000000000001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C7">
        <f t="shared" si="12"/>
        <v>0</v>
      </c>
    </row>
    <row r="8" spans="5:29" x14ac:dyDescent="0.25">
      <c r="E8">
        <v>43.58</v>
      </c>
      <c r="F8">
        <v>43.58</v>
      </c>
      <c r="G8">
        <v>83.33</v>
      </c>
      <c r="H8">
        <v>0</v>
      </c>
      <c r="I8">
        <v>0</v>
      </c>
      <c r="J8">
        <v>0</v>
      </c>
      <c r="K8">
        <v>24.35</v>
      </c>
      <c r="L8">
        <v>100</v>
      </c>
      <c r="M8">
        <v>0</v>
      </c>
      <c r="N8">
        <v>76.92</v>
      </c>
      <c r="O8">
        <v>100</v>
      </c>
      <c r="P8">
        <v>100</v>
      </c>
      <c r="R8">
        <f t="shared" si="1"/>
        <v>0.43579999999999997</v>
      </c>
      <c r="S8">
        <f t="shared" si="2"/>
        <v>0.43579999999999997</v>
      </c>
      <c r="T8">
        <f t="shared" si="3"/>
        <v>0.83329999999999993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0.24350000000000002</v>
      </c>
      <c r="Y8">
        <f t="shared" si="8"/>
        <v>1</v>
      </c>
      <c r="Z8">
        <f t="shared" si="9"/>
        <v>0</v>
      </c>
      <c r="AA8">
        <f t="shared" si="10"/>
        <v>0.76919999999999999</v>
      </c>
      <c r="AB8">
        <f t="shared" si="11"/>
        <v>1</v>
      </c>
      <c r="AC8">
        <f t="shared" si="12"/>
        <v>1</v>
      </c>
    </row>
    <row r="9" spans="5:29" x14ac:dyDescent="0.25">
      <c r="E9">
        <v>0</v>
      </c>
      <c r="F9">
        <v>20.61</v>
      </c>
      <c r="G9">
        <v>48.54</v>
      </c>
      <c r="H9">
        <v>0</v>
      </c>
      <c r="I9">
        <v>0</v>
      </c>
      <c r="J9">
        <v>45.36</v>
      </c>
      <c r="K9">
        <v>0</v>
      </c>
      <c r="L9">
        <v>100</v>
      </c>
      <c r="M9">
        <v>0</v>
      </c>
      <c r="N9">
        <v>51.54</v>
      </c>
      <c r="O9">
        <v>51.54</v>
      </c>
      <c r="P9">
        <v>0</v>
      </c>
      <c r="R9">
        <f t="shared" si="1"/>
        <v>0</v>
      </c>
      <c r="S9">
        <f t="shared" si="2"/>
        <v>0.20610000000000001</v>
      </c>
      <c r="T9">
        <f t="shared" si="3"/>
        <v>0.4854</v>
      </c>
      <c r="U9">
        <f t="shared" si="4"/>
        <v>0</v>
      </c>
      <c r="V9">
        <f t="shared" si="5"/>
        <v>0</v>
      </c>
      <c r="W9">
        <f t="shared" si="6"/>
        <v>0.4536</v>
      </c>
      <c r="X9">
        <f t="shared" si="7"/>
        <v>0</v>
      </c>
      <c r="Y9">
        <f t="shared" si="8"/>
        <v>1</v>
      </c>
      <c r="Z9">
        <f t="shared" si="9"/>
        <v>0</v>
      </c>
      <c r="AA9">
        <f t="shared" si="10"/>
        <v>0.51539999999999997</v>
      </c>
      <c r="AB9">
        <f t="shared" si="11"/>
        <v>0.51539999999999997</v>
      </c>
      <c r="AC9">
        <f t="shared" si="12"/>
        <v>0</v>
      </c>
    </row>
    <row r="10" spans="5:29" x14ac:dyDescent="0.25"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0</v>
      </c>
    </row>
    <row r="11" spans="5:29" x14ac:dyDescent="0.25">
      <c r="E11">
        <v>12.82</v>
      </c>
      <c r="F11">
        <v>51.28</v>
      </c>
      <c r="G11">
        <v>64.099999999999994</v>
      </c>
      <c r="H11">
        <v>64.099999999999994</v>
      </c>
      <c r="I11">
        <v>0</v>
      </c>
      <c r="J11">
        <v>19.23</v>
      </c>
      <c r="K11">
        <v>6.41</v>
      </c>
      <c r="L11">
        <v>19.329999999999998</v>
      </c>
      <c r="M11">
        <v>0</v>
      </c>
      <c r="N11">
        <v>100</v>
      </c>
      <c r="O11">
        <v>100</v>
      </c>
      <c r="P11">
        <v>12.82</v>
      </c>
      <c r="R11">
        <f t="shared" si="1"/>
        <v>0.12820000000000001</v>
      </c>
      <c r="S11">
        <f t="shared" si="2"/>
        <v>0.51280000000000003</v>
      </c>
      <c r="T11">
        <f t="shared" si="3"/>
        <v>0.6409999999999999</v>
      </c>
      <c r="U11">
        <f t="shared" si="4"/>
        <v>0.6409999999999999</v>
      </c>
      <c r="V11">
        <f t="shared" si="5"/>
        <v>0</v>
      </c>
      <c r="W11">
        <f t="shared" si="6"/>
        <v>0.1923</v>
      </c>
      <c r="X11">
        <f t="shared" si="7"/>
        <v>6.4100000000000004E-2</v>
      </c>
      <c r="Y11">
        <f t="shared" si="8"/>
        <v>0.19329999999999997</v>
      </c>
      <c r="Z11">
        <f t="shared" si="9"/>
        <v>0</v>
      </c>
      <c r="AA11">
        <f t="shared" si="10"/>
        <v>1</v>
      </c>
      <c r="AB11">
        <f t="shared" si="11"/>
        <v>1</v>
      </c>
      <c r="AC11">
        <f t="shared" si="12"/>
        <v>0.12820000000000001</v>
      </c>
    </row>
    <row r="12" spans="5:29" x14ac:dyDescent="0.25">
      <c r="E12">
        <v>15.46</v>
      </c>
      <c r="F12">
        <v>5.15</v>
      </c>
      <c r="G12">
        <v>84.53</v>
      </c>
      <c r="H12">
        <v>43.29</v>
      </c>
      <c r="I12">
        <v>87.62</v>
      </c>
      <c r="J12">
        <v>59.79</v>
      </c>
      <c r="K12">
        <v>13.4</v>
      </c>
      <c r="L12">
        <v>13.4</v>
      </c>
      <c r="M12">
        <v>5.15</v>
      </c>
      <c r="N12">
        <v>77.31</v>
      </c>
      <c r="O12">
        <v>77.31</v>
      </c>
      <c r="P12">
        <v>10.3</v>
      </c>
      <c r="R12">
        <f t="shared" si="1"/>
        <v>0.15460000000000002</v>
      </c>
      <c r="S12">
        <f t="shared" si="2"/>
        <v>5.1500000000000004E-2</v>
      </c>
      <c r="T12">
        <f t="shared" si="3"/>
        <v>0.84530000000000005</v>
      </c>
      <c r="U12">
        <f t="shared" si="4"/>
        <v>0.43290000000000001</v>
      </c>
      <c r="V12">
        <f t="shared" si="5"/>
        <v>0.87620000000000009</v>
      </c>
      <c r="W12">
        <f t="shared" si="6"/>
        <v>0.59789999999999999</v>
      </c>
      <c r="X12">
        <f t="shared" si="7"/>
        <v>0.13400000000000001</v>
      </c>
      <c r="Y12">
        <f t="shared" si="8"/>
        <v>0.13400000000000001</v>
      </c>
      <c r="Z12">
        <f t="shared" si="9"/>
        <v>5.1500000000000004E-2</v>
      </c>
      <c r="AA12">
        <f t="shared" si="10"/>
        <v>0.77310000000000001</v>
      </c>
      <c r="AB12">
        <f t="shared" si="11"/>
        <v>0.77310000000000001</v>
      </c>
      <c r="AC12">
        <f t="shared" si="12"/>
        <v>0.10300000000000001</v>
      </c>
    </row>
    <row r="13" spans="5:29" x14ac:dyDescent="0.25"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12"/>
        <v>0</v>
      </c>
    </row>
    <row r="14" spans="5:29" x14ac:dyDescent="0.25">
      <c r="E14">
        <v>19.23</v>
      </c>
      <c r="F14">
        <v>0</v>
      </c>
      <c r="G14">
        <v>51.28</v>
      </c>
      <c r="H14">
        <v>83.33</v>
      </c>
      <c r="I14">
        <v>51.28</v>
      </c>
      <c r="J14">
        <v>0</v>
      </c>
      <c r="K14">
        <v>0</v>
      </c>
      <c r="L14">
        <v>100</v>
      </c>
      <c r="M14">
        <v>0</v>
      </c>
      <c r="N14">
        <v>51.28</v>
      </c>
      <c r="O14">
        <v>100</v>
      </c>
      <c r="P14">
        <v>50</v>
      </c>
      <c r="R14">
        <f t="shared" si="1"/>
        <v>0.1923</v>
      </c>
      <c r="S14">
        <f t="shared" si="2"/>
        <v>0</v>
      </c>
      <c r="T14">
        <f t="shared" si="3"/>
        <v>0.51280000000000003</v>
      </c>
      <c r="U14">
        <f t="shared" si="4"/>
        <v>0.83329999999999993</v>
      </c>
      <c r="V14">
        <f t="shared" si="5"/>
        <v>0.51280000000000003</v>
      </c>
      <c r="W14">
        <f t="shared" si="6"/>
        <v>0</v>
      </c>
      <c r="X14">
        <f t="shared" si="7"/>
        <v>0</v>
      </c>
      <c r="Y14">
        <f t="shared" si="8"/>
        <v>1</v>
      </c>
      <c r="Z14">
        <f t="shared" si="9"/>
        <v>0</v>
      </c>
      <c r="AA14">
        <f t="shared" si="10"/>
        <v>0.51280000000000003</v>
      </c>
      <c r="AB14">
        <f t="shared" si="11"/>
        <v>1</v>
      </c>
      <c r="AC14">
        <f t="shared" si="12"/>
        <v>0.5</v>
      </c>
    </row>
    <row r="15" spans="5:29" x14ac:dyDescent="0.25">
      <c r="E15">
        <v>5.0999999999999996</v>
      </c>
      <c r="F15">
        <v>51.02</v>
      </c>
      <c r="G15">
        <v>51.02</v>
      </c>
      <c r="H15">
        <v>89.79</v>
      </c>
      <c r="I15">
        <v>53.06</v>
      </c>
      <c r="J15">
        <v>53.06</v>
      </c>
      <c r="K15">
        <v>7.14</v>
      </c>
      <c r="L15">
        <v>93.87</v>
      </c>
      <c r="M15">
        <v>7.14</v>
      </c>
      <c r="N15">
        <v>93.87</v>
      </c>
      <c r="O15">
        <v>91.83</v>
      </c>
      <c r="P15">
        <v>51.02</v>
      </c>
      <c r="R15">
        <f t="shared" si="1"/>
        <v>5.0999999999999997E-2</v>
      </c>
      <c r="S15">
        <f t="shared" si="2"/>
        <v>0.51019999999999999</v>
      </c>
      <c r="T15">
        <f t="shared" si="3"/>
        <v>0.51019999999999999</v>
      </c>
      <c r="U15">
        <f t="shared" si="4"/>
        <v>0.89790000000000003</v>
      </c>
      <c r="V15">
        <f t="shared" si="5"/>
        <v>0.53060000000000007</v>
      </c>
      <c r="W15">
        <f t="shared" si="6"/>
        <v>0.53060000000000007</v>
      </c>
      <c r="X15">
        <f t="shared" si="7"/>
        <v>7.1399999999999991E-2</v>
      </c>
      <c r="Y15">
        <f t="shared" si="8"/>
        <v>0.93870000000000009</v>
      </c>
      <c r="Z15">
        <f t="shared" si="9"/>
        <v>7.1399999999999991E-2</v>
      </c>
      <c r="AA15">
        <f t="shared" si="10"/>
        <v>0.93870000000000009</v>
      </c>
      <c r="AB15">
        <f t="shared" si="11"/>
        <v>0.91830000000000001</v>
      </c>
      <c r="AC15">
        <f t="shared" si="12"/>
        <v>0.51019999999999999</v>
      </c>
    </row>
    <row r="16" spans="5:29" x14ac:dyDescent="0.25"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C16">
        <f t="shared" si="12"/>
        <v>0</v>
      </c>
    </row>
    <row r="17" spans="5:29" x14ac:dyDescent="0.25">
      <c r="E17">
        <v>0</v>
      </c>
      <c r="F17">
        <v>0</v>
      </c>
      <c r="G17">
        <v>51</v>
      </c>
      <c r="H17">
        <v>21</v>
      </c>
      <c r="I17">
        <v>0</v>
      </c>
      <c r="J17">
        <v>0</v>
      </c>
      <c r="K17">
        <v>0</v>
      </c>
      <c r="L17">
        <v>80</v>
      </c>
      <c r="M17">
        <v>80</v>
      </c>
      <c r="N17">
        <v>80</v>
      </c>
      <c r="O17">
        <v>100</v>
      </c>
      <c r="P17">
        <v>51</v>
      </c>
      <c r="R17">
        <f t="shared" si="1"/>
        <v>0</v>
      </c>
      <c r="S17">
        <f t="shared" si="2"/>
        <v>0</v>
      </c>
      <c r="T17">
        <f t="shared" si="3"/>
        <v>0.51</v>
      </c>
      <c r="U17">
        <f t="shared" si="4"/>
        <v>0.21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0.8</v>
      </c>
      <c r="Z17">
        <f t="shared" si="9"/>
        <v>0.8</v>
      </c>
      <c r="AA17">
        <f t="shared" si="10"/>
        <v>0.8</v>
      </c>
      <c r="AB17">
        <f t="shared" si="11"/>
        <v>1</v>
      </c>
      <c r="AC17">
        <f t="shared" si="12"/>
        <v>0.51</v>
      </c>
    </row>
    <row r="18" spans="5:29" x14ac:dyDescent="0.25">
      <c r="E18">
        <v>7.2</v>
      </c>
      <c r="F18">
        <v>81</v>
      </c>
      <c r="G18">
        <v>63</v>
      </c>
      <c r="H18">
        <v>92</v>
      </c>
      <c r="I18">
        <v>93</v>
      </c>
      <c r="J18">
        <v>93</v>
      </c>
      <c r="K18">
        <v>15.6</v>
      </c>
      <c r="L18">
        <v>83</v>
      </c>
      <c r="M18">
        <v>11.4</v>
      </c>
      <c r="N18">
        <v>84</v>
      </c>
      <c r="O18">
        <v>94</v>
      </c>
      <c r="P18">
        <v>81</v>
      </c>
      <c r="R18">
        <f t="shared" si="1"/>
        <v>7.2000000000000008E-2</v>
      </c>
      <c r="S18">
        <f t="shared" si="2"/>
        <v>0.81</v>
      </c>
      <c r="T18">
        <f t="shared" si="3"/>
        <v>0.63</v>
      </c>
      <c r="U18">
        <f t="shared" si="4"/>
        <v>0.92</v>
      </c>
      <c r="V18">
        <f t="shared" si="5"/>
        <v>0.93</v>
      </c>
      <c r="W18">
        <f t="shared" si="6"/>
        <v>0.93</v>
      </c>
      <c r="X18">
        <f t="shared" si="7"/>
        <v>0.156</v>
      </c>
      <c r="Y18">
        <f t="shared" si="8"/>
        <v>0.83</v>
      </c>
      <c r="Z18">
        <f t="shared" si="9"/>
        <v>0.114</v>
      </c>
      <c r="AA18">
        <f t="shared" si="10"/>
        <v>0.84</v>
      </c>
      <c r="AB18">
        <f t="shared" si="11"/>
        <v>0.94</v>
      </c>
      <c r="AC18">
        <f t="shared" si="12"/>
        <v>0.81</v>
      </c>
    </row>
    <row r="19" spans="5:29" x14ac:dyDescent="0.25"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C19">
        <f t="shared" si="12"/>
        <v>0</v>
      </c>
    </row>
    <row r="20" spans="5:29" x14ac:dyDescent="0.25">
      <c r="E20">
        <v>44.87</v>
      </c>
      <c r="F20">
        <v>41.02</v>
      </c>
      <c r="G20">
        <v>85.89</v>
      </c>
      <c r="H20">
        <v>85.89</v>
      </c>
      <c r="I20">
        <v>6.41</v>
      </c>
      <c r="J20">
        <v>0</v>
      </c>
      <c r="K20">
        <v>85.89</v>
      </c>
      <c r="L20">
        <v>-1</v>
      </c>
      <c r="M20">
        <v>12.82</v>
      </c>
      <c r="N20">
        <v>-1</v>
      </c>
      <c r="O20">
        <v>-1</v>
      </c>
      <c r="P20">
        <v>53.84</v>
      </c>
      <c r="R20">
        <f t="shared" si="1"/>
        <v>0.44869999999999999</v>
      </c>
      <c r="S20">
        <f t="shared" si="2"/>
        <v>0.41020000000000001</v>
      </c>
      <c r="T20">
        <f t="shared" si="3"/>
        <v>0.8589</v>
      </c>
      <c r="U20">
        <f t="shared" si="4"/>
        <v>0.8589</v>
      </c>
      <c r="V20">
        <f t="shared" si="5"/>
        <v>6.4100000000000004E-2</v>
      </c>
      <c r="W20">
        <f t="shared" si="6"/>
        <v>0</v>
      </c>
      <c r="X20">
        <f t="shared" si="7"/>
        <v>0.8589</v>
      </c>
      <c r="Y20">
        <f>L20/100</f>
        <v>-0.01</v>
      </c>
      <c r="Z20">
        <f t="shared" si="9"/>
        <v>0.12820000000000001</v>
      </c>
      <c r="AA20">
        <f t="shared" si="10"/>
        <v>-0.01</v>
      </c>
      <c r="AB20">
        <f t="shared" si="11"/>
        <v>-0.01</v>
      </c>
      <c r="AC20">
        <f t="shared" si="12"/>
        <v>0.53839999999999999</v>
      </c>
    </row>
    <row r="21" spans="5:29" x14ac:dyDescent="0.25">
      <c r="E21">
        <v>46.87</v>
      </c>
      <c r="F21">
        <v>90.62</v>
      </c>
      <c r="G21">
        <v>98.95</v>
      </c>
      <c r="H21">
        <v>96.87</v>
      </c>
      <c r="I21">
        <v>88.54</v>
      </c>
      <c r="J21">
        <v>83.33</v>
      </c>
      <c r="K21">
        <v>100</v>
      </c>
      <c r="L21">
        <v>100</v>
      </c>
      <c r="M21">
        <v>52.08</v>
      </c>
      <c r="N21">
        <v>100</v>
      </c>
      <c r="O21">
        <v>100</v>
      </c>
      <c r="P21">
        <v>83.33</v>
      </c>
      <c r="R21">
        <f t="shared" si="1"/>
        <v>0.46869999999999995</v>
      </c>
      <c r="S21">
        <f t="shared" si="2"/>
        <v>0.90620000000000001</v>
      </c>
      <c r="T21">
        <f t="shared" si="3"/>
        <v>0.98950000000000005</v>
      </c>
      <c r="U21">
        <f t="shared" si="4"/>
        <v>0.96870000000000001</v>
      </c>
      <c r="V21">
        <f t="shared" si="5"/>
        <v>0.88540000000000008</v>
      </c>
      <c r="W21">
        <f t="shared" si="6"/>
        <v>0.83329999999999993</v>
      </c>
      <c r="X21">
        <f t="shared" si="7"/>
        <v>1</v>
      </c>
      <c r="Y21">
        <f t="shared" si="8"/>
        <v>1</v>
      </c>
      <c r="Z21">
        <f t="shared" si="9"/>
        <v>0.52079999999999993</v>
      </c>
      <c r="AA21">
        <f t="shared" si="10"/>
        <v>1</v>
      </c>
      <c r="AB21">
        <f t="shared" si="11"/>
        <v>1</v>
      </c>
      <c r="AC21">
        <f t="shared" si="12"/>
        <v>0.83329999999999993</v>
      </c>
    </row>
    <row r="22" spans="5:29" x14ac:dyDescent="0.25"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C22">
        <f t="shared" si="12"/>
        <v>0</v>
      </c>
    </row>
    <row r="23" spans="5:29" x14ac:dyDescent="0.25">
      <c r="E23">
        <v>53.84</v>
      </c>
      <c r="F23">
        <v>33.33</v>
      </c>
      <c r="G23">
        <v>87.17</v>
      </c>
      <c r="H23">
        <v>39.74</v>
      </c>
      <c r="I23">
        <v>0</v>
      </c>
      <c r="J23">
        <v>73.069999999999993</v>
      </c>
      <c r="K23">
        <v>80.760000000000005</v>
      </c>
      <c r="L23">
        <v>70.510000000000005</v>
      </c>
      <c r="M23">
        <v>76.92</v>
      </c>
      <c r="N23">
        <v>82.05</v>
      </c>
      <c r="O23">
        <v>100</v>
      </c>
      <c r="P23">
        <v>53.84</v>
      </c>
      <c r="R23">
        <f t="shared" si="1"/>
        <v>0.53839999999999999</v>
      </c>
      <c r="S23">
        <f t="shared" si="2"/>
        <v>0.33329999999999999</v>
      </c>
      <c r="T23">
        <f t="shared" si="3"/>
        <v>0.87170000000000003</v>
      </c>
      <c r="U23">
        <f t="shared" si="4"/>
        <v>0.39740000000000003</v>
      </c>
      <c r="V23">
        <f t="shared" si="5"/>
        <v>0</v>
      </c>
      <c r="W23">
        <f t="shared" si="6"/>
        <v>0.73069999999999991</v>
      </c>
      <c r="X23">
        <f t="shared" si="7"/>
        <v>0.8076000000000001</v>
      </c>
      <c r="Y23">
        <f t="shared" si="8"/>
        <v>0.70510000000000006</v>
      </c>
      <c r="Z23">
        <f t="shared" si="9"/>
        <v>0.76919999999999999</v>
      </c>
      <c r="AA23">
        <f t="shared" si="10"/>
        <v>0.82050000000000001</v>
      </c>
      <c r="AB23">
        <f t="shared" si="11"/>
        <v>1</v>
      </c>
      <c r="AC23">
        <f t="shared" si="12"/>
        <v>0.53839999999999999</v>
      </c>
    </row>
    <row r="24" spans="5:29" x14ac:dyDescent="0.25">
      <c r="E24">
        <v>17.7</v>
      </c>
      <c r="F24">
        <v>22.91</v>
      </c>
      <c r="G24">
        <v>78.12</v>
      </c>
      <c r="H24">
        <v>83.33</v>
      </c>
      <c r="I24">
        <v>0</v>
      </c>
      <c r="J24">
        <v>46.87</v>
      </c>
      <c r="K24">
        <v>54.16</v>
      </c>
      <c r="L24">
        <v>100</v>
      </c>
      <c r="M24">
        <v>0</v>
      </c>
      <c r="N24">
        <v>86.45</v>
      </c>
      <c r="O24">
        <v>100</v>
      </c>
      <c r="P24">
        <v>6.25</v>
      </c>
      <c r="R24">
        <f t="shared" si="1"/>
        <v>0.17699999999999999</v>
      </c>
      <c r="S24">
        <f t="shared" si="2"/>
        <v>0.2291</v>
      </c>
      <c r="T24">
        <f t="shared" si="3"/>
        <v>0.78120000000000001</v>
      </c>
      <c r="U24">
        <f t="shared" si="4"/>
        <v>0.83329999999999993</v>
      </c>
      <c r="V24">
        <f t="shared" si="5"/>
        <v>0</v>
      </c>
      <c r="W24">
        <f t="shared" si="6"/>
        <v>0.46869999999999995</v>
      </c>
      <c r="X24">
        <f t="shared" si="7"/>
        <v>0.54159999999999997</v>
      </c>
      <c r="Y24">
        <f t="shared" si="8"/>
        <v>1</v>
      </c>
      <c r="Z24">
        <f t="shared" si="9"/>
        <v>0</v>
      </c>
      <c r="AA24">
        <f t="shared" si="10"/>
        <v>0.86450000000000005</v>
      </c>
      <c r="AB24">
        <f t="shared" si="11"/>
        <v>1</v>
      </c>
      <c r="AC24">
        <f t="shared" si="12"/>
        <v>6.25E-2</v>
      </c>
    </row>
    <row r="25" spans="5:29" x14ac:dyDescent="0.25"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C25">
        <f t="shared" si="12"/>
        <v>0</v>
      </c>
    </row>
    <row r="26" spans="5:29" x14ac:dyDescent="0.25">
      <c r="E26">
        <v>0</v>
      </c>
      <c r="F26">
        <v>75.92</v>
      </c>
      <c r="G26">
        <v>100</v>
      </c>
      <c r="H26">
        <v>44.87</v>
      </c>
      <c r="I26">
        <v>100</v>
      </c>
      <c r="J26">
        <v>0</v>
      </c>
      <c r="K26">
        <v>51.28</v>
      </c>
      <c r="L26">
        <v>100</v>
      </c>
      <c r="M26">
        <v>0</v>
      </c>
      <c r="N26">
        <v>76.92</v>
      </c>
      <c r="O26">
        <v>100</v>
      </c>
      <c r="P26">
        <v>100</v>
      </c>
      <c r="R26">
        <f t="shared" si="1"/>
        <v>0</v>
      </c>
      <c r="S26">
        <f t="shared" si="2"/>
        <v>0.75919999999999999</v>
      </c>
      <c r="T26">
        <f t="shared" si="3"/>
        <v>1</v>
      </c>
      <c r="U26">
        <f t="shared" si="4"/>
        <v>0.44869999999999999</v>
      </c>
      <c r="V26">
        <f t="shared" si="5"/>
        <v>1</v>
      </c>
      <c r="W26">
        <f t="shared" si="6"/>
        <v>0</v>
      </c>
      <c r="X26">
        <f t="shared" si="7"/>
        <v>0.51280000000000003</v>
      </c>
      <c r="Y26">
        <f t="shared" si="8"/>
        <v>1</v>
      </c>
      <c r="Z26">
        <f t="shared" si="9"/>
        <v>0</v>
      </c>
      <c r="AA26">
        <f t="shared" si="10"/>
        <v>0.76919999999999999</v>
      </c>
      <c r="AB26">
        <f t="shared" si="11"/>
        <v>1</v>
      </c>
      <c r="AC26">
        <f t="shared" si="12"/>
        <v>1</v>
      </c>
    </row>
    <row r="27" spans="5:29" x14ac:dyDescent="0.25">
      <c r="E27">
        <v>0</v>
      </c>
      <c r="F27">
        <v>51</v>
      </c>
      <c r="G27">
        <v>86.7</v>
      </c>
      <c r="H27">
        <v>66.3</v>
      </c>
      <c r="I27">
        <v>93.8</v>
      </c>
      <c r="J27">
        <v>0</v>
      </c>
      <c r="K27">
        <v>58.1</v>
      </c>
      <c r="L27">
        <v>-1</v>
      </c>
      <c r="M27">
        <v>0</v>
      </c>
      <c r="N27">
        <v>13.2</v>
      </c>
      <c r="O27">
        <v>-1</v>
      </c>
      <c r="P27">
        <v>13.1</v>
      </c>
      <c r="R27">
        <f t="shared" si="1"/>
        <v>0</v>
      </c>
      <c r="S27">
        <f t="shared" si="2"/>
        <v>0.51</v>
      </c>
      <c r="T27">
        <f t="shared" si="3"/>
        <v>0.86699999999999999</v>
      </c>
      <c r="U27">
        <f t="shared" si="4"/>
        <v>0.66299999999999992</v>
      </c>
      <c r="V27">
        <f t="shared" si="5"/>
        <v>0.93799999999999994</v>
      </c>
      <c r="W27">
        <f t="shared" si="6"/>
        <v>0</v>
      </c>
      <c r="X27">
        <f t="shared" si="7"/>
        <v>0.58099999999999996</v>
      </c>
      <c r="Y27">
        <f t="shared" si="8"/>
        <v>-0.01</v>
      </c>
      <c r="Z27">
        <f t="shared" si="9"/>
        <v>0</v>
      </c>
      <c r="AA27">
        <f t="shared" si="10"/>
        <v>0.13200000000000001</v>
      </c>
      <c r="AB27">
        <f t="shared" si="11"/>
        <v>-0.01</v>
      </c>
      <c r="AC27">
        <f t="shared" si="12"/>
        <v>0.13100000000000001</v>
      </c>
    </row>
    <row r="28" spans="5:29" x14ac:dyDescent="0.25"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C28">
        <f t="shared" si="12"/>
        <v>0</v>
      </c>
    </row>
    <row r="29" spans="5:29" x14ac:dyDescent="0.25">
      <c r="E29">
        <v>0</v>
      </c>
      <c r="F29">
        <v>0</v>
      </c>
      <c r="G29">
        <v>44.87</v>
      </c>
      <c r="H29">
        <v>44.87</v>
      </c>
      <c r="I29">
        <v>0</v>
      </c>
      <c r="J29">
        <v>0</v>
      </c>
      <c r="K29">
        <v>0</v>
      </c>
      <c r="L29">
        <v>70.510000000000005</v>
      </c>
      <c r="M29">
        <v>0</v>
      </c>
      <c r="N29">
        <v>100</v>
      </c>
      <c r="O29">
        <v>100</v>
      </c>
      <c r="P29">
        <v>76.92</v>
      </c>
      <c r="R29">
        <f t="shared" si="1"/>
        <v>0</v>
      </c>
      <c r="S29">
        <f t="shared" si="2"/>
        <v>0</v>
      </c>
      <c r="T29">
        <f t="shared" si="3"/>
        <v>0.44869999999999999</v>
      </c>
      <c r="U29">
        <f t="shared" si="4"/>
        <v>0.44869999999999999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0.70510000000000006</v>
      </c>
      <c r="Z29">
        <f t="shared" si="9"/>
        <v>0</v>
      </c>
      <c r="AA29">
        <f t="shared" si="10"/>
        <v>1</v>
      </c>
      <c r="AB29">
        <f t="shared" si="11"/>
        <v>1</v>
      </c>
      <c r="AC29">
        <f t="shared" si="12"/>
        <v>0.76919999999999999</v>
      </c>
    </row>
    <row r="30" spans="5:29" x14ac:dyDescent="0.25">
      <c r="E30">
        <v>0</v>
      </c>
      <c r="F30">
        <v>47.95</v>
      </c>
      <c r="G30">
        <v>47.95</v>
      </c>
      <c r="H30">
        <v>95.91</v>
      </c>
      <c r="I30">
        <v>0</v>
      </c>
      <c r="J30">
        <v>0</v>
      </c>
      <c r="K30">
        <v>0</v>
      </c>
      <c r="L30">
        <v>100</v>
      </c>
      <c r="M30">
        <v>0</v>
      </c>
      <c r="N30">
        <v>100</v>
      </c>
      <c r="O30">
        <v>100</v>
      </c>
      <c r="P30">
        <v>0</v>
      </c>
      <c r="R30">
        <f t="shared" si="1"/>
        <v>0</v>
      </c>
      <c r="S30">
        <f t="shared" si="2"/>
        <v>0.47950000000000004</v>
      </c>
      <c r="T30">
        <f t="shared" si="3"/>
        <v>0.47950000000000004</v>
      </c>
      <c r="U30">
        <f t="shared" si="4"/>
        <v>0.95909999999999995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1</v>
      </c>
      <c r="Z30">
        <f t="shared" si="9"/>
        <v>0</v>
      </c>
      <c r="AA30">
        <f t="shared" si="10"/>
        <v>1</v>
      </c>
      <c r="AB30">
        <f t="shared" si="11"/>
        <v>1</v>
      </c>
      <c r="AC30">
        <f t="shared" si="12"/>
        <v>0</v>
      </c>
    </row>
    <row r="31" spans="5:29" x14ac:dyDescent="0.25"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C31">
        <f t="shared" si="12"/>
        <v>0</v>
      </c>
    </row>
    <row r="32" spans="5:29" x14ac:dyDescent="0.25">
      <c r="E32">
        <v>0</v>
      </c>
      <c r="F32">
        <v>0</v>
      </c>
      <c r="G32">
        <v>15.3</v>
      </c>
      <c r="H32">
        <v>0</v>
      </c>
      <c r="I32">
        <v>0</v>
      </c>
      <c r="J32">
        <v>93.5</v>
      </c>
      <c r="K32">
        <v>75.599999999999994</v>
      </c>
      <c r="L32">
        <v>0</v>
      </c>
      <c r="M32">
        <v>89.7</v>
      </c>
      <c r="N32">
        <v>-1</v>
      </c>
      <c r="O32">
        <v>-1</v>
      </c>
      <c r="P32">
        <v>51.2</v>
      </c>
      <c r="R32">
        <f t="shared" si="1"/>
        <v>0</v>
      </c>
      <c r="S32">
        <f t="shared" si="2"/>
        <v>0</v>
      </c>
      <c r="T32">
        <f t="shared" si="3"/>
        <v>0.153</v>
      </c>
      <c r="U32">
        <f t="shared" si="4"/>
        <v>0</v>
      </c>
      <c r="V32">
        <f t="shared" si="5"/>
        <v>0</v>
      </c>
      <c r="W32">
        <f t="shared" si="6"/>
        <v>0.93500000000000005</v>
      </c>
      <c r="X32">
        <f t="shared" si="7"/>
        <v>0.75599999999999989</v>
      </c>
      <c r="Y32">
        <f t="shared" si="8"/>
        <v>0</v>
      </c>
      <c r="Z32">
        <f t="shared" si="9"/>
        <v>0.89700000000000002</v>
      </c>
      <c r="AA32">
        <f t="shared" si="10"/>
        <v>-0.01</v>
      </c>
      <c r="AB32">
        <f t="shared" si="11"/>
        <v>-0.01</v>
      </c>
      <c r="AC32">
        <f t="shared" si="12"/>
        <v>0.51200000000000001</v>
      </c>
    </row>
    <row r="33" spans="5:29" x14ac:dyDescent="0.25">
      <c r="E33">
        <v>0</v>
      </c>
      <c r="F33">
        <v>0</v>
      </c>
      <c r="G33">
        <v>0</v>
      </c>
      <c r="H33">
        <v>0</v>
      </c>
      <c r="I33">
        <v>0</v>
      </c>
      <c r="J33">
        <v>27.84</v>
      </c>
      <c r="K33">
        <v>0</v>
      </c>
      <c r="L33">
        <v>20.61</v>
      </c>
      <c r="M33">
        <v>0</v>
      </c>
      <c r="N33">
        <v>17.52</v>
      </c>
      <c r="O33">
        <v>17.52</v>
      </c>
      <c r="P33">
        <v>17.52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0.27839999999999998</v>
      </c>
      <c r="X33">
        <f t="shared" si="7"/>
        <v>0</v>
      </c>
      <c r="Y33">
        <f t="shared" si="8"/>
        <v>0.20610000000000001</v>
      </c>
      <c r="Z33">
        <f t="shared" si="9"/>
        <v>0</v>
      </c>
      <c r="AA33">
        <f t="shared" si="10"/>
        <v>0.17519999999999999</v>
      </c>
      <c r="AB33">
        <f t="shared" si="11"/>
        <v>0.17519999999999999</v>
      </c>
      <c r="AC33">
        <f t="shared" si="12"/>
        <v>0.17519999999999999</v>
      </c>
    </row>
    <row r="34" spans="5:29" x14ac:dyDescent="0.25"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C34">
        <f t="shared" si="12"/>
        <v>0</v>
      </c>
    </row>
    <row r="35" spans="5:29" x14ac:dyDescent="0.25">
      <c r="E35">
        <v>0</v>
      </c>
      <c r="F35">
        <v>48</v>
      </c>
      <c r="G35">
        <v>30.76</v>
      </c>
      <c r="H35">
        <v>21.79</v>
      </c>
      <c r="I35">
        <v>84.61</v>
      </c>
      <c r="J35">
        <v>0</v>
      </c>
      <c r="K35">
        <v>0</v>
      </c>
      <c r="L35">
        <v>87.17</v>
      </c>
      <c r="M35">
        <v>0</v>
      </c>
      <c r="N35">
        <v>0</v>
      </c>
      <c r="O35">
        <v>0</v>
      </c>
      <c r="P35">
        <v>57.96</v>
      </c>
      <c r="R35">
        <f t="shared" si="1"/>
        <v>0</v>
      </c>
      <c r="S35">
        <f t="shared" si="2"/>
        <v>0.48</v>
      </c>
      <c r="T35">
        <f t="shared" si="3"/>
        <v>0.30760000000000004</v>
      </c>
      <c r="U35">
        <f t="shared" si="4"/>
        <v>0.21789999999999998</v>
      </c>
      <c r="V35">
        <f t="shared" si="5"/>
        <v>0.84609999999999996</v>
      </c>
      <c r="W35">
        <f t="shared" si="6"/>
        <v>0</v>
      </c>
      <c r="X35">
        <f t="shared" si="7"/>
        <v>0</v>
      </c>
      <c r="Y35">
        <f t="shared" si="8"/>
        <v>0.87170000000000003</v>
      </c>
      <c r="Z35">
        <f t="shared" si="9"/>
        <v>0</v>
      </c>
      <c r="AA35">
        <f t="shared" si="10"/>
        <v>0</v>
      </c>
      <c r="AB35">
        <f t="shared" si="11"/>
        <v>0</v>
      </c>
      <c r="AC35">
        <f t="shared" si="12"/>
        <v>0.5796</v>
      </c>
    </row>
    <row r="36" spans="5:29" x14ac:dyDescent="0.25">
      <c r="E36">
        <v>0</v>
      </c>
      <c r="F36">
        <v>0</v>
      </c>
      <c r="G36">
        <v>0</v>
      </c>
      <c r="H36">
        <v>29.16</v>
      </c>
      <c r="I36">
        <v>0</v>
      </c>
      <c r="J36">
        <v>0</v>
      </c>
      <c r="K36">
        <v>0</v>
      </c>
      <c r="L36">
        <v>50</v>
      </c>
      <c r="M36">
        <v>0</v>
      </c>
      <c r="N36">
        <v>42.7</v>
      </c>
      <c r="O36">
        <v>37.54</v>
      </c>
      <c r="P36"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0.29160000000000003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0.5</v>
      </c>
      <c r="Z36">
        <f t="shared" si="9"/>
        <v>0</v>
      </c>
      <c r="AA36">
        <f t="shared" si="10"/>
        <v>0.42700000000000005</v>
      </c>
      <c r="AB36">
        <f t="shared" si="11"/>
        <v>0.37540000000000001</v>
      </c>
      <c r="AC36">
        <f t="shared" si="12"/>
        <v>0</v>
      </c>
    </row>
    <row r="37" spans="5:29" x14ac:dyDescent="0.25"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  <c r="AC37">
        <f t="shared" si="12"/>
        <v>0</v>
      </c>
    </row>
    <row r="38" spans="5:29" x14ac:dyDescent="0.25">
      <c r="E38">
        <v>64.099999999999994</v>
      </c>
      <c r="F38">
        <v>0</v>
      </c>
      <c r="G38">
        <v>89.7</v>
      </c>
      <c r="H38">
        <v>89.7</v>
      </c>
      <c r="I38">
        <v>89</v>
      </c>
      <c r="J38">
        <v>56.4</v>
      </c>
      <c r="K38">
        <v>57.6</v>
      </c>
      <c r="L38">
        <v>83.3</v>
      </c>
      <c r="M38">
        <v>0</v>
      </c>
      <c r="N38">
        <v>89</v>
      </c>
      <c r="O38">
        <v>89</v>
      </c>
      <c r="P38">
        <v>24.3</v>
      </c>
      <c r="R38">
        <f t="shared" si="1"/>
        <v>0.6409999999999999</v>
      </c>
      <c r="S38">
        <f t="shared" si="2"/>
        <v>0</v>
      </c>
      <c r="T38">
        <f t="shared" si="3"/>
        <v>0.89700000000000002</v>
      </c>
      <c r="U38">
        <f t="shared" si="4"/>
        <v>0.89700000000000002</v>
      </c>
      <c r="V38">
        <f t="shared" si="5"/>
        <v>0.89</v>
      </c>
      <c r="W38">
        <f t="shared" si="6"/>
        <v>0.56399999999999995</v>
      </c>
      <c r="X38">
        <f t="shared" si="7"/>
        <v>0.57600000000000007</v>
      </c>
      <c r="Y38">
        <f t="shared" si="8"/>
        <v>0.83299999999999996</v>
      </c>
      <c r="Z38">
        <f t="shared" si="9"/>
        <v>0</v>
      </c>
      <c r="AA38">
        <f t="shared" si="10"/>
        <v>0.89</v>
      </c>
      <c r="AB38">
        <f t="shared" si="11"/>
        <v>0.89</v>
      </c>
      <c r="AC38">
        <f t="shared" si="12"/>
        <v>0.24299999999999999</v>
      </c>
    </row>
    <row r="39" spans="5:29" x14ac:dyDescent="0.25">
      <c r="E39">
        <v>0</v>
      </c>
      <c r="F39">
        <v>83.67</v>
      </c>
      <c r="G39">
        <v>83.67</v>
      </c>
      <c r="H39">
        <v>0</v>
      </c>
      <c r="I39">
        <v>5.0999999999999996</v>
      </c>
      <c r="J39">
        <v>100</v>
      </c>
      <c r="K39">
        <v>0</v>
      </c>
      <c r="L39">
        <v>100</v>
      </c>
      <c r="M39">
        <v>10.199999999999999</v>
      </c>
      <c r="N39">
        <v>0</v>
      </c>
      <c r="O39">
        <v>100</v>
      </c>
      <c r="P39">
        <v>0</v>
      </c>
      <c r="R39">
        <f t="shared" si="1"/>
        <v>0</v>
      </c>
      <c r="S39">
        <f t="shared" si="2"/>
        <v>0.8367</v>
      </c>
      <c r="T39">
        <f t="shared" si="3"/>
        <v>0.8367</v>
      </c>
      <c r="U39">
        <f t="shared" si="4"/>
        <v>0</v>
      </c>
      <c r="V39">
        <f t="shared" si="5"/>
        <v>5.0999999999999997E-2</v>
      </c>
      <c r="W39">
        <f t="shared" si="6"/>
        <v>1</v>
      </c>
      <c r="X39">
        <f t="shared" si="7"/>
        <v>0</v>
      </c>
      <c r="Y39">
        <f t="shared" si="8"/>
        <v>1</v>
      </c>
      <c r="Z39">
        <f t="shared" si="9"/>
        <v>0.10199999999999999</v>
      </c>
      <c r="AA39">
        <f t="shared" si="10"/>
        <v>0</v>
      </c>
      <c r="AB39">
        <f t="shared" si="11"/>
        <v>1</v>
      </c>
      <c r="AC39">
        <f t="shared" si="1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CD0-BFF8-4AFF-A3D8-9A05C273605D}">
  <dimension ref="A1:AE54"/>
  <sheetViews>
    <sheetView topLeftCell="Z1" zoomScale="130" zoomScaleNormal="130" workbookViewId="0">
      <selection activeCell="AD4" sqref="AD4:AD40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12.5703125" customWidth="1"/>
    <col min="22" max="22" width="20.85546875" bestFit="1" customWidth="1"/>
    <col min="23" max="23" width="14.42578125" bestFit="1" customWidth="1"/>
    <col min="24" max="24" width="13" bestFit="1" customWidth="1"/>
    <col min="25" max="25" width="19" bestFit="1" customWidth="1"/>
    <col min="26" max="26" width="40" bestFit="1" customWidth="1"/>
    <col min="27" max="27" width="33.85546875" bestFit="1" customWidth="1"/>
    <col min="28" max="28" width="18.7109375" bestFit="1" customWidth="1"/>
    <col min="29" max="29" width="15.140625" bestFit="1" customWidth="1"/>
    <col min="30" max="30" width="14.140625" bestFit="1" customWidth="1"/>
  </cols>
  <sheetData>
    <row r="1" spans="1:31" s="2" customFormat="1" ht="16.5" thickBot="1" x14ac:dyDescent="0.3">
      <c r="A1" s="1" t="s">
        <v>41</v>
      </c>
      <c r="B1" s="1" t="s">
        <v>43</v>
      </c>
      <c r="C1" s="1" t="s">
        <v>0</v>
      </c>
      <c r="D1" s="1" t="s">
        <v>1</v>
      </c>
      <c r="E1" s="3" t="s">
        <v>66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58</v>
      </c>
      <c r="V1" s="22" t="s">
        <v>59</v>
      </c>
      <c r="W1" s="26" t="s">
        <v>113</v>
      </c>
      <c r="X1" s="26" t="s">
        <v>115</v>
      </c>
      <c r="Y1" s="23" t="s">
        <v>60</v>
      </c>
      <c r="Z1" s="1" t="s">
        <v>70</v>
      </c>
      <c r="AA1" s="1" t="s">
        <v>71</v>
      </c>
      <c r="AB1" s="22" t="s">
        <v>61</v>
      </c>
      <c r="AC1" s="24" t="s">
        <v>114</v>
      </c>
      <c r="AD1" s="1" t="s">
        <v>116</v>
      </c>
    </row>
    <row r="2" spans="1:31" s="2" customFormat="1" ht="16.5" hidden="1" thickBot="1" x14ac:dyDescent="0.3">
      <c r="A2" s="5">
        <v>1</v>
      </c>
      <c r="B2" s="12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10</v>
      </c>
      <c r="V2" s="10">
        <v>7</v>
      </c>
      <c r="W2" s="27">
        <f>AVERAGE(Table110[[#This Row],[pain_now]:[pain_last_week]])</f>
        <v>8.5</v>
      </c>
      <c r="X2" s="25"/>
      <c r="Y2" s="10">
        <v>1</v>
      </c>
      <c r="Z2" s="10">
        <v>1</v>
      </c>
      <c r="AA2" s="10">
        <v>1</v>
      </c>
      <c r="AB2" s="10">
        <v>1</v>
      </c>
      <c r="AC2" s="25">
        <f>AVERAGE(Table110[[#This Row],[sleep_in_30m]:[sleep_quality]])</f>
        <v>1</v>
      </c>
      <c r="AD2" s="10"/>
    </row>
    <row r="3" spans="1:31" ht="16.5" hidden="1" thickBot="1" x14ac:dyDescent="0.3">
      <c r="A3" s="6">
        <v>2</v>
      </c>
      <c r="B3" s="14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7</v>
      </c>
      <c r="V3" s="6">
        <v>7</v>
      </c>
      <c r="W3" s="25">
        <f>AVERAGE(Table110[[#This Row],[pain_now]:[pain_last_week]])</f>
        <v>7</v>
      </c>
      <c r="X3" s="25"/>
      <c r="Y3" s="6">
        <v>1</v>
      </c>
      <c r="Z3" s="6">
        <v>0</v>
      </c>
      <c r="AA3" s="6">
        <v>5</v>
      </c>
      <c r="AB3" s="6">
        <v>1</v>
      </c>
      <c r="AC3" s="25">
        <f>AVERAGE(Table110[[#This Row],[sleep_in_30m]:[sleep_quality]])</f>
        <v>1.75</v>
      </c>
      <c r="AD3" s="6"/>
    </row>
    <row r="4" spans="1:31" ht="16.5" thickBot="1" x14ac:dyDescent="0.3">
      <c r="A4" s="40">
        <v>3</v>
      </c>
      <c r="B4" s="41" t="s">
        <v>110</v>
      </c>
      <c r="C4" s="41"/>
      <c r="D4" s="41"/>
      <c r="E4" s="42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1">
        <f>U2-U3</f>
        <v>3</v>
      </c>
      <c r="V4" s="41">
        <f t="shared" ref="V4:W4" si="0">V2-V3</f>
        <v>0</v>
      </c>
      <c r="W4" s="44">
        <f t="shared" si="0"/>
        <v>1.5</v>
      </c>
      <c r="X4" s="39">
        <f>Table110[[#This Row],[pain_ave]]/W2</f>
        <v>0.17647058823529413</v>
      </c>
      <c r="Y4" s="41">
        <f>Y3-Y2</f>
        <v>0</v>
      </c>
      <c r="Z4" s="41">
        <f t="shared" ref="Z4:AB4" si="1">Z3-Z2</f>
        <v>-1</v>
      </c>
      <c r="AA4" s="41">
        <f t="shared" si="1"/>
        <v>4</v>
      </c>
      <c r="AB4" s="41">
        <f t="shared" si="1"/>
        <v>0</v>
      </c>
      <c r="AC4" s="45">
        <f>AVERAGE(Table110[[#This Row],[sleep_in_30m]:[sleep_quality]])</f>
        <v>0.75</v>
      </c>
      <c r="AD4" s="46">
        <f>Table110[[#This Row],[sleep_ave]]/AC2</f>
        <v>0.75</v>
      </c>
      <c r="AE4" s="30"/>
    </row>
    <row r="5" spans="1:31" ht="16.5" hidden="1" thickBot="1" x14ac:dyDescent="0.3">
      <c r="A5" s="6">
        <v>4</v>
      </c>
      <c r="B5" s="13" t="s">
        <v>45</v>
      </c>
      <c r="C5" s="6"/>
      <c r="D5" s="6">
        <v>8110020112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/>
      <c r="T5" s="6"/>
      <c r="U5" s="6">
        <v>8</v>
      </c>
      <c r="V5" s="6">
        <v>5</v>
      </c>
      <c r="W5" s="25">
        <f>AVERAGE(Table110[[#This Row],[pain_now]:[pain_last_week]])</f>
        <v>6.5</v>
      </c>
      <c r="X5" s="25"/>
      <c r="Y5" s="6">
        <v>7</v>
      </c>
      <c r="Z5" s="6">
        <v>7</v>
      </c>
      <c r="AA5" s="6">
        <v>3</v>
      </c>
      <c r="AB5" s="6">
        <v>3</v>
      </c>
      <c r="AC5" s="25">
        <f>AVERAGE(Table110[[#This Row],[sleep_in_30m]:[sleep_quality]])</f>
        <v>5</v>
      </c>
      <c r="AD5" s="6"/>
    </row>
    <row r="6" spans="1:31" ht="16.5" hidden="1" thickBot="1" x14ac:dyDescent="0.3">
      <c r="A6" s="5">
        <v>5</v>
      </c>
      <c r="B6" s="14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/>
      <c r="U6" s="6">
        <v>8</v>
      </c>
      <c r="V6" s="6">
        <v>6</v>
      </c>
      <c r="W6" s="25">
        <f>AVERAGE(Table110[[#This Row],[pain_now]:[pain_last_week]])</f>
        <v>7</v>
      </c>
      <c r="X6" s="25"/>
      <c r="Y6" s="6">
        <v>7</v>
      </c>
      <c r="Z6" s="6">
        <v>2</v>
      </c>
      <c r="AA6" s="6">
        <v>1</v>
      </c>
      <c r="AB6" s="6">
        <v>1</v>
      </c>
      <c r="AC6" s="25">
        <f>AVERAGE(Table110[[#This Row],[sleep_in_30m]:[sleep_quality]])</f>
        <v>2.75</v>
      </c>
      <c r="AD6" s="6"/>
    </row>
    <row r="7" spans="1:31" ht="16.5" thickBot="1" x14ac:dyDescent="0.3">
      <c r="A7" s="47">
        <v>6</v>
      </c>
      <c r="B7" s="41" t="s">
        <v>110</v>
      </c>
      <c r="C7" s="41"/>
      <c r="D7" s="41"/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1">
        <f>U5-U6</f>
        <v>0</v>
      </c>
      <c r="V7" s="41">
        <f t="shared" ref="V7:W7" si="2">V5-V6</f>
        <v>-1</v>
      </c>
      <c r="W7" s="44">
        <f t="shared" si="2"/>
        <v>-0.5</v>
      </c>
      <c r="X7" s="39">
        <f>Table110[[#This Row],[pain_ave]]/W5</f>
        <v>-7.6923076923076927E-2</v>
      </c>
      <c r="Y7" s="41">
        <f>Y6-Y5</f>
        <v>0</v>
      </c>
      <c r="Z7" s="41">
        <f t="shared" ref="Z7" si="3">Z6-Z5</f>
        <v>-5</v>
      </c>
      <c r="AA7" s="41">
        <f t="shared" ref="AA7" si="4">AA6-AA5</f>
        <v>-2</v>
      </c>
      <c r="AB7" s="41">
        <f t="shared" ref="AB7" si="5">AB6-AB5</f>
        <v>-2</v>
      </c>
      <c r="AC7" s="45">
        <f>AVERAGE(Table110[[#This Row],[sleep_in_30m]:[sleep_quality]])</f>
        <v>-2.25</v>
      </c>
      <c r="AD7" s="46">
        <f>Table110[[#This Row],[sleep_ave]]/AC5</f>
        <v>-0.45</v>
      </c>
      <c r="AE7" s="30"/>
    </row>
    <row r="8" spans="1:31" ht="16.5" hidden="1" thickBot="1" x14ac:dyDescent="0.3">
      <c r="A8" s="5">
        <v>7</v>
      </c>
      <c r="B8" s="13" t="s">
        <v>45</v>
      </c>
      <c r="C8" s="6"/>
      <c r="D8" s="6">
        <v>8110020113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7</v>
      </c>
      <c r="V8" s="6">
        <v>2</v>
      </c>
      <c r="W8" s="25">
        <f>AVERAGE(Table110[[#This Row],[pain_now]:[pain_last_week]])</f>
        <v>4.5</v>
      </c>
      <c r="X8" s="25"/>
      <c r="Y8" s="6">
        <v>10</v>
      </c>
      <c r="Z8" s="6">
        <v>5</v>
      </c>
      <c r="AA8" s="6">
        <v>5</v>
      </c>
      <c r="AB8" s="6">
        <v>2</v>
      </c>
      <c r="AC8" s="25">
        <f>AVERAGE(Table110[[#This Row],[sleep_in_30m]:[sleep_quality]])</f>
        <v>5.5</v>
      </c>
      <c r="AD8" s="6"/>
    </row>
    <row r="9" spans="1:31" ht="16.5" hidden="1" thickBot="1" x14ac:dyDescent="0.3">
      <c r="A9" s="6">
        <v>8</v>
      </c>
      <c r="B9" s="14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/>
      <c r="U9" s="6">
        <v>0</v>
      </c>
      <c r="V9" s="6">
        <v>5</v>
      </c>
      <c r="W9" s="25">
        <f>AVERAGE(Table110[[#This Row],[pain_now]:[pain_last_week]])</f>
        <v>2.5</v>
      </c>
      <c r="X9" s="25"/>
      <c r="Y9" s="6">
        <v>9</v>
      </c>
      <c r="Z9" s="6">
        <v>7</v>
      </c>
      <c r="AA9" s="6">
        <v>10</v>
      </c>
      <c r="AB9" s="6">
        <v>3</v>
      </c>
      <c r="AC9" s="25">
        <f>AVERAGE(Table110[[#This Row],[sleep_in_30m]:[sleep_quality]])</f>
        <v>7.25</v>
      </c>
      <c r="AD9" s="6"/>
    </row>
    <row r="10" spans="1:31" ht="16.5" thickBot="1" x14ac:dyDescent="0.3">
      <c r="A10" s="40">
        <v>9</v>
      </c>
      <c r="B10" s="41" t="s">
        <v>110</v>
      </c>
      <c r="C10" s="41"/>
      <c r="D10" s="41"/>
      <c r="E10" s="42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1">
        <f>U8-U9</f>
        <v>7</v>
      </c>
      <c r="V10" s="41">
        <f t="shared" ref="V10:W10" si="6">V8-V9</f>
        <v>-3</v>
      </c>
      <c r="W10" s="44">
        <f t="shared" si="6"/>
        <v>2</v>
      </c>
      <c r="X10" s="39">
        <f>Table110[[#This Row],[pain_ave]]/W8</f>
        <v>0.44444444444444442</v>
      </c>
      <c r="Y10" s="41">
        <f>Y9-Y8</f>
        <v>-1</v>
      </c>
      <c r="Z10" s="41">
        <f t="shared" ref="Z10" si="7">Z9-Z8</f>
        <v>2</v>
      </c>
      <c r="AA10" s="41">
        <f t="shared" ref="AA10" si="8">AA9-AA8</f>
        <v>5</v>
      </c>
      <c r="AB10" s="41">
        <f t="shared" ref="AB10" si="9">AB9-AB8</f>
        <v>1</v>
      </c>
      <c r="AC10" s="45">
        <f>AVERAGE(Table110[[#This Row],[sleep_in_30m]:[sleep_quality]])</f>
        <v>1.75</v>
      </c>
      <c r="AD10" s="46">
        <f>Table110[[#This Row],[sleep_ave]]/AC8</f>
        <v>0.31818181818181818</v>
      </c>
    </row>
    <row r="11" spans="1:31" ht="16.5" hidden="1" thickBot="1" x14ac:dyDescent="0.3">
      <c r="A11" s="6">
        <v>10</v>
      </c>
      <c r="B11" s="13" t="s">
        <v>45</v>
      </c>
      <c r="C11" s="6"/>
      <c r="D11" s="6">
        <v>8110020114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/>
      <c r="T11" s="6"/>
      <c r="U11" s="6">
        <v>8</v>
      </c>
      <c r="V11" s="6">
        <v>6</v>
      </c>
      <c r="W11" s="25">
        <f>AVERAGE(Table110[[#This Row],[pain_now]:[pain_last_week]])</f>
        <v>7</v>
      </c>
      <c r="X11" s="25"/>
      <c r="Y11" s="6">
        <v>2</v>
      </c>
      <c r="Z11" s="6">
        <v>3</v>
      </c>
      <c r="AA11" s="6">
        <v>5</v>
      </c>
      <c r="AB11" s="6">
        <v>3</v>
      </c>
      <c r="AC11" s="25">
        <f>AVERAGE(Table110[[#This Row],[sleep_in_30m]:[sleep_quality]])</f>
        <v>3.25</v>
      </c>
      <c r="AD11" s="6"/>
    </row>
    <row r="12" spans="1:31" ht="16.5" hidden="1" thickBot="1" x14ac:dyDescent="0.3">
      <c r="A12" s="5">
        <v>11</v>
      </c>
      <c r="B12" s="14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/>
      <c r="U12" s="6">
        <v>7</v>
      </c>
      <c r="V12" s="6">
        <v>7</v>
      </c>
      <c r="W12" s="25">
        <f>AVERAGE(Table110[[#This Row],[pain_now]:[pain_last_week]])</f>
        <v>7</v>
      </c>
      <c r="X12" s="25"/>
      <c r="Y12" s="6">
        <v>0</v>
      </c>
      <c r="Z12" s="6">
        <v>1</v>
      </c>
      <c r="AA12" s="6">
        <v>2</v>
      </c>
      <c r="AB12" s="6">
        <v>9</v>
      </c>
      <c r="AC12" s="25">
        <f>AVERAGE(Table110[[#This Row],[sleep_in_30m]:[sleep_quality]])</f>
        <v>3</v>
      </c>
      <c r="AD12" s="6"/>
    </row>
    <row r="13" spans="1:31" ht="16.5" thickBot="1" x14ac:dyDescent="0.3">
      <c r="A13" s="47">
        <v>12</v>
      </c>
      <c r="B13" s="41" t="s">
        <v>110</v>
      </c>
      <c r="C13" s="41"/>
      <c r="D13" s="41"/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1">
        <f>U11-U12</f>
        <v>1</v>
      </c>
      <c r="V13" s="41">
        <f t="shared" ref="V13:W13" si="10">V11-V12</f>
        <v>-1</v>
      </c>
      <c r="W13" s="44">
        <f t="shared" si="10"/>
        <v>0</v>
      </c>
      <c r="X13" s="39">
        <f>Table110[[#This Row],[pain_ave]]/W11</f>
        <v>0</v>
      </c>
      <c r="Y13" s="41">
        <f>Y12-Y11</f>
        <v>-2</v>
      </c>
      <c r="Z13" s="41">
        <f t="shared" ref="Z13" si="11">Z12-Z11</f>
        <v>-2</v>
      </c>
      <c r="AA13" s="41">
        <f t="shared" ref="AA13" si="12">AA12-AA11</f>
        <v>-3</v>
      </c>
      <c r="AB13" s="41">
        <f t="shared" ref="AB13" si="13">AB12-AB11</f>
        <v>6</v>
      </c>
      <c r="AC13" s="45">
        <f>AVERAGE(Table110[[#This Row],[sleep_in_30m]:[sleep_quality]])</f>
        <v>-0.25</v>
      </c>
      <c r="AD13" s="46">
        <f>Table110[[#This Row],[sleep_ave]]/AC11</f>
        <v>-7.6923076923076927E-2</v>
      </c>
    </row>
    <row r="14" spans="1:31" ht="16.5" hidden="1" thickBot="1" x14ac:dyDescent="0.3">
      <c r="A14" s="5">
        <v>13</v>
      </c>
      <c r="B14" s="13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 t="s">
        <v>40</v>
      </c>
      <c r="U14" s="6">
        <v>3</v>
      </c>
      <c r="V14" s="6">
        <v>6</v>
      </c>
      <c r="W14" s="25">
        <f>AVERAGE(Table110[[#This Row],[pain_now]:[pain_last_week]])</f>
        <v>4.5</v>
      </c>
      <c r="X14" s="25"/>
      <c r="Y14" s="6">
        <v>3</v>
      </c>
      <c r="Z14" s="6">
        <v>3</v>
      </c>
      <c r="AA14" s="6">
        <v>2</v>
      </c>
      <c r="AB14" s="6">
        <v>5</v>
      </c>
      <c r="AC14" s="25">
        <f>AVERAGE(Table110[[#This Row],[sleep_in_30m]:[sleep_quality]])</f>
        <v>3.25</v>
      </c>
      <c r="AD14" s="6"/>
    </row>
    <row r="15" spans="1:31" ht="16.5" hidden="1" thickBot="1" x14ac:dyDescent="0.3">
      <c r="A15" s="6">
        <v>14</v>
      </c>
      <c r="B15" s="14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5</v>
      </c>
      <c r="V15" s="6">
        <v>9</v>
      </c>
      <c r="W15" s="25">
        <f>AVERAGE(Table110[[#This Row],[pain_now]:[pain_last_week]])</f>
        <v>7</v>
      </c>
      <c r="X15" s="25"/>
      <c r="Y15" s="6">
        <v>0</v>
      </c>
      <c r="Z15" s="6">
        <v>5</v>
      </c>
      <c r="AA15" s="6">
        <v>3</v>
      </c>
      <c r="AB15" s="6">
        <v>7</v>
      </c>
      <c r="AC15" s="25">
        <f>AVERAGE(Table110[[#This Row],[sleep_in_30m]:[sleep_quality]])</f>
        <v>3.75</v>
      </c>
      <c r="AD15" s="6"/>
    </row>
    <row r="16" spans="1:31" ht="16.5" thickBot="1" x14ac:dyDescent="0.3">
      <c r="A16" s="40">
        <v>15</v>
      </c>
      <c r="B16" s="41" t="s">
        <v>110</v>
      </c>
      <c r="C16" s="41"/>
      <c r="D16" s="41"/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1">
        <f>U14-U15</f>
        <v>-2</v>
      </c>
      <c r="V16" s="41">
        <f t="shared" ref="V16:W16" si="14">V14-V15</f>
        <v>-3</v>
      </c>
      <c r="W16" s="44">
        <f t="shared" si="14"/>
        <v>-2.5</v>
      </c>
      <c r="X16" s="39">
        <f>Table110[[#This Row],[pain_ave]]/W14</f>
        <v>-0.55555555555555558</v>
      </c>
      <c r="Y16" s="41">
        <f>Y15-Y14</f>
        <v>-3</v>
      </c>
      <c r="Z16" s="41">
        <f t="shared" ref="Z16" si="15">Z15-Z14</f>
        <v>2</v>
      </c>
      <c r="AA16" s="41">
        <f t="shared" ref="AA16" si="16">AA15-AA14</f>
        <v>1</v>
      </c>
      <c r="AB16" s="41">
        <f t="shared" ref="AB16" si="17">AB15-AB14</f>
        <v>2</v>
      </c>
      <c r="AC16" s="45">
        <f>AVERAGE(Table110[[#This Row],[sleep_in_30m]:[sleep_quality]])</f>
        <v>0.5</v>
      </c>
      <c r="AD16" s="46">
        <f>Table110[[#This Row],[sleep_ave]]/AC14</f>
        <v>0.15384615384615385</v>
      </c>
    </row>
    <row r="17" spans="1:30" ht="16.5" hidden="1" thickBot="1" x14ac:dyDescent="0.3">
      <c r="A17" s="6">
        <v>16</v>
      </c>
      <c r="B17" s="13" t="s">
        <v>45</v>
      </c>
      <c r="C17" s="6"/>
      <c r="D17" s="6">
        <v>8110050031</v>
      </c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/>
      <c r="T17" s="6"/>
      <c r="U17" s="6">
        <v>7</v>
      </c>
      <c r="V17" s="6">
        <v>5</v>
      </c>
      <c r="W17" s="25">
        <f>AVERAGE(Table110[[#This Row],[pain_now]:[pain_last_week]])</f>
        <v>6</v>
      </c>
      <c r="X17" s="25"/>
      <c r="Y17" s="6">
        <v>2</v>
      </c>
      <c r="Z17" s="6">
        <v>2</v>
      </c>
      <c r="AA17" s="6">
        <v>2</v>
      </c>
      <c r="AB17" s="6">
        <v>2</v>
      </c>
      <c r="AC17" s="25">
        <f>AVERAGE(Table110[[#This Row],[sleep_in_30m]:[sleep_quality]])</f>
        <v>2</v>
      </c>
      <c r="AD17" s="6"/>
    </row>
    <row r="18" spans="1:30" ht="16.5" hidden="1" thickBot="1" x14ac:dyDescent="0.3">
      <c r="A18" s="5">
        <v>17</v>
      </c>
      <c r="B18" s="14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/>
      <c r="U18" s="6">
        <v>2</v>
      </c>
      <c r="V18" s="6">
        <v>9</v>
      </c>
      <c r="W18" s="25">
        <f>AVERAGE(Table110[[#This Row],[pain_now]:[pain_last_week]])</f>
        <v>5.5</v>
      </c>
      <c r="X18" s="25"/>
      <c r="Y18" s="6">
        <v>2</v>
      </c>
      <c r="Z18" s="6">
        <v>1</v>
      </c>
      <c r="AA18" s="6">
        <v>3</v>
      </c>
      <c r="AB18" s="6">
        <v>3</v>
      </c>
      <c r="AC18" s="25">
        <f>AVERAGE(Table110[[#This Row],[sleep_in_30m]:[sleep_quality]])</f>
        <v>2.25</v>
      </c>
      <c r="AD18" s="6"/>
    </row>
    <row r="19" spans="1:30" ht="16.5" thickBot="1" x14ac:dyDescent="0.3">
      <c r="A19" s="47">
        <v>18</v>
      </c>
      <c r="B19" s="41" t="s">
        <v>110</v>
      </c>
      <c r="C19" s="41"/>
      <c r="D19" s="41"/>
      <c r="E19" s="42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1">
        <f>U17-U18</f>
        <v>5</v>
      </c>
      <c r="V19" s="41">
        <f t="shared" ref="V19:W19" si="18">V17-V18</f>
        <v>-4</v>
      </c>
      <c r="W19" s="44">
        <f t="shared" si="18"/>
        <v>0.5</v>
      </c>
      <c r="X19" s="39">
        <f>Table110[[#This Row],[pain_ave]]/W17</f>
        <v>8.3333333333333329E-2</v>
      </c>
      <c r="Y19" s="41">
        <f>Y18-Y17</f>
        <v>0</v>
      </c>
      <c r="Z19" s="41">
        <f t="shared" ref="Z19" si="19">Z18-Z17</f>
        <v>-1</v>
      </c>
      <c r="AA19" s="41">
        <f t="shared" ref="AA19" si="20">AA18-AA17</f>
        <v>1</v>
      </c>
      <c r="AB19" s="41">
        <f t="shared" ref="AB19" si="21">AB18-AB17</f>
        <v>1</v>
      </c>
      <c r="AC19" s="45">
        <f>AVERAGE(Table110[[#This Row],[sleep_in_30m]:[sleep_quality]])</f>
        <v>0.25</v>
      </c>
      <c r="AD19" s="46">
        <f>Table110[[#This Row],[sleep_ave]]/AC17</f>
        <v>0.125</v>
      </c>
    </row>
    <row r="20" spans="1:30" ht="16.5" hidden="1" thickBot="1" x14ac:dyDescent="0.3">
      <c r="A20" s="5">
        <v>19</v>
      </c>
      <c r="B20" s="13" t="s">
        <v>45</v>
      </c>
      <c r="C20" s="6"/>
      <c r="D20" s="6">
        <v>8110050045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5</v>
      </c>
      <c r="V20" s="6">
        <v>8</v>
      </c>
      <c r="W20" s="25">
        <f>AVERAGE(Table110[[#This Row],[pain_now]:[pain_last_week]])</f>
        <v>6.5</v>
      </c>
      <c r="X20" s="25"/>
      <c r="Y20" s="6">
        <v>5</v>
      </c>
      <c r="Z20" s="6">
        <v>5</v>
      </c>
      <c r="AA20" s="6">
        <v>5</v>
      </c>
      <c r="AB20" s="6">
        <v>5</v>
      </c>
      <c r="AC20" s="25">
        <f>AVERAGE(Table110[[#This Row],[sleep_in_30m]:[sleep_quality]])</f>
        <v>5</v>
      </c>
      <c r="AD20" s="6"/>
    </row>
    <row r="21" spans="1:30" ht="16.5" hidden="1" thickBot="1" x14ac:dyDescent="0.3">
      <c r="A21" s="6">
        <v>20</v>
      </c>
      <c r="B21" s="14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/>
      <c r="U21" s="6">
        <v>0</v>
      </c>
      <c r="V21" s="6">
        <v>5</v>
      </c>
      <c r="W21" s="25">
        <f>AVERAGE(Table110[[#This Row],[pain_now]:[pain_last_week]])</f>
        <v>2.5</v>
      </c>
      <c r="X21" s="25"/>
      <c r="Y21" s="6">
        <v>0</v>
      </c>
      <c r="Z21" s="6">
        <v>3</v>
      </c>
      <c r="AA21" s="6">
        <v>2</v>
      </c>
      <c r="AB21" s="6">
        <v>2</v>
      </c>
      <c r="AC21" s="25">
        <f>AVERAGE(Table110[[#This Row],[sleep_in_30m]:[sleep_quality]])</f>
        <v>1.75</v>
      </c>
      <c r="AD21" s="6"/>
    </row>
    <row r="22" spans="1:30" ht="16.5" thickBot="1" x14ac:dyDescent="0.3">
      <c r="A22" s="40">
        <v>21</v>
      </c>
      <c r="B22" s="41" t="s">
        <v>110</v>
      </c>
      <c r="C22" s="41"/>
      <c r="D22" s="41"/>
      <c r="E22" s="42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1">
        <f>U20-U21</f>
        <v>5</v>
      </c>
      <c r="V22" s="41">
        <f t="shared" ref="V22:W22" si="22">V20-V21</f>
        <v>3</v>
      </c>
      <c r="W22" s="44">
        <f t="shared" si="22"/>
        <v>4</v>
      </c>
      <c r="X22" s="39">
        <f>Table110[[#This Row],[pain_ave]]/W20</f>
        <v>0.61538461538461542</v>
      </c>
      <c r="Y22" s="41">
        <f>Y21-Y20</f>
        <v>-5</v>
      </c>
      <c r="Z22" s="41">
        <f t="shared" ref="Z22" si="23">Z21-Z20</f>
        <v>-2</v>
      </c>
      <c r="AA22" s="41">
        <f t="shared" ref="AA22" si="24">AA21-AA20</f>
        <v>-3</v>
      </c>
      <c r="AB22" s="41">
        <f t="shared" ref="AB22" si="25">AB21-AB20</f>
        <v>-3</v>
      </c>
      <c r="AC22" s="45">
        <f>AVERAGE(Table110[[#This Row],[sleep_in_30m]:[sleep_quality]])</f>
        <v>-3.25</v>
      </c>
      <c r="AD22" s="46">
        <f>Table110[[#This Row],[sleep_ave]]/AC20</f>
        <v>-0.65</v>
      </c>
    </row>
    <row r="23" spans="1:30" ht="16.5" hidden="1" thickBot="1" x14ac:dyDescent="0.3">
      <c r="A23" s="6">
        <v>22</v>
      </c>
      <c r="B23" s="13" t="s">
        <v>45</v>
      </c>
      <c r="C23" s="6" t="s">
        <v>31</v>
      </c>
      <c r="D23" s="6">
        <v>8110050072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/>
      <c r="T23" s="6"/>
      <c r="U23" s="6">
        <v>7</v>
      </c>
      <c r="V23" s="6">
        <v>7</v>
      </c>
      <c r="W23" s="25">
        <f>AVERAGE(Table110[[#This Row],[pain_now]:[pain_last_week]])</f>
        <v>7</v>
      </c>
      <c r="X23" s="25"/>
      <c r="Y23" s="6">
        <v>1</v>
      </c>
      <c r="Z23" s="6">
        <v>4</v>
      </c>
      <c r="AA23" s="6">
        <v>2</v>
      </c>
      <c r="AB23" s="6">
        <v>3</v>
      </c>
      <c r="AC23" s="25">
        <f>AVERAGE(Table110[[#This Row],[sleep_in_30m]:[sleep_quality]])</f>
        <v>2.5</v>
      </c>
      <c r="AD23" s="6"/>
    </row>
    <row r="24" spans="1:30" ht="16.5" hidden="1" thickBot="1" x14ac:dyDescent="0.3">
      <c r="A24" s="5">
        <v>23</v>
      </c>
      <c r="B24" s="14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/>
      <c r="U24" s="6">
        <v>6</v>
      </c>
      <c r="V24" s="6">
        <v>6</v>
      </c>
      <c r="W24" s="25">
        <f>AVERAGE(Table110[[#This Row],[pain_now]:[pain_last_week]])</f>
        <v>6</v>
      </c>
      <c r="X24" s="25"/>
      <c r="Y24" s="6">
        <v>8</v>
      </c>
      <c r="Z24" s="6">
        <v>5</v>
      </c>
      <c r="AA24" s="6">
        <v>5</v>
      </c>
      <c r="AB24" s="6">
        <v>10</v>
      </c>
      <c r="AC24" s="25">
        <f>AVERAGE(Table110[[#This Row],[sleep_in_30m]:[sleep_quality]])</f>
        <v>7</v>
      </c>
      <c r="AD24" s="6"/>
    </row>
    <row r="25" spans="1:30" ht="16.5" thickBot="1" x14ac:dyDescent="0.3">
      <c r="A25" s="47">
        <v>24</v>
      </c>
      <c r="B25" s="41" t="s">
        <v>110</v>
      </c>
      <c r="C25" s="41"/>
      <c r="D25" s="41"/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1">
        <f>U23-U24</f>
        <v>1</v>
      </c>
      <c r="V25" s="41">
        <f t="shared" ref="V25:W25" si="26">V23-V24</f>
        <v>1</v>
      </c>
      <c r="W25" s="44">
        <f t="shared" si="26"/>
        <v>1</v>
      </c>
      <c r="X25" s="39">
        <f>Table110[[#This Row],[pain_ave]]/W23</f>
        <v>0.14285714285714285</v>
      </c>
      <c r="Y25" s="41">
        <f>Y24-Y23</f>
        <v>7</v>
      </c>
      <c r="Z25" s="41">
        <f t="shared" ref="Z25" si="27">Z24-Z23</f>
        <v>1</v>
      </c>
      <c r="AA25" s="41">
        <f t="shared" ref="AA25" si="28">AA24-AA23</f>
        <v>3</v>
      </c>
      <c r="AB25" s="41">
        <f t="shared" ref="AB25" si="29">AB24-AB23</f>
        <v>7</v>
      </c>
      <c r="AC25" s="45">
        <f>AVERAGE(Table110[[#This Row],[sleep_in_30m]:[sleep_quality]])</f>
        <v>4.5</v>
      </c>
      <c r="AD25" s="46">
        <f>Table110[[#This Row],[sleep_ave]]/AC23</f>
        <v>1.8</v>
      </c>
    </row>
    <row r="26" spans="1:30" ht="16.5" hidden="1" thickBot="1" x14ac:dyDescent="0.3">
      <c r="A26" s="5">
        <v>25</v>
      </c>
      <c r="B26" s="13" t="s">
        <v>45</v>
      </c>
      <c r="C26" s="6"/>
      <c r="D26" s="6">
        <v>8110050077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>
        <v>10</v>
      </c>
      <c r="V26" s="6">
        <v>10</v>
      </c>
      <c r="W26" s="25">
        <f>AVERAGE(Table110[[#This Row],[pain_now]:[pain_last_week]])</f>
        <v>10</v>
      </c>
      <c r="X26" s="25"/>
      <c r="Y26" s="6">
        <v>7</v>
      </c>
      <c r="Z26" s="6">
        <v>0</v>
      </c>
      <c r="AA26" s="6">
        <v>3</v>
      </c>
      <c r="AB26" s="6">
        <v>2</v>
      </c>
      <c r="AC26" s="25">
        <f>AVERAGE(Table110[[#This Row],[sleep_in_30m]:[sleep_quality]])</f>
        <v>3</v>
      </c>
      <c r="AD26" s="6"/>
    </row>
    <row r="27" spans="1:30" ht="16.5" hidden="1" thickBot="1" x14ac:dyDescent="0.3">
      <c r="A27" s="6">
        <v>26</v>
      </c>
      <c r="B27" s="14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/>
      <c r="U27" s="6">
        <v>5</v>
      </c>
      <c r="V27" s="6">
        <v>5</v>
      </c>
      <c r="W27" s="25">
        <f>AVERAGE(Table110[[#This Row],[pain_now]:[pain_last_week]])</f>
        <v>5</v>
      </c>
      <c r="X27" s="25"/>
      <c r="Y27" s="6">
        <v>2</v>
      </c>
      <c r="Z27" s="6">
        <v>2</v>
      </c>
      <c r="AA27" s="6">
        <v>4</v>
      </c>
      <c r="AB27" s="6">
        <v>3</v>
      </c>
      <c r="AC27" s="25">
        <f>AVERAGE(Table110[[#This Row],[sleep_in_30m]:[sleep_quality]])</f>
        <v>2.75</v>
      </c>
      <c r="AD27" s="6"/>
    </row>
    <row r="28" spans="1:30" ht="16.5" thickBot="1" x14ac:dyDescent="0.3">
      <c r="A28" s="40">
        <v>27</v>
      </c>
      <c r="B28" s="41" t="s">
        <v>110</v>
      </c>
      <c r="C28" s="41"/>
      <c r="D28" s="41"/>
      <c r="E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1">
        <f>U26-U27</f>
        <v>5</v>
      </c>
      <c r="V28" s="41">
        <f t="shared" ref="V28:W28" si="30">V26-V27</f>
        <v>5</v>
      </c>
      <c r="W28" s="44">
        <f t="shared" si="30"/>
        <v>5</v>
      </c>
      <c r="X28" s="39">
        <f>Table110[[#This Row],[pain_ave]]/W26</f>
        <v>0.5</v>
      </c>
      <c r="Y28" s="41">
        <f>Y27-Y26</f>
        <v>-5</v>
      </c>
      <c r="Z28" s="41">
        <f t="shared" ref="Z28" si="31">Z27-Z26</f>
        <v>2</v>
      </c>
      <c r="AA28" s="41">
        <f t="shared" ref="AA28" si="32">AA27-AA26</f>
        <v>1</v>
      </c>
      <c r="AB28" s="41">
        <f t="shared" ref="AB28" si="33">AB27-AB26</f>
        <v>1</v>
      </c>
      <c r="AC28" s="45">
        <f>AVERAGE(Table110[[#This Row],[sleep_in_30m]:[sleep_quality]])</f>
        <v>-0.25</v>
      </c>
      <c r="AD28" s="46">
        <f>Table110[[#This Row],[sleep_ave]]/AC26</f>
        <v>-8.3333333333333329E-2</v>
      </c>
    </row>
    <row r="29" spans="1:30" ht="16.5" hidden="1" thickBot="1" x14ac:dyDescent="0.3">
      <c r="A29" s="6">
        <v>28</v>
      </c>
      <c r="B29" s="13" t="s">
        <v>45</v>
      </c>
      <c r="C29" s="6"/>
      <c r="D29" s="6">
        <v>8110050080</v>
      </c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/>
      <c r="T29" s="6"/>
      <c r="U29" s="6">
        <v>7</v>
      </c>
      <c r="V29" s="6">
        <v>10</v>
      </c>
      <c r="W29" s="25">
        <f>AVERAGE(Table110[[#This Row],[pain_now]:[pain_last_week]])</f>
        <v>8.5</v>
      </c>
      <c r="X29" s="25"/>
      <c r="Y29" s="6">
        <v>0</v>
      </c>
      <c r="Z29" s="6">
        <v>0</v>
      </c>
      <c r="AA29" s="6">
        <v>0</v>
      </c>
      <c r="AB29" s="6">
        <v>0</v>
      </c>
      <c r="AC29" s="25">
        <f>AVERAGE(Table110[[#This Row],[sleep_in_30m]:[sleep_quality]])</f>
        <v>0</v>
      </c>
      <c r="AD29" s="6"/>
    </row>
    <row r="30" spans="1:30" ht="16.5" hidden="1" thickBot="1" x14ac:dyDescent="0.3">
      <c r="A30" s="5">
        <v>29</v>
      </c>
      <c r="B30" s="14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/>
      <c r="U30" s="6">
        <v>0</v>
      </c>
      <c r="V30" s="6">
        <v>7</v>
      </c>
      <c r="W30" s="25">
        <f>AVERAGE(Table110[[#This Row],[pain_now]:[pain_last_week]])</f>
        <v>3.5</v>
      </c>
      <c r="X30" s="25"/>
      <c r="Y30" s="6">
        <v>0</v>
      </c>
      <c r="Z30" s="6">
        <v>0</v>
      </c>
      <c r="AA30" s="6">
        <v>0</v>
      </c>
      <c r="AB30" s="6">
        <v>0</v>
      </c>
      <c r="AC30" s="25">
        <f>AVERAGE(Table110[[#This Row],[sleep_in_30m]:[sleep_quality]])</f>
        <v>0</v>
      </c>
      <c r="AD30" s="6"/>
    </row>
    <row r="31" spans="1:30" ht="16.5" thickBot="1" x14ac:dyDescent="0.3">
      <c r="A31" s="47">
        <v>30</v>
      </c>
      <c r="B31" s="41" t="s">
        <v>110</v>
      </c>
      <c r="C31" s="41"/>
      <c r="D31" s="41"/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1">
        <f>U29-U30</f>
        <v>7</v>
      </c>
      <c r="V31" s="41">
        <f t="shared" ref="V31:W31" si="34">V29-V30</f>
        <v>3</v>
      </c>
      <c r="W31" s="44">
        <f t="shared" si="34"/>
        <v>5</v>
      </c>
      <c r="X31" s="39">
        <f>Table110[[#This Row],[pain_ave]]/W29</f>
        <v>0.58823529411764708</v>
      </c>
      <c r="Y31" s="41">
        <f>Y30-Y29</f>
        <v>0</v>
      </c>
      <c r="Z31" s="41">
        <f t="shared" ref="Z31" si="35">Z30-Z29</f>
        <v>0</v>
      </c>
      <c r="AA31" s="41">
        <f t="shared" ref="AA31" si="36">AA30-AA29</f>
        <v>0</v>
      </c>
      <c r="AB31" s="41">
        <f t="shared" ref="AB31" si="37">AB30-AB29</f>
        <v>0</v>
      </c>
      <c r="AC31" s="45">
        <f>AVERAGE(Table110[[#This Row],[sleep_in_30m]:[sleep_quality]])</f>
        <v>0</v>
      </c>
      <c r="AD31" s="46">
        <v>0</v>
      </c>
    </row>
    <row r="32" spans="1:30" ht="16.5" hidden="1" thickBot="1" x14ac:dyDescent="0.3">
      <c r="A32" s="5">
        <v>31</v>
      </c>
      <c r="B32" s="13" t="s">
        <v>45</v>
      </c>
      <c r="C32" s="6"/>
      <c r="D32" s="6">
        <v>8110050085</v>
      </c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/>
      <c r="T32" s="6"/>
      <c r="U32" s="6">
        <v>5</v>
      </c>
      <c r="V32" s="6">
        <v>8</v>
      </c>
      <c r="W32" s="25">
        <f>AVERAGE(Table110[[#This Row],[pain_now]:[pain_last_week]])</f>
        <v>6.5</v>
      </c>
      <c r="X32" s="25"/>
      <c r="Y32" s="6">
        <v>0</v>
      </c>
      <c r="Z32" s="6">
        <v>0</v>
      </c>
      <c r="AA32" s="6">
        <v>0</v>
      </c>
      <c r="AB32" s="6">
        <v>0</v>
      </c>
      <c r="AC32" s="25">
        <f>AVERAGE(Table110[[#This Row],[sleep_in_30m]:[sleep_quality]])</f>
        <v>0</v>
      </c>
      <c r="AD32" s="6"/>
    </row>
    <row r="33" spans="1:30" ht="16.5" hidden="1" thickBot="1" x14ac:dyDescent="0.3">
      <c r="A33" s="6">
        <v>32</v>
      </c>
      <c r="B33" s="14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/>
      <c r="U33" s="6">
        <v>1</v>
      </c>
      <c r="V33" s="6">
        <v>0</v>
      </c>
      <c r="W33" s="25">
        <f>AVERAGE(Table110[[#This Row],[pain_now]:[pain_last_week]])</f>
        <v>0.5</v>
      </c>
      <c r="X33" s="25"/>
      <c r="Y33" s="6">
        <v>10</v>
      </c>
      <c r="Z33" s="6">
        <v>10</v>
      </c>
      <c r="AA33" s="6">
        <v>10</v>
      </c>
      <c r="AB33" s="6">
        <v>10</v>
      </c>
      <c r="AC33" s="25">
        <f>AVERAGE(Table110[[#This Row],[sleep_in_30m]:[sleep_quality]])</f>
        <v>10</v>
      </c>
      <c r="AD33" s="6"/>
    </row>
    <row r="34" spans="1:30" ht="16.5" thickBot="1" x14ac:dyDescent="0.3">
      <c r="A34" s="40">
        <v>33</v>
      </c>
      <c r="B34" s="41" t="s">
        <v>110</v>
      </c>
      <c r="C34" s="41"/>
      <c r="D34" s="41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1">
        <f>U32-U33</f>
        <v>4</v>
      </c>
      <c r="V34" s="41">
        <f t="shared" ref="V34:W34" si="38">V32-V33</f>
        <v>8</v>
      </c>
      <c r="W34" s="44">
        <f t="shared" si="38"/>
        <v>6</v>
      </c>
      <c r="X34" s="39">
        <f>Table110[[#This Row],[pain_ave]]/W32</f>
        <v>0.92307692307692313</v>
      </c>
      <c r="Y34" s="41">
        <f>Y33-Y32</f>
        <v>10</v>
      </c>
      <c r="Z34" s="41">
        <f t="shared" ref="Z34" si="39">Z33-Z32</f>
        <v>10</v>
      </c>
      <c r="AA34" s="41">
        <f t="shared" ref="AA34" si="40">AA33-AA32</f>
        <v>10</v>
      </c>
      <c r="AB34" s="41">
        <f t="shared" ref="AB34" si="41">AB33-AB32</f>
        <v>10</v>
      </c>
      <c r="AC34" s="45">
        <f>AVERAGE(Table110[[#This Row],[sleep_in_30m]:[sleep_quality]])</f>
        <v>10</v>
      </c>
      <c r="AD34" s="46">
        <v>1</v>
      </c>
    </row>
    <row r="35" spans="1:30" ht="16.5" hidden="1" thickBot="1" x14ac:dyDescent="0.3">
      <c r="A35" s="6">
        <v>34</v>
      </c>
      <c r="B35" s="13" t="s">
        <v>45</v>
      </c>
      <c r="C35" s="6"/>
      <c r="D35" s="6">
        <v>8110050086</v>
      </c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/>
      <c r="T35" s="6"/>
      <c r="U35" s="6">
        <v>5</v>
      </c>
      <c r="V35" s="6">
        <v>8</v>
      </c>
      <c r="W35" s="25">
        <f>AVERAGE(Table110[[#This Row],[pain_now]:[pain_last_week]])</f>
        <v>6.5</v>
      </c>
      <c r="X35" s="25"/>
      <c r="Y35" s="6">
        <v>7</v>
      </c>
      <c r="Z35" s="6">
        <v>4</v>
      </c>
      <c r="AA35" s="6">
        <v>4</v>
      </c>
      <c r="AB35" s="6">
        <v>5</v>
      </c>
      <c r="AC35" s="25">
        <f>AVERAGE(Table110[[#This Row],[sleep_in_30m]:[sleep_quality]])</f>
        <v>5</v>
      </c>
      <c r="AD35" s="6"/>
    </row>
    <row r="36" spans="1:30" ht="16.5" hidden="1" thickBot="1" x14ac:dyDescent="0.3">
      <c r="A36" s="5">
        <v>35</v>
      </c>
      <c r="B36" s="14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/>
      <c r="U36" s="6">
        <v>0</v>
      </c>
      <c r="V36" s="6">
        <v>2</v>
      </c>
      <c r="W36" s="25">
        <f>AVERAGE(Table110[[#This Row],[pain_now]:[pain_last_week]])</f>
        <v>1</v>
      </c>
      <c r="X36" s="25"/>
      <c r="Y36" s="6">
        <v>8</v>
      </c>
      <c r="Z36" s="6">
        <v>10</v>
      </c>
      <c r="AA36" s="6">
        <v>8</v>
      </c>
      <c r="AB36" s="6">
        <v>10</v>
      </c>
      <c r="AC36" s="25">
        <f>AVERAGE(Table110[[#This Row],[sleep_in_30m]:[sleep_quality]])</f>
        <v>9</v>
      </c>
      <c r="AD36" s="6"/>
    </row>
    <row r="37" spans="1:30" ht="16.5" thickBot="1" x14ac:dyDescent="0.3">
      <c r="A37" s="47">
        <v>36</v>
      </c>
      <c r="B37" s="41" t="s">
        <v>110</v>
      </c>
      <c r="C37" s="41"/>
      <c r="D37" s="41"/>
      <c r="E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1">
        <f>U35-U36</f>
        <v>5</v>
      </c>
      <c r="V37" s="41">
        <f t="shared" ref="V37:W37" si="42">V35-V36</f>
        <v>6</v>
      </c>
      <c r="W37" s="44">
        <f t="shared" si="42"/>
        <v>5.5</v>
      </c>
      <c r="X37" s="39">
        <f>Table110[[#This Row],[pain_ave]]/W35</f>
        <v>0.84615384615384615</v>
      </c>
      <c r="Y37" s="41">
        <f>Y36-Y35</f>
        <v>1</v>
      </c>
      <c r="Z37" s="41">
        <f t="shared" ref="Z37" si="43">Z36-Z35</f>
        <v>6</v>
      </c>
      <c r="AA37" s="41">
        <f t="shared" ref="AA37" si="44">AA36-AA35</f>
        <v>4</v>
      </c>
      <c r="AB37" s="41">
        <f t="shared" ref="AB37" si="45">AB36-AB35</f>
        <v>5</v>
      </c>
      <c r="AC37" s="45">
        <f>AVERAGE(Table110[[#This Row],[sleep_in_30m]:[sleep_quality]])</f>
        <v>4</v>
      </c>
      <c r="AD37" s="46">
        <f>Table110[[#This Row],[sleep_ave]]/AC35</f>
        <v>0.8</v>
      </c>
    </row>
    <row r="38" spans="1:30" ht="16.5" hidden="1" thickBot="1" x14ac:dyDescent="0.3">
      <c r="A38" s="5">
        <v>37</v>
      </c>
      <c r="B38" s="13" t="s">
        <v>45</v>
      </c>
      <c r="C38" s="6"/>
      <c r="D38" s="6">
        <v>8110050087</v>
      </c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/>
      <c r="T38" s="6"/>
      <c r="U38" s="6">
        <v>9</v>
      </c>
      <c r="V38" s="6">
        <v>9</v>
      </c>
      <c r="W38" s="25">
        <f>AVERAGE(Table110[[#This Row],[pain_now]:[pain_last_week]])</f>
        <v>9</v>
      </c>
      <c r="X38" s="25"/>
      <c r="Y38" s="6">
        <v>3</v>
      </c>
      <c r="Z38" s="6">
        <v>7</v>
      </c>
      <c r="AA38" s="6">
        <v>10</v>
      </c>
      <c r="AB38" s="6">
        <v>5</v>
      </c>
      <c r="AC38" s="25">
        <f>AVERAGE(Table110[[#This Row],[sleep_in_30m]:[sleep_quality]])</f>
        <v>6.25</v>
      </c>
      <c r="AD38" s="6"/>
    </row>
    <row r="39" spans="1:30" ht="16.5" hidden="1" thickBot="1" x14ac:dyDescent="0.3">
      <c r="A39" s="6">
        <v>38</v>
      </c>
      <c r="B39" s="14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/>
      <c r="U39" s="6">
        <v>4</v>
      </c>
      <c r="V39" s="6">
        <v>10</v>
      </c>
      <c r="W39" s="25">
        <f>AVERAGE(Table110[[#This Row],[pain_now]:[pain_last_week]])</f>
        <v>7</v>
      </c>
      <c r="X39" s="25"/>
      <c r="Y39" s="6">
        <v>10</v>
      </c>
      <c r="Z39" s="6">
        <v>10</v>
      </c>
      <c r="AA39" s="6">
        <v>10</v>
      </c>
      <c r="AB39" s="6">
        <v>10</v>
      </c>
      <c r="AC39" s="25">
        <f>AVERAGE(Table110[[#This Row],[sleep_in_30m]:[sleep_quality]])</f>
        <v>10</v>
      </c>
      <c r="AD39" s="6"/>
    </row>
    <row r="40" spans="1:30" ht="16.5" thickBot="1" x14ac:dyDescent="0.3">
      <c r="A40" s="40">
        <v>39</v>
      </c>
      <c r="B40" s="41" t="s">
        <v>110</v>
      </c>
      <c r="C40" s="41"/>
      <c r="D40" s="41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1">
        <f>U38-U39</f>
        <v>5</v>
      </c>
      <c r="V40" s="41">
        <f t="shared" ref="V40:W40" si="46">V38-V39</f>
        <v>-1</v>
      </c>
      <c r="W40" s="44">
        <f t="shared" si="46"/>
        <v>2</v>
      </c>
      <c r="X40" s="39">
        <f>Table110[[#This Row],[pain_ave]]/W38</f>
        <v>0.22222222222222221</v>
      </c>
      <c r="Y40" s="41">
        <f>Y39-Y38</f>
        <v>7</v>
      </c>
      <c r="Z40" s="41">
        <f t="shared" ref="Z40" si="47">Z39-Z38</f>
        <v>3</v>
      </c>
      <c r="AA40" s="41">
        <f t="shared" ref="AA40" si="48">AA39-AA38</f>
        <v>0</v>
      </c>
      <c r="AB40" s="41">
        <f t="shared" ref="AB40" si="49">AB39-AB38</f>
        <v>5</v>
      </c>
      <c r="AC40" s="45">
        <f>AVERAGE(Table110[[#This Row],[sleep_in_30m]:[sleep_quality]])</f>
        <v>3.75</v>
      </c>
      <c r="AD40" s="46">
        <f>Table110[[#This Row],[sleep_ave]]/AC38</f>
        <v>0.6</v>
      </c>
    </row>
    <row r="41" spans="1:30" x14ac:dyDescent="0.25">
      <c r="E41"/>
    </row>
    <row r="42" spans="1:30" ht="15.75" thickBot="1" x14ac:dyDescent="0.3">
      <c r="E42"/>
    </row>
    <row r="43" spans="1:30" x14ac:dyDescent="0.25">
      <c r="E43"/>
      <c r="U43" s="31"/>
      <c r="V43" s="32"/>
      <c r="W43" s="32"/>
      <c r="X43" s="32"/>
      <c r="Y43" s="33"/>
    </row>
    <row r="44" spans="1:30" x14ac:dyDescent="0.25">
      <c r="E44"/>
      <c r="U44" s="34"/>
      <c r="Y44" s="35"/>
    </row>
    <row r="45" spans="1:30" x14ac:dyDescent="0.25">
      <c r="E45"/>
      <c r="U45" s="34"/>
      <c r="Y45" s="35"/>
    </row>
    <row r="46" spans="1:30" x14ac:dyDescent="0.25">
      <c r="E46"/>
      <c r="U46" s="34"/>
      <c r="Y46" s="35"/>
    </row>
    <row r="47" spans="1:30" ht="15.75" thickBot="1" x14ac:dyDescent="0.3">
      <c r="E47"/>
      <c r="U47" s="36"/>
      <c r="V47" s="37"/>
      <c r="W47" s="37"/>
      <c r="X47" s="37"/>
      <c r="Y47" s="38"/>
    </row>
    <row r="48" spans="1:30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</sheetData>
  <phoneticPr fontId="5" type="noConversion"/>
  <conditionalFormatting sqref="U4:AB4 U7:AB7 U10:AB10 U13:AB13 U16:AB16 U19:AB19 U22:AB22 U25:AB25 U28:AB28 U31:AB31 U34:AB34 U37:AB37 U40:AB40">
    <cfRule type="cellIs" dxfId="13" priority="7" operator="equal">
      <formula>0</formula>
    </cfRule>
    <cfRule type="cellIs" dxfId="12" priority="8" operator="lessThan">
      <formula>0</formula>
    </cfRule>
  </conditionalFormatting>
  <conditionalFormatting sqref="AC4 AC7 AC10 AC13 AC16 AC19 AC22 AC25 AC28 AC31 AC34 AC37 AC40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290B-8B71-4AB2-99A4-196E70BDCD8A}">
  <dimension ref="A1:V54"/>
  <sheetViews>
    <sheetView zoomScale="130" zoomScaleNormal="130" workbookViewId="0">
      <selection activeCell="V39" sqref="V39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31.42578125" bestFit="1" customWidth="1"/>
    <col min="22" max="22" width="28.7109375" bestFit="1" customWidth="1"/>
  </cols>
  <sheetData>
    <row r="1" spans="1:22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72</v>
      </c>
      <c r="V1" s="1" t="s">
        <v>73</v>
      </c>
    </row>
    <row r="2" spans="1:22" s="2" customFormat="1" ht="15.75" x14ac:dyDescent="0.25">
      <c r="A2" s="5">
        <v>1</v>
      </c>
      <c r="B2" s="12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5</v>
      </c>
      <c r="V2" s="10">
        <v>0</v>
      </c>
    </row>
    <row r="3" spans="1:22" x14ac:dyDescent="0.25">
      <c r="A3" s="6">
        <v>2</v>
      </c>
      <c r="B3" s="14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1</v>
      </c>
      <c r="V3" s="6">
        <v>3</v>
      </c>
    </row>
    <row r="4" spans="1:22" x14ac:dyDescent="0.25">
      <c r="A4" s="5">
        <v>3</v>
      </c>
      <c r="B4" s="70" t="s">
        <v>110</v>
      </c>
      <c r="C4" s="70"/>
      <c r="D4" s="70"/>
      <c r="E4" s="6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70">
        <f>U2-U3</f>
        <v>4</v>
      </c>
      <c r="V4" s="70">
        <f>V2-V3</f>
        <v>-3</v>
      </c>
    </row>
    <row r="5" spans="1:22" x14ac:dyDescent="0.25">
      <c r="A5" s="6">
        <v>4</v>
      </c>
      <c r="B5" s="13" t="s">
        <v>45</v>
      </c>
      <c r="C5" s="6"/>
      <c r="D5" s="6">
        <v>8110020112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/>
      <c r="T5" s="6"/>
      <c r="U5" s="6">
        <v>6</v>
      </c>
      <c r="V5" s="6">
        <v>4</v>
      </c>
    </row>
    <row r="6" spans="1:22" x14ac:dyDescent="0.25">
      <c r="A6" s="5">
        <v>5</v>
      </c>
      <c r="B6" s="14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/>
      <c r="U6" s="6">
        <v>0</v>
      </c>
      <c r="V6" s="6">
        <v>10</v>
      </c>
    </row>
    <row r="7" spans="1:22" x14ac:dyDescent="0.25">
      <c r="A7" s="6">
        <v>6</v>
      </c>
      <c r="B7" s="70" t="s">
        <v>110</v>
      </c>
      <c r="C7" s="70"/>
      <c r="D7" s="70"/>
      <c r="E7" s="6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70">
        <f>U5-U6</f>
        <v>6</v>
      </c>
      <c r="V7" s="70">
        <f>V5-V6</f>
        <v>-6</v>
      </c>
    </row>
    <row r="8" spans="1:22" x14ac:dyDescent="0.25">
      <c r="A8" s="5">
        <v>7</v>
      </c>
      <c r="B8" s="13" t="s">
        <v>45</v>
      </c>
      <c r="C8" s="6"/>
      <c r="D8" s="6">
        <v>8110020113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5</v>
      </c>
      <c r="V8" s="6">
        <v>0</v>
      </c>
    </row>
    <row r="9" spans="1:22" x14ac:dyDescent="0.25">
      <c r="A9" s="6">
        <v>8</v>
      </c>
      <c r="B9" s="14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/>
      <c r="U9" s="6">
        <v>0</v>
      </c>
      <c r="V9" s="6">
        <v>0</v>
      </c>
    </row>
    <row r="10" spans="1:22" x14ac:dyDescent="0.25">
      <c r="A10" s="5">
        <v>9</v>
      </c>
      <c r="B10" s="70" t="s">
        <v>110</v>
      </c>
      <c r="C10" s="70"/>
      <c r="D10" s="70"/>
      <c r="E10" s="6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70">
        <f>U8-U9</f>
        <v>5</v>
      </c>
      <c r="V10" s="70">
        <f>V8-V9</f>
        <v>0</v>
      </c>
    </row>
    <row r="11" spans="1:22" x14ac:dyDescent="0.25">
      <c r="A11" s="6">
        <v>10</v>
      </c>
      <c r="B11" s="13" t="s">
        <v>45</v>
      </c>
      <c r="C11" s="6"/>
      <c r="D11" s="6">
        <v>8110020114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/>
      <c r="T11" s="6"/>
      <c r="U11" s="6">
        <v>4</v>
      </c>
      <c r="V11" s="6">
        <v>9</v>
      </c>
    </row>
    <row r="12" spans="1:22" x14ac:dyDescent="0.25">
      <c r="A12" s="5">
        <v>11</v>
      </c>
      <c r="B12" s="14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/>
      <c r="U12" s="6">
        <v>1</v>
      </c>
      <c r="V12" s="6">
        <v>10</v>
      </c>
    </row>
    <row r="13" spans="1:22" x14ac:dyDescent="0.25">
      <c r="A13" s="6">
        <v>12</v>
      </c>
      <c r="B13" s="70" t="s">
        <v>110</v>
      </c>
      <c r="C13" s="70"/>
      <c r="D13" s="70"/>
      <c r="E13" s="6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70">
        <f>U11-U12</f>
        <v>3</v>
      </c>
      <c r="V13" s="70">
        <f>V11-V12</f>
        <v>-1</v>
      </c>
    </row>
    <row r="14" spans="1:22" x14ac:dyDescent="0.25">
      <c r="A14" s="5">
        <v>13</v>
      </c>
      <c r="B14" s="13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 t="s">
        <v>40</v>
      </c>
      <c r="U14" s="6">
        <v>5</v>
      </c>
      <c r="V14" s="6">
        <v>5</v>
      </c>
    </row>
    <row r="15" spans="1:22" x14ac:dyDescent="0.25">
      <c r="A15" s="6">
        <v>14</v>
      </c>
      <c r="B15" s="14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0</v>
      </c>
      <c r="V15" s="6">
        <v>10</v>
      </c>
    </row>
    <row r="16" spans="1:22" x14ac:dyDescent="0.25">
      <c r="A16" s="5">
        <v>15</v>
      </c>
      <c r="B16" s="70" t="s">
        <v>110</v>
      </c>
      <c r="C16" s="70"/>
      <c r="D16" s="70"/>
      <c r="E16" s="6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70">
        <f>U14-U15</f>
        <v>5</v>
      </c>
      <c r="V16" s="70">
        <f>V14-V15</f>
        <v>-5</v>
      </c>
    </row>
    <row r="17" spans="1:22" x14ac:dyDescent="0.25">
      <c r="A17" s="6">
        <v>16</v>
      </c>
      <c r="B17" s="13" t="s">
        <v>45</v>
      </c>
      <c r="C17" s="6"/>
      <c r="D17" s="6">
        <v>8110050031</v>
      </c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/>
      <c r="T17" s="6"/>
      <c r="U17" s="6">
        <v>0</v>
      </c>
      <c r="V17" s="6">
        <v>10</v>
      </c>
    </row>
    <row r="18" spans="1:22" x14ac:dyDescent="0.25">
      <c r="A18" s="5">
        <v>17</v>
      </c>
      <c r="B18" s="14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/>
      <c r="U18" s="6">
        <v>0</v>
      </c>
      <c r="V18" s="6">
        <v>10</v>
      </c>
    </row>
    <row r="19" spans="1:22" x14ac:dyDescent="0.25">
      <c r="A19" s="6">
        <v>18</v>
      </c>
      <c r="B19" s="70" t="s">
        <v>110</v>
      </c>
      <c r="C19" s="70"/>
      <c r="D19" s="70"/>
      <c r="E19" s="6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70">
        <f>U17-U18</f>
        <v>0</v>
      </c>
      <c r="V19" s="70">
        <f>V17-V18</f>
        <v>0</v>
      </c>
    </row>
    <row r="20" spans="1:22" x14ac:dyDescent="0.25">
      <c r="A20" s="5">
        <v>19</v>
      </c>
      <c r="B20" s="13" t="s">
        <v>45</v>
      </c>
      <c r="C20" s="6"/>
      <c r="D20" s="6">
        <v>8110050045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5</v>
      </c>
      <c r="V20" s="6">
        <v>10</v>
      </c>
    </row>
    <row r="21" spans="1:22" x14ac:dyDescent="0.25">
      <c r="A21" s="6">
        <v>20</v>
      </c>
      <c r="B21" s="14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/>
      <c r="U21" s="6">
        <v>4</v>
      </c>
      <c r="V21" s="6">
        <v>10</v>
      </c>
    </row>
    <row r="22" spans="1:22" x14ac:dyDescent="0.25">
      <c r="A22" s="5">
        <v>21</v>
      </c>
      <c r="B22" s="70" t="s">
        <v>110</v>
      </c>
      <c r="C22" s="70"/>
      <c r="D22" s="70"/>
      <c r="E22" s="6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70">
        <f>U20-U21</f>
        <v>1</v>
      </c>
      <c r="V22" s="70">
        <f>V20-V21</f>
        <v>0</v>
      </c>
    </row>
    <row r="23" spans="1:22" x14ac:dyDescent="0.25">
      <c r="A23" s="6">
        <v>22</v>
      </c>
      <c r="B23" s="13" t="s">
        <v>45</v>
      </c>
      <c r="C23" s="6"/>
      <c r="D23" s="6">
        <v>8110050072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/>
      <c r="T23" s="6"/>
      <c r="U23" s="6">
        <v>0</v>
      </c>
      <c r="V23" s="6">
        <v>5</v>
      </c>
    </row>
    <row r="24" spans="1:22" x14ac:dyDescent="0.25">
      <c r="A24" s="5">
        <v>23</v>
      </c>
      <c r="B24" s="14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 t="s">
        <v>40</v>
      </c>
      <c r="U24" s="6">
        <v>0</v>
      </c>
      <c r="V24" s="6">
        <v>5</v>
      </c>
    </row>
    <row r="25" spans="1:22" x14ac:dyDescent="0.25">
      <c r="A25" s="6">
        <v>24</v>
      </c>
      <c r="B25" s="70" t="s">
        <v>110</v>
      </c>
      <c r="C25" s="70"/>
      <c r="D25" s="70"/>
      <c r="E25" s="6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70">
        <f>U23-U24</f>
        <v>0</v>
      </c>
      <c r="V25" s="70">
        <f>V23-V24</f>
        <v>0</v>
      </c>
    </row>
    <row r="26" spans="1:22" x14ac:dyDescent="0.25">
      <c r="A26" s="5">
        <v>25</v>
      </c>
      <c r="B26" s="13" t="s">
        <v>45</v>
      </c>
      <c r="C26" s="6"/>
      <c r="D26" s="6">
        <v>8110050077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>
        <v>0</v>
      </c>
      <c r="V26" s="6">
        <v>0</v>
      </c>
    </row>
    <row r="27" spans="1:22" x14ac:dyDescent="0.25">
      <c r="A27" s="6">
        <v>26</v>
      </c>
      <c r="B27" s="14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/>
      <c r="U27" s="6">
        <v>0</v>
      </c>
      <c r="V27" s="6">
        <v>10</v>
      </c>
    </row>
    <row r="28" spans="1:22" x14ac:dyDescent="0.25">
      <c r="A28" s="5">
        <v>27</v>
      </c>
      <c r="B28" s="70" t="s">
        <v>110</v>
      </c>
      <c r="C28" s="70"/>
      <c r="D28" s="70"/>
      <c r="E28" s="6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70">
        <f>U26-U27</f>
        <v>0</v>
      </c>
      <c r="V28" s="70">
        <f>V26-V27</f>
        <v>-10</v>
      </c>
    </row>
    <row r="29" spans="1:22" x14ac:dyDescent="0.25">
      <c r="A29" s="6">
        <v>28</v>
      </c>
      <c r="B29" s="13" t="s">
        <v>45</v>
      </c>
      <c r="C29" s="6"/>
      <c r="D29" s="6">
        <v>8110050080</v>
      </c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/>
      <c r="T29" s="6"/>
      <c r="U29" s="6">
        <v>0</v>
      </c>
      <c r="V29" s="6">
        <v>7</v>
      </c>
    </row>
    <row r="30" spans="1:22" x14ac:dyDescent="0.25">
      <c r="A30" s="5">
        <v>29</v>
      </c>
      <c r="B30" s="14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/>
      <c r="U30" s="6">
        <v>7</v>
      </c>
      <c r="V30" s="6">
        <v>0</v>
      </c>
    </row>
    <row r="31" spans="1:22" x14ac:dyDescent="0.25">
      <c r="A31" s="6">
        <v>30</v>
      </c>
      <c r="B31" s="70" t="s">
        <v>110</v>
      </c>
      <c r="C31" s="70"/>
      <c r="D31" s="70"/>
      <c r="E31" s="6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70">
        <f>U29-U30</f>
        <v>-7</v>
      </c>
      <c r="V31" s="70">
        <f>V29-V30</f>
        <v>7</v>
      </c>
    </row>
    <row r="32" spans="1:22" x14ac:dyDescent="0.25">
      <c r="A32" s="5">
        <v>31</v>
      </c>
      <c r="B32" s="13" t="s">
        <v>45</v>
      </c>
      <c r="C32" s="6"/>
      <c r="D32" s="6">
        <v>8110050085</v>
      </c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/>
      <c r="T32" s="6"/>
      <c r="U32" s="6">
        <v>0</v>
      </c>
      <c r="V32" s="6">
        <v>0</v>
      </c>
    </row>
    <row r="33" spans="1:22" x14ac:dyDescent="0.25">
      <c r="A33" s="6">
        <v>32</v>
      </c>
      <c r="B33" s="14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/>
      <c r="U33" s="6">
        <v>0</v>
      </c>
      <c r="V33" s="6">
        <v>0</v>
      </c>
    </row>
    <row r="34" spans="1:22" x14ac:dyDescent="0.25">
      <c r="A34" s="5">
        <v>33</v>
      </c>
      <c r="B34" s="70" t="s">
        <v>110</v>
      </c>
      <c r="C34" s="70"/>
      <c r="D34" s="70"/>
      <c r="E34" s="6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70">
        <f>U32-U33</f>
        <v>0</v>
      </c>
      <c r="V34" s="70">
        <f>V32-V33</f>
        <v>0</v>
      </c>
    </row>
    <row r="35" spans="1:22" x14ac:dyDescent="0.25">
      <c r="A35" s="6">
        <v>34</v>
      </c>
      <c r="B35" s="13" t="s">
        <v>45</v>
      </c>
      <c r="C35" s="6"/>
      <c r="D35" s="6">
        <v>8110050086</v>
      </c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/>
      <c r="T35" s="6"/>
      <c r="U35" s="6">
        <v>6</v>
      </c>
      <c r="V35" s="6">
        <v>5</v>
      </c>
    </row>
    <row r="36" spans="1:22" x14ac:dyDescent="0.25">
      <c r="A36" s="5">
        <v>35</v>
      </c>
      <c r="B36" s="14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/>
      <c r="U36" s="6">
        <v>0</v>
      </c>
      <c r="V36" s="6">
        <v>10</v>
      </c>
    </row>
    <row r="37" spans="1:22" x14ac:dyDescent="0.25">
      <c r="A37" s="6">
        <v>36</v>
      </c>
      <c r="B37" s="70" t="s">
        <v>110</v>
      </c>
      <c r="C37" s="70"/>
      <c r="D37" s="70"/>
      <c r="E37" s="6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70">
        <f>U35-U36</f>
        <v>6</v>
      </c>
      <c r="V37" s="70">
        <f>V35-V36</f>
        <v>-5</v>
      </c>
    </row>
    <row r="38" spans="1:22" x14ac:dyDescent="0.25">
      <c r="A38" s="5">
        <v>37</v>
      </c>
      <c r="B38" s="13" t="s">
        <v>45</v>
      </c>
      <c r="C38" s="6"/>
      <c r="D38" s="6">
        <v>8110050087</v>
      </c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/>
      <c r="T38" s="6"/>
      <c r="U38" s="6">
        <v>1</v>
      </c>
      <c r="V38" s="6">
        <v>9</v>
      </c>
    </row>
    <row r="39" spans="1:22" x14ac:dyDescent="0.25">
      <c r="A39" s="6">
        <v>38</v>
      </c>
      <c r="B39" s="14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/>
      <c r="U39" s="6">
        <v>1</v>
      </c>
      <c r="V39" s="6">
        <v>1</v>
      </c>
    </row>
    <row r="40" spans="1:22" x14ac:dyDescent="0.25">
      <c r="A40" s="5">
        <v>39</v>
      </c>
      <c r="B40" s="71" t="s">
        <v>110</v>
      </c>
      <c r="C40" s="71"/>
      <c r="D40" s="71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1">
        <f>U38-U39</f>
        <v>0</v>
      </c>
      <c r="V40" s="71">
        <f>V38-V39</f>
        <v>8</v>
      </c>
    </row>
    <row r="41" spans="1:22" x14ac:dyDescent="0.25">
      <c r="E41"/>
    </row>
    <row r="42" spans="1:22" x14ac:dyDescent="0.25">
      <c r="E42"/>
    </row>
    <row r="43" spans="1:22" x14ac:dyDescent="0.25">
      <c r="D43" t="s">
        <v>63</v>
      </c>
      <c r="E43">
        <v>0</v>
      </c>
      <c r="R43" t="s">
        <v>64</v>
      </c>
    </row>
    <row r="44" spans="1:22" x14ac:dyDescent="0.25">
      <c r="E44">
        <v>10</v>
      </c>
      <c r="R44" t="s">
        <v>65</v>
      </c>
    </row>
    <row r="45" spans="1:22" x14ac:dyDescent="0.25">
      <c r="E45"/>
    </row>
    <row r="46" spans="1:22" x14ac:dyDescent="0.25">
      <c r="D46" t="s">
        <v>62</v>
      </c>
      <c r="E46">
        <v>0</v>
      </c>
      <c r="R46" t="s">
        <v>64</v>
      </c>
    </row>
    <row r="47" spans="1:22" x14ac:dyDescent="0.25">
      <c r="E47">
        <v>10</v>
      </c>
      <c r="R47" t="s">
        <v>65</v>
      </c>
    </row>
    <row r="48" spans="1:22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</sheetData>
  <conditionalFormatting sqref="U40:V40">
    <cfRule type="cellIs" dxfId="8" priority="4" operator="greaterThan">
      <formula>0</formula>
    </cfRule>
  </conditionalFormatting>
  <conditionalFormatting sqref="U4:V4 U7:V7 U13:V13 U16:V16 U19:V19 U22:V22 U25:V25 U28:V28 U31:V31 U34:V34 U37:V37 U40:V40">
    <cfRule type="cellIs" dxfId="7" priority="1" operator="lessThan">
      <formula>0</formula>
    </cfRule>
    <cfRule type="cellIs" dxfId="6" priority="2" operator="equal">
      <formula>0</formula>
    </cfRule>
    <cfRule type="cellIs" dxfId="5" priority="3" operator="greaterThan">
      <formula>0</formula>
    </cfRule>
  </conditionalFormatting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3C0C-5CFA-4FC9-8F19-8D31460FB9F4}">
  <dimension ref="A1:AE54"/>
  <sheetViews>
    <sheetView topLeftCell="A6" zoomScaleNormal="100" workbookViewId="0">
      <selection activeCell="AB37" sqref="U37:AB37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13" customWidth="1"/>
    <col min="22" max="22" width="15.28515625" customWidth="1"/>
    <col min="23" max="23" width="13.5703125" customWidth="1"/>
    <col min="24" max="24" width="33.28515625" bestFit="1" customWidth="1"/>
    <col min="25" max="25" width="38.7109375" bestFit="1" customWidth="1"/>
    <col min="26" max="26" width="44.5703125" bestFit="1" customWidth="1"/>
    <col min="27" max="27" width="32.7109375" bestFit="1" customWidth="1"/>
    <col min="28" max="28" width="45.7109375" bestFit="1" customWidth="1"/>
  </cols>
  <sheetData>
    <row r="1" spans="1:31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74</v>
      </c>
      <c r="V1" s="1" t="s">
        <v>75</v>
      </c>
      <c r="W1" s="11" t="s">
        <v>76</v>
      </c>
      <c r="X1" s="11" t="s">
        <v>77</v>
      </c>
      <c r="Y1" s="11" t="s">
        <v>78</v>
      </c>
      <c r="Z1" s="11" t="s">
        <v>79</v>
      </c>
      <c r="AA1" s="11" t="s">
        <v>80</v>
      </c>
      <c r="AB1" s="11" t="s">
        <v>81</v>
      </c>
      <c r="AC1" s="1" t="s">
        <v>125</v>
      </c>
      <c r="AD1" s="1" t="s">
        <v>112</v>
      </c>
      <c r="AE1" s="1" t="s">
        <v>110</v>
      </c>
    </row>
    <row r="2" spans="1:31" s="2" customFormat="1" ht="15.75" x14ac:dyDescent="0.25">
      <c r="A2" s="5">
        <v>1</v>
      </c>
      <c r="B2" s="12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3</v>
      </c>
      <c r="V2" s="10">
        <v>3</v>
      </c>
      <c r="W2" s="10">
        <v>0</v>
      </c>
      <c r="X2" s="10">
        <v>0</v>
      </c>
      <c r="Y2" s="10">
        <v>3</v>
      </c>
      <c r="Z2" s="10">
        <v>3</v>
      </c>
      <c r="AA2" s="10">
        <v>3</v>
      </c>
      <c r="AB2" s="10">
        <v>3</v>
      </c>
      <c r="AC2" s="10">
        <f>SUM(Table110113[[#This Row],[AbilityToVisitFriendsRelatives]:[SatisfactionWithSocialRelationsActivitie]])</f>
        <v>18</v>
      </c>
      <c r="AD2" s="10">
        <f>AVERAGE(Table110113[[#This Row],[AbilityToVisitFriendsRelatives]:[sum]])</f>
        <v>4</v>
      </c>
      <c r="AE2" s="10"/>
    </row>
    <row r="3" spans="1:31" ht="15.75" x14ac:dyDescent="0.25">
      <c r="A3" s="6">
        <v>2</v>
      </c>
      <c r="B3" s="14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3</v>
      </c>
      <c r="V3" s="6">
        <v>2</v>
      </c>
      <c r="W3" s="6">
        <v>3</v>
      </c>
      <c r="X3" s="6">
        <v>3</v>
      </c>
      <c r="Y3" s="6">
        <v>3</v>
      </c>
      <c r="Z3" s="6">
        <v>1</v>
      </c>
      <c r="AA3" s="6">
        <v>0</v>
      </c>
      <c r="AB3" s="6">
        <v>2</v>
      </c>
      <c r="AC3" s="10">
        <f>SUM(Table110113[[#This Row],[AbilityToVisitFriendsRelatives]:[SatisfactionWithSocialRelationsActivitie]])</f>
        <v>17</v>
      </c>
      <c r="AD3" s="10">
        <f>AVERAGE(Table110113[[#This Row],[AbilityToVisitFriendsRelatives]:[sum]])</f>
        <v>3.7777777777777777</v>
      </c>
      <c r="AE3" s="49"/>
    </row>
    <row r="4" spans="1:31" x14ac:dyDescent="0.25">
      <c r="A4" s="5">
        <v>3</v>
      </c>
      <c r="B4" s="70" t="s">
        <v>110</v>
      </c>
      <c r="C4" s="70"/>
      <c r="D4" s="70"/>
      <c r="E4" s="6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70">
        <f>U3-U2</f>
        <v>0</v>
      </c>
      <c r="V4" s="70">
        <f t="shared" ref="V4:AD4" si="0">V3-V2</f>
        <v>-1</v>
      </c>
      <c r="W4" s="70">
        <f t="shared" si="0"/>
        <v>3</v>
      </c>
      <c r="X4" s="70">
        <f t="shared" si="0"/>
        <v>3</v>
      </c>
      <c r="Y4" s="70">
        <f t="shared" si="0"/>
        <v>0</v>
      </c>
      <c r="Z4" s="70">
        <f t="shared" si="0"/>
        <v>-2</v>
      </c>
      <c r="AA4" s="70">
        <f t="shared" si="0"/>
        <v>-3</v>
      </c>
      <c r="AB4" s="70">
        <f t="shared" si="0"/>
        <v>-1</v>
      </c>
      <c r="AC4" s="70">
        <f t="shared" si="0"/>
        <v>-1</v>
      </c>
      <c r="AD4" s="70">
        <f t="shared" si="0"/>
        <v>-0.22222222222222232</v>
      </c>
      <c r="AE4" s="70"/>
    </row>
    <row r="5" spans="1:31" ht="15.75" x14ac:dyDescent="0.25">
      <c r="A5" s="6">
        <v>4</v>
      </c>
      <c r="B5" s="13" t="s">
        <v>45</v>
      </c>
      <c r="C5" s="6"/>
      <c r="D5" s="6">
        <v>8110020112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/>
      <c r="T5" s="6"/>
      <c r="U5" s="6">
        <v>3</v>
      </c>
      <c r="V5" s="6">
        <v>2</v>
      </c>
      <c r="W5" s="6">
        <v>3</v>
      </c>
      <c r="X5" s="6">
        <v>3</v>
      </c>
      <c r="Y5" s="6">
        <v>3</v>
      </c>
      <c r="Z5" s="6">
        <v>3</v>
      </c>
      <c r="AA5" s="6">
        <v>3</v>
      </c>
      <c r="AB5" s="6">
        <v>3</v>
      </c>
      <c r="AC5" s="10">
        <f>SUM(Table110113[[#This Row],[AbilityToVisitFriendsRelatives]:[SatisfactionWithSocialRelationsActivitie]])</f>
        <v>23</v>
      </c>
      <c r="AD5" s="10">
        <f>AVERAGE(Table110113[[#This Row],[AbilityToVisitFriendsRelatives]:[sum]])</f>
        <v>5.1111111111111107</v>
      </c>
      <c r="AE5" s="49"/>
    </row>
    <row r="6" spans="1:31" ht="15.75" x14ac:dyDescent="0.25">
      <c r="A6" s="5">
        <v>5</v>
      </c>
      <c r="B6" s="14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/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10">
        <f>SUM(Table110113[[#This Row],[AbilityToVisitFriendsRelatives]:[SatisfactionWithSocialRelationsActivitie]])</f>
        <v>8</v>
      </c>
      <c r="AD6" s="10">
        <f>AVERAGE(Table110113[[#This Row],[AbilityToVisitFriendsRelatives]:[sum]])</f>
        <v>1.7777777777777777</v>
      </c>
      <c r="AE6" s="49"/>
    </row>
    <row r="7" spans="1:31" x14ac:dyDescent="0.25">
      <c r="A7" s="6">
        <v>6</v>
      </c>
      <c r="B7" s="70" t="s">
        <v>110</v>
      </c>
      <c r="C7" s="70"/>
      <c r="D7" s="70"/>
      <c r="E7" s="6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70">
        <f>U6-U5</f>
        <v>-2</v>
      </c>
      <c r="V7" s="70">
        <f t="shared" ref="V7:AD7" si="1">V6-V5</f>
        <v>-1</v>
      </c>
      <c r="W7" s="70">
        <f t="shared" si="1"/>
        <v>-2</v>
      </c>
      <c r="X7" s="70">
        <f t="shared" si="1"/>
        <v>-2</v>
      </c>
      <c r="Y7" s="70">
        <f t="shared" si="1"/>
        <v>-2</v>
      </c>
      <c r="Z7" s="70">
        <f t="shared" si="1"/>
        <v>-2</v>
      </c>
      <c r="AA7" s="70">
        <f t="shared" si="1"/>
        <v>-2</v>
      </c>
      <c r="AB7" s="70">
        <f t="shared" si="1"/>
        <v>-2</v>
      </c>
      <c r="AC7" s="70">
        <f t="shared" si="1"/>
        <v>-15</v>
      </c>
      <c r="AD7" s="70">
        <f t="shared" si="1"/>
        <v>-3.333333333333333</v>
      </c>
      <c r="AE7" s="70"/>
    </row>
    <row r="8" spans="1:31" ht="15.75" x14ac:dyDescent="0.25">
      <c r="A8" s="5">
        <v>7</v>
      </c>
      <c r="B8" s="13" t="s">
        <v>45</v>
      </c>
      <c r="C8" s="6"/>
      <c r="D8" s="6">
        <v>8110020113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0</v>
      </c>
      <c r="V8" s="6">
        <v>3</v>
      </c>
      <c r="W8" s="6">
        <v>3</v>
      </c>
      <c r="X8" s="6">
        <v>3</v>
      </c>
      <c r="Y8" s="6">
        <v>2</v>
      </c>
      <c r="Z8" s="6">
        <v>3</v>
      </c>
      <c r="AA8" s="6">
        <v>2</v>
      </c>
      <c r="AB8" s="6">
        <v>2</v>
      </c>
      <c r="AC8" s="10">
        <f>SUM(Table110113[[#This Row],[AbilityToVisitFriendsRelatives]:[SatisfactionWithSocialRelationsActivitie]])</f>
        <v>18</v>
      </c>
      <c r="AD8" s="10">
        <f>AVERAGE(Table110113[[#This Row],[AbilityToVisitFriendsRelatives]:[sum]])</f>
        <v>4</v>
      </c>
      <c r="AE8" s="49"/>
    </row>
    <row r="9" spans="1:31" ht="15.75" x14ac:dyDescent="0.25">
      <c r="A9" s="6">
        <v>8</v>
      </c>
      <c r="B9" s="14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/>
      <c r="U9" s="6">
        <v>1</v>
      </c>
      <c r="V9" s="6">
        <v>1</v>
      </c>
      <c r="W9" s="6">
        <v>3</v>
      </c>
      <c r="X9" s="6">
        <v>3</v>
      </c>
      <c r="Y9" s="6">
        <v>0</v>
      </c>
      <c r="Z9" s="6">
        <v>2</v>
      </c>
      <c r="AA9" s="6">
        <v>3</v>
      </c>
      <c r="AB9" s="6">
        <v>1</v>
      </c>
      <c r="AC9" s="10">
        <f>SUM(Table110113[[#This Row],[AbilityToVisitFriendsRelatives]:[SatisfactionWithSocialRelationsActivitie]])</f>
        <v>14</v>
      </c>
      <c r="AD9" s="10">
        <f>AVERAGE(Table110113[[#This Row],[AbilityToVisitFriendsRelatives]:[sum]])</f>
        <v>3.1111111111111112</v>
      </c>
      <c r="AE9" s="49"/>
    </row>
    <row r="10" spans="1:31" x14ac:dyDescent="0.25">
      <c r="A10" s="5">
        <v>9</v>
      </c>
      <c r="B10" s="70" t="s">
        <v>110</v>
      </c>
      <c r="C10" s="70"/>
      <c r="D10" s="70"/>
      <c r="E10" s="6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70">
        <f>U9-U8</f>
        <v>1</v>
      </c>
      <c r="V10" s="70">
        <f t="shared" ref="V10:AD10" si="2">V9-V8</f>
        <v>-2</v>
      </c>
      <c r="W10" s="70">
        <f t="shared" si="2"/>
        <v>0</v>
      </c>
      <c r="X10" s="70">
        <f t="shared" si="2"/>
        <v>0</v>
      </c>
      <c r="Y10" s="70">
        <f t="shared" si="2"/>
        <v>-2</v>
      </c>
      <c r="Z10" s="70">
        <f t="shared" si="2"/>
        <v>-1</v>
      </c>
      <c r="AA10" s="70">
        <f t="shared" si="2"/>
        <v>1</v>
      </c>
      <c r="AB10" s="70">
        <f t="shared" si="2"/>
        <v>-1</v>
      </c>
      <c r="AC10" s="70">
        <f t="shared" si="2"/>
        <v>-4</v>
      </c>
      <c r="AD10" s="70">
        <f t="shared" si="2"/>
        <v>-0.88888888888888884</v>
      </c>
      <c r="AE10" s="70"/>
    </row>
    <row r="11" spans="1:31" ht="15.75" x14ac:dyDescent="0.25">
      <c r="A11" s="6">
        <v>10</v>
      </c>
      <c r="B11" s="13" t="s">
        <v>45</v>
      </c>
      <c r="C11" s="6"/>
      <c r="D11" s="6">
        <v>8110020114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/>
      <c r="T11" s="6"/>
      <c r="U11" s="6">
        <v>2</v>
      </c>
      <c r="V11" s="6">
        <v>1</v>
      </c>
      <c r="W11" s="6">
        <v>2</v>
      </c>
      <c r="X11" s="6">
        <v>3</v>
      </c>
      <c r="Y11" s="6">
        <v>3</v>
      </c>
      <c r="Z11" s="6">
        <v>3</v>
      </c>
      <c r="AA11" s="6"/>
      <c r="AB11" s="6">
        <v>2</v>
      </c>
      <c r="AC11" s="10">
        <f>SUM(Table110113[[#This Row],[AbilityToVisitFriendsRelatives]:[SatisfactionWithSocialRelationsActivitie]])</f>
        <v>16</v>
      </c>
      <c r="AD11" s="10">
        <f>AVERAGE(Table110113[[#This Row],[AbilityToVisitFriendsRelatives]:[sum]])</f>
        <v>4</v>
      </c>
      <c r="AE11" s="49"/>
    </row>
    <row r="12" spans="1:31" ht="15.75" x14ac:dyDescent="0.25">
      <c r="A12" s="5">
        <v>11</v>
      </c>
      <c r="B12" s="14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/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10">
        <f>SUM(Table110113[[#This Row],[AbilityToVisitFriendsRelatives]:[SatisfactionWithSocialRelationsActivitie]])</f>
        <v>8</v>
      </c>
      <c r="AD12" s="10">
        <f>AVERAGE(Table110113[[#This Row],[AbilityToVisitFriendsRelatives]:[sum]])</f>
        <v>1.7777777777777777</v>
      </c>
      <c r="AE12" s="49"/>
    </row>
    <row r="13" spans="1:31" x14ac:dyDescent="0.25">
      <c r="A13" s="6">
        <v>12</v>
      </c>
      <c r="B13" s="70" t="s">
        <v>110</v>
      </c>
      <c r="C13" s="70"/>
      <c r="D13" s="70"/>
      <c r="E13" s="6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70">
        <f>U12-U11</f>
        <v>-1</v>
      </c>
      <c r="V13" s="70">
        <f t="shared" ref="V13:AD13" si="3">V12-V11</f>
        <v>0</v>
      </c>
      <c r="W13" s="70">
        <f t="shared" si="3"/>
        <v>-1</v>
      </c>
      <c r="X13" s="70">
        <f t="shared" si="3"/>
        <v>-2</v>
      </c>
      <c r="Y13" s="70">
        <f t="shared" si="3"/>
        <v>-2</v>
      </c>
      <c r="Z13" s="70">
        <f t="shared" si="3"/>
        <v>-2</v>
      </c>
      <c r="AA13" s="70">
        <f t="shared" si="3"/>
        <v>1</v>
      </c>
      <c r="AB13" s="70">
        <f t="shared" si="3"/>
        <v>-1</v>
      </c>
      <c r="AC13" s="70">
        <f t="shared" si="3"/>
        <v>-8</v>
      </c>
      <c r="AD13" s="70">
        <f t="shared" si="3"/>
        <v>-2.2222222222222223</v>
      </c>
      <c r="AE13" s="70"/>
    </row>
    <row r="14" spans="1:31" ht="15.75" x14ac:dyDescent="0.25">
      <c r="A14" s="5">
        <v>13</v>
      </c>
      <c r="B14" s="13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 t="s">
        <v>40</v>
      </c>
      <c r="U14" s="6">
        <v>2</v>
      </c>
      <c r="V14" s="6">
        <v>2</v>
      </c>
      <c r="W14" s="6">
        <v>3</v>
      </c>
      <c r="X14" s="6">
        <v>1</v>
      </c>
      <c r="Y14" s="6">
        <v>2</v>
      </c>
      <c r="Z14" s="6">
        <v>3</v>
      </c>
      <c r="AA14" s="6">
        <v>-1</v>
      </c>
      <c r="AB14" s="6">
        <v>0</v>
      </c>
      <c r="AC14" s="10">
        <f>SUM(Table110113[[#This Row],[AbilityToVisitFriendsRelatives]:[SatisfactionWithSocialRelationsActivitie]])</f>
        <v>12</v>
      </c>
      <c r="AD14" s="10">
        <f>AVERAGE(Table110113[[#This Row],[AbilityToVisitFriendsRelatives]:[sum]])</f>
        <v>2.6666666666666665</v>
      </c>
      <c r="AE14" s="49"/>
    </row>
    <row r="15" spans="1:31" ht="15.75" x14ac:dyDescent="0.25">
      <c r="A15" s="6">
        <v>14</v>
      </c>
      <c r="B15" s="14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1</v>
      </c>
      <c r="V15" s="6">
        <v>2</v>
      </c>
      <c r="W15" s="6">
        <v>3</v>
      </c>
      <c r="X15" s="6">
        <v>3</v>
      </c>
      <c r="Y15" s="6">
        <v>3</v>
      </c>
      <c r="Z15" s="6">
        <v>1</v>
      </c>
      <c r="AA15" s="6">
        <v>3</v>
      </c>
      <c r="AB15" s="6">
        <v>1</v>
      </c>
      <c r="AC15" s="10">
        <f>SUM(Table110113[[#This Row],[AbilityToVisitFriendsRelatives]:[SatisfactionWithSocialRelationsActivitie]])</f>
        <v>17</v>
      </c>
      <c r="AD15" s="10">
        <f>AVERAGE(Table110113[[#This Row],[AbilityToVisitFriendsRelatives]:[sum]])</f>
        <v>3.7777777777777777</v>
      </c>
      <c r="AE15" s="49"/>
    </row>
    <row r="16" spans="1:31" x14ac:dyDescent="0.25">
      <c r="A16" s="5">
        <v>15</v>
      </c>
      <c r="B16" s="70" t="s">
        <v>110</v>
      </c>
      <c r="C16" s="70"/>
      <c r="D16" s="70"/>
      <c r="E16" s="6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70">
        <f>U15-U14</f>
        <v>-1</v>
      </c>
      <c r="V16" s="70">
        <f t="shared" ref="V16:AD16" si="4">V15-V14</f>
        <v>0</v>
      </c>
      <c r="W16" s="70">
        <f t="shared" si="4"/>
        <v>0</v>
      </c>
      <c r="X16" s="70">
        <f t="shared" si="4"/>
        <v>2</v>
      </c>
      <c r="Y16" s="70">
        <f t="shared" si="4"/>
        <v>1</v>
      </c>
      <c r="Z16" s="70">
        <f t="shared" si="4"/>
        <v>-2</v>
      </c>
      <c r="AA16" s="70">
        <f t="shared" si="4"/>
        <v>4</v>
      </c>
      <c r="AB16" s="70">
        <f t="shared" si="4"/>
        <v>1</v>
      </c>
      <c r="AC16" s="70">
        <f t="shared" si="4"/>
        <v>5</v>
      </c>
      <c r="AD16" s="70">
        <f t="shared" si="4"/>
        <v>1.1111111111111112</v>
      </c>
      <c r="AE16" s="70"/>
    </row>
    <row r="17" spans="1:31" ht="15.75" x14ac:dyDescent="0.25">
      <c r="A17" s="6">
        <v>16</v>
      </c>
      <c r="B17" s="13" t="s">
        <v>45</v>
      </c>
      <c r="C17" s="6"/>
      <c r="D17" s="6">
        <v>8110050031</v>
      </c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/>
      <c r="T17" s="6"/>
      <c r="U17" s="6">
        <v>0</v>
      </c>
      <c r="V17" s="6">
        <v>2</v>
      </c>
      <c r="W17" s="6">
        <v>3</v>
      </c>
      <c r="X17" s="6">
        <v>2</v>
      </c>
      <c r="Y17" s="6">
        <v>-1</v>
      </c>
      <c r="Z17" s="6">
        <v>0</v>
      </c>
      <c r="AA17" s="6">
        <v>0</v>
      </c>
      <c r="AB17" s="6">
        <v>2</v>
      </c>
      <c r="AC17" s="10">
        <f>SUM(Table110113[[#This Row],[AbilityToVisitFriendsRelatives]:[SatisfactionWithSocialRelationsActivitie]])</f>
        <v>8</v>
      </c>
      <c r="AD17" s="10">
        <f>AVERAGE(Table110113[[#This Row],[AbilityToVisitFriendsRelatives]:[sum]])</f>
        <v>1.7777777777777777</v>
      </c>
      <c r="AE17" s="49"/>
    </row>
    <row r="18" spans="1:31" ht="15.75" x14ac:dyDescent="0.25">
      <c r="A18" s="5">
        <v>17</v>
      </c>
      <c r="B18" s="14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/>
      <c r="U18" s="6">
        <v>2</v>
      </c>
      <c r="V18" s="6">
        <v>3</v>
      </c>
      <c r="W18" s="6">
        <v>2</v>
      </c>
      <c r="X18" s="6">
        <v>3</v>
      </c>
      <c r="Y18" s="6">
        <v>3</v>
      </c>
      <c r="Z18" s="6">
        <v>3</v>
      </c>
      <c r="AA18" s="6">
        <v>2</v>
      </c>
      <c r="AB18" s="6">
        <v>3</v>
      </c>
      <c r="AC18" s="10">
        <f>SUM(Table110113[[#This Row],[AbilityToVisitFriendsRelatives]:[SatisfactionWithSocialRelationsActivitie]])</f>
        <v>21</v>
      </c>
      <c r="AD18" s="10">
        <f>AVERAGE(Table110113[[#This Row],[AbilityToVisitFriendsRelatives]:[sum]])</f>
        <v>4.666666666666667</v>
      </c>
      <c r="AE18" s="49"/>
    </row>
    <row r="19" spans="1:31" x14ac:dyDescent="0.25">
      <c r="A19" s="6">
        <v>18</v>
      </c>
      <c r="B19" s="70" t="s">
        <v>110</v>
      </c>
      <c r="C19" s="70"/>
      <c r="D19" s="70"/>
      <c r="E19" s="6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70">
        <f>U18-U17</f>
        <v>2</v>
      </c>
      <c r="V19" s="70">
        <f t="shared" ref="V19:AD19" si="5">V18-V17</f>
        <v>1</v>
      </c>
      <c r="W19" s="70">
        <f t="shared" si="5"/>
        <v>-1</v>
      </c>
      <c r="X19" s="70">
        <f t="shared" si="5"/>
        <v>1</v>
      </c>
      <c r="Y19" s="70">
        <f t="shared" si="5"/>
        <v>4</v>
      </c>
      <c r="Z19" s="70">
        <f t="shared" si="5"/>
        <v>3</v>
      </c>
      <c r="AA19" s="70">
        <f t="shared" si="5"/>
        <v>2</v>
      </c>
      <c r="AB19" s="70">
        <f t="shared" si="5"/>
        <v>1</v>
      </c>
      <c r="AC19" s="70">
        <f t="shared" si="5"/>
        <v>13</v>
      </c>
      <c r="AD19" s="70">
        <f t="shared" si="5"/>
        <v>2.8888888888888893</v>
      </c>
      <c r="AE19" s="70"/>
    </row>
    <row r="20" spans="1:31" ht="15.75" x14ac:dyDescent="0.25">
      <c r="A20" s="5">
        <v>19</v>
      </c>
      <c r="B20" s="13" t="s">
        <v>45</v>
      </c>
      <c r="C20" s="6"/>
      <c r="D20" s="6">
        <v>8110050045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2</v>
      </c>
      <c r="V20" s="6">
        <v>3</v>
      </c>
      <c r="W20" s="6">
        <v>3</v>
      </c>
      <c r="X20" s="6">
        <v>2</v>
      </c>
      <c r="Y20" s="6">
        <v>3</v>
      </c>
      <c r="Z20" s="6">
        <v>3</v>
      </c>
      <c r="AA20" s="6">
        <v>3</v>
      </c>
      <c r="AB20" s="6">
        <v>2</v>
      </c>
      <c r="AC20" s="10">
        <f>SUM(Table110113[[#This Row],[AbilityToVisitFriendsRelatives]:[SatisfactionWithSocialRelationsActivitie]])</f>
        <v>21</v>
      </c>
      <c r="AD20" s="10">
        <f>AVERAGE(Table110113[[#This Row],[AbilityToVisitFriendsRelatives]:[sum]])</f>
        <v>4.666666666666667</v>
      </c>
      <c r="AE20" s="49"/>
    </row>
    <row r="21" spans="1:31" ht="15.75" x14ac:dyDescent="0.25">
      <c r="A21" s="6">
        <v>20</v>
      </c>
      <c r="B21" s="14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/>
      <c r="U21" s="6">
        <v>2</v>
      </c>
      <c r="V21" s="6">
        <v>3</v>
      </c>
      <c r="W21" s="6">
        <v>3</v>
      </c>
      <c r="X21" s="6">
        <v>2</v>
      </c>
      <c r="Y21" s="6">
        <v>2</v>
      </c>
      <c r="Z21" s="6">
        <v>1</v>
      </c>
      <c r="AA21" s="6">
        <v>0</v>
      </c>
      <c r="AB21" s="6">
        <v>1</v>
      </c>
      <c r="AC21" s="10">
        <f>SUM(Table110113[[#This Row],[AbilityToVisitFriendsRelatives]:[SatisfactionWithSocialRelationsActivitie]])</f>
        <v>14</v>
      </c>
      <c r="AD21" s="10">
        <f>AVERAGE(Table110113[[#This Row],[AbilityToVisitFriendsRelatives]:[sum]])</f>
        <v>3.1111111111111112</v>
      </c>
      <c r="AE21" s="49"/>
    </row>
    <row r="22" spans="1:31" x14ac:dyDescent="0.25">
      <c r="A22" s="5">
        <v>21</v>
      </c>
      <c r="B22" s="70" t="s">
        <v>110</v>
      </c>
      <c r="C22" s="70"/>
      <c r="D22" s="70"/>
      <c r="E22" s="6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70">
        <f>U21-U20</f>
        <v>0</v>
      </c>
      <c r="V22" s="70">
        <f t="shared" ref="V22:AD22" si="6">V21-V20</f>
        <v>0</v>
      </c>
      <c r="W22" s="70">
        <f t="shared" si="6"/>
        <v>0</v>
      </c>
      <c r="X22" s="70">
        <f t="shared" si="6"/>
        <v>0</v>
      </c>
      <c r="Y22" s="70">
        <f t="shared" si="6"/>
        <v>-1</v>
      </c>
      <c r="Z22" s="70">
        <f t="shared" si="6"/>
        <v>-2</v>
      </c>
      <c r="AA22" s="70">
        <f t="shared" si="6"/>
        <v>-3</v>
      </c>
      <c r="AB22" s="70">
        <f t="shared" si="6"/>
        <v>-1</v>
      </c>
      <c r="AC22" s="70">
        <f t="shared" si="6"/>
        <v>-7</v>
      </c>
      <c r="AD22" s="70">
        <f t="shared" si="6"/>
        <v>-1.5555555555555558</v>
      </c>
      <c r="AE22" s="70"/>
    </row>
    <row r="23" spans="1:31" ht="15.75" x14ac:dyDescent="0.25">
      <c r="A23" s="6">
        <v>22</v>
      </c>
      <c r="B23" s="13" t="s">
        <v>45</v>
      </c>
      <c r="C23" s="6"/>
      <c r="D23" s="6">
        <v>8110050072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/>
      <c r="T23" s="6"/>
      <c r="U23" s="6">
        <v>2</v>
      </c>
      <c r="V23" s="6">
        <v>2</v>
      </c>
      <c r="W23" s="6">
        <v>2</v>
      </c>
      <c r="X23" s="6">
        <v>2</v>
      </c>
      <c r="Y23" s="6">
        <v>2</v>
      </c>
      <c r="Z23" s="6">
        <v>3</v>
      </c>
      <c r="AA23" s="6">
        <v>2</v>
      </c>
      <c r="AB23" s="6">
        <v>2</v>
      </c>
      <c r="AC23" s="10">
        <f>SUM(Table110113[[#This Row],[AbilityToVisitFriendsRelatives]:[SatisfactionWithSocialRelationsActivitie]])</f>
        <v>17</v>
      </c>
      <c r="AD23" s="10">
        <f>AVERAGE(Table110113[[#This Row],[AbilityToVisitFriendsRelatives]:[sum]])</f>
        <v>3.7777777777777777</v>
      </c>
      <c r="AE23" s="49"/>
    </row>
    <row r="24" spans="1:31" ht="15.75" x14ac:dyDescent="0.25">
      <c r="A24" s="5">
        <v>23</v>
      </c>
      <c r="B24" s="14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/>
      <c r="U24" s="6">
        <v>2</v>
      </c>
      <c r="V24" s="6">
        <v>3</v>
      </c>
      <c r="W24" s="6">
        <v>2</v>
      </c>
      <c r="X24" s="6">
        <v>2</v>
      </c>
      <c r="Y24" s="6">
        <v>1</v>
      </c>
      <c r="Z24" s="6">
        <v>2</v>
      </c>
      <c r="AA24" s="6">
        <v>1</v>
      </c>
      <c r="AB24" s="6">
        <v>3</v>
      </c>
      <c r="AC24" s="10">
        <f>SUM(Table110113[[#This Row],[AbilityToVisitFriendsRelatives]:[SatisfactionWithSocialRelationsActivitie]])</f>
        <v>16</v>
      </c>
      <c r="AD24" s="10">
        <f>AVERAGE(Table110113[[#This Row],[AbilityToVisitFriendsRelatives]:[sum]])</f>
        <v>3.5555555555555554</v>
      </c>
      <c r="AE24" s="49"/>
    </row>
    <row r="25" spans="1:31" x14ac:dyDescent="0.25">
      <c r="A25" s="6">
        <v>24</v>
      </c>
      <c r="B25" s="70" t="s">
        <v>110</v>
      </c>
      <c r="C25" s="70"/>
      <c r="D25" s="70"/>
      <c r="E25" s="6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70">
        <f>U24-U23</f>
        <v>0</v>
      </c>
      <c r="V25" s="70">
        <f t="shared" ref="V25:AD25" si="7">V24-V23</f>
        <v>1</v>
      </c>
      <c r="W25" s="70">
        <f t="shared" si="7"/>
        <v>0</v>
      </c>
      <c r="X25" s="70">
        <f t="shared" si="7"/>
        <v>0</v>
      </c>
      <c r="Y25" s="70">
        <f t="shared" si="7"/>
        <v>-1</v>
      </c>
      <c r="Z25" s="70">
        <f t="shared" si="7"/>
        <v>-1</v>
      </c>
      <c r="AA25" s="70">
        <f t="shared" si="7"/>
        <v>-1</v>
      </c>
      <c r="AB25" s="70">
        <f t="shared" si="7"/>
        <v>1</v>
      </c>
      <c r="AC25" s="70">
        <f t="shared" si="7"/>
        <v>-1</v>
      </c>
      <c r="AD25" s="70">
        <f t="shared" si="7"/>
        <v>-0.22222222222222232</v>
      </c>
      <c r="AE25" s="70"/>
    </row>
    <row r="26" spans="1:31" ht="15.75" x14ac:dyDescent="0.25">
      <c r="A26" s="5">
        <v>25</v>
      </c>
      <c r="B26" s="13" t="s">
        <v>45</v>
      </c>
      <c r="C26" s="6"/>
      <c r="D26" s="6">
        <v>8110050077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>
        <v>2</v>
      </c>
      <c r="V26" s="6">
        <v>3</v>
      </c>
      <c r="W26" s="6">
        <v>1</v>
      </c>
      <c r="X26" s="6"/>
      <c r="Y26" s="6">
        <v>1</v>
      </c>
      <c r="Z26" s="6">
        <v>0</v>
      </c>
      <c r="AA26" s="6">
        <v>3</v>
      </c>
      <c r="AB26" s="6">
        <v>2</v>
      </c>
      <c r="AC26" s="10">
        <f>SUM(Table110113[[#This Row],[AbilityToVisitFriendsRelatives]:[SatisfactionWithSocialRelationsActivitie]])</f>
        <v>12</v>
      </c>
      <c r="AD26" s="10">
        <f>AVERAGE(Table110113[[#This Row],[AbilityToVisitFriendsRelatives]:[sum]])</f>
        <v>3</v>
      </c>
      <c r="AE26" s="49"/>
    </row>
    <row r="27" spans="1:31" ht="15.75" x14ac:dyDescent="0.25">
      <c r="A27" s="6">
        <v>26</v>
      </c>
      <c r="B27" s="14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/>
      <c r="U27" s="6">
        <v>3</v>
      </c>
      <c r="V27" s="6">
        <v>3</v>
      </c>
      <c r="W27" s="6">
        <v>1</v>
      </c>
      <c r="X27" s="6">
        <v>3</v>
      </c>
      <c r="Y27" s="6">
        <v>3</v>
      </c>
      <c r="Z27" s="6">
        <v>3</v>
      </c>
      <c r="AA27" s="6">
        <v>3</v>
      </c>
      <c r="AB27" s="6">
        <v>1</v>
      </c>
      <c r="AC27" s="10">
        <f>SUM(Table110113[[#This Row],[AbilityToVisitFriendsRelatives]:[SatisfactionWithSocialRelationsActivitie]])</f>
        <v>20</v>
      </c>
      <c r="AD27" s="10">
        <f>AVERAGE(Table110113[[#This Row],[AbilityToVisitFriendsRelatives]:[sum]])</f>
        <v>4.4444444444444446</v>
      </c>
      <c r="AE27" s="49"/>
    </row>
    <row r="28" spans="1:31" x14ac:dyDescent="0.25">
      <c r="A28" s="5">
        <v>27</v>
      </c>
      <c r="B28" s="70" t="s">
        <v>110</v>
      </c>
      <c r="C28" s="70"/>
      <c r="D28" s="70"/>
      <c r="E28" s="6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70">
        <f>U27-U26</f>
        <v>1</v>
      </c>
      <c r="V28" s="70">
        <f t="shared" ref="V28:AD28" si="8">V27-V26</f>
        <v>0</v>
      </c>
      <c r="W28" s="70">
        <f t="shared" si="8"/>
        <v>0</v>
      </c>
      <c r="X28" s="70">
        <f t="shared" si="8"/>
        <v>3</v>
      </c>
      <c r="Y28" s="70">
        <f t="shared" si="8"/>
        <v>2</v>
      </c>
      <c r="Z28" s="70">
        <f t="shared" si="8"/>
        <v>3</v>
      </c>
      <c r="AA28" s="70">
        <f t="shared" si="8"/>
        <v>0</v>
      </c>
      <c r="AB28" s="70">
        <f t="shared" si="8"/>
        <v>-1</v>
      </c>
      <c r="AC28" s="70">
        <f t="shared" si="8"/>
        <v>8</v>
      </c>
      <c r="AD28" s="70">
        <f t="shared" si="8"/>
        <v>1.4444444444444446</v>
      </c>
      <c r="AE28" s="70"/>
    </row>
    <row r="29" spans="1:31" ht="15.75" x14ac:dyDescent="0.25">
      <c r="A29" s="6">
        <v>28</v>
      </c>
      <c r="B29" s="13" t="s">
        <v>45</v>
      </c>
      <c r="C29" s="6"/>
      <c r="D29" s="6">
        <v>8110050080</v>
      </c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/>
      <c r="T29" s="6"/>
      <c r="U29" s="6">
        <v>3</v>
      </c>
      <c r="V29" s="6">
        <v>0</v>
      </c>
      <c r="W29" s="6">
        <v>3</v>
      </c>
      <c r="X29" s="6">
        <v>3</v>
      </c>
      <c r="Y29" s="6">
        <v>3</v>
      </c>
      <c r="Z29" s="6">
        <v>0</v>
      </c>
      <c r="AA29" s="6">
        <v>3</v>
      </c>
      <c r="AB29" s="6">
        <v>3</v>
      </c>
      <c r="AC29" s="10">
        <f>SUM(Table110113[[#This Row],[AbilityToVisitFriendsRelatives]:[SatisfactionWithSocialRelationsActivitie]])</f>
        <v>18</v>
      </c>
      <c r="AD29" s="10">
        <f>AVERAGE(Table110113[[#This Row],[AbilityToVisitFriendsRelatives]:[sum]])</f>
        <v>4</v>
      </c>
      <c r="AE29" s="49"/>
    </row>
    <row r="30" spans="1:31" ht="15.75" x14ac:dyDescent="0.25">
      <c r="A30" s="5">
        <v>29</v>
      </c>
      <c r="B30" s="14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/>
      <c r="U30" s="6">
        <v>3</v>
      </c>
      <c r="V30" s="6">
        <v>3</v>
      </c>
      <c r="W30" s="6">
        <v>3</v>
      </c>
      <c r="X30" s="6">
        <v>3</v>
      </c>
      <c r="Y30" s="6">
        <v>3</v>
      </c>
      <c r="Z30" s="6">
        <v>3</v>
      </c>
      <c r="AA30" s="6">
        <v>0</v>
      </c>
      <c r="AB30" s="6">
        <v>3</v>
      </c>
      <c r="AC30" s="10">
        <f>SUM(Table110113[[#This Row],[AbilityToVisitFriendsRelatives]:[SatisfactionWithSocialRelationsActivitie]])</f>
        <v>21</v>
      </c>
      <c r="AD30" s="10">
        <f>AVERAGE(Table110113[[#This Row],[AbilityToVisitFriendsRelatives]:[sum]])</f>
        <v>4.666666666666667</v>
      </c>
      <c r="AE30" s="49"/>
    </row>
    <row r="31" spans="1:31" x14ac:dyDescent="0.25">
      <c r="A31" s="6">
        <v>30</v>
      </c>
      <c r="B31" s="70" t="s">
        <v>110</v>
      </c>
      <c r="C31" s="70"/>
      <c r="D31" s="70"/>
      <c r="E31" s="6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70">
        <f>U30-U29</f>
        <v>0</v>
      </c>
      <c r="V31" s="70">
        <f t="shared" ref="V31:AD31" si="9">V30-V29</f>
        <v>3</v>
      </c>
      <c r="W31" s="70">
        <f t="shared" si="9"/>
        <v>0</v>
      </c>
      <c r="X31" s="70">
        <f t="shared" si="9"/>
        <v>0</v>
      </c>
      <c r="Y31" s="70">
        <f t="shared" si="9"/>
        <v>0</v>
      </c>
      <c r="Z31" s="70">
        <f t="shared" si="9"/>
        <v>3</v>
      </c>
      <c r="AA31" s="70">
        <f t="shared" si="9"/>
        <v>-3</v>
      </c>
      <c r="AB31" s="70">
        <f t="shared" si="9"/>
        <v>0</v>
      </c>
      <c r="AC31" s="70">
        <f t="shared" si="9"/>
        <v>3</v>
      </c>
      <c r="AD31" s="70">
        <f t="shared" si="9"/>
        <v>0.66666666666666696</v>
      </c>
      <c r="AE31" s="70"/>
    </row>
    <row r="32" spans="1:31" ht="15.75" x14ac:dyDescent="0.25">
      <c r="A32" s="5">
        <v>31</v>
      </c>
      <c r="B32" s="13" t="s">
        <v>45</v>
      </c>
      <c r="C32" s="6"/>
      <c r="D32" s="6">
        <v>8110050085</v>
      </c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/>
      <c r="T32" s="6"/>
      <c r="U32" s="6">
        <v>0</v>
      </c>
      <c r="V32" s="6">
        <v>0</v>
      </c>
      <c r="W32" s="6">
        <v>3</v>
      </c>
      <c r="X32" s="6">
        <v>2</v>
      </c>
      <c r="Y32" s="6">
        <v>0</v>
      </c>
      <c r="Z32" s="6">
        <v>0</v>
      </c>
      <c r="AA32" s="6">
        <v>-1</v>
      </c>
      <c r="AB32" s="6">
        <v>0</v>
      </c>
      <c r="AC32" s="10">
        <f>SUM(Table110113[[#This Row],[AbilityToVisitFriendsRelatives]:[SatisfactionWithSocialRelationsActivitie]])</f>
        <v>4</v>
      </c>
      <c r="AD32" s="10">
        <f>AVERAGE(Table110113[[#This Row],[AbilityToVisitFriendsRelatives]:[sum]])</f>
        <v>0.88888888888888884</v>
      </c>
      <c r="AE32" s="49"/>
    </row>
    <row r="33" spans="1:31" ht="15.75" x14ac:dyDescent="0.25">
      <c r="A33" s="6">
        <v>32</v>
      </c>
      <c r="B33" s="14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/>
      <c r="U33" s="6">
        <v>2</v>
      </c>
      <c r="V33" s="6">
        <v>3</v>
      </c>
      <c r="W33" s="6">
        <v>3</v>
      </c>
      <c r="X33" s="6">
        <v>3</v>
      </c>
      <c r="Y33" s="6">
        <v>3</v>
      </c>
      <c r="Z33" s="6">
        <v>3</v>
      </c>
      <c r="AA33" s="6">
        <v>3</v>
      </c>
      <c r="AB33" s="6">
        <v>3</v>
      </c>
      <c r="AC33" s="10">
        <f>SUM(Table110113[[#This Row],[AbilityToVisitFriendsRelatives]:[SatisfactionWithSocialRelationsActivitie]])</f>
        <v>23</v>
      </c>
      <c r="AD33" s="10">
        <f>AVERAGE(Table110113[[#This Row],[AbilityToVisitFriendsRelatives]:[sum]])</f>
        <v>5.1111111111111107</v>
      </c>
      <c r="AE33" s="49"/>
    </row>
    <row r="34" spans="1:31" x14ac:dyDescent="0.25">
      <c r="A34" s="5">
        <v>33</v>
      </c>
      <c r="B34" s="70" t="s">
        <v>110</v>
      </c>
      <c r="C34" s="70"/>
      <c r="D34" s="70"/>
      <c r="E34" s="6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70">
        <f>U33-U32</f>
        <v>2</v>
      </c>
      <c r="V34" s="70">
        <f t="shared" ref="V34:AD34" si="10">V33-V32</f>
        <v>3</v>
      </c>
      <c r="W34" s="70">
        <f t="shared" si="10"/>
        <v>0</v>
      </c>
      <c r="X34" s="70">
        <f t="shared" si="10"/>
        <v>1</v>
      </c>
      <c r="Y34" s="70">
        <f t="shared" si="10"/>
        <v>3</v>
      </c>
      <c r="Z34" s="70">
        <f t="shared" si="10"/>
        <v>3</v>
      </c>
      <c r="AA34" s="70">
        <f t="shared" si="10"/>
        <v>4</v>
      </c>
      <c r="AB34" s="70">
        <f t="shared" si="10"/>
        <v>3</v>
      </c>
      <c r="AC34" s="70">
        <f t="shared" si="10"/>
        <v>19</v>
      </c>
      <c r="AD34" s="70">
        <f t="shared" si="10"/>
        <v>4.2222222222222214</v>
      </c>
      <c r="AE34" s="70"/>
    </row>
    <row r="35" spans="1:31" ht="15.75" x14ac:dyDescent="0.25">
      <c r="A35" s="6">
        <v>34</v>
      </c>
      <c r="B35" s="13" t="s">
        <v>45</v>
      </c>
      <c r="C35" s="6"/>
      <c r="D35" s="6">
        <v>8110050086</v>
      </c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/>
      <c r="T35" s="6"/>
      <c r="U35" s="6">
        <v>-1</v>
      </c>
      <c r="V35" s="6">
        <v>3</v>
      </c>
      <c r="W35" s="6">
        <v>3</v>
      </c>
      <c r="X35" s="6">
        <v>3</v>
      </c>
      <c r="Y35" s="6">
        <v>1</v>
      </c>
      <c r="Z35" s="6">
        <v>3</v>
      </c>
      <c r="AA35" s="6">
        <v>3</v>
      </c>
      <c r="AB35" s="6">
        <v>3</v>
      </c>
      <c r="AC35" s="10">
        <f>SUM(Table110113[[#This Row],[AbilityToVisitFriendsRelatives]:[SatisfactionWithSocialRelationsActivitie]])</f>
        <v>18</v>
      </c>
      <c r="AD35" s="10">
        <f>AVERAGE(Table110113[[#This Row],[AbilityToVisitFriendsRelatives]:[sum]])</f>
        <v>4</v>
      </c>
      <c r="AE35" s="49"/>
    </row>
    <row r="36" spans="1:31" ht="15.75" x14ac:dyDescent="0.25">
      <c r="A36" s="5">
        <v>35</v>
      </c>
      <c r="B36" s="14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/>
      <c r="U36" s="6">
        <v>3</v>
      </c>
      <c r="V36" s="6">
        <v>3</v>
      </c>
      <c r="W36" s="6">
        <v>3</v>
      </c>
      <c r="X36" s="6">
        <v>3</v>
      </c>
      <c r="Y36" s="6">
        <v>2</v>
      </c>
      <c r="Z36" s="6">
        <v>3</v>
      </c>
      <c r="AA36" s="6">
        <v>3</v>
      </c>
      <c r="AB36" s="6">
        <v>3</v>
      </c>
      <c r="AC36" s="10">
        <f>SUM(Table110113[[#This Row],[AbilityToVisitFriendsRelatives]:[SatisfactionWithSocialRelationsActivitie]])</f>
        <v>23</v>
      </c>
      <c r="AD36" s="10">
        <f>AVERAGE(Table110113[[#This Row],[AbilityToVisitFriendsRelatives]:[sum]])</f>
        <v>5.1111111111111107</v>
      </c>
      <c r="AE36" s="49"/>
    </row>
    <row r="37" spans="1:31" x14ac:dyDescent="0.25">
      <c r="A37" s="6">
        <v>36</v>
      </c>
      <c r="B37" s="70" t="s">
        <v>110</v>
      </c>
      <c r="C37" s="70"/>
      <c r="D37" s="70"/>
      <c r="E37" s="6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70">
        <f>U36-U35</f>
        <v>4</v>
      </c>
      <c r="V37" s="70">
        <f t="shared" ref="V37:AD37" si="11">V36-V35</f>
        <v>0</v>
      </c>
      <c r="W37" s="70">
        <f t="shared" si="11"/>
        <v>0</v>
      </c>
      <c r="X37" s="70">
        <f t="shared" si="11"/>
        <v>0</v>
      </c>
      <c r="Y37" s="70">
        <f t="shared" si="11"/>
        <v>1</v>
      </c>
      <c r="Z37" s="70">
        <f t="shared" si="11"/>
        <v>0</v>
      </c>
      <c r="AA37" s="70">
        <f t="shared" si="11"/>
        <v>0</v>
      </c>
      <c r="AB37" s="70">
        <f t="shared" si="11"/>
        <v>0</v>
      </c>
      <c r="AC37" s="70">
        <f t="shared" si="11"/>
        <v>5</v>
      </c>
      <c r="AD37" s="70">
        <f t="shared" si="11"/>
        <v>1.1111111111111107</v>
      </c>
      <c r="AE37" s="70"/>
    </row>
    <row r="38" spans="1:31" ht="15.75" x14ac:dyDescent="0.25">
      <c r="A38" s="5">
        <v>37</v>
      </c>
      <c r="B38" s="13" t="s">
        <v>45</v>
      </c>
      <c r="C38" s="6"/>
      <c r="D38" s="6">
        <v>8110050087</v>
      </c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/>
      <c r="T38" s="6"/>
      <c r="U38" s="6">
        <v>2</v>
      </c>
      <c r="V38" s="6">
        <v>1</v>
      </c>
      <c r="W38" s="6">
        <v>3</v>
      </c>
      <c r="X38" s="6">
        <v>2</v>
      </c>
      <c r="Y38" s="6">
        <v>1</v>
      </c>
      <c r="Z38" s="6">
        <v>1</v>
      </c>
      <c r="AA38" s="6">
        <v>1</v>
      </c>
      <c r="AB38" s="6">
        <v>0</v>
      </c>
      <c r="AC38" s="10">
        <f>SUM(Table110113[[#This Row],[AbilityToVisitFriendsRelatives]:[SatisfactionWithSocialRelationsActivitie]])</f>
        <v>11</v>
      </c>
      <c r="AD38" s="10">
        <f>AVERAGE(Table110113[[#This Row],[AbilityToVisitFriendsRelatives]:[sum]])</f>
        <v>2.4444444444444446</v>
      </c>
      <c r="AE38" s="49"/>
    </row>
    <row r="39" spans="1:31" ht="15.75" x14ac:dyDescent="0.25">
      <c r="A39" s="6">
        <v>38</v>
      </c>
      <c r="B39" s="14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/>
      <c r="U39" s="6">
        <v>1</v>
      </c>
      <c r="V39" s="6">
        <v>1</v>
      </c>
      <c r="W39" s="6">
        <v>3</v>
      </c>
      <c r="X39" s="6">
        <v>1</v>
      </c>
      <c r="Y39" s="6">
        <v>0</v>
      </c>
      <c r="Z39" s="6">
        <v>1</v>
      </c>
      <c r="AA39" s="6">
        <v>3</v>
      </c>
      <c r="AB39" s="6">
        <v>3</v>
      </c>
      <c r="AC39" s="10">
        <f>SUM(Table110113[[#This Row],[AbilityToVisitFriendsRelatives]:[SatisfactionWithSocialRelationsActivitie]])</f>
        <v>13</v>
      </c>
      <c r="AD39" s="10">
        <f>AVERAGE(Table110113[[#This Row],[AbilityToVisitFriendsRelatives]:[sum]])</f>
        <v>2.8888888888888888</v>
      </c>
      <c r="AE39" s="49"/>
    </row>
    <row r="40" spans="1:31" x14ac:dyDescent="0.25">
      <c r="A40" s="5">
        <v>39</v>
      </c>
      <c r="B40" s="70" t="s">
        <v>110</v>
      </c>
      <c r="C40" s="70"/>
      <c r="D40" s="70"/>
      <c r="E40" s="6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70">
        <f>U39-U38</f>
        <v>-1</v>
      </c>
      <c r="V40" s="70">
        <f t="shared" ref="V40:AD40" si="12">V39-V38</f>
        <v>0</v>
      </c>
      <c r="W40" s="70">
        <f t="shared" si="12"/>
        <v>0</v>
      </c>
      <c r="X40" s="70">
        <f t="shared" si="12"/>
        <v>-1</v>
      </c>
      <c r="Y40" s="70">
        <f t="shared" si="12"/>
        <v>-1</v>
      </c>
      <c r="Z40" s="70">
        <f t="shared" si="12"/>
        <v>0</v>
      </c>
      <c r="AA40" s="70">
        <f t="shared" si="12"/>
        <v>2</v>
      </c>
      <c r="AB40" s="70">
        <f t="shared" si="12"/>
        <v>3</v>
      </c>
      <c r="AC40" s="70">
        <f t="shared" si="12"/>
        <v>2</v>
      </c>
      <c r="AD40" s="70">
        <f t="shared" si="12"/>
        <v>0.4444444444444442</v>
      </c>
      <c r="AE40" s="70"/>
    </row>
    <row r="41" spans="1:31" x14ac:dyDescent="0.25">
      <c r="E41"/>
    </row>
    <row r="42" spans="1:31" x14ac:dyDescent="0.25">
      <c r="E42"/>
      <c r="U42" t="s">
        <v>90</v>
      </c>
      <c r="V42" t="s">
        <v>91</v>
      </c>
    </row>
    <row r="43" spans="1:31" x14ac:dyDescent="0.25">
      <c r="E43"/>
      <c r="U43" t="s">
        <v>67</v>
      </c>
      <c r="V43">
        <v>0</v>
      </c>
    </row>
    <row r="44" spans="1:31" x14ac:dyDescent="0.25">
      <c r="E44"/>
      <c r="U44" t="s">
        <v>86</v>
      </c>
      <c r="V44">
        <v>1</v>
      </c>
    </row>
    <row r="45" spans="1:31" x14ac:dyDescent="0.25">
      <c r="E45"/>
      <c r="U45" t="s">
        <v>87</v>
      </c>
      <c r="V45">
        <v>2</v>
      </c>
    </row>
    <row r="46" spans="1:31" x14ac:dyDescent="0.25">
      <c r="E46"/>
      <c r="U46" t="s">
        <v>88</v>
      </c>
      <c r="V46">
        <v>3</v>
      </c>
    </row>
    <row r="47" spans="1:31" x14ac:dyDescent="0.25">
      <c r="E47"/>
      <c r="U47" t="s">
        <v>89</v>
      </c>
      <c r="V47">
        <v>-1</v>
      </c>
    </row>
    <row r="48" spans="1:3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</sheetData>
  <conditionalFormatting sqref="AA14">
    <cfRule type="cellIs" dxfId="4" priority="2" operator="lessThan">
      <formula>0</formula>
    </cfRule>
  </conditionalFormatting>
  <conditionalFormatting sqref="U2:AB3 U5:AB6 U4:AD4 U8:AB9 U7:AD7 U11:AB12 U10:AD10 U14:AB15 U13:AD13 U17:AB18 U16:AD16 U20:AB21 U19:AD19 U23:AB24 U22:AD22 U26:AB27 U25:AD25 U29:AB30 U28:AD28 U32:AB33 U31:AD31 U35:AB36 U34:AD34 U38:AB39 U37:AD37 U40:AD40">
    <cfRule type="cellIs" dxfId="3" priority="1" operator="lessThan">
      <formula>0</formula>
    </cfRule>
  </conditionalFormatting>
  <dataValidations count="1">
    <dataValidation type="list" allowBlank="1" showInputMessage="1" showErrorMessage="1" sqref="U2:U40 V2:AB3 V4:AD4 V5:AB6 V7:AD7 V8:AB9 V10:AD10 V11:AB12 V13:AD13 V14:AB15 V16:AD16 V17:AB18 V19:AD19 V20:AB21 V22:AD22 V23:AB24 V25:AD25 V26:AB27 V28:AD28 V29:AB30 V31:AD31 V32:AB33 V34:AD34 V35:AB36 V37:AD37 V38:AB39 V40:AD40" xr:uid="{49A93525-6C20-4DB2-AB60-0D170B4AE6D7}">
      <formula1>$V$43:$V$47</formula1>
    </dataValidation>
  </dataValidations>
  <pageMargins left="0.75" right="0.75" top="1" bottom="1" header="0.5" footer="0.5"/>
  <pageSetup paperSize="9"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4127-E977-4EAB-A569-7608ED67B065}">
  <dimension ref="A1:AE54"/>
  <sheetViews>
    <sheetView topLeftCell="A15" zoomScale="130" zoomScaleNormal="130" workbookViewId="0">
      <selection activeCell="Z10" sqref="Z10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31" width="15.7109375" customWidth="1"/>
  </cols>
  <sheetData>
    <row r="1" spans="1:31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82</v>
      </c>
      <c r="V1" s="1" t="s">
        <v>83</v>
      </c>
      <c r="W1" s="11" t="s">
        <v>84</v>
      </c>
      <c r="X1" s="11" t="s">
        <v>85</v>
      </c>
      <c r="Y1" s="11" t="s">
        <v>92</v>
      </c>
      <c r="Z1" s="11" t="s">
        <v>93</v>
      </c>
      <c r="AA1" s="11" t="s">
        <v>94</v>
      </c>
      <c r="AB1" s="11" t="s">
        <v>95</v>
      </c>
      <c r="AC1" s="11" t="s">
        <v>96</v>
      </c>
      <c r="AD1" s="11" t="s">
        <v>97</v>
      </c>
      <c r="AE1" s="11" t="s">
        <v>98</v>
      </c>
    </row>
    <row r="2" spans="1:31" s="2" customFormat="1" ht="15.75" x14ac:dyDescent="0.25">
      <c r="A2" s="5">
        <v>1</v>
      </c>
      <c r="B2" s="12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2</v>
      </c>
      <c r="V2" s="10">
        <v>1</v>
      </c>
      <c r="W2" s="10">
        <v>1</v>
      </c>
      <c r="X2" s="10">
        <v>2</v>
      </c>
      <c r="Y2" s="10">
        <v>2</v>
      </c>
      <c r="Z2" s="10">
        <v>1</v>
      </c>
      <c r="AA2" s="10">
        <v>2</v>
      </c>
      <c r="AB2" s="10">
        <v>3</v>
      </c>
      <c r="AC2" s="10">
        <v>1</v>
      </c>
      <c r="AD2" s="10">
        <v>1</v>
      </c>
      <c r="AE2" s="10">
        <v>2</v>
      </c>
    </row>
    <row r="3" spans="1:31" x14ac:dyDescent="0.25">
      <c r="A3" s="6">
        <v>2</v>
      </c>
      <c r="B3" s="14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2</v>
      </c>
      <c r="V3" s="6">
        <v>2</v>
      </c>
      <c r="W3" s="6">
        <v>1</v>
      </c>
      <c r="X3" s="6">
        <v>2</v>
      </c>
      <c r="Y3" s="6">
        <v>1</v>
      </c>
      <c r="Z3" s="6">
        <v>1</v>
      </c>
      <c r="AA3" s="6">
        <v>2</v>
      </c>
      <c r="AB3" s="6">
        <v>3</v>
      </c>
      <c r="AC3" s="6">
        <v>1</v>
      </c>
      <c r="AD3" s="6">
        <v>1</v>
      </c>
      <c r="AE3" s="6">
        <v>2</v>
      </c>
    </row>
    <row r="4" spans="1:31" x14ac:dyDescent="0.25">
      <c r="A4" s="5">
        <v>3</v>
      </c>
      <c r="B4" s="68" t="s">
        <v>110</v>
      </c>
      <c r="C4" s="49"/>
      <c r="D4" s="49"/>
      <c r="E4" s="6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>
        <f>U3-U2</f>
        <v>0</v>
      </c>
      <c r="V4" s="49">
        <f t="shared" ref="V4:AE4" si="0">V3-V2</f>
        <v>1</v>
      </c>
      <c r="W4" s="49">
        <f t="shared" si="0"/>
        <v>0</v>
      </c>
      <c r="X4" s="49">
        <f t="shared" si="0"/>
        <v>0</v>
      </c>
      <c r="Y4" s="49">
        <f t="shared" si="0"/>
        <v>-1</v>
      </c>
      <c r="Z4" s="49">
        <f t="shared" si="0"/>
        <v>0</v>
      </c>
      <c r="AA4" s="49">
        <f t="shared" si="0"/>
        <v>0</v>
      </c>
      <c r="AB4" s="49">
        <f t="shared" si="0"/>
        <v>0</v>
      </c>
      <c r="AC4" s="49">
        <f t="shared" si="0"/>
        <v>0</v>
      </c>
      <c r="AD4" s="49">
        <f t="shared" si="0"/>
        <v>0</v>
      </c>
      <c r="AE4" s="49">
        <f t="shared" si="0"/>
        <v>0</v>
      </c>
    </row>
    <row r="5" spans="1:31" x14ac:dyDescent="0.25">
      <c r="A5" s="6">
        <v>4</v>
      </c>
      <c r="B5" s="13" t="s">
        <v>45</v>
      </c>
      <c r="C5" s="6"/>
      <c r="D5" s="6">
        <v>8110020112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 t="s">
        <v>20</v>
      </c>
      <c r="S5" s="6"/>
      <c r="T5" s="6"/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2</v>
      </c>
      <c r="AD5" s="6">
        <v>2</v>
      </c>
      <c r="AE5" s="6">
        <v>2</v>
      </c>
    </row>
    <row r="6" spans="1:31" x14ac:dyDescent="0.25">
      <c r="A6" s="5">
        <v>5</v>
      </c>
      <c r="B6" s="14" t="s">
        <v>44</v>
      </c>
      <c r="C6" s="6" t="s">
        <v>21</v>
      </c>
      <c r="D6" s="6">
        <v>8110020112</v>
      </c>
      <c r="E6" s="9" t="s">
        <v>22</v>
      </c>
      <c r="F6" s="6" t="s">
        <v>18</v>
      </c>
      <c r="G6" s="6" t="s">
        <v>19</v>
      </c>
      <c r="H6" s="6" t="s">
        <v>19</v>
      </c>
      <c r="I6" s="6" t="s">
        <v>19</v>
      </c>
      <c r="J6" s="6"/>
      <c r="K6" s="6"/>
      <c r="L6" s="6"/>
      <c r="M6" s="6"/>
      <c r="N6" s="6" t="s">
        <v>19</v>
      </c>
      <c r="O6" s="6" t="s">
        <v>18</v>
      </c>
      <c r="P6" s="6" t="s">
        <v>18</v>
      </c>
      <c r="Q6" s="6" t="s">
        <v>18</v>
      </c>
      <c r="R6" s="6" t="s">
        <v>20</v>
      </c>
      <c r="S6" s="6">
        <v>47</v>
      </c>
      <c r="T6" s="6"/>
      <c r="U6" s="6">
        <v>1</v>
      </c>
      <c r="V6" s="6">
        <v>2</v>
      </c>
      <c r="W6" s="6">
        <v>0</v>
      </c>
      <c r="X6" s="6">
        <v>1</v>
      </c>
      <c r="Y6" s="6">
        <v>1</v>
      </c>
      <c r="Z6" s="6">
        <v>1</v>
      </c>
      <c r="AA6" s="6">
        <v>2</v>
      </c>
      <c r="AB6" s="6">
        <v>3</v>
      </c>
      <c r="AC6" s="6">
        <v>2</v>
      </c>
      <c r="AD6" s="6">
        <v>1</v>
      </c>
      <c r="AE6" s="6">
        <v>2</v>
      </c>
    </row>
    <row r="7" spans="1:31" x14ac:dyDescent="0.25">
      <c r="A7" s="6">
        <v>6</v>
      </c>
      <c r="B7" s="68" t="s">
        <v>110</v>
      </c>
      <c r="C7" s="49"/>
      <c r="D7" s="49"/>
      <c r="E7" s="6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>
        <f>U6-U5</f>
        <v>-1</v>
      </c>
      <c r="V7" s="49">
        <f t="shared" ref="V7:AE7" si="1">V6-V5</f>
        <v>0</v>
      </c>
      <c r="W7" s="49">
        <f t="shared" si="1"/>
        <v>-2</v>
      </c>
      <c r="X7" s="49">
        <f t="shared" si="1"/>
        <v>-1</v>
      </c>
      <c r="Y7" s="49">
        <f t="shared" si="1"/>
        <v>-1</v>
      </c>
      <c r="Z7" s="49">
        <f t="shared" si="1"/>
        <v>-1</v>
      </c>
      <c r="AA7" s="49">
        <f t="shared" si="1"/>
        <v>0</v>
      </c>
      <c r="AB7" s="49">
        <f t="shared" si="1"/>
        <v>1</v>
      </c>
      <c r="AC7" s="49">
        <f t="shared" si="1"/>
        <v>0</v>
      </c>
      <c r="AD7" s="49">
        <f t="shared" si="1"/>
        <v>-1</v>
      </c>
      <c r="AE7" s="49">
        <f t="shared" si="1"/>
        <v>0</v>
      </c>
    </row>
    <row r="8" spans="1:31" x14ac:dyDescent="0.25">
      <c r="A8" s="5">
        <v>7</v>
      </c>
      <c r="B8" s="13" t="s">
        <v>45</v>
      </c>
      <c r="C8" s="6"/>
      <c r="D8" s="6">
        <v>8110020113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2</v>
      </c>
      <c r="V8" s="6">
        <v>1</v>
      </c>
      <c r="W8" s="6">
        <v>1</v>
      </c>
      <c r="X8" s="6">
        <v>2</v>
      </c>
      <c r="Y8" s="6">
        <v>2</v>
      </c>
      <c r="Z8" s="6">
        <v>2</v>
      </c>
      <c r="AA8" s="6">
        <v>3</v>
      </c>
      <c r="AB8" s="6">
        <v>3</v>
      </c>
      <c r="AC8" s="6">
        <v>3</v>
      </c>
      <c r="AD8" s="6">
        <v>3</v>
      </c>
      <c r="AE8" s="6">
        <v>3</v>
      </c>
    </row>
    <row r="9" spans="1:31" x14ac:dyDescent="0.25">
      <c r="A9" s="6">
        <v>8</v>
      </c>
      <c r="B9" s="14" t="s">
        <v>44</v>
      </c>
      <c r="C9" s="6" t="s">
        <v>23</v>
      </c>
      <c r="D9" s="6">
        <v>8110020113</v>
      </c>
      <c r="E9" s="9" t="s">
        <v>24</v>
      </c>
      <c r="F9" s="6" t="s">
        <v>19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46</v>
      </c>
      <c r="T9" s="6"/>
      <c r="U9" s="6">
        <v>2</v>
      </c>
      <c r="V9" s="6">
        <v>3</v>
      </c>
      <c r="W9" s="6">
        <v>3</v>
      </c>
      <c r="X9" s="6">
        <v>2</v>
      </c>
      <c r="Y9" s="6">
        <v>2</v>
      </c>
      <c r="Z9" s="6">
        <v>3</v>
      </c>
      <c r="AA9" s="6">
        <v>2</v>
      </c>
      <c r="AB9" s="6">
        <v>3</v>
      </c>
      <c r="AC9" s="6">
        <v>2</v>
      </c>
      <c r="AD9" s="6">
        <v>2</v>
      </c>
      <c r="AE9" s="6">
        <v>2</v>
      </c>
    </row>
    <row r="10" spans="1:31" x14ac:dyDescent="0.25">
      <c r="A10" s="5">
        <v>9</v>
      </c>
      <c r="B10" s="68" t="s">
        <v>110</v>
      </c>
      <c r="C10" s="49"/>
      <c r="D10" s="49"/>
      <c r="E10" s="6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>
        <f>U9-U8</f>
        <v>0</v>
      </c>
      <c r="V10" s="49">
        <f t="shared" ref="V10:AE10" si="2">V9-V8</f>
        <v>2</v>
      </c>
      <c r="W10" s="49">
        <f t="shared" si="2"/>
        <v>2</v>
      </c>
      <c r="X10" s="49">
        <f t="shared" si="2"/>
        <v>0</v>
      </c>
      <c r="Y10" s="49">
        <f t="shared" si="2"/>
        <v>0</v>
      </c>
      <c r="Z10" s="49">
        <f t="shared" si="2"/>
        <v>1</v>
      </c>
      <c r="AA10" s="49">
        <f t="shared" si="2"/>
        <v>-1</v>
      </c>
      <c r="AB10" s="49">
        <f t="shared" si="2"/>
        <v>0</v>
      </c>
      <c r="AC10" s="49">
        <f t="shared" si="2"/>
        <v>-1</v>
      </c>
      <c r="AD10" s="49">
        <f t="shared" si="2"/>
        <v>-1</v>
      </c>
      <c r="AE10" s="49">
        <f t="shared" si="2"/>
        <v>-1</v>
      </c>
    </row>
    <row r="11" spans="1:31" x14ac:dyDescent="0.25">
      <c r="A11" s="6">
        <v>10</v>
      </c>
      <c r="B11" s="13" t="s">
        <v>45</v>
      </c>
      <c r="C11" s="6"/>
      <c r="D11" s="6">
        <v>8110020114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20</v>
      </c>
      <c r="S11" s="6"/>
      <c r="T11" s="6"/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</row>
    <row r="12" spans="1:31" x14ac:dyDescent="0.25">
      <c r="A12" s="5">
        <v>11</v>
      </c>
      <c r="B12" s="14" t="s">
        <v>44</v>
      </c>
      <c r="C12" s="6" t="s">
        <v>25</v>
      </c>
      <c r="D12" s="6">
        <v>8110020114</v>
      </c>
      <c r="E12" s="9" t="s">
        <v>22</v>
      </c>
      <c r="F12" s="6" t="s">
        <v>18</v>
      </c>
      <c r="G12" s="6" t="s">
        <v>18</v>
      </c>
      <c r="H12" s="6" t="s">
        <v>18</v>
      </c>
      <c r="I12" s="6" t="s">
        <v>19</v>
      </c>
      <c r="J12" s="6"/>
      <c r="K12" s="6"/>
      <c r="L12" s="6"/>
      <c r="M12" s="6"/>
      <c r="N12" s="6" t="s">
        <v>19</v>
      </c>
      <c r="O12" s="6" t="s">
        <v>18</v>
      </c>
      <c r="P12" s="6" t="s">
        <v>18</v>
      </c>
      <c r="Q12" s="6" t="s">
        <v>18</v>
      </c>
      <c r="R12" s="6" t="s">
        <v>20</v>
      </c>
      <c r="S12" s="6">
        <v>47</v>
      </c>
      <c r="T12" s="6"/>
      <c r="U12" s="6">
        <v>2</v>
      </c>
      <c r="V12" s="6">
        <v>0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3</v>
      </c>
      <c r="AC12" s="6">
        <v>2</v>
      </c>
      <c r="AD12" s="6">
        <v>2</v>
      </c>
      <c r="AE12" s="6">
        <v>1</v>
      </c>
    </row>
    <row r="13" spans="1:31" x14ac:dyDescent="0.25">
      <c r="A13" s="6">
        <v>12</v>
      </c>
      <c r="B13" s="68" t="s">
        <v>110</v>
      </c>
      <c r="C13" s="49"/>
      <c r="D13" s="49"/>
      <c r="E13" s="6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>
        <f>U12-U11</f>
        <v>0</v>
      </c>
      <c r="V13" s="49">
        <f t="shared" ref="V13:AE13" si="3">V12-V11</f>
        <v>-2</v>
      </c>
      <c r="W13" s="49">
        <f t="shared" si="3"/>
        <v>0</v>
      </c>
      <c r="X13" s="49">
        <f t="shared" si="3"/>
        <v>0</v>
      </c>
      <c r="Y13" s="49">
        <f t="shared" si="3"/>
        <v>0</v>
      </c>
      <c r="Z13" s="49">
        <f t="shared" si="3"/>
        <v>0</v>
      </c>
      <c r="AA13" s="49">
        <f t="shared" si="3"/>
        <v>0</v>
      </c>
      <c r="AB13" s="49">
        <f t="shared" si="3"/>
        <v>1</v>
      </c>
      <c r="AC13" s="49">
        <f t="shared" si="3"/>
        <v>0</v>
      </c>
      <c r="AD13" s="49">
        <f t="shared" si="3"/>
        <v>0</v>
      </c>
      <c r="AE13" s="49">
        <f t="shared" si="3"/>
        <v>-1</v>
      </c>
    </row>
    <row r="14" spans="1:31" x14ac:dyDescent="0.25">
      <c r="A14" s="5">
        <v>13</v>
      </c>
      <c r="B14" s="13" t="s">
        <v>45</v>
      </c>
      <c r="C14" s="6" t="s">
        <v>46</v>
      </c>
      <c r="D14" s="6">
        <v>8110020116</v>
      </c>
      <c r="E14" s="9">
        <v>44809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 t="s">
        <v>40</v>
      </c>
      <c r="U14" s="6">
        <v>2</v>
      </c>
      <c r="V14" s="6">
        <v>2</v>
      </c>
      <c r="W14" s="6">
        <v>2</v>
      </c>
      <c r="X14" s="6">
        <v>1</v>
      </c>
      <c r="Y14" s="6">
        <v>2</v>
      </c>
      <c r="Z14" s="6">
        <v>1</v>
      </c>
      <c r="AA14" s="6">
        <v>2</v>
      </c>
      <c r="AB14" s="6">
        <v>2</v>
      </c>
      <c r="AC14" s="6">
        <v>1</v>
      </c>
      <c r="AD14" s="6">
        <v>1</v>
      </c>
      <c r="AE14" s="6">
        <v>2</v>
      </c>
    </row>
    <row r="15" spans="1:31" x14ac:dyDescent="0.25">
      <c r="A15" s="6">
        <v>14</v>
      </c>
      <c r="B15" s="14" t="s">
        <v>44</v>
      </c>
      <c r="C15" s="6" t="s">
        <v>26</v>
      </c>
      <c r="D15" s="6">
        <v>8110020116</v>
      </c>
      <c r="E15" s="9" t="s">
        <v>27</v>
      </c>
      <c r="F15" s="6" t="s">
        <v>19</v>
      </c>
      <c r="G15" s="6" t="s">
        <v>18</v>
      </c>
      <c r="H15" s="6" t="s">
        <v>18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43</v>
      </c>
      <c r="T15" s="6" t="s">
        <v>40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3</v>
      </c>
      <c r="AC15" s="6">
        <v>2</v>
      </c>
      <c r="AD15" s="6">
        <v>2</v>
      </c>
      <c r="AE15" s="6">
        <v>2</v>
      </c>
    </row>
    <row r="16" spans="1:31" x14ac:dyDescent="0.25">
      <c r="A16" s="5">
        <v>15</v>
      </c>
      <c r="B16" s="68" t="s">
        <v>110</v>
      </c>
      <c r="C16" s="49"/>
      <c r="D16" s="49"/>
      <c r="E16" s="6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>
        <f>U15-U14</f>
        <v>0</v>
      </c>
      <c r="V16" s="49">
        <f t="shared" ref="V16:AE16" si="4">V15-V14</f>
        <v>0</v>
      </c>
      <c r="W16" s="49">
        <f t="shared" si="4"/>
        <v>0</v>
      </c>
      <c r="X16" s="49">
        <f t="shared" si="4"/>
        <v>1</v>
      </c>
      <c r="Y16" s="49">
        <f t="shared" si="4"/>
        <v>0</v>
      </c>
      <c r="Z16" s="49">
        <f t="shared" si="4"/>
        <v>1</v>
      </c>
      <c r="AA16" s="49">
        <f t="shared" si="4"/>
        <v>0</v>
      </c>
      <c r="AB16" s="49">
        <f t="shared" si="4"/>
        <v>1</v>
      </c>
      <c r="AC16" s="49">
        <f t="shared" si="4"/>
        <v>1</v>
      </c>
      <c r="AD16" s="49">
        <f t="shared" si="4"/>
        <v>1</v>
      </c>
      <c r="AE16" s="49">
        <f t="shared" si="4"/>
        <v>0</v>
      </c>
    </row>
    <row r="17" spans="1:31" x14ac:dyDescent="0.25">
      <c r="A17" s="6">
        <v>16</v>
      </c>
      <c r="B17" s="13" t="s">
        <v>45</v>
      </c>
      <c r="C17" s="6"/>
      <c r="D17" s="6">
        <v>8110050031</v>
      </c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20</v>
      </c>
      <c r="S17" s="6"/>
      <c r="T17" s="6"/>
      <c r="U17" s="6">
        <v>2</v>
      </c>
      <c r="V17" s="6">
        <v>1</v>
      </c>
      <c r="W17" s="6">
        <v>2</v>
      </c>
      <c r="X17" s="6">
        <v>1</v>
      </c>
      <c r="Y17" s="6">
        <v>1</v>
      </c>
      <c r="Z17" s="6">
        <v>1</v>
      </c>
      <c r="AA17" s="6">
        <v>2</v>
      </c>
      <c r="AB17" s="6">
        <v>2</v>
      </c>
      <c r="AC17" s="6">
        <v>1</v>
      </c>
      <c r="AD17" s="6">
        <v>1</v>
      </c>
      <c r="AE17" s="6">
        <v>2</v>
      </c>
    </row>
    <row r="18" spans="1:31" x14ac:dyDescent="0.25">
      <c r="A18" s="5">
        <v>17</v>
      </c>
      <c r="B18" s="14" t="s">
        <v>44</v>
      </c>
      <c r="C18" s="6" t="s">
        <v>28</v>
      </c>
      <c r="D18" s="6">
        <v>8110050031</v>
      </c>
      <c r="E18" s="9" t="s">
        <v>29</v>
      </c>
      <c r="F18" s="6" t="s">
        <v>19</v>
      </c>
      <c r="G18" s="6" t="s">
        <v>18</v>
      </c>
      <c r="H18" s="6" t="s">
        <v>18</v>
      </c>
      <c r="I18" s="6" t="s">
        <v>19</v>
      </c>
      <c r="J18" s="6"/>
      <c r="K18" s="6"/>
      <c r="L18" s="6"/>
      <c r="M18" s="6"/>
      <c r="N18" s="6" t="s">
        <v>19</v>
      </c>
      <c r="O18" s="6" t="s">
        <v>19</v>
      </c>
      <c r="P18" s="6" t="s">
        <v>18</v>
      </c>
      <c r="Q18" s="6" t="s">
        <v>18</v>
      </c>
      <c r="R18" s="6" t="s">
        <v>20</v>
      </c>
      <c r="S18" s="6">
        <v>46</v>
      </c>
      <c r="T18" s="6"/>
      <c r="U18" s="6"/>
      <c r="V18" s="6">
        <v>0</v>
      </c>
      <c r="W18" s="6">
        <v>0</v>
      </c>
      <c r="X18" s="6">
        <v>2</v>
      </c>
      <c r="Y18" s="6">
        <v>1</v>
      </c>
      <c r="Z18" s="6">
        <v>2</v>
      </c>
      <c r="AA18" s="6">
        <v>2</v>
      </c>
      <c r="AB18" s="6">
        <v>2</v>
      </c>
      <c r="AC18" s="6">
        <v>1</v>
      </c>
      <c r="AD18" s="6">
        <v>0</v>
      </c>
      <c r="AE18" s="6">
        <v>1</v>
      </c>
    </row>
    <row r="19" spans="1:31" x14ac:dyDescent="0.25">
      <c r="A19" s="6">
        <v>18</v>
      </c>
      <c r="B19" s="68" t="s">
        <v>110</v>
      </c>
      <c r="C19" s="49"/>
      <c r="D19" s="49"/>
      <c r="E19" s="6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>
        <f>U18-U17</f>
        <v>-2</v>
      </c>
      <c r="V19" s="49">
        <f t="shared" ref="V19:AE19" si="5">V18-V17</f>
        <v>-1</v>
      </c>
      <c r="W19" s="49">
        <f t="shared" si="5"/>
        <v>-2</v>
      </c>
      <c r="X19" s="49">
        <f t="shared" si="5"/>
        <v>1</v>
      </c>
      <c r="Y19" s="49">
        <f t="shared" si="5"/>
        <v>0</v>
      </c>
      <c r="Z19" s="49">
        <f t="shared" si="5"/>
        <v>1</v>
      </c>
      <c r="AA19" s="49">
        <f t="shared" si="5"/>
        <v>0</v>
      </c>
      <c r="AB19" s="49">
        <f t="shared" si="5"/>
        <v>0</v>
      </c>
      <c r="AC19" s="49">
        <f t="shared" si="5"/>
        <v>0</v>
      </c>
      <c r="AD19" s="49">
        <f t="shared" si="5"/>
        <v>-1</v>
      </c>
      <c r="AE19" s="49">
        <f t="shared" si="5"/>
        <v>-1</v>
      </c>
    </row>
    <row r="20" spans="1:31" x14ac:dyDescent="0.25">
      <c r="A20" s="5">
        <v>19</v>
      </c>
      <c r="B20" s="13" t="s">
        <v>45</v>
      </c>
      <c r="C20" s="6"/>
      <c r="D20" s="6">
        <v>8110050045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2</v>
      </c>
      <c r="V20" s="6">
        <v>1</v>
      </c>
      <c r="W20" s="6">
        <v>2</v>
      </c>
      <c r="X20" s="6">
        <v>1</v>
      </c>
      <c r="Y20" s="6">
        <v>2</v>
      </c>
      <c r="Z20" s="6">
        <v>1</v>
      </c>
      <c r="AA20" s="6">
        <v>2</v>
      </c>
      <c r="AB20" s="6">
        <v>3</v>
      </c>
      <c r="AC20" s="6">
        <v>2</v>
      </c>
      <c r="AD20" s="6">
        <v>2</v>
      </c>
      <c r="AE20" s="6">
        <v>2</v>
      </c>
    </row>
    <row r="21" spans="1:31" x14ac:dyDescent="0.25">
      <c r="A21" s="6">
        <v>20</v>
      </c>
      <c r="B21" s="14" t="s">
        <v>44</v>
      </c>
      <c r="C21" s="6" t="s">
        <v>30</v>
      </c>
      <c r="D21" s="6">
        <v>8110050045</v>
      </c>
      <c r="E21" s="9" t="s">
        <v>29</v>
      </c>
      <c r="F21" s="6" t="s">
        <v>18</v>
      </c>
      <c r="G21" s="6" t="s">
        <v>19</v>
      </c>
      <c r="H21" s="6" t="s">
        <v>19</v>
      </c>
      <c r="I21" s="6" t="s">
        <v>19</v>
      </c>
      <c r="J21" s="6"/>
      <c r="K21" s="6"/>
      <c r="L21" s="6"/>
      <c r="M21" s="6"/>
      <c r="N21" s="6" t="s">
        <v>19</v>
      </c>
      <c r="O21" s="6" t="s">
        <v>19</v>
      </c>
      <c r="P21" s="6" t="s">
        <v>18</v>
      </c>
      <c r="Q21" s="6" t="s">
        <v>18</v>
      </c>
      <c r="R21" s="6" t="s">
        <v>20</v>
      </c>
      <c r="S21" s="6">
        <v>50</v>
      </c>
      <c r="T21" s="6"/>
      <c r="U21" s="6">
        <v>2</v>
      </c>
      <c r="V21" s="6">
        <v>0</v>
      </c>
      <c r="W21" s="6">
        <v>1</v>
      </c>
      <c r="X21" s="6">
        <v>2</v>
      </c>
      <c r="Y21" s="6">
        <v>2</v>
      </c>
      <c r="Z21" s="6">
        <v>0</v>
      </c>
      <c r="AA21" s="6"/>
      <c r="AB21" s="6">
        <v>3</v>
      </c>
      <c r="AC21" s="6">
        <v>2</v>
      </c>
      <c r="AD21" s="6">
        <v>1</v>
      </c>
      <c r="AE21" s="6">
        <v>2</v>
      </c>
    </row>
    <row r="22" spans="1:31" x14ac:dyDescent="0.25">
      <c r="A22" s="5">
        <v>21</v>
      </c>
      <c r="B22" s="68" t="s">
        <v>110</v>
      </c>
      <c r="C22" s="49"/>
      <c r="D22" s="49"/>
      <c r="E22" s="6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>
        <f>U21-U20</f>
        <v>0</v>
      </c>
      <c r="V22" s="49">
        <f t="shared" ref="V22:AE22" si="6">V21-V20</f>
        <v>-1</v>
      </c>
      <c r="W22" s="49">
        <f t="shared" si="6"/>
        <v>-1</v>
      </c>
      <c r="X22" s="49">
        <f t="shared" si="6"/>
        <v>1</v>
      </c>
      <c r="Y22" s="49">
        <f t="shared" si="6"/>
        <v>0</v>
      </c>
      <c r="Z22" s="49">
        <f t="shared" si="6"/>
        <v>-1</v>
      </c>
      <c r="AA22" s="49">
        <f t="shared" si="6"/>
        <v>-2</v>
      </c>
      <c r="AB22" s="49">
        <f t="shared" si="6"/>
        <v>0</v>
      </c>
      <c r="AC22" s="49">
        <f t="shared" si="6"/>
        <v>0</v>
      </c>
      <c r="AD22" s="49">
        <f t="shared" si="6"/>
        <v>-1</v>
      </c>
      <c r="AE22" s="49">
        <f t="shared" si="6"/>
        <v>0</v>
      </c>
    </row>
    <row r="23" spans="1:31" x14ac:dyDescent="0.25">
      <c r="A23" s="6">
        <v>22</v>
      </c>
      <c r="B23" s="13" t="s">
        <v>45</v>
      </c>
      <c r="C23" s="6"/>
      <c r="D23" s="6">
        <v>8110050072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20</v>
      </c>
      <c r="S23" s="6"/>
      <c r="T23" s="6"/>
      <c r="U23" s="6">
        <v>2</v>
      </c>
      <c r="V23" s="6">
        <v>1</v>
      </c>
      <c r="W23" s="6">
        <v>2</v>
      </c>
      <c r="X23" s="6">
        <v>2</v>
      </c>
      <c r="Y23" s="6">
        <v>2</v>
      </c>
      <c r="Z23" s="6">
        <v>2</v>
      </c>
      <c r="AA23" s="6">
        <v>2</v>
      </c>
      <c r="AB23" s="6">
        <v>2</v>
      </c>
      <c r="AC23" s="6">
        <v>1</v>
      </c>
      <c r="AD23" s="6">
        <v>2</v>
      </c>
      <c r="AE23" s="6">
        <v>2</v>
      </c>
    </row>
    <row r="24" spans="1:31" x14ac:dyDescent="0.25">
      <c r="A24" s="5">
        <v>23</v>
      </c>
      <c r="B24" s="14" t="s">
        <v>44</v>
      </c>
      <c r="C24" s="6" t="s">
        <v>31</v>
      </c>
      <c r="D24" s="6">
        <v>8110050072</v>
      </c>
      <c r="E24" s="9" t="s">
        <v>24</v>
      </c>
      <c r="F24" s="6" t="s">
        <v>19</v>
      </c>
      <c r="G24" s="6" t="s">
        <v>18</v>
      </c>
      <c r="H24" s="6" t="s">
        <v>18</v>
      </c>
      <c r="I24" s="6" t="s">
        <v>19</v>
      </c>
      <c r="J24" s="6"/>
      <c r="K24" s="6"/>
      <c r="L24" s="6"/>
      <c r="M24" s="6"/>
      <c r="N24" s="6" t="s">
        <v>19</v>
      </c>
      <c r="O24" s="6" t="s">
        <v>18</v>
      </c>
      <c r="P24" s="6" t="s">
        <v>18</v>
      </c>
      <c r="Q24" s="6" t="s">
        <v>18</v>
      </c>
      <c r="R24" s="6" t="s">
        <v>20</v>
      </c>
      <c r="S24" s="6">
        <v>47</v>
      </c>
      <c r="T24" s="6"/>
      <c r="U24" s="6">
        <v>2</v>
      </c>
      <c r="V24" s="6">
        <v>1</v>
      </c>
      <c r="W24" s="6">
        <v>2</v>
      </c>
      <c r="X24" s="6">
        <v>2</v>
      </c>
      <c r="Y24" s="6">
        <v>2</v>
      </c>
      <c r="Z24" s="6">
        <v>3</v>
      </c>
      <c r="AA24" s="6">
        <v>2</v>
      </c>
      <c r="AB24" s="6">
        <v>3</v>
      </c>
      <c r="AC24" s="6">
        <v>1</v>
      </c>
      <c r="AD24" s="6">
        <v>2</v>
      </c>
      <c r="AE24" s="6">
        <v>2</v>
      </c>
    </row>
    <row r="25" spans="1:31" x14ac:dyDescent="0.25">
      <c r="A25" s="6">
        <v>24</v>
      </c>
      <c r="B25" s="68" t="s">
        <v>110</v>
      </c>
      <c r="C25" s="49"/>
      <c r="D25" s="49"/>
      <c r="E25" s="6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>
        <f>U24-U23</f>
        <v>0</v>
      </c>
      <c r="V25" s="49">
        <f t="shared" ref="V25:AE25" si="7">V24-V23</f>
        <v>0</v>
      </c>
      <c r="W25" s="49">
        <f t="shared" si="7"/>
        <v>0</v>
      </c>
      <c r="X25" s="49">
        <f t="shared" si="7"/>
        <v>0</v>
      </c>
      <c r="Y25" s="49">
        <f t="shared" si="7"/>
        <v>0</v>
      </c>
      <c r="Z25" s="49">
        <f t="shared" si="7"/>
        <v>1</v>
      </c>
      <c r="AA25" s="49">
        <f t="shared" si="7"/>
        <v>0</v>
      </c>
      <c r="AB25" s="49">
        <f t="shared" si="7"/>
        <v>1</v>
      </c>
      <c r="AC25" s="49">
        <f t="shared" si="7"/>
        <v>0</v>
      </c>
      <c r="AD25" s="49">
        <f t="shared" si="7"/>
        <v>0</v>
      </c>
      <c r="AE25" s="49">
        <f t="shared" si="7"/>
        <v>0</v>
      </c>
    </row>
    <row r="26" spans="1:31" x14ac:dyDescent="0.25">
      <c r="A26" s="5">
        <v>25</v>
      </c>
      <c r="B26" s="13" t="s">
        <v>45</v>
      </c>
      <c r="C26" s="6"/>
      <c r="D26" s="6">
        <v>8110050077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>
        <v>3</v>
      </c>
      <c r="V26" s="6">
        <v>2</v>
      </c>
      <c r="W26" s="6">
        <v>2</v>
      </c>
      <c r="X26" s="6">
        <v>2</v>
      </c>
      <c r="Y26" s="6">
        <v>2</v>
      </c>
      <c r="Z26" s="6">
        <v>1</v>
      </c>
      <c r="AA26" s="6">
        <v>2</v>
      </c>
      <c r="AB26" s="6">
        <v>2</v>
      </c>
      <c r="AC26" s="6">
        <v>2</v>
      </c>
      <c r="AD26" s="6">
        <v>1</v>
      </c>
      <c r="AE26" s="6">
        <v>2</v>
      </c>
    </row>
    <row r="27" spans="1:31" x14ac:dyDescent="0.25">
      <c r="A27" s="6">
        <v>26</v>
      </c>
      <c r="B27" s="14" t="s">
        <v>44</v>
      </c>
      <c r="C27" s="6" t="s">
        <v>32</v>
      </c>
      <c r="D27" s="6">
        <v>8110050077</v>
      </c>
      <c r="E27" s="9" t="s">
        <v>27</v>
      </c>
      <c r="F27" s="6" t="s">
        <v>19</v>
      </c>
      <c r="G27" s="6" t="s">
        <v>18</v>
      </c>
      <c r="H27" s="6" t="s">
        <v>18</v>
      </c>
      <c r="I27" s="6" t="s">
        <v>19</v>
      </c>
      <c r="J27" s="6"/>
      <c r="K27" s="6"/>
      <c r="L27" s="6"/>
      <c r="M27" s="6"/>
      <c r="N27" s="6" t="s">
        <v>19</v>
      </c>
      <c r="O27" s="6" t="s">
        <v>18</v>
      </c>
      <c r="P27" s="6" t="s">
        <v>18</v>
      </c>
      <c r="Q27" s="6" t="s">
        <v>18</v>
      </c>
      <c r="R27" s="6" t="s">
        <v>20</v>
      </c>
      <c r="S27" s="6">
        <v>45</v>
      </c>
      <c r="T27" s="6"/>
      <c r="U27" s="6">
        <v>2</v>
      </c>
      <c r="V27" s="6">
        <v>3</v>
      </c>
      <c r="W27" s="6">
        <v>2</v>
      </c>
      <c r="X27" s="6">
        <v>2</v>
      </c>
      <c r="Y27" s="6">
        <v>2</v>
      </c>
      <c r="Z27" s="6">
        <v>3</v>
      </c>
      <c r="AA27" s="6">
        <v>3</v>
      </c>
      <c r="AB27" s="6">
        <v>3</v>
      </c>
      <c r="AC27" s="6">
        <v>3</v>
      </c>
      <c r="AD27" s="6">
        <v>3</v>
      </c>
      <c r="AE27" s="6">
        <v>3</v>
      </c>
    </row>
    <row r="28" spans="1:31" x14ac:dyDescent="0.25">
      <c r="A28" s="5">
        <v>27</v>
      </c>
      <c r="B28" s="68" t="s">
        <v>110</v>
      </c>
      <c r="C28" s="49"/>
      <c r="D28" s="49"/>
      <c r="E28" s="6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>
        <f>U27-U26</f>
        <v>-1</v>
      </c>
      <c r="V28" s="49">
        <f t="shared" ref="V28:AE28" si="8">V27-V26</f>
        <v>1</v>
      </c>
      <c r="W28" s="49">
        <f t="shared" si="8"/>
        <v>0</v>
      </c>
      <c r="X28" s="49">
        <f t="shared" si="8"/>
        <v>0</v>
      </c>
      <c r="Y28" s="49">
        <f t="shared" si="8"/>
        <v>0</v>
      </c>
      <c r="Z28" s="49">
        <f t="shared" si="8"/>
        <v>2</v>
      </c>
      <c r="AA28" s="49">
        <f t="shared" si="8"/>
        <v>1</v>
      </c>
      <c r="AB28" s="49">
        <f t="shared" si="8"/>
        <v>1</v>
      </c>
      <c r="AC28" s="49">
        <f t="shared" si="8"/>
        <v>1</v>
      </c>
      <c r="AD28" s="49">
        <f t="shared" si="8"/>
        <v>2</v>
      </c>
      <c r="AE28" s="49">
        <f t="shared" si="8"/>
        <v>1</v>
      </c>
    </row>
    <row r="29" spans="1:31" x14ac:dyDescent="0.25">
      <c r="A29" s="6">
        <v>28</v>
      </c>
      <c r="B29" s="13" t="s">
        <v>45</v>
      </c>
      <c r="C29" s="6"/>
      <c r="D29" s="6">
        <v>8110050080</v>
      </c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20</v>
      </c>
      <c r="S29" s="6"/>
      <c r="T29" s="6"/>
      <c r="U29" s="6">
        <v>2</v>
      </c>
      <c r="V29" s="6">
        <v>1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1</v>
      </c>
      <c r="AD29" s="6">
        <v>2</v>
      </c>
      <c r="AE29" s="6">
        <v>2</v>
      </c>
    </row>
    <row r="30" spans="1:31" x14ac:dyDescent="0.25">
      <c r="A30" s="5">
        <v>29</v>
      </c>
      <c r="B30" s="14" t="s">
        <v>44</v>
      </c>
      <c r="C30" s="6" t="s">
        <v>33</v>
      </c>
      <c r="D30" s="6">
        <v>8110050080</v>
      </c>
      <c r="E30" s="9" t="s">
        <v>27</v>
      </c>
      <c r="F30" s="6" t="s">
        <v>19</v>
      </c>
      <c r="G30" s="6" t="s">
        <v>18</v>
      </c>
      <c r="H30" s="6" t="s">
        <v>18</v>
      </c>
      <c r="I30" s="6" t="s">
        <v>19</v>
      </c>
      <c r="J30" s="6"/>
      <c r="K30" s="6"/>
      <c r="L30" s="6"/>
      <c r="M30" s="6"/>
      <c r="N30" s="6" t="s">
        <v>19</v>
      </c>
      <c r="O30" s="6" t="s">
        <v>18</v>
      </c>
      <c r="P30" s="6" t="s">
        <v>18</v>
      </c>
      <c r="Q30" s="6" t="s">
        <v>18</v>
      </c>
      <c r="R30" s="6" t="s">
        <v>20</v>
      </c>
      <c r="S30" s="6">
        <v>40</v>
      </c>
      <c r="T30" s="6"/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1</v>
      </c>
      <c r="AD30" s="6">
        <v>2</v>
      </c>
      <c r="AE30" s="6">
        <v>3</v>
      </c>
    </row>
    <row r="31" spans="1:31" x14ac:dyDescent="0.25">
      <c r="A31" s="6">
        <v>30</v>
      </c>
      <c r="B31" s="68" t="s">
        <v>110</v>
      </c>
      <c r="C31" s="49"/>
      <c r="D31" s="49"/>
      <c r="E31" s="6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>
        <f>U30-U29</f>
        <v>0</v>
      </c>
      <c r="V31" s="49">
        <f t="shared" ref="V31:AE31" si="9">V30-V29</f>
        <v>1</v>
      </c>
      <c r="W31" s="49">
        <f t="shared" si="9"/>
        <v>0</v>
      </c>
      <c r="X31" s="49">
        <f t="shared" si="9"/>
        <v>0</v>
      </c>
      <c r="Y31" s="49">
        <f t="shared" si="9"/>
        <v>0</v>
      </c>
      <c r="Z31" s="49">
        <f t="shared" si="9"/>
        <v>0</v>
      </c>
      <c r="AA31" s="49">
        <f t="shared" si="9"/>
        <v>0</v>
      </c>
      <c r="AB31" s="49">
        <f t="shared" si="9"/>
        <v>0</v>
      </c>
      <c r="AC31" s="49">
        <f t="shared" si="9"/>
        <v>0</v>
      </c>
      <c r="AD31" s="49">
        <f t="shared" si="9"/>
        <v>0</v>
      </c>
      <c r="AE31" s="49">
        <f t="shared" si="9"/>
        <v>1</v>
      </c>
    </row>
    <row r="32" spans="1:31" x14ac:dyDescent="0.25">
      <c r="A32" s="5">
        <v>31</v>
      </c>
      <c r="B32" s="13" t="s">
        <v>45</v>
      </c>
      <c r="C32" s="6"/>
      <c r="D32" s="6">
        <v>8110050085</v>
      </c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20</v>
      </c>
      <c r="S32" s="6"/>
      <c r="T32" s="6"/>
      <c r="U32" s="6">
        <v>1</v>
      </c>
      <c r="V32" s="6">
        <v>3</v>
      </c>
      <c r="W32" s="6">
        <v>0</v>
      </c>
      <c r="X32" s="6">
        <v>3</v>
      </c>
      <c r="Y32" s="6">
        <v>1</v>
      </c>
      <c r="Z32" s="6">
        <v>1</v>
      </c>
      <c r="AA32" s="6">
        <v>3</v>
      </c>
      <c r="AB32" s="6">
        <v>1</v>
      </c>
      <c r="AC32" s="6">
        <v>3</v>
      </c>
      <c r="AD32" s="6">
        <v>1</v>
      </c>
      <c r="AE32" s="6">
        <v>3</v>
      </c>
    </row>
    <row r="33" spans="1:31" x14ac:dyDescent="0.25">
      <c r="A33" s="6">
        <v>32</v>
      </c>
      <c r="B33" s="14" t="s">
        <v>44</v>
      </c>
      <c r="C33" s="6" t="s">
        <v>34</v>
      </c>
      <c r="D33" s="6">
        <v>8110050085</v>
      </c>
      <c r="E33" s="9" t="s">
        <v>27</v>
      </c>
      <c r="F33" s="6" t="s">
        <v>19</v>
      </c>
      <c r="G33" s="6" t="s">
        <v>19</v>
      </c>
      <c r="H33" s="6" t="s">
        <v>19</v>
      </c>
      <c r="I33" s="6" t="s">
        <v>19</v>
      </c>
      <c r="J33" s="6"/>
      <c r="K33" s="6"/>
      <c r="L33" s="6"/>
      <c r="M33" s="6"/>
      <c r="N33" s="6" t="s">
        <v>19</v>
      </c>
      <c r="O33" s="6" t="s">
        <v>19</v>
      </c>
      <c r="P33" s="6" t="s">
        <v>18</v>
      </c>
      <c r="Q33" s="6" t="s">
        <v>18</v>
      </c>
      <c r="R33" s="6" t="s">
        <v>20</v>
      </c>
      <c r="S33" s="6">
        <v>37</v>
      </c>
      <c r="T33" s="6"/>
      <c r="U33" s="6">
        <v>2</v>
      </c>
      <c r="V33" s="6">
        <v>2</v>
      </c>
      <c r="W33" s="6">
        <v>2</v>
      </c>
      <c r="X33" s="6">
        <v>2</v>
      </c>
      <c r="Y33" s="6">
        <v>2</v>
      </c>
      <c r="Z33" s="6">
        <v>2</v>
      </c>
      <c r="AA33" s="6">
        <v>2</v>
      </c>
      <c r="AB33" s="6">
        <v>3</v>
      </c>
      <c r="AC33" s="6">
        <v>2</v>
      </c>
      <c r="AD33" s="6">
        <v>2</v>
      </c>
      <c r="AE33" s="6">
        <v>3</v>
      </c>
    </row>
    <row r="34" spans="1:31" x14ac:dyDescent="0.25">
      <c r="A34" s="5">
        <v>33</v>
      </c>
      <c r="B34" s="68" t="s">
        <v>110</v>
      </c>
      <c r="C34" s="49"/>
      <c r="D34" s="49"/>
      <c r="E34" s="6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>
        <f>U33-U32</f>
        <v>1</v>
      </c>
      <c r="V34" s="49">
        <f t="shared" ref="V34:AE34" si="10">V33-V32</f>
        <v>-1</v>
      </c>
      <c r="W34" s="49">
        <f t="shared" si="10"/>
        <v>2</v>
      </c>
      <c r="X34" s="49">
        <f t="shared" si="10"/>
        <v>-1</v>
      </c>
      <c r="Y34" s="49">
        <f t="shared" si="10"/>
        <v>1</v>
      </c>
      <c r="Z34" s="49">
        <f t="shared" si="10"/>
        <v>1</v>
      </c>
      <c r="AA34" s="49">
        <f t="shared" si="10"/>
        <v>-1</v>
      </c>
      <c r="AB34" s="49">
        <f t="shared" si="10"/>
        <v>2</v>
      </c>
      <c r="AC34" s="49">
        <f t="shared" si="10"/>
        <v>-1</v>
      </c>
      <c r="AD34" s="49">
        <f t="shared" si="10"/>
        <v>1</v>
      </c>
      <c r="AE34" s="49">
        <f t="shared" si="10"/>
        <v>0</v>
      </c>
    </row>
    <row r="35" spans="1:31" x14ac:dyDescent="0.25">
      <c r="A35" s="6">
        <v>34</v>
      </c>
      <c r="B35" s="13" t="s">
        <v>45</v>
      </c>
      <c r="C35" s="6"/>
      <c r="D35" s="6">
        <v>8110050086</v>
      </c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 t="s">
        <v>20</v>
      </c>
      <c r="S35" s="6"/>
      <c r="T35" s="6"/>
      <c r="U35" s="6">
        <v>2</v>
      </c>
      <c r="V35" s="6">
        <v>1</v>
      </c>
      <c r="W35" s="6">
        <v>2</v>
      </c>
      <c r="X35" s="6">
        <v>2</v>
      </c>
      <c r="Y35" s="6">
        <v>2</v>
      </c>
      <c r="Z35" s="6">
        <v>2</v>
      </c>
      <c r="AA35" s="6">
        <v>2</v>
      </c>
      <c r="AB35" s="6">
        <v>2</v>
      </c>
      <c r="AC35" s="6">
        <v>2</v>
      </c>
      <c r="AD35" s="6">
        <v>2</v>
      </c>
      <c r="AE35" s="6">
        <v>2</v>
      </c>
    </row>
    <row r="36" spans="1:31" x14ac:dyDescent="0.25">
      <c r="A36" s="5">
        <v>35</v>
      </c>
      <c r="B36" s="14" t="s">
        <v>44</v>
      </c>
      <c r="C36" s="6" t="s">
        <v>35</v>
      </c>
      <c r="D36" s="6">
        <v>8110050086</v>
      </c>
      <c r="E36" s="9" t="s">
        <v>36</v>
      </c>
      <c r="F36" s="6" t="s">
        <v>19</v>
      </c>
      <c r="G36" s="6" t="s">
        <v>19</v>
      </c>
      <c r="H36" s="6" t="s">
        <v>19</v>
      </c>
      <c r="I36" s="6" t="s">
        <v>19</v>
      </c>
      <c r="J36" s="6"/>
      <c r="K36" s="6"/>
      <c r="L36" s="6"/>
      <c r="M36" s="6"/>
      <c r="N36" s="6" t="s">
        <v>19</v>
      </c>
      <c r="O36" s="6" t="s">
        <v>19</v>
      </c>
      <c r="P36" s="6" t="s">
        <v>18</v>
      </c>
      <c r="Q36" s="6" t="s">
        <v>18</v>
      </c>
      <c r="R36" s="6" t="s">
        <v>20</v>
      </c>
      <c r="S36" s="6">
        <v>48</v>
      </c>
      <c r="T36" s="6"/>
      <c r="U36" s="6">
        <v>3</v>
      </c>
      <c r="V36" s="6">
        <v>1</v>
      </c>
      <c r="W36" s="6">
        <v>3</v>
      </c>
      <c r="X36" s="6">
        <v>3</v>
      </c>
      <c r="Y36" s="6">
        <v>3</v>
      </c>
      <c r="Z36" s="6">
        <v>3</v>
      </c>
      <c r="AA36" s="6">
        <v>3</v>
      </c>
      <c r="AB36" s="6">
        <v>3</v>
      </c>
      <c r="AC36" s="6">
        <v>1</v>
      </c>
      <c r="AD36" s="6">
        <v>2</v>
      </c>
      <c r="AE36" s="6">
        <v>3</v>
      </c>
    </row>
    <row r="37" spans="1:31" x14ac:dyDescent="0.25">
      <c r="A37" s="6">
        <v>36</v>
      </c>
      <c r="B37" s="68" t="s">
        <v>110</v>
      </c>
      <c r="C37" s="49"/>
      <c r="D37" s="49"/>
      <c r="E37" s="6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>
        <f>U36-U35</f>
        <v>1</v>
      </c>
      <c r="V37" s="49">
        <f t="shared" ref="V37:AE37" si="11">V36-V35</f>
        <v>0</v>
      </c>
      <c r="W37" s="49">
        <f t="shared" si="11"/>
        <v>1</v>
      </c>
      <c r="X37" s="49">
        <f t="shared" si="11"/>
        <v>1</v>
      </c>
      <c r="Y37" s="49">
        <f t="shared" si="11"/>
        <v>1</v>
      </c>
      <c r="Z37" s="49">
        <f t="shared" si="11"/>
        <v>1</v>
      </c>
      <c r="AA37" s="49">
        <f t="shared" si="11"/>
        <v>1</v>
      </c>
      <c r="AB37" s="49">
        <f t="shared" si="11"/>
        <v>1</v>
      </c>
      <c r="AC37" s="49">
        <f t="shared" si="11"/>
        <v>-1</v>
      </c>
      <c r="AD37" s="49">
        <f t="shared" si="11"/>
        <v>0</v>
      </c>
      <c r="AE37" s="49">
        <f t="shared" si="11"/>
        <v>1</v>
      </c>
    </row>
    <row r="38" spans="1:31" x14ac:dyDescent="0.25">
      <c r="A38" s="5">
        <v>37</v>
      </c>
      <c r="B38" s="13" t="s">
        <v>45</v>
      </c>
      <c r="C38" s="6"/>
      <c r="D38" s="6">
        <v>8110050087</v>
      </c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20</v>
      </c>
      <c r="S38" s="6"/>
      <c r="T38" s="6"/>
      <c r="U38" s="6">
        <v>2</v>
      </c>
      <c r="V38" s="6">
        <v>2</v>
      </c>
      <c r="W38" s="6">
        <v>1</v>
      </c>
      <c r="X38" s="6">
        <v>0</v>
      </c>
      <c r="Y38" s="6">
        <v>2</v>
      </c>
      <c r="Z38" s="6">
        <v>2</v>
      </c>
      <c r="AA38" s="6">
        <v>3</v>
      </c>
      <c r="AB38" s="6">
        <v>2</v>
      </c>
      <c r="AC38" s="6">
        <v>1</v>
      </c>
      <c r="AD38" s="6">
        <v>0</v>
      </c>
      <c r="AE38" s="6">
        <v>2</v>
      </c>
    </row>
    <row r="39" spans="1:31" x14ac:dyDescent="0.25">
      <c r="A39" s="6">
        <v>38</v>
      </c>
      <c r="B39" s="14" t="s">
        <v>44</v>
      </c>
      <c r="C39" s="6" t="s">
        <v>37</v>
      </c>
      <c r="D39" s="6">
        <v>8110050087</v>
      </c>
      <c r="E39" s="9" t="s">
        <v>17</v>
      </c>
      <c r="F39" s="6" t="s">
        <v>18</v>
      </c>
      <c r="G39" s="6" t="s">
        <v>19</v>
      </c>
      <c r="H39" s="6" t="s">
        <v>19</v>
      </c>
      <c r="I39" s="6" t="s">
        <v>19</v>
      </c>
      <c r="J39" s="6"/>
      <c r="K39" s="6"/>
      <c r="L39" s="6"/>
      <c r="M39" s="6"/>
      <c r="N39" s="6" t="s">
        <v>19</v>
      </c>
      <c r="O39" s="6" t="s">
        <v>19</v>
      </c>
      <c r="P39" s="6" t="s">
        <v>18</v>
      </c>
      <c r="Q39" s="6" t="s">
        <v>18</v>
      </c>
      <c r="R39" s="6" t="s">
        <v>20</v>
      </c>
      <c r="S39" s="6">
        <v>37</v>
      </c>
      <c r="T39" s="6"/>
      <c r="U39" s="6">
        <v>2</v>
      </c>
      <c r="V39" s="6">
        <v>1</v>
      </c>
      <c r="W39" s="6">
        <v>1</v>
      </c>
      <c r="X39" s="6">
        <v>3</v>
      </c>
      <c r="Y39" s="6">
        <v>2</v>
      </c>
      <c r="Z39" s="6">
        <v>3</v>
      </c>
      <c r="AA39" s="6">
        <v>3</v>
      </c>
      <c r="AB39" s="6">
        <v>2</v>
      </c>
      <c r="AC39" s="6">
        <v>1</v>
      </c>
      <c r="AD39" s="6">
        <v>3</v>
      </c>
      <c r="AE39" s="6">
        <v>3</v>
      </c>
    </row>
    <row r="40" spans="1:31" x14ac:dyDescent="0.25">
      <c r="A40" s="5">
        <v>39</v>
      </c>
      <c r="B40" s="68" t="s">
        <v>110</v>
      </c>
      <c r="C40" s="49"/>
      <c r="D40" s="49"/>
      <c r="E40" s="6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>
        <f>U39-U38</f>
        <v>0</v>
      </c>
      <c r="V40" s="49">
        <f t="shared" ref="V40:AE40" si="12">V39-V38</f>
        <v>-1</v>
      </c>
      <c r="W40" s="49">
        <f t="shared" si="12"/>
        <v>0</v>
      </c>
      <c r="X40" s="49">
        <f t="shared" si="12"/>
        <v>3</v>
      </c>
      <c r="Y40" s="49">
        <f t="shared" si="12"/>
        <v>0</v>
      </c>
      <c r="Z40" s="49">
        <f t="shared" si="12"/>
        <v>1</v>
      </c>
      <c r="AA40" s="49">
        <f t="shared" si="12"/>
        <v>0</v>
      </c>
      <c r="AB40" s="49">
        <f t="shared" si="12"/>
        <v>0</v>
      </c>
      <c r="AC40" s="49">
        <f t="shared" si="12"/>
        <v>0</v>
      </c>
      <c r="AD40" s="49">
        <f t="shared" si="12"/>
        <v>3</v>
      </c>
      <c r="AE40" s="49">
        <f t="shared" si="12"/>
        <v>1</v>
      </c>
    </row>
    <row r="41" spans="1:31" x14ac:dyDescent="0.25">
      <c r="E41"/>
    </row>
    <row r="42" spans="1:31" x14ac:dyDescent="0.25">
      <c r="E42"/>
      <c r="U42" t="s">
        <v>90</v>
      </c>
      <c r="V42" t="s">
        <v>91</v>
      </c>
    </row>
    <row r="43" spans="1:31" x14ac:dyDescent="0.25">
      <c r="E43"/>
      <c r="U43" t="s">
        <v>99</v>
      </c>
      <c r="V43">
        <v>0</v>
      </c>
    </row>
    <row r="44" spans="1:31" x14ac:dyDescent="0.25">
      <c r="E44"/>
      <c r="U44" t="s">
        <v>100</v>
      </c>
      <c r="V44">
        <v>1</v>
      </c>
    </row>
    <row r="45" spans="1:31" x14ac:dyDescent="0.25">
      <c r="E45"/>
      <c r="U45" t="s">
        <v>101</v>
      </c>
      <c r="V45">
        <v>2</v>
      </c>
    </row>
    <row r="46" spans="1:31" x14ac:dyDescent="0.25">
      <c r="E46"/>
      <c r="U46" t="s">
        <v>102</v>
      </c>
      <c r="V46">
        <v>3</v>
      </c>
    </row>
    <row r="47" spans="1:31" x14ac:dyDescent="0.25">
      <c r="E47"/>
    </row>
    <row r="48" spans="1:3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</sheetData>
  <conditionalFormatting sqref="U4:AE4 U7:AE7 U10:AE10 U13:AE13 U16:AE16 U19:AE19 U22:AE22 U25:AE25 U28:AE28 U31:AE31 U34:AE34 U37:AE37 U40:AE4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dataValidations count="1">
    <dataValidation type="list" allowBlank="1" showInputMessage="1" showErrorMessage="1" sqref="U2:U40 V2:AB3 V4:AE4 V5:AB6 V7:AE7 V8:AB9 V10:AE10 V11:AB12 V13:AE13 V14:AB15 V16:AE16 V17:AB18 V19:AE19 V20:AB21 V22:AE22 V23:AB24 V25:AE25 V26:AB27 V28:AE28 V29:AB30 V31:AE31 V32:AB33 V34:AE34 V35:AB36 V37:AE37 V38:AB39 V40:AE40" xr:uid="{1B73D9A7-1382-4FD1-91B9-9EABA262AE7F}">
      <formula1>$V$43:$V$46</formula1>
    </dataValidation>
  </dataValidations>
  <pageMargins left="0.75" right="0.75" top="1" bottom="1" header="0.5" footer="0.5"/>
  <pageSetup paperSize="9" orientation="portrait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CA60-399C-447B-B0C3-179523CD5736}">
  <dimension ref="A1:Y42"/>
  <sheetViews>
    <sheetView zoomScale="130" zoomScaleNormal="130" workbookViewId="0">
      <selection activeCell="Y3" sqref="Y3:Y27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31.42578125" bestFit="1" customWidth="1"/>
    <col min="22" max="22" width="39.85546875" bestFit="1" customWidth="1"/>
    <col min="23" max="23" width="44.42578125" bestFit="1" customWidth="1"/>
  </cols>
  <sheetData>
    <row r="1" spans="1:25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105</v>
      </c>
      <c r="V1" s="1" t="s">
        <v>106</v>
      </c>
      <c r="W1" s="1" t="s">
        <v>107</v>
      </c>
      <c r="X1" s="1" t="s">
        <v>111</v>
      </c>
      <c r="Y1" s="1" t="s">
        <v>126</v>
      </c>
    </row>
    <row r="2" spans="1:25" s="2" customFormat="1" ht="15.75" hidden="1" x14ac:dyDescent="0.25">
      <c r="A2" s="5">
        <v>1</v>
      </c>
      <c r="B2" s="12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7</v>
      </c>
      <c r="V2" s="10">
        <v>8</v>
      </c>
      <c r="W2" s="10">
        <v>5</v>
      </c>
      <c r="X2" s="74">
        <f>AVERAGE(Table110117[[#This Row],[BodyAwarenessInEnvironment]:[SmoothCoordinatedMovementsAbility]])</f>
        <v>6.666666666666667</v>
      </c>
      <c r="Y2" s="10"/>
    </row>
    <row r="3" spans="1:25" ht="15.75" x14ac:dyDescent="0.25">
      <c r="A3" s="6">
        <v>2</v>
      </c>
      <c r="B3" s="14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8</v>
      </c>
      <c r="V3" s="6">
        <v>8</v>
      </c>
      <c r="W3" s="6">
        <v>6</v>
      </c>
      <c r="X3" s="74">
        <f>AVERAGE(Table110117[[#This Row],[BodyAwarenessInEnvironment]:[SmoothCoordinatedMovementsAbility]])</f>
        <v>7.333333333333333</v>
      </c>
      <c r="Y3" s="75">
        <f>Table110117[[#This Row],[mean]]-X2</f>
        <v>0.66666666666666607</v>
      </c>
    </row>
    <row r="4" spans="1:25" ht="15.75" hidden="1" x14ac:dyDescent="0.25">
      <c r="A4" s="5">
        <v>3</v>
      </c>
      <c r="B4" s="13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3</v>
      </c>
      <c r="V4" s="6">
        <v>5</v>
      </c>
      <c r="W4" s="6">
        <v>5</v>
      </c>
      <c r="X4" s="74">
        <f>AVERAGE(Table110117[[#This Row],[BodyAwarenessInEnvironment]:[SmoothCoordinatedMovementsAbility]])</f>
        <v>4.333333333333333</v>
      </c>
      <c r="Y4" s="49"/>
    </row>
    <row r="5" spans="1:25" ht="15.75" x14ac:dyDescent="0.25">
      <c r="A5" s="6">
        <v>4</v>
      </c>
      <c r="B5" s="14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4</v>
      </c>
      <c r="V5" s="6">
        <v>5</v>
      </c>
      <c r="W5" s="6">
        <v>8</v>
      </c>
      <c r="X5" s="74">
        <f>AVERAGE(Table110117[[#This Row],[BodyAwarenessInEnvironment]:[SmoothCoordinatedMovementsAbility]])</f>
        <v>5.666666666666667</v>
      </c>
      <c r="Y5" s="75">
        <f>Table110117[[#This Row],[mean]]-X4</f>
        <v>1.3333333333333339</v>
      </c>
    </row>
    <row r="6" spans="1:25" ht="15.75" hidden="1" x14ac:dyDescent="0.25">
      <c r="A6" s="5">
        <v>5</v>
      </c>
      <c r="B6" s="13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7</v>
      </c>
      <c r="V6" s="6">
        <v>7</v>
      </c>
      <c r="W6" s="6">
        <v>3</v>
      </c>
      <c r="X6" s="74">
        <f>AVERAGE(Table110117[[#This Row],[BodyAwarenessInEnvironment]:[SmoothCoordinatedMovementsAbility]])</f>
        <v>5.666666666666667</v>
      </c>
      <c r="Y6" s="49"/>
    </row>
    <row r="7" spans="1:25" ht="15.75" x14ac:dyDescent="0.25">
      <c r="A7" s="6">
        <v>6</v>
      </c>
      <c r="B7" s="14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10</v>
      </c>
      <c r="V7" s="6">
        <v>10</v>
      </c>
      <c r="W7" s="6">
        <v>10</v>
      </c>
      <c r="X7" s="74">
        <f>AVERAGE(Table110117[[#This Row],[BodyAwarenessInEnvironment]:[SmoothCoordinatedMovementsAbility]])</f>
        <v>10</v>
      </c>
      <c r="Y7" s="75">
        <f>Table110117[[#This Row],[mean]]-X6</f>
        <v>4.333333333333333</v>
      </c>
    </row>
    <row r="8" spans="1:25" ht="15.75" hidden="1" x14ac:dyDescent="0.25">
      <c r="A8" s="5">
        <v>7</v>
      </c>
      <c r="B8" s="13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5</v>
      </c>
      <c r="V8" s="6">
        <v>6</v>
      </c>
      <c r="W8" s="6">
        <v>3</v>
      </c>
      <c r="X8" s="74">
        <f>AVERAGE(Table110117[[#This Row],[BodyAwarenessInEnvironment]:[SmoothCoordinatedMovementsAbility]])</f>
        <v>4.666666666666667</v>
      </c>
      <c r="Y8" s="49"/>
    </row>
    <row r="9" spans="1:25" ht="15.75" x14ac:dyDescent="0.25">
      <c r="A9" s="6">
        <v>8</v>
      </c>
      <c r="B9" s="14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10</v>
      </c>
      <c r="V9" s="6">
        <v>9</v>
      </c>
      <c r="W9" s="6">
        <v>9</v>
      </c>
      <c r="X9" s="74">
        <f>AVERAGE(Table110117[[#This Row],[BodyAwarenessInEnvironment]:[SmoothCoordinatedMovementsAbility]])</f>
        <v>9.3333333333333339</v>
      </c>
      <c r="Y9" s="75">
        <f>Table110117[[#This Row],[mean]]-X8</f>
        <v>4.666666666666667</v>
      </c>
    </row>
    <row r="10" spans="1:25" ht="15.75" hidden="1" x14ac:dyDescent="0.25">
      <c r="A10" s="5">
        <v>9</v>
      </c>
      <c r="B10" s="13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4</v>
      </c>
      <c r="V10" s="6">
        <v>3</v>
      </c>
      <c r="W10" s="6">
        <v>2</v>
      </c>
      <c r="X10" s="74">
        <f>AVERAGE(Table110117[[#This Row],[BodyAwarenessInEnvironment]:[SmoothCoordinatedMovementsAbility]])</f>
        <v>3</v>
      </c>
      <c r="Y10" s="49"/>
    </row>
    <row r="11" spans="1:25" ht="15.75" x14ac:dyDescent="0.25">
      <c r="A11" s="6">
        <v>10</v>
      </c>
      <c r="B11" s="14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9</v>
      </c>
      <c r="V11" s="6">
        <v>10</v>
      </c>
      <c r="W11" s="6">
        <v>10</v>
      </c>
      <c r="X11" s="74">
        <f>AVERAGE(Table110117[[#This Row],[BodyAwarenessInEnvironment]:[SmoothCoordinatedMovementsAbility]])</f>
        <v>9.6666666666666661</v>
      </c>
      <c r="Y11" s="75">
        <f>Table110117[[#This Row],[mean]]-X10</f>
        <v>6.6666666666666661</v>
      </c>
    </row>
    <row r="12" spans="1:25" ht="15.75" hidden="1" x14ac:dyDescent="0.25">
      <c r="A12" s="5">
        <v>11</v>
      </c>
      <c r="B12" s="13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3</v>
      </c>
      <c r="V12" s="6">
        <v>3</v>
      </c>
      <c r="W12" s="6">
        <v>7</v>
      </c>
      <c r="X12" s="74">
        <f>AVERAGE(Table110117[[#This Row],[BodyAwarenessInEnvironment]:[SmoothCoordinatedMovementsAbility]])</f>
        <v>4.333333333333333</v>
      </c>
      <c r="Y12" s="49"/>
    </row>
    <row r="13" spans="1:25" ht="15.75" x14ac:dyDescent="0.25">
      <c r="A13" s="6">
        <v>12</v>
      </c>
      <c r="B13" s="14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>
        <v>1</v>
      </c>
      <c r="V13" s="6">
        <v>4</v>
      </c>
      <c r="W13" s="6">
        <v>3</v>
      </c>
      <c r="X13" s="74">
        <f>AVERAGE(Table110117[[#This Row],[BodyAwarenessInEnvironment]:[SmoothCoordinatedMovementsAbility]])</f>
        <v>2.6666666666666665</v>
      </c>
      <c r="Y13" s="75">
        <f>Table110117[[#This Row],[mean]]-X12</f>
        <v>-1.6666666666666665</v>
      </c>
    </row>
    <row r="14" spans="1:25" ht="15.75" hidden="1" x14ac:dyDescent="0.25">
      <c r="A14" s="5">
        <v>13</v>
      </c>
      <c r="B14" s="13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7</v>
      </c>
      <c r="V14" s="6">
        <v>9</v>
      </c>
      <c r="W14" s="6">
        <v>6</v>
      </c>
      <c r="X14" s="74">
        <f>AVERAGE(Table110117[[#This Row],[BodyAwarenessInEnvironment]:[SmoothCoordinatedMovementsAbility]])</f>
        <v>7.333333333333333</v>
      </c>
      <c r="Y14" s="49"/>
    </row>
    <row r="15" spans="1:25" ht="15.75" x14ac:dyDescent="0.25">
      <c r="A15" s="6">
        <v>14</v>
      </c>
      <c r="B15" s="14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8</v>
      </c>
      <c r="V15" s="6">
        <v>8</v>
      </c>
      <c r="W15" s="6">
        <v>9</v>
      </c>
      <c r="X15" s="74">
        <f>AVERAGE(Table110117[[#This Row],[BodyAwarenessInEnvironment]:[SmoothCoordinatedMovementsAbility]])</f>
        <v>8.3333333333333339</v>
      </c>
      <c r="Y15" s="49">
        <f>Table110117[[#This Row],[mean]]-X14</f>
        <v>1.0000000000000009</v>
      </c>
    </row>
    <row r="16" spans="1:25" ht="15.75" hidden="1" x14ac:dyDescent="0.25">
      <c r="A16" s="5">
        <v>15</v>
      </c>
      <c r="B16" s="13" t="s">
        <v>45</v>
      </c>
      <c r="C16" s="6"/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5</v>
      </c>
      <c r="V16" s="6">
        <v>7</v>
      </c>
      <c r="W16" s="6">
        <v>3</v>
      </c>
      <c r="X16" s="74">
        <f>AVERAGE(Table110117[[#This Row],[BodyAwarenessInEnvironment]:[SmoothCoordinatedMovementsAbility]])</f>
        <v>5</v>
      </c>
      <c r="Y16" s="49"/>
    </row>
    <row r="17" spans="1:25" ht="15.75" x14ac:dyDescent="0.25">
      <c r="A17" s="6">
        <v>16</v>
      </c>
      <c r="B17" s="14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/>
      <c r="U17" s="6">
        <v>7</v>
      </c>
      <c r="V17" s="6">
        <v>9</v>
      </c>
      <c r="W17" s="6">
        <v>10</v>
      </c>
      <c r="X17" s="74">
        <f>AVERAGE(Table110117[[#This Row],[BodyAwarenessInEnvironment]:[SmoothCoordinatedMovementsAbility]])</f>
        <v>8.6666666666666661</v>
      </c>
      <c r="Y17" s="75">
        <f>Table110117[[#This Row],[mean]]-X16</f>
        <v>3.6666666666666661</v>
      </c>
    </row>
    <row r="18" spans="1:25" ht="15.75" hidden="1" x14ac:dyDescent="0.25">
      <c r="A18" s="5">
        <v>17</v>
      </c>
      <c r="B18" s="13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3</v>
      </c>
      <c r="V18" s="6">
        <v>2</v>
      </c>
      <c r="W18" s="6">
        <v>5</v>
      </c>
      <c r="X18" s="74">
        <f>AVERAGE(Table110117[[#This Row],[BodyAwarenessInEnvironment]:[SmoothCoordinatedMovementsAbility]])</f>
        <v>3.3333333333333335</v>
      </c>
      <c r="Y18" s="49"/>
    </row>
    <row r="19" spans="1:25" ht="15.75" x14ac:dyDescent="0.25">
      <c r="A19" s="6">
        <v>18</v>
      </c>
      <c r="B19" s="14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8</v>
      </c>
      <c r="V19" s="6">
        <v>8</v>
      </c>
      <c r="W19" s="6">
        <v>9</v>
      </c>
      <c r="X19" s="74">
        <f>AVERAGE(Table110117[[#This Row],[BodyAwarenessInEnvironment]:[SmoothCoordinatedMovementsAbility]])</f>
        <v>8.3333333333333339</v>
      </c>
      <c r="Y19" s="49">
        <f>Table110117[[#This Row],[mean]]-X18</f>
        <v>5</v>
      </c>
    </row>
    <row r="20" spans="1:25" ht="15.75" hidden="1" x14ac:dyDescent="0.25">
      <c r="A20" s="5">
        <v>19</v>
      </c>
      <c r="B20" s="13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3</v>
      </c>
      <c r="V20" s="6">
        <v>2</v>
      </c>
      <c r="W20" s="6">
        <v>2</v>
      </c>
      <c r="X20" s="74">
        <f>AVERAGE(Table110117[[#This Row],[BodyAwarenessInEnvironment]:[SmoothCoordinatedMovementsAbility]])</f>
        <v>2.3333333333333335</v>
      </c>
      <c r="Y20" s="49"/>
    </row>
    <row r="21" spans="1:25" ht="15.75" x14ac:dyDescent="0.25">
      <c r="A21" s="6">
        <v>20</v>
      </c>
      <c r="B21" s="14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7</v>
      </c>
      <c r="V21" s="6">
        <v>6</v>
      </c>
      <c r="W21" s="6">
        <v>8</v>
      </c>
      <c r="X21" s="74">
        <f>AVERAGE(Table110117[[#This Row],[BodyAwarenessInEnvironment]:[SmoothCoordinatedMovementsAbility]])</f>
        <v>7</v>
      </c>
      <c r="Y21" s="75">
        <f>Table110117[[#This Row],[mean]]-X20</f>
        <v>4.6666666666666661</v>
      </c>
    </row>
    <row r="22" spans="1:25" ht="15.75" hidden="1" x14ac:dyDescent="0.25">
      <c r="A22" s="5">
        <v>21</v>
      </c>
      <c r="B22" s="13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>
        <v>5</v>
      </c>
      <c r="V22" s="6">
        <v>9</v>
      </c>
      <c r="W22" s="6">
        <v>5</v>
      </c>
      <c r="X22" s="74">
        <f>AVERAGE(Table110117[[#This Row],[BodyAwarenessInEnvironment]:[SmoothCoordinatedMovementsAbility]])</f>
        <v>6.333333333333333</v>
      </c>
      <c r="Y22" s="49"/>
    </row>
    <row r="23" spans="1:25" ht="15.75" x14ac:dyDescent="0.25">
      <c r="A23" s="6">
        <v>22</v>
      </c>
      <c r="B23" s="14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>
        <v>10</v>
      </c>
      <c r="V23" s="6">
        <v>9</v>
      </c>
      <c r="W23" s="6">
        <v>9</v>
      </c>
      <c r="X23" s="74">
        <f>AVERAGE(Table110117[[#This Row],[BodyAwarenessInEnvironment]:[SmoothCoordinatedMovementsAbility]])</f>
        <v>9.3333333333333339</v>
      </c>
      <c r="Y23" s="49">
        <f>Table110117[[#This Row],[mean]]-X22</f>
        <v>3.0000000000000009</v>
      </c>
    </row>
    <row r="24" spans="1:25" ht="15.75" hidden="1" x14ac:dyDescent="0.25">
      <c r="A24" s="5">
        <v>23</v>
      </c>
      <c r="B24" s="13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6</v>
      </c>
      <c r="V24" s="6">
        <v>7</v>
      </c>
      <c r="W24" s="6">
        <v>5</v>
      </c>
      <c r="X24" s="74">
        <f>AVERAGE(Table110117[[#This Row],[BodyAwarenessInEnvironment]:[SmoothCoordinatedMovementsAbility]])</f>
        <v>6</v>
      </c>
      <c r="Y24" s="49"/>
    </row>
    <row r="25" spans="1:25" ht="15.75" x14ac:dyDescent="0.25">
      <c r="A25" s="6">
        <v>24</v>
      </c>
      <c r="B25" s="14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10</v>
      </c>
      <c r="V25" s="6">
        <v>10</v>
      </c>
      <c r="W25" s="6">
        <v>10</v>
      </c>
      <c r="X25" s="74">
        <f>AVERAGE(Table110117[[#This Row],[BodyAwarenessInEnvironment]:[SmoothCoordinatedMovementsAbility]])</f>
        <v>10</v>
      </c>
      <c r="Y25" s="49">
        <f>Table110117[[#This Row],[mean]]-X24</f>
        <v>4</v>
      </c>
    </row>
    <row r="26" spans="1:25" ht="15.75" hidden="1" x14ac:dyDescent="0.25">
      <c r="A26" s="5">
        <v>25</v>
      </c>
      <c r="B26" s="13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>
        <v>7</v>
      </c>
      <c r="V26" s="6">
        <v>8</v>
      </c>
      <c r="W26" s="6">
        <v>7</v>
      </c>
      <c r="X26" s="74">
        <f>AVERAGE(Table110117[[#This Row],[BodyAwarenessInEnvironment]:[SmoothCoordinatedMovementsAbility]])</f>
        <v>7.333333333333333</v>
      </c>
      <c r="Y26" s="49"/>
    </row>
    <row r="27" spans="1:25" ht="15.75" x14ac:dyDescent="0.25">
      <c r="A27" s="6">
        <v>26</v>
      </c>
      <c r="B27" s="14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>
        <v>9</v>
      </c>
      <c r="V27" s="6">
        <v>9</v>
      </c>
      <c r="W27" s="6">
        <v>7</v>
      </c>
      <c r="X27" s="74">
        <f>AVERAGE(Table110117[[#This Row],[BodyAwarenessInEnvironment]:[SmoothCoordinatedMovementsAbility]])</f>
        <v>8.3333333333333339</v>
      </c>
      <c r="Y27" s="49">
        <f>Table110117[[#This Row],[mean]]-X26</f>
        <v>1.0000000000000009</v>
      </c>
    </row>
    <row r="28" spans="1:25" x14ac:dyDescent="0.25">
      <c r="E28"/>
    </row>
    <row r="29" spans="1:25" x14ac:dyDescent="0.25">
      <c r="E29"/>
    </row>
    <row r="30" spans="1:25" x14ac:dyDescent="0.25">
      <c r="E30"/>
    </row>
    <row r="31" spans="1:25" x14ac:dyDescent="0.25">
      <c r="D31" t="s">
        <v>63</v>
      </c>
      <c r="E31">
        <v>0</v>
      </c>
      <c r="R31" t="s">
        <v>103</v>
      </c>
    </row>
    <row r="32" spans="1:25" x14ac:dyDescent="0.25">
      <c r="E32">
        <v>10</v>
      </c>
      <c r="R32" t="s">
        <v>104</v>
      </c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</sheetData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E810-2A93-46DE-82A8-B8BA472D6D8E}">
  <dimension ref="A1:Q16"/>
  <sheetViews>
    <sheetView tabSelected="1" zoomScale="130" zoomScaleNormal="130" workbookViewId="0">
      <selection activeCell="K1" sqref="K1"/>
    </sheetView>
  </sheetViews>
  <sheetFormatPr defaultRowHeight="15" x14ac:dyDescent="0.25"/>
  <cols>
    <col min="1" max="1" width="3.28515625" bestFit="1" customWidth="1"/>
    <col min="2" max="2" width="12" bestFit="1" customWidth="1"/>
    <col min="3" max="3" width="31.42578125" bestFit="1" customWidth="1"/>
    <col min="4" max="8" width="10.42578125" customWidth="1"/>
    <col min="9" max="9" width="35.28515625" bestFit="1" customWidth="1"/>
    <col min="10" max="10" width="19.85546875" bestFit="1" customWidth="1"/>
    <col min="11" max="11" width="21" bestFit="1" customWidth="1"/>
  </cols>
  <sheetData>
    <row r="1" spans="1:11" s="2" customFormat="1" ht="15.75" x14ac:dyDescent="0.25">
      <c r="A1" s="57" t="s">
        <v>41</v>
      </c>
      <c r="B1" s="58" t="s">
        <v>1</v>
      </c>
      <c r="C1" s="58" t="s">
        <v>117</v>
      </c>
      <c r="D1" s="59" t="s">
        <v>118</v>
      </c>
      <c r="E1" s="60"/>
      <c r="F1" s="60"/>
      <c r="G1" s="60"/>
      <c r="H1" s="61"/>
      <c r="I1" s="58" t="s">
        <v>121</v>
      </c>
      <c r="J1" s="72" t="s">
        <v>122</v>
      </c>
      <c r="K1" s="73" t="s">
        <v>123</v>
      </c>
    </row>
    <row r="2" spans="1:11" s="2" customFormat="1" ht="16.5" thickBot="1" x14ac:dyDescent="0.3">
      <c r="A2" s="62" t="s">
        <v>109</v>
      </c>
      <c r="B2" s="63" t="s">
        <v>109</v>
      </c>
      <c r="C2" s="63" t="s">
        <v>109</v>
      </c>
      <c r="D2" s="64" t="s">
        <v>119</v>
      </c>
      <c r="E2" s="64" t="s">
        <v>62</v>
      </c>
      <c r="F2" s="65" t="s">
        <v>63</v>
      </c>
      <c r="G2" s="66" t="s">
        <v>120</v>
      </c>
      <c r="H2" s="65" t="s">
        <v>124</v>
      </c>
      <c r="I2" s="63" t="s">
        <v>109</v>
      </c>
      <c r="J2" s="63" t="s">
        <v>109</v>
      </c>
      <c r="K2" s="67" t="s">
        <v>109</v>
      </c>
    </row>
    <row r="3" spans="1:11" s="2" customFormat="1" ht="15.75" x14ac:dyDescent="0.25">
      <c r="A3" s="53">
        <v>1</v>
      </c>
      <c r="B3" s="54">
        <v>8110020080</v>
      </c>
      <c r="C3" s="48">
        <v>1</v>
      </c>
      <c r="D3" s="55">
        <v>1</v>
      </c>
      <c r="E3" s="55">
        <v>1</v>
      </c>
      <c r="F3" s="55">
        <v>1</v>
      </c>
      <c r="G3" s="56">
        <v>0</v>
      </c>
      <c r="H3" s="55">
        <v>1</v>
      </c>
      <c r="I3" s="48">
        <v>1</v>
      </c>
      <c r="J3" s="55">
        <v>1</v>
      </c>
      <c r="K3" s="55">
        <v>1</v>
      </c>
    </row>
    <row r="4" spans="1:11" ht="15.75" x14ac:dyDescent="0.25">
      <c r="A4" s="50">
        <v>3</v>
      </c>
      <c r="B4" s="51">
        <v>8110020112</v>
      </c>
      <c r="C4" s="48">
        <v>1</v>
      </c>
      <c r="D4" s="51">
        <v>0</v>
      </c>
      <c r="E4" s="51">
        <v>0</v>
      </c>
      <c r="F4" s="51">
        <v>1</v>
      </c>
      <c r="G4" s="52">
        <v>0</v>
      </c>
      <c r="H4" s="51">
        <v>1</v>
      </c>
      <c r="I4" s="51">
        <v>0</v>
      </c>
      <c r="J4" s="55">
        <v>1</v>
      </c>
      <c r="K4" s="51">
        <v>1</v>
      </c>
    </row>
    <row r="5" spans="1:11" ht="15.75" x14ac:dyDescent="0.25">
      <c r="A5" s="50">
        <v>5</v>
      </c>
      <c r="B5" s="51">
        <v>8110020113</v>
      </c>
      <c r="C5" s="48">
        <v>1</v>
      </c>
      <c r="D5" s="51">
        <v>1</v>
      </c>
      <c r="E5" s="51">
        <v>1</v>
      </c>
      <c r="F5" s="51">
        <v>1</v>
      </c>
      <c r="G5" s="52">
        <v>0</v>
      </c>
      <c r="H5" s="51">
        <v>1</v>
      </c>
      <c r="I5" s="51">
        <v>1</v>
      </c>
      <c r="J5" s="55">
        <v>1</v>
      </c>
      <c r="K5" s="51">
        <v>1</v>
      </c>
    </row>
    <row r="6" spans="1:11" ht="15.75" x14ac:dyDescent="0.25">
      <c r="A6" s="50">
        <v>7</v>
      </c>
      <c r="B6" s="51">
        <v>8110020114</v>
      </c>
      <c r="C6" s="48">
        <v>1</v>
      </c>
      <c r="D6" s="51">
        <v>0</v>
      </c>
      <c r="E6" s="51">
        <v>0</v>
      </c>
      <c r="F6" s="51">
        <v>1</v>
      </c>
      <c r="G6" s="52">
        <v>0</v>
      </c>
      <c r="H6" s="51">
        <v>1</v>
      </c>
      <c r="I6" s="51">
        <v>1</v>
      </c>
      <c r="J6" s="55">
        <v>1</v>
      </c>
      <c r="K6" s="51">
        <v>1</v>
      </c>
    </row>
    <row r="7" spans="1:11" ht="15.75" x14ac:dyDescent="0.25">
      <c r="A7" s="50">
        <v>9</v>
      </c>
      <c r="B7" s="51">
        <v>8110020116</v>
      </c>
      <c r="C7" s="48">
        <v>1</v>
      </c>
      <c r="D7" s="51">
        <v>0</v>
      </c>
      <c r="E7" s="51">
        <v>1</v>
      </c>
      <c r="F7" s="51">
        <v>1</v>
      </c>
      <c r="G7" s="52">
        <v>0</v>
      </c>
      <c r="H7" s="51">
        <v>1</v>
      </c>
      <c r="I7" s="51">
        <v>1</v>
      </c>
      <c r="J7" s="55">
        <v>1</v>
      </c>
      <c r="K7" s="51">
        <v>1</v>
      </c>
    </row>
    <row r="8" spans="1:11" ht="15.75" x14ac:dyDescent="0.25">
      <c r="A8" s="50">
        <v>11</v>
      </c>
      <c r="B8" s="51">
        <v>8110050031</v>
      </c>
      <c r="C8" s="48">
        <v>1</v>
      </c>
      <c r="D8" s="51">
        <v>1</v>
      </c>
      <c r="E8" s="51">
        <v>1</v>
      </c>
      <c r="F8" s="51">
        <v>0</v>
      </c>
      <c r="G8" s="52">
        <v>0</v>
      </c>
      <c r="H8" s="51">
        <v>1</v>
      </c>
      <c r="I8" s="51">
        <v>1</v>
      </c>
      <c r="J8" s="55">
        <v>1</v>
      </c>
      <c r="K8" s="51">
        <v>0</v>
      </c>
    </row>
    <row r="9" spans="1:11" ht="15.75" x14ac:dyDescent="0.25">
      <c r="A9" s="50">
        <v>13</v>
      </c>
      <c r="B9" s="51">
        <v>8110050045</v>
      </c>
      <c r="C9" s="48">
        <v>1</v>
      </c>
      <c r="D9" s="51">
        <v>1</v>
      </c>
      <c r="E9" s="51">
        <v>0</v>
      </c>
      <c r="F9" s="51">
        <v>1</v>
      </c>
      <c r="G9" s="52">
        <v>0</v>
      </c>
      <c r="H9" s="51">
        <v>1</v>
      </c>
      <c r="I9" s="51">
        <v>0</v>
      </c>
      <c r="J9" s="55">
        <v>1</v>
      </c>
      <c r="K9" s="51">
        <v>1.0000000000000009</v>
      </c>
    </row>
    <row r="10" spans="1:11" ht="15.75" x14ac:dyDescent="0.25">
      <c r="A10" s="50">
        <v>15</v>
      </c>
      <c r="B10" s="51">
        <v>8110050072</v>
      </c>
      <c r="C10" s="48">
        <v>1</v>
      </c>
      <c r="D10" s="51">
        <v>1</v>
      </c>
      <c r="E10" s="51">
        <v>1</v>
      </c>
      <c r="F10" s="51">
        <v>0</v>
      </c>
      <c r="G10" s="52">
        <v>0</v>
      </c>
      <c r="H10" s="51">
        <v>1</v>
      </c>
      <c r="I10" s="51">
        <v>1</v>
      </c>
      <c r="J10" s="55">
        <v>1</v>
      </c>
      <c r="K10" s="51">
        <v>1</v>
      </c>
    </row>
    <row r="11" spans="1:11" ht="15.75" x14ac:dyDescent="0.25">
      <c r="A11" s="50">
        <v>17</v>
      </c>
      <c r="B11" s="51">
        <v>8110050077</v>
      </c>
      <c r="C11" s="48">
        <v>1</v>
      </c>
      <c r="D11" s="51">
        <v>1</v>
      </c>
      <c r="E11" s="51">
        <v>0</v>
      </c>
      <c r="F11" s="51">
        <v>0</v>
      </c>
      <c r="G11" s="52">
        <v>0</v>
      </c>
      <c r="H11" s="51">
        <v>1</v>
      </c>
      <c r="I11" s="51">
        <v>1</v>
      </c>
      <c r="J11" s="55">
        <v>1</v>
      </c>
      <c r="K11" s="51">
        <v>1</v>
      </c>
    </row>
    <row r="12" spans="1:11" ht="15.75" x14ac:dyDescent="0.25">
      <c r="A12" s="50">
        <v>19</v>
      </c>
      <c r="B12" s="51">
        <v>8110050080</v>
      </c>
      <c r="C12" s="48">
        <v>1</v>
      </c>
      <c r="D12" s="51">
        <v>1</v>
      </c>
      <c r="E12" s="51">
        <v>0</v>
      </c>
      <c r="F12" s="51">
        <v>0</v>
      </c>
      <c r="G12" s="52">
        <v>1</v>
      </c>
      <c r="H12" s="51">
        <v>1</v>
      </c>
      <c r="I12" s="51">
        <v>1</v>
      </c>
      <c r="J12" s="55">
        <v>1</v>
      </c>
      <c r="K12" s="51">
        <v>1</v>
      </c>
    </row>
    <row r="13" spans="1:11" ht="15.75" x14ac:dyDescent="0.25">
      <c r="A13" s="50">
        <v>21</v>
      </c>
      <c r="B13" s="51">
        <v>8110050085</v>
      </c>
      <c r="C13" s="48">
        <v>1</v>
      </c>
      <c r="D13" s="51">
        <v>1</v>
      </c>
      <c r="E13" s="51">
        <v>1</v>
      </c>
      <c r="F13" s="51">
        <v>0</v>
      </c>
      <c r="G13" s="52">
        <v>0</v>
      </c>
      <c r="H13" s="51">
        <v>1</v>
      </c>
      <c r="I13" s="51">
        <v>1</v>
      </c>
      <c r="J13" s="55">
        <v>1</v>
      </c>
      <c r="K13" s="51">
        <v>1</v>
      </c>
    </row>
    <row r="14" spans="1:11" ht="15.75" x14ac:dyDescent="0.25">
      <c r="A14" s="50">
        <v>23</v>
      </c>
      <c r="B14" s="51">
        <v>8110050086</v>
      </c>
      <c r="C14" s="48">
        <v>1</v>
      </c>
      <c r="D14" s="51">
        <v>1</v>
      </c>
      <c r="E14" s="51">
        <v>1</v>
      </c>
      <c r="F14" s="51">
        <v>1</v>
      </c>
      <c r="G14" s="52">
        <v>0</v>
      </c>
      <c r="H14" s="51">
        <v>1</v>
      </c>
      <c r="I14" s="51">
        <v>1</v>
      </c>
      <c r="J14" s="55">
        <v>1</v>
      </c>
      <c r="K14" s="51">
        <v>1</v>
      </c>
    </row>
    <row r="15" spans="1:11" ht="15.75" x14ac:dyDescent="0.25">
      <c r="A15" s="50">
        <v>25</v>
      </c>
      <c r="B15" s="51">
        <v>8110050087</v>
      </c>
      <c r="C15" s="48">
        <v>1</v>
      </c>
      <c r="D15" s="51">
        <v>1</v>
      </c>
      <c r="E15" s="51">
        <v>1</v>
      </c>
      <c r="F15" s="51">
        <v>0</v>
      </c>
      <c r="G15" s="52">
        <v>1</v>
      </c>
      <c r="H15" s="51">
        <v>1</v>
      </c>
      <c r="I15" s="51">
        <v>1</v>
      </c>
      <c r="J15" s="55">
        <v>1</v>
      </c>
      <c r="K15" s="51">
        <v>1.0000000000000009</v>
      </c>
    </row>
    <row r="16" spans="1:11" x14ac:dyDescent="0.25">
      <c r="C16" s="77">
        <f>SUM(C3:C15) / 13</f>
        <v>1</v>
      </c>
      <c r="D16" s="76">
        <f t="shared" ref="D16:K16" si="0">SUM(D3:D15) / 13</f>
        <v>0.76923076923076927</v>
      </c>
      <c r="E16" s="76">
        <f t="shared" si="0"/>
        <v>0.61538461538461542</v>
      </c>
      <c r="F16" s="76">
        <f t="shared" si="0"/>
        <v>0.53846153846153844</v>
      </c>
      <c r="G16" s="76">
        <f t="shared" si="0"/>
        <v>0.15384615384615385</v>
      </c>
      <c r="H16" s="77">
        <f t="shared" si="0"/>
        <v>1</v>
      </c>
      <c r="I16" s="77">
        <f t="shared" si="0"/>
        <v>0.84615384615384615</v>
      </c>
      <c r="J16" s="77">
        <f t="shared" si="0"/>
        <v>1</v>
      </c>
      <c r="K16" s="77">
        <f t="shared" si="0"/>
        <v>0.92307692307692313</v>
      </c>
    </row>
  </sheetData>
  <mergeCells count="1">
    <mergeCell ref="D1:H1"/>
  </mergeCells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disability</vt:lpstr>
      <vt:lpstr>disability_normalized</vt:lpstr>
      <vt:lpstr>Sheet1</vt:lpstr>
      <vt:lpstr>pain_sleep</vt:lpstr>
      <vt:lpstr>bladder_sex</vt:lpstr>
      <vt:lpstr>social_participation</vt:lpstr>
      <vt:lpstr>adaptation</vt:lpstr>
      <vt:lpstr>ptc_eval</vt:lpstr>
      <vt:lpstr>overall_assessment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MODAR YAGHİ</cp:lastModifiedBy>
  <dcterms:created xsi:type="dcterms:W3CDTF">2024-01-31T14:09:36Z</dcterms:created>
  <dcterms:modified xsi:type="dcterms:W3CDTF">2024-02-05T14:41:04Z</dcterms:modified>
</cp:coreProperties>
</file>