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2.xml" ContentType="application/vnd.openxmlformats-officedocument.drawing+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q87z649\Documents\DATA\McGill, Lee\19_0320_Pa_pub\"/>
    </mc:Choice>
  </mc:AlternateContent>
  <xr:revisionPtr revIDLastSave="0" documentId="13_ncr:1_{4E3053D4-574A-4E0C-A4C6-7211683A0104}" xr6:coauthVersionLast="45" xr6:coauthVersionMax="45" xr10:uidLastSave="{00000000-0000-0000-0000-000000000000}"/>
  <bookViews>
    <workbookView xWindow="345" yWindow="930" windowWidth="21600" windowHeight="11385" xr2:uid="{CC36AD68-6D64-4AE5-B762-9EFC2701CCEE}"/>
  </bookViews>
  <sheets>
    <sheet name="Table of Contents" sheetId="20" r:id="rId1"/>
    <sheet name="Tab S1" sheetId="15" r:id="rId2"/>
    <sheet name="Tab S2" sheetId="25" r:id="rId3"/>
    <sheet name="Tab S3" sheetId="7" r:id="rId4"/>
    <sheet name="Tab S4" sheetId="8" r:id="rId5"/>
    <sheet name="Tab S5" sheetId="9" r:id="rId6"/>
    <sheet name="Tab S6" sheetId="10" r:id="rId7"/>
    <sheet name="Tab S7" sheetId="11" r:id="rId8"/>
    <sheet name="Tab S8" sheetId="3" r:id="rId9"/>
    <sheet name="Tab S9" sheetId="16" r:id="rId10"/>
    <sheet name="Tab S10" sheetId="18" r:id="rId11"/>
    <sheet name="Tab S11" sheetId="23" r:id="rId12"/>
    <sheet name="Tab S12" sheetId="14" r:id="rId13"/>
    <sheet name="Tab S13" sheetId="1" r:id="rId14"/>
    <sheet name="Tab S14" sheetId="17" r:id="rId15"/>
    <sheet name="Tab S15" sheetId="12" r:id="rId16"/>
    <sheet name="Tab S16" sheetId="5" r:id="rId17"/>
    <sheet name="Tab S17" sheetId="2" r:id="rId18"/>
    <sheet name="Tab S18" sheetId="13" r:id="rId19"/>
    <sheet name="Tab S19" sheetId="19" r:id="rId20"/>
    <sheet name="Tab S20" sheetId="24" r:id="rId21"/>
  </sheets>
  <definedNames>
    <definedName name="_xlnm.Print_Area" localSheetId="0">'Table of Contents'!$B$14:$R$22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96" i="15" l="1"/>
  <c r="S96" i="15"/>
  <c r="R96" i="15"/>
  <c r="Q96" i="15"/>
  <c r="P96" i="15"/>
  <c r="E96" i="15"/>
  <c r="D96" i="15"/>
  <c r="O96" i="15" s="1"/>
  <c r="T95" i="15"/>
  <c r="S95" i="15"/>
  <c r="R95" i="15"/>
  <c r="Q95" i="15"/>
  <c r="D95" i="15"/>
  <c r="P95" i="15" s="1"/>
  <c r="U94" i="15"/>
  <c r="T94" i="15"/>
  <c r="S94" i="15"/>
  <c r="R94" i="15"/>
  <c r="D94" i="15"/>
  <c r="S93" i="15"/>
  <c r="E93" i="15"/>
  <c r="D93" i="15"/>
  <c r="U93" i="15" s="1"/>
  <c r="T92" i="15"/>
  <c r="D92" i="15"/>
  <c r="U91" i="15"/>
  <c r="P91" i="15"/>
  <c r="D91" i="15"/>
  <c r="T90" i="15"/>
  <c r="S90" i="15"/>
  <c r="R90" i="15"/>
  <c r="Q90" i="15"/>
  <c r="P90" i="15"/>
  <c r="O90" i="15"/>
  <c r="E90" i="15"/>
  <c r="D90" i="15"/>
  <c r="U90" i="15" s="1"/>
  <c r="S89" i="15"/>
  <c r="R89" i="15"/>
  <c r="Q89" i="15"/>
  <c r="P89" i="15"/>
  <c r="O89" i="15"/>
  <c r="D89" i="15"/>
  <c r="E89" i="15" s="1"/>
  <c r="T88" i="15"/>
  <c r="S88" i="15"/>
  <c r="R88" i="15"/>
  <c r="Q88" i="15"/>
  <c r="P88" i="15"/>
  <c r="E88" i="15"/>
  <c r="D88" i="15"/>
  <c r="O88" i="15" s="1"/>
  <c r="T87" i="15"/>
  <c r="S87" i="15"/>
  <c r="R87" i="15"/>
  <c r="Q87" i="15"/>
  <c r="D87" i="15"/>
  <c r="P87" i="15" s="1"/>
  <c r="U86" i="15"/>
  <c r="T86" i="15"/>
  <c r="S86" i="15"/>
  <c r="R86" i="15"/>
  <c r="D86" i="15"/>
  <c r="D85" i="15"/>
  <c r="T85" i="15" s="1"/>
  <c r="U81" i="15"/>
  <c r="T81" i="15"/>
  <c r="S81" i="15"/>
  <c r="R81" i="15"/>
  <c r="Q81" i="15"/>
  <c r="P81" i="15"/>
  <c r="O81" i="15"/>
  <c r="E81" i="15"/>
  <c r="U80" i="15"/>
  <c r="T80" i="15"/>
  <c r="S80" i="15"/>
  <c r="R80" i="15"/>
  <c r="Q80" i="15"/>
  <c r="P80" i="15"/>
  <c r="O80" i="15"/>
  <c r="E80" i="15"/>
  <c r="U79" i="15"/>
  <c r="T79" i="15"/>
  <c r="S79" i="15"/>
  <c r="R79" i="15"/>
  <c r="Q79" i="15"/>
  <c r="P79" i="15"/>
  <c r="O79" i="15"/>
  <c r="E79" i="15"/>
  <c r="U78" i="15"/>
  <c r="T78" i="15"/>
  <c r="S78" i="15"/>
  <c r="R78" i="15"/>
  <c r="Q78" i="15"/>
  <c r="P78" i="15"/>
  <c r="O78" i="15"/>
  <c r="E78" i="15"/>
  <c r="U77" i="15"/>
  <c r="T77" i="15"/>
  <c r="S77" i="15"/>
  <c r="R77" i="15"/>
  <c r="Q77" i="15"/>
  <c r="P77" i="15"/>
  <c r="O77" i="15"/>
  <c r="E77" i="15"/>
  <c r="U76" i="15"/>
  <c r="T76" i="15"/>
  <c r="S76" i="15"/>
  <c r="R76" i="15"/>
  <c r="Q76" i="15"/>
  <c r="P76" i="15"/>
  <c r="O76" i="15"/>
  <c r="E76" i="15"/>
  <c r="U75" i="15"/>
  <c r="T75" i="15"/>
  <c r="S75" i="15"/>
  <c r="R75" i="15"/>
  <c r="Q75" i="15"/>
  <c r="P75" i="15"/>
  <c r="O75" i="15"/>
  <c r="E75" i="15"/>
  <c r="E71" i="15"/>
  <c r="D71" i="15" s="1"/>
  <c r="E70" i="15"/>
  <c r="D70" i="15" s="1"/>
  <c r="P69" i="15"/>
  <c r="E69" i="15"/>
  <c r="D69" i="15" s="1"/>
  <c r="S68" i="15"/>
  <c r="R68" i="15"/>
  <c r="Q68" i="15"/>
  <c r="P68" i="15"/>
  <c r="O68" i="15"/>
  <c r="E68" i="15"/>
  <c r="D68" i="15"/>
  <c r="U68" i="15" s="1"/>
  <c r="R65" i="15"/>
  <c r="Q65" i="15"/>
  <c r="P65" i="15"/>
  <c r="E65" i="15"/>
  <c r="D65" i="15" s="1"/>
  <c r="S65" i="15" s="1"/>
  <c r="T64" i="15"/>
  <c r="S64" i="15"/>
  <c r="R64" i="15"/>
  <c r="Q64" i="15"/>
  <c r="E64" i="15"/>
  <c r="D64" i="15"/>
  <c r="P64" i="15" s="1"/>
  <c r="U63" i="15"/>
  <c r="T63" i="15"/>
  <c r="R63" i="15"/>
  <c r="E63" i="15"/>
  <c r="D63" i="15"/>
  <c r="U62" i="15"/>
  <c r="T62" i="15"/>
  <c r="S62" i="15"/>
  <c r="O62" i="15"/>
  <c r="E62" i="15"/>
  <c r="D62" i="15"/>
  <c r="E61" i="15"/>
  <c r="D61" i="15" s="1"/>
  <c r="E60" i="15"/>
  <c r="D60" i="15"/>
  <c r="R59" i="15"/>
  <c r="Q59" i="15"/>
  <c r="O59" i="15"/>
  <c r="E59" i="15"/>
  <c r="D59" i="15" s="1"/>
  <c r="S56" i="15"/>
  <c r="R56" i="15"/>
  <c r="Q56" i="15"/>
  <c r="P56" i="15"/>
  <c r="O56" i="15"/>
  <c r="E56" i="15"/>
  <c r="D56" i="15"/>
  <c r="U56" i="15" s="1"/>
  <c r="R55" i="15"/>
  <c r="Q55" i="15"/>
  <c r="P55" i="15"/>
  <c r="E55" i="15"/>
  <c r="D55" i="15" s="1"/>
  <c r="T55" i="15" s="1"/>
  <c r="E54" i="15"/>
  <c r="D54" i="15"/>
  <c r="S54" i="15" s="1"/>
  <c r="E53" i="15"/>
  <c r="D53" i="15"/>
  <c r="E52" i="15"/>
  <c r="D52" i="15" s="1"/>
  <c r="E51" i="15"/>
  <c r="D51" i="15" s="1"/>
  <c r="E50" i="15"/>
  <c r="D50" i="15"/>
  <c r="U50" i="15" s="1"/>
  <c r="R49" i="15"/>
  <c r="P49" i="15"/>
  <c r="E49" i="15"/>
  <c r="D49" i="15" s="1"/>
  <c r="S48" i="15"/>
  <c r="R48" i="15"/>
  <c r="Q48" i="15"/>
  <c r="P48" i="15"/>
  <c r="O48" i="15"/>
  <c r="E48" i="15"/>
  <c r="D48" i="15"/>
  <c r="U48" i="15" s="1"/>
  <c r="U47" i="15"/>
  <c r="T47" i="15"/>
  <c r="S47" i="15"/>
  <c r="R47" i="15"/>
  <c r="Q47" i="15"/>
  <c r="P47" i="15"/>
  <c r="O47" i="15"/>
  <c r="E47" i="15"/>
  <c r="D47" i="15"/>
  <c r="U38" i="15"/>
  <c r="T38" i="15"/>
  <c r="S38" i="15"/>
  <c r="R38" i="15"/>
  <c r="Q38" i="15"/>
  <c r="E38" i="15"/>
  <c r="D38" i="15"/>
  <c r="E35" i="15"/>
  <c r="D35" i="15" s="1"/>
  <c r="E34" i="15"/>
  <c r="D34" i="15"/>
  <c r="U34" i="15" s="1"/>
  <c r="E31" i="15"/>
  <c r="D31" i="15"/>
  <c r="E28" i="15"/>
  <c r="D28" i="15" s="1"/>
  <c r="P27" i="15"/>
  <c r="O27" i="15"/>
  <c r="E27" i="15"/>
  <c r="D27" i="15" s="1"/>
  <c r="Q27" i="15" s="1"/>
  <c r="O26" i="15"/>
  <c r="E26" i="15"/>
  <c r="D26" i="15"/>
  <c r="T26" i="15" s="1"/>
  <c r="E25" i="15"/>
  <c r="D25" i="15" s="1"/>
  <c r="R25" i="15" s="1"/>
  <c r="U22" i="15"/>
  <c r="E22" i="15"/>
  <c r="D22" i="15"/>
  <c r="P22" i="15" s="1"/>
  <c r="U19" i="15"/>
  <c r="T19" i="15"/>
  <c r="E19" i="15"/>
  <c r="D19" i="15"/>
  <c r="P19" i="15" s="1"/>
  <c r="U16" i="15"/>
  <c r="T16" i="15"/>
  <c r="S16" i="15"/>
  <c r="O16" i="15"/>
  <c r="E16" i="15"/>
  <c r="D16" i="15"/>
  <c r="U6" i="15"/>
  <c r="T6" i="15"/>
  <c r="R6" i="15"/>
  <c r="P6" i="15"/>
  <c r="D6" i="15"/>
  <c r="P5" i="15"/>
  <c r="O5" i="15"/>
  <c r="D5" i="15"/>
  <c r="U5" i="15" s="1"/>
  <c r="R52" i="15" l="1"/>
  <c r="Q52" i="15"/>
  <c r="P52" i="15"/>
  <c r="S52" i="15"/>
  <c r="U52" i="15"/>
  <c r="T52" i="15"/>
  <c r="O52" i="15"/>
  <c r="S51" i="15"/>
  <c r="R51" i="15"/>
  <c r="Q51" i="15"/>
  <c r="P51" i="15"/>
  <c r="U51" i="15"/>
  <c r="T51" i="15"/>
  <c r="O51" i="15"/>
  <c r="Q35" i="15"/>
  <c r="P35" i="15"/>
  <c r="O35" i="15"/>
  <c r="S35" i="15"/>
  <c r="U35" i="15"/>
  <c r="R35" i="15"/>
  <c r="T35" i="15"/>
  <c r="T70" i="15"/>
  <c r="S70" i="15"/>
  <c r="R70" i="15"/>
  <c r="Q70" i="15"/>
  <c r="O70" i="15"/>
  <c r="U70" i="15"/>
  <c r="P70" i="15"/>
  <c r="T28" i="15"/>
  <c r="S28" i="15"/>
  <c r="R28" i="15"/>
  <c r="P28" i="15"/>
  <c r="U28" i="15"/>
  <c r="O28" i="15"/>
  <c r="Q28" i="15"/>
  <c r="S61" i="15"/>
  <c r="R61" i="15"/>
  <c r="Q61" i="15"/>
  <c r="O61" i="15"/>
  <c r="U61" i="15"/>
  <c r="T61" i="15"/>
  <c r="P61" i="15"/>
  <c r="S71" i="15"/>
  <c r="R71" i="15"/>
  <c r="Q71" i="15"/>
  <c r="P71" i="15"/>
  <c r="T71" i="15"/>
  <c r="O71" i="15"/>
  <c r="U71" i="15"/>
  <c r="R5" i="15"/>
  <c r="P26" i="15"/>
  <c r="O34" i="15"/>
  <c r="Q53" i="15"/>
  <c r="P53" i="15"/>
  <c r="O53" i="15"/>
  <c r="Q54" i="15"/>
  <c r="E85" i="15"/>
  <c r="S92" i="15"/>
  <c r="R92" i="15"/>
  <c r="Q92" i="15"/>
  <c r="P92" i="15"/>
  <c r="T93" i="15"/>
  <c r="T60" i="15"/>
  <c r="S60" i="15"/>
  <c r="R60" i="15"/>
  <c r="S31" i="15"/>
  <c r="R31" i="15"/>
  <c r="Q31" i="15"/>
  <c r="T5" i="15"/>
  <c r="O22" i="15"/>
  <c r="Q25" i="15"/>
  <c r="Q26" i="15"/>
  <c r="R27" i="15"/>
  <c r="S34" i="15"/>
  <c r="U49" i="15"/>
  <c r="T49" i="15"/>
  <c r="S49" i="15"/>
  <c r="P50" i="15"/>
  <c r="R54" i="15"/>
  <c r="S55" i="15"/>
  <c r="O60" i="15"/>
  <c r="Q63" i="15"/>
  <c r="P63" i="15"/>
  <c r="O63" i="15"/>
  <c r="U69" i="15"/>
  <c r="T69" i="15"/>
  <c r="S69" i="15"/>
  <c r="R69" i="15"/>
  <c r="S85" i="15"/>
  <c r="E92" i="15"/>
  <c r="P25" i="15"/>
  <c r="O50" i="15"/>
  <c r="R16" i="15"/>
  <c r="P16" i="15"/>
  <c r="J102" i="15" s="1"/>
  <c r="Q22" i="15"/>
  <c r="R26" i="15"/>
  <c r="O31" i="15"/>
  <c r="G114" i="15" s="1"/>
  <c r="T34" i="15"/>
  <c r="P38" i="15"/>
  <c r="O38" i="15"/>
  <c r="G112" i="15" s="1"/>
  <c r="O49" i="15"/>
  <c r="Q50" i="15"/>
  <c r="R53" i="15"/>
  <c r="U59" i="15"/>
  <c r="T59" i="15"/>
  <c r="S59" i="15"/>
  <c r="P60" i="15"/>
  <c r="O69" i="15"/>
  <c r="O92" i="15"/>
  <c r="Q94" i="15"/>
  <c r="P94" i="15"/>
  <c r="O94" i="15"/>
  <c r="E94" i="15"/>
  <c r="P54" i="15"/>
  <c r="O54" i="15"/>
  <c r="R85" i="15"/>
  <c r="Q85" i="15"/>
  <c r="P85" i="15"/>
  <c r="O85" i="15"/>
  <c r="G113" i="15" s="1"/>
  <c r="Q19" i="15"/>
  <c r="O19" i="15"/>
  <c r="S6" i="15"/>
  <c r="Q6" i="15"/>
  <c r="R19" i="15"/>
  <c r="R22" i="15"/>
  <c r="S26" i="15"/>
  <c r="P31" i="15"/>
  <c r="S53" i="15"/>
  <c r="T54" i="15"/>
  <c r="Q60" i="15"/>
  <c r="R62" i="15"/>
  <c r="Q62" i="15"/>
  <c r="P62" i="15"/>
  <c r="U85" i="15"/>
  <c r="T91" i="15"/>
  <c r="S91" i="15"/>
  <c r="R91" i="15"/>
  <c r="Q91" i="15"/>
  <c r="T50" i="15"/>
  <c r="S50" i="15"/>
  <c r="R50" i="15"/>
  <c r="O25" i="15"/>
  <c r="U25" i="15"/>
  <c r="O102" i="15" s="1"/>
  <c r="S25" i="15"/>
  <c r="O6" i="15"/>
  <c r="I102" i="15" s="1"/>
  <c r="Q16" i="15"/>
  <c r="S19" i="15"/>
  <c r="S22" i="15"/>
  <c r="T25" i="15"/>
  <c r="U26" i="15"/>
  <c r="T31" i="15"/>
  <c r="Q49" i="15"/>
  <c r="T53" i="15"/>
  <c r="U54" i="15"/>
  <c r="P59" i="15"/>
  <c r="U60" i="15"/>
  <c r="S63" i="15"/>
  <c r="Q69" i="15"/>
  <c r="Q86" i="15"/>
  <c r="P86" i="15"/>
  <c r="O86" i="15"/>
  <c r="E86" i="15"/>
  <c r="E91" i="15"/>
  <c r="U92" i="15"/>
  <c r="R34" i="15"/>
  <c r="Q34" i="15"/>
  <c r="P34" i="15"/>
  <c r="S5" i="15"/>
  <c r="Q5" i="15"/>
  <c r="T22" i="15"/>
  <c r="U27" i="15"/>
  <c r="T27" i="15"/>
  <c r="S27" i="15"/>
  <c r="U31" i="15"/>
  <c r="U53" i="15"/>
  <c r="O55" i="15"/>
  <c r="U55" i="15"/>
  <c r="O65" i="15"/>
  <c r="U65" i="15"/>
  <c r="T65" i="15"/>
  <c r="O91" i="15"/>
  <c r="R93" i="15"/>
  <c r="Q93" i="15"/>
  <c r="P93" i="15"/>
  <c r="O93" i="15"/>
  <c r="U64" i="15"/>
  <c r="U87" i="15"/>
  <c r="U95" i="15"/>
  <c r="T48" i="15"/>
  <c r="T56" i="15"/>
  <c r="T68" i="15"/>
  <c r="E87" i="15"/>
  <c r="U88" i="15"/>
  <c r="T89" i="15"/>
  <c r="E95" i="15"/>
  <c r="U96" i="15"/>
  <c r="O64" i="15"/>
  <c r="O87" i="15"/>
  <c r="U89" i="15"/>
  <c r="O95" i="15"/>
  <c r="Q102" i="15" l="1"/>
  <c r="H113" i="15"/>
  <c r="I103" i="15"/>
  <c r="I105" i="15"/>
  <c r="P105" i="15" s="1"/>
  <c r="P102" i="15"/>
  <c r="I104" i="15"/>
  <c r="P104" i="15" s="1"/>
  <c r="N102" i="15"/>
  <c r="G115" i="15"/>
  <c r="H114" i="15" s="1"/>
  <c r="H112" i="15"/>
  <c r="M102" i="15"/>
  <c r="L102" i="15"/>
  <c r="K102" i="15"/>
  <c r="Q104" i="15" l="1"/>
  <c r="I106" i="15"/>
  <c r="P103" i="15"/>
  <c r="Q103" i="15"/>
  <c r="H115" i="15"/>
  <c r="Q105" i="15"/>
  <c r="P106" i="15" l="1"/>
  <c r="Q106" i="15"/>
  <c r="CF182" i="12" l="1"/>
  <c r="L19" i="17" l="1"/>
  <c r="I19" i="17"/>
  <c r="Q19" i="17" s="1"/>
  <c r="H19" i="17"/>
  <c r="P19" i="17" s="1"/>
  <c r="I18" i="17"/>
  <c r="M18" i="17" s="1"/>
  <c r="H18" i="17"/>
  <c r="L18" i="17" s="1"/>
  <c r="Q17" i="17"/>
  <c r="I17" i="17"/>
  <c r="M17" i="17" s="1"/>
  <c r="H17" i="17"/>
  <c r="P17" i="17" s="1"/>
  <c r="Q16" i="17"/>
  <c r="M16" i="17"/>
  <c r="I16" i="17"/>
  <c r="H16" i="17"/>
  <c r="P16" i="17" s="1"/>
  <c r="I15" i="17"/>
  <c r="Q15" i="17" s="1"/>
  <c r="H15" i="17"/>
  <c r="P15" i="17" s="1"/>
  <c r="I14" i="17"/>
  <c r="M14" i="17" s="1"/>
  <c r="H14" i="17"/>
  <c r="L14" i="17" s="1"/>
  <c r="I13" i="17"/>
  <c r="M13" i="17" s="1"/>
  <c r="H13" i="17"/>
  <c r="P13" i="17" s="1"/>
  <c r="I12" i="17"/>
  <c r="Q12" i="17" s="1"/>
  <c r="H12" i="17"/>
  <c r="L12" i="17" s="1"/>
  <c r="P11" i="17"/>
  <c r="I11" i="17"/>
  <c r="Q11" i="17" s="1"/>
  <c r="H11" i="17"/>
  <c r="L11" i="17" s="1"/>
  <c r="I10" i="17"/>
  <c r="M10" i="17" s="1"/>
  <c r="H10" i="17"/>
  <c r="L10" i="17" s="1"/>
  <c r="L9" i="17"/>
  <c r="I9" i="17"/>
  <c r="M9" i="17" s="1"/>
  <c r="H9" i="17"/>
  <c r="P9" i="17" s="1"/>
  <c r="I8" i="17"/>
  <c r="Q8" i="17" s="1"/>
  <c r="H8" i="17"/>
  <c r="L8" i="17" s="1"/>
  <c r="P7" i="17"/>
  <c r="L7" i="17"/>
  <c r="I7" i="17"/>
  <c r="Q7" i="17" s="1"/>
  <c r="H7" i="17"/>
  <c r="I6" i="17"/>
  <c r="M6" i="17" s="1"/>
  <c r="H6" i="17"/>
  <c r="L6" i="17" s="1"/>
  <c r="M12" i="17" l="1"/>
  <c r="L15" i="17"/>
  <c r="Q9" i="17"/>
  <c r="M8" i="17"/>
  <c r="P12" i="17"/>
  <c r="P8" i="17"/>
  <c r="L13" i="17"/>
  <c r="Q13" i="17"/>
  <c r="L17" i="17"/>
  <c r="P18" i="17"/>
  <c r="P6" i="17"/>
  <c r="Q6" i="17"/>
  <c r="Q10" i="17"/>
  <c r="Q14" i="17"/>
  <c r="Q18" i="17"/>
  <c r="M7" i="17"/>
  <c r="M11" i="17"/>
  <c r="M15" i="17"/>
  <c r="P10" i="17"/>
  <c r="P14" i="17"/>
  <c r="L16" i="17"/>
  <c r="M19" i="17"/>
  <c r="AG61" i="2" l="1"/>
  <c r="C130" i="2"/>
  <c r="D130" i="2"/>
  <c r="E130" i="2"/>
  <c r="F130" i="2"/>
  <c r="G130" i="2"/>
  <c r="H130" i="2"/>
  <c r="I130" i="2"/>
  <c r="J130" i="2"/>
  <c r="K130" i="2"/>
  <c r="L130" i="2"/>
  <c r="M130" i="2"/>
  <c r="N130" i="2"/>
  <c r="O130" i="2"/>
  <c r="P130" i="2"/>
  <c r="Q130" i="2"/>
  <c r="R130" i="2"/>
  <c r="S130" i="2"/>
  <c r="B130"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H61" i="2"/>
  <c r="AI61" i="2"/>
  <c r="B61" i="2"/>
  <c r="S38" i="13" l="1"/>
  <c r="R47" i="13"/>
  <c r="R43" i="13"/>
  <c r="R44" i="13"/>
  <c r="R45" i="13"/>
  <c r="R46" i="13"/>
  <c r="R42" i="13"/>
  <c r="S26" i="13" l="1"/>
  <c r="S27" i="13"/>
  <c r="S28" i="13"/>
  <c r="S29" i="13"/>
  <c r="S30" i="13"/>
  <c r="S31" i="13"/>
  <c r="S32" i="13"/>
  <c r="S33" i="13"/>
  <c r="S34" i="13"/>
  <c r="S35" i="13"/>
  <c r="S36" i="13"/>
  <c r="S37" i="13"/>
  <c r="S25" i="13"/>
  <c r="AH182" i="12" l="1"/>
  <c r="AI182" i="12"/>
  <c r="AJ182" i="12"/>
  <c r="AK182" i="12"/>
  <c r="AL182" i="12"/>
  <c r="AM182" i="12"/>
  <c r="AN182" i="12"/>
  <c r="AO182" i="12"/>
  <c r="AP182" i="12"/>
  <c r="AQ182" i="12"/>
  <c r="AR182" i="12"/>
  <c r="AS182" i="12"/>
  <c r="AT182" i="12"/>
  <c r="AA184" i="5" l="1"/>
  <c r="Z184" i="5"/>
  <c r="Y184" i="5"/>
  <c r="X184" i="5"/>
  <c r="W184" i="5"/>
  <c r="V184" i="5"/>
  <c r="U184" i="5"/>
  <c r="T184" i="5"/>
  <c r="S184" i="5"/>
  <c r="R184" i="5"/>
  <c r="Q184" i="5"/>
  <c r="P184" i="5"/>
  <c r="O184" i="5"/>
  <c r="N184" i="5"/>
  <c r="M184" i="5"/>
  <c r="L184" i="5"/>
  <c r="K184" i="5"/>
  <c r="J184" i="5"/>
  <c r="I184" i="5"/>
  <c r="H184" i="5"/>
  <c r="G184" i="5"/>
  <c r="F184" i="5"/>
  <c r="E184" i="5"/>
  <c r="D184" i="5"/>
  <c r="AA183" i="5" a="1"/>
  <c r="AA183" i="5" s="1"/>
  <c r="Z183" i="5" a="1"/>
  <c r="Z183" i="5" s="1"/>
  <c r="Y183" i="5" a="1"/>
  <c r="Y183" i="5" s="1"/>
  <c r="X183" i="5" a="1"/>
  <c r="X183" i="5" s="1"/>
  <c r="W183" i="5" a="1"/>
  <c r="W183" i="5" s="1"/>
  <c r="V183" i="5" a="1"/>
  <c r="V183" i="5" s="1"/>
  <c r="U183" i="5" a="1"/>
  <c r="U183" i="5" s="1"/>
  <c r="T183" i="5" a="1"/>
  <c r="T183" i="5" s="1"/>
  <c r="S183" i="5" a="1"/>
  <c r="S183" i="5" s="1"/>
  <c r="R183" i="5" a="1"/>
  <c r="R183" i="5" s="1"/>
  <c r="Q183" i="5" a="1"/>
  <c r="Q183" i="5" s="1"/>
  <c r="P183" i="5" a="1"/>
  <c r="P183" i="5" s="1"/>
  <c r="O183" i="5" a="1"/>
  <c r="O183" i="5" s="1"/>
  <c r="N183" i="5" a="1"/>
  <c r="N183" i="5" s="1"/>
  <c r="M183" i="5" a="1"/>
  <c r="M183" i="5" s="1"/>
  <c r="L183" i="5" a="1"/>
  <c r="L183" i="5" s="1"/>
  <c r="K183" i="5" a="1"/>
  <c r="K183" i="5" s="1"/>
  <c r="J183" i="5" a="1"/>
  <c r="J183" i="5" s="1"/>
  <c r="I183" i="5" a="1"/>
  <c r="I183" i="5" s="1"/>
  <c r="H183" i="5" a="1"/>
  <c r="H183" i="5" s="1"/>
  <c r="G183" i="5" a="1"/>
  <c r="G183" i="5" s="1"/>
  <c r="F183" i="5" a="1"/>
  <c r="F183" i="5" s="1"/>
  <c r="E183" i="5" a="1"/>
  <c r="E183" i="5" s="1"/>
  <c r="D183" i="5" a="1"/>
  <c r="D183" i="5" s="1"/>
  <c r="AF183" i="5" a="1"/>
  <c r="AF183" i="5" s="1"/>
  <c r="AG183" i="5" a="1"/>
  <c r="AG183" i="5" s="1"/>
  <c r="AH183" i="5" a="1"/>
  <c r="AH183" i="5" s="1"/>
  <c r="AI183" i="5" a="1"/>
  <c r="AI183" i="5" s="1"/>
  <c r="AJ183" i="5" a="1"/>
  <c r="AJ183" i="5" s="1"/>
  <c r="AK183" i="5" a="1"/>
  <c r="AK183" i="5" s="1"/>
  <c r="AL183" i="5" a="1"/>
  <c r="AL183" i="5" s="1"/>
  <c r="AM183" i="5" a="1"/>
  <c r="AM183" i="5" s="1"/>
  <c r="AN183" i="5" a="1"/>
  <c r="AN183" i="5" s="1"/>
  <c r="AO183" i="5" a="1"/>
  <c r="AO183" i="5" s="1"/>
  <c r="AP183" i="5" a="1"/>
  <c r="AP183" i="5" s="1"/>
  <c r="AQ183" i="5" a="1"/>
  <c r="AQ183" i="5" s="1"/>
  <c r="AR183" i="5" a="1"/>
  <c r="AR183" i="5" s="1"/>
  <c r="AS183" i="5" a="1"/>
  <c r="AS183" i="5" s="1"/>
  <c r="AT183" i="5" a="1"/>
  <c r="AT183" i="5" s="1"/>
  <c r="AU183" i="5" a="1"/>
  <c r="AU183" i="5" s="1"/>
  <c r="AV183" i="5" a="1"/>
  <c r="AV183" i="5" s="1"/>
  <c r="AW183" i="5" a="1"/>
  <c r="AW183" i="5" s="1"/>
  <c r="AX183" i="5" a="1"/>
  <c r="AX183" i="5" s="1"/>
  <c r="AY183" i="5" a="1"/>
  <c r="AY183" i="5" s="1"/>
  <c r="AZ183" i="5" a="1"/>
  <c r="AZ183" i="5" s="1"/>
  <c r="BA183" i="5" a="1"/>
  <c r="BA183" i="5" s="1"/>
  <c r="BB183" i="5" a="1"/>
  <c r="BB183" i="5" s="1"/>
  <c r="CF184" i="12" a="1"/>
  <c r="CF184" i="12" s="1"/>
  <c r="CE184" i="12" a="1"/>
  <c r="CE184" i="12" s="1"/>
  <c r="CD184" i="12" a="1"/>
  <c r="CD184" i="12" s="1"/>
  <c r="CC184" i="12" a="1"/>
  <c r="CC184" i="12" s="1"/>
  <c r="CB184" i="12" a="1"/>
  <c r="CB184" i="12" s="1"/>
  <c r="CA184" i="12" a="1"/>
  <c r="CA184" i="12" s="1"/>
  <c r="BZ184" i="12" a="1"/>
  <c r="BZ184" i="12" s="1"/>
  <c r="BY184" i="12" a="1"/>
  <c r="BY184" i="12" s="1"/>
  <c r="BX184" i="12" a="1"/>
  <c r="BX184" i="12" s="1"/>
  <c r="BW184" i="12" a="1"/>
  <c r="BW184" i="12" s="1"/>
  <c r="BV184" i="12" a="1"/>
  <c r="BV184" i="12" s="1"/>
  <c r="BU184" i="12" a="1"/>
  <c r="BU184" i="12" s="1"/>
  <c r="BT184" i="12" a="1"/>
  <c r="BT184" i="12" s="1"/>
  <c r="BS184" i="12" a="1"/>
  <c r="BS184" i="12" s="1"/>
  <c r="BR184" i="12" a="1"/>
  <c r="BR184" i="12" s="1"/>
  <c r="BQ184" i="12" a="1"/>
  <c r="BQ184" i="12" s="1"/>
  <c r="BP184" i="12" a="1"/>
  <c r="BP184" i="12" s="1"/>
  <c r="BO184" i="12" a="1"/>
  <c r="BO184" i="12" s="1"/>
  <c r="BN184" i="12" a="1"/>
  <c r="BN184" i="12" s="1"/>
  <c r="BM184" i="12" a="1"/>
  <c r="BM184" i="12" s="1"/>
  <c r="BL184" i="12" a="1"/>
  <c r="BL184" i="12" s="1"/>
  <c r="BK184" i="12" a="1"/>
  <c r="BK184" i="12" s="1"/>
  <c r="BJ184" i="12" a="1"/>
  <c r="BJ184" i="12" s="1"/>
  <c r="BI184" i="12" a="1"/>
  <c r="BI184" i="12" s="1"/>
  <c r="F184" i="12" a="1"/>
  <c r="F184" i="12" s="1"/>
  <c r="G184" i="12" a="1"/>
  <c r="G184" i="12" s="1"/>
  <c r="H184" i="12" a="1"/>
  <c r="H184" i="12" s="1"/>
  <c r="I184" i="12" a="1"/>
  <c r="I184" i="12" s="1"/>
  <c r="J184" i="12" a="1"/>
  <c r="J184" i="12" s="1"/>
  <c r="K184" i="12" a="1"/>
  <c r="K184" i="12" s="1"/>
  <c r="L184" i="12" a="1"/>
  <c r="L184" i="12" s="1"/>
  <c r="M184" i="12" a="1"/>
  <c r="M184" i="12" s="1"/>
  <c r="N184" i="12" a="1"/>
  <c r="N184" i="12" s="1"/>
  <c r="O184" i="12" a="1"/>
  <c r="O184" i="12" s="1"/>
  <c r="P184" i="12" a="1"/>
  <c r="P184" i="12" s="1"/>
  <c r="Q184" i="12" a="1"/>
  <c r="Q184" i="12" s="1"/>
  <c r="R184" i="12" a="1"/>
  <c r="R184" i="12" s="1"/>
  <c r="S184" i="12" a="1"/>
  <c r="S184" i="12" s="1"/>
  <c r="T184" i="12" a="1"/>
  <c r="T184" i="12" s="1"/>
  <c r="U184" i="12" a="1"/>
  <c r="U184" i="12" s="1"/>
  <c r="V184" i="12" a="1"/>
  <c r="V184" i="12" s="1"/>
  <c r="W184" i="12" a="1"/>
  <c r="W184" i="12" s="1"/>
  <c r="X184" i="12" a="1"/>
  <c r="X184" i="12" s="1"/>
  <c r="Y184" i="12" a="1"/>
  <c r="Y184" i="12" s="1"/>
  <c r="Z184" i="12" a="1"/>
  <c r="Z184" i="12" s="1"/>
  <c r="AA184" i="12" a="1"/>
  <c r="AA184" i="12" s="1"/>
  <c r="AB184" i="12" a="1"/>
  <c r="AB184" i="12" s="1"/>
  <c r="E184" i="12" a="1"/>
  <c r="E184" i="12" s="1"/>
  <c r="CE182" i="12"/>
  <c r="CD182" i="12"/>
  <c r="CC182" i="12"/>
  <c r="CB182" i="12"/>
  <c r="CA182" i="12"/>
  <c r="BZ182" i="12"/>
  <c r="BY182" i="12"/>
  <c r="BX182" i="12"/>
  <c r="BW182" i="12"/>
  <c r="BV182" i="12"/>
  <c r="BU182" i="12"/>
  <c r="BT182" i="12"/>
  <c r="BS182" i="12"/>
  <c r="BR182" i="12"/>
  <c r="BQ182" i="12"/>
  <c r="BP182" i="12"/>
  <c r="BO182" i="12"/>
  <c r="BN182" i="12"/>
  <c r="BM182" i="12"/>
  <c r="BL182" i="12"/>
  <c r="BK182" i="12"/>
  <c r="BJ182" i="12"/>
  <c r="BI182" i="12"/>
  <c r="BD182" i="12"/>
  <c r="BC182" i="12"/>
  <c r="BB182" i="12"/>
  <c r="BA182" i="12"/>
  <c r="AZ182" i="12"/>
  <c r="AY182" i="12"/>
  <c r="AX182" i="12"/>
  <c r="AW182" i="12"/>
  <c r="AV182" i="12"/>
  <c r="AU182" i="12"/>
  <c r="AG182" i="12"/>
  <c r="AB182" i="12"/>
  <c r="AA182" i="12"/>
  <c r="Z182" i="12"/>
  <c r="Y182" i="12"/>
  <c r="X182" i="12"/>
  <c r="W182" i="12"/>
  <c r="V182" i="12"/>
  <c r="U182" i="12"/>
  <c r="T182" i="12"/>
  <c r="S182" i="12"/>
  <c r="R182" i="12"/>
  <c r="Q182" i="12"/>
  <c r="P182" i="12"/>
  <c r="O182" i="12"/>
  <c r="N182" i="12"/>
  <c r="M182" i="12"/>
  <c r="L182" i="12"/>
  <c r="K182" i="12"/>
  <c r="J182" i="12"/>
  <c r="I182" i="12"/>
  <c r="H182" i="12"/>
  <c r="G182" i="12"/>
  <c r="F182" i="12"/>
  <c r="E182" i="12"/>
  <c r="W29" i="3" l="1"/>
  <c r="W30" i="3"/>
  <c r="W31" i="3"/>
  <c r="W32" i="3"/>
  <c r="W33" i="3"/>
  <c r="W34" i="3"/>
  <c r="W35" i="3"/>
  <c r="W36" i="3"/>
  <c r="W37" i="3"/>
  <c r="W38" i="3"/>
  <c r="W39" i="3"/>
  <c r="W40" i="3"/>
  <c r="W41" i="3"/>
  <c r="W42" i="3"/>
  <c r="W43" i="3"/>
  <c r="W44" i="3"/>
  <c r="W45" i="3"/>
  <c r="W46" i="3"/>
  <c r="V29" i="3"/>
  <c r="V30" i="3"/>
  <c r="V31" i="3"/>
  <c r="V32" i="3"/>
  <c r="V33" i="3"/>
  <c r="V34" i="3"/>
  <c r="V35" i="3"/>
  <c r="V36" i="3"/>
  <c r="V37" i="3"/>
  <c r="V38" i="3"/>
  <c r="V39" i="3"/>
  <c r="V40" i="3"/>
  <c r="V41" i="3"/>
  <c r="V42" i="3"/>
  <c r="V43" i="3"/>
  <c r="V44" i="3"/>
  <c r="V45" i="3"/>
  <c r="V46" i="3"/>
  <c r="W28" i="3"/>
  <c r="V28" i="3"/>
  <c r="AI184" i="5" l="1"/>
  <c r="BB184" i="5"/>
  <c r="BA184" i="5"/>
  <c r="AZ184" i="5"/>
  <c r="AY184" i="5"/>
  <c r="AX184" i="5"/>
  <c r="AW184" i="5"/>
  <c r="AV184" i="5"/>
  <c r="AU184" i="5"/>
  <c r="AT184" i="5"/>
  <c r="AS184" i="5"/>
  <c r="AR184" i="5"/>
  <c r="AQ184" i="5"/>
  <c r="AP184" i="5"/>
  <c r="AO184" i="5"/>
  <c r="AN184" i="5"/>
  <c r="AM184" i="5"/>
  <c r="AL184" i="5"/>
  <c r="AK184" i="5"/>
  <c r="AJ184" i="5"/>
  <c r="AH184" i="5"/>
  <c r="AG184" i="5"/>
  <c r="AF184" i="5"/>
  <c r="AE184" i="5"/>
  <c r="AE183" i="5" a="1"/>
  <c r="AE183" i="5" s="1"/>
</calcChain>
</file>

<file path=xl/sharedStrings.xml><?xml version="1.0" encoding="utf-8"?>
<sst xmlns="http://schemas.openxmlformats.org/spreadsheetml/2006/main" count="12113" uniqueCount="6289">
  <si>
    <t>Cmol CS/mol CE</t>
  </si>
  <si>
    <t>Reactions used</t>
  </si>
  <si>
    <t>mol O2/mol CE</t>
  </si>
  <si>
    <t>Gluc</t>
  </si>
  <si>
    <t>Ace</t>
  </si>
  <si>
    <t>Suc</t>
  </si>
  <si>
    <t>Lac</t>
  </si>
  <si>
    <t>L-Cys</t>
  </si>
  <si>
    <t>L-Gln</t>
  </si>
  <si>
    <t>L-Asp</t>
  </si>
  <si>
    <t>L-Trp</t>
  </si>
  <si>
    <t>L-Asn</t>
  </si>
  <si>
    <t>L-Glu</t>
  </si>
  <si>
    <t>L-Ala</t>
  </si>
  <si>
    <t>L-Pro</t>
  </si>
  <si>
    <t>L-Leu</t>
  </si>
  <si>
    <t>L-Arg</t>
  </si>
  <si>
    <t>L-Tyr</t>
  </si>
  <si>
    <t>L-Ser</t>
  </si>
  <si>
    <t>L-Phe</t>
  </si>
  <si>
    <t>L-Thr</t>
  </si>
  <si>
    <t>L-His</t>
  </si>
  <si>
    <t>L-Lys</t>
  </si>
  <si>
    <t>L-Val</t>
  </si>
  <si>
    <t>Gly</t>
  </si>
  <si>
    <t>L-Iso</t>
  </si>
  <si>
    <t>RxnC</t>
  </si>
  <si>
    <t>ATP fluxes</t>
  </si>
  <si>
    <t>Optimized for electron donor</t>
  </si>
  <si>
    <t>Optimized for electron acceptor</t>
  </si>
  <si>
    <t>SumF</t>
  </si>
  <si>
    <t>SoF</t>
  </si>
  <si>
    <t>Citrate</t>
  </si>
  <si>
    <t>reactions</t>
  </si>
  <si>
    <t>Objective function</t>
  </si>
  <si>
    <t>weighting vector for reactions</t>
  </si>
  <si>
    <t>carbon sources</t>
  </si>
  <si>
    <t>points</t>
  </si>
  <si>
    <t>energy reaction set to 1</t>
  </si>
  <si>
    <t>minimize the number of reactions and cycle through a weighting function to minimize the carbon source fluxes</t>
  </si>
  <si>
    <t>specified by ross in excel sheet excluding the TCA cycle</t>
  </si>
  <si>
    <t>all examined</t>
  </si>
  <si>
    <t>aggregate electron donor</t>
  </si>
  <si>
    <t>sum of fluxes</t>
  </si>
  <si>
    <t>minimize the sum of fluxes and cycle through a weighting function to minimize the carbon source fluxes</t>
  </si>
  <si>
    <t>zeros</t>
  </si>
  <si>
    <t>Sum of Fluxes</t>
  </si>
  <si>
    <t>ATP producing fluxes</t>
  </si>
  <si>
    <t>Reaction Count</t>
  </si>
  <si>
    <t xml:space="preserve"> </t>
  </si>
  <si>
    <t>rxn</t>
  </si>
  <si>
    <t>glucose</t>
  </si>
  <si>
    <t>acetate</t>
  </si>
  <si>
    <t>succ</t>
  </si>
  <si>
    <t>lac</t>
  </si>
  <si>
    <t>cys</t>
  </si>
  <si>
    <t>gln</t>
  </si>
  <si>
    <t>asp</t>
  </si>
  <si>
    <t>trp</t>
  </si>
  <si>
    <t>asn</t>
  </si>
  <si>
    <t>glu</t>
  </si>
  <si>
    <t>ala</t>
  </si>
  <si>
    <t>pro</t>
  </si>
  <si>
    <t>leu</t>
  </si>
  <si>
    <t>arg</t>
  </si>
  <si>
    <t>tyr</t>
  </si>
  <si>
    <t>ser</t>
  </si>
  <si>
    <t>phe</t>
  </si>
  <si>
    <t>thr</t>
  </si>
  <si>
    <t>his</t>
  </si>
  <si>
    <t>lys</t>
  </si>
  <si>
    <t>val</t>
  </si>
  <si>
    <t>gly</t>
  </si>
  <si>
    <t>isol</t>
  </si>
  <si>
    <t>citrate</t>
  </si>
  <si>
    <t>AA</t>
  </si>
  <si>
    <t>RR09910</t>
  </si>
  <si>
    <t>probable AGCS sodium/alanine/glycine symporter</t>
  </si>
  <si>
    <t xml:space="preserve">L-Alanine[e] + Sodium[e]  &lt;=&gt; L-Alanine + Sodium </t>
  </si>
  <si>
    <t>PA2252 or PA2533 or PA3461</t>
  </si>
  <si>
    <t>RR00220</t>
  </si>
  <si>
    <t>(2S,3R)-3-Hydroxybutane-1,2,3-tricarboxylate pyruvate-lyase</t>
  </si>
  <si>
    <t xml:space="preserve">(2S,3R)-3-Hydroxybutane-1,2,3-tricarboxylate  &lt;=&gt; Pyruvate + Succinate </t>
  </si>
  <si>
    <t>PA0796</t>
  </si>
  <si>
    <t>RR08615</t>
  </si>
  <si>
    <t>arginine/ornithine antiporter</t>
  </si>
  <si>
    <t xml:space="preserve">L-Arginine[e] + L-Ornithine  &lt;=&gt; L-Ornithine[e] + L-Arginine </t>
  </si>
  <si>
    <t>PA5170</t>
  </si>
  <si>
    <t>RR01725</t>
  </si>
  <si>
    <t>Succinyl-CoA:3-oxoadipate CoA-transferase</t>
  </si>
  <si>
    <t xml:space="preserve">Succinyl-CoA + 3-Oxoadipate  &lt;=&gt; 3-Oxoadipyl-CoA + Succinate </t>
  </si>
  <si>
    <t>PA1999 and PA2000</t>
  </si>
  <si>
    <t>RR08847</t>
  </si>
  <si>
    <t>L-tyrosine reversible transport via proton symport</t>
  </si>
  <si>
    <t xml:space="preserve">H+[e] + L-Tyrosine[e]  &lt;=&gt; L-Tyrosine + H+ </t>
  </si>
  <si>
    <t>PA3000 or PA0866</t>
  </si>
  <si>
    <t>RR03675</t>
  </si>
  <si>
    <t>ATP:3-phospho-D-glycerate 1-phosphotransferase</t>
  </si>
  <si>
    <t xml:space="preserve">3-Phospho-D-glycerate + ATP  &lt;=&gt; ADP + 1,3-Bisphospho-D-glycerate </t>
  </si>
  <si>
    <t>PA0552</t>
  </si>
  <si>
    <t>RR00772</t>
  </si>
  <si>
    <t>glycine synthase</t>
  </si>
  <si>
    <t xml:space="preserve">Glycine + Tetrahydrofolate + NAD+  &lt;=&gt; CO2 + NH4+ + 5,10-Methylenetetrahydrofolate + NADH </t>
  </si>
  <si>
    <t>(PA2442 and PA2445 and PA1587) or (PA5213 and PA5215 and PA1587)</t>
  </si>
  <si>
    <t>RR00124</t>
  </si>
  <si>
    <t>L-Alanine:2-oxoglutarate aminotransferase</t>
  </si>
  <si>
    <t xml:space="preserve">L-Alanine + 2-Oxoglutarate  &lt;=&gt; L-Glutamate + Pyruvate </t>
  </si>
  <si>
    <t>PA2828</t>
  </si>
  <si>
    <t>RR00131</t>
  </si>
  <si>
    <t>Isocitrate:NADP+ oxidoreductase (decarboxylating)</t>
  </si>
  <si>
    <t xml:space="preserve">Isocitrate + NADP+  &lt;=&gt; CO2 + 2-Oxoglutarate + NADPH </t>
  </si>
  <si>
    <t>PA2623 or PA2624</t>
  </si>
  <si>
    <t>RR00181</t>
  </si>
  <si>
    <t>Pyruvate:carbon-dioxide ligase (ADP-forming)</t>
  </si>
  <si>
    <t xml:space="preserve">HCO3 + Pyruvate + ATP  &lt;=&gt; Oxaloacetate + ADP + Orthophosphate + H+ </t>
  </si>
  <si>
    <t>PA5436 and PA5437</t>
  </si>
  <si>
    <t>RR03546</t>
  </si>
  <si>
    <t>Acetyl-CoA:orthophosphate acetyltransferase</t>
  </si>
  <si>
    <t xml:space="preserve">Acetyl-CoA + Orthophosphate  &lt;=&gt; Acetyl phosphate + CoA </t>
  </si>
  <si>
    <t>PA0835</t>
  </si>
  <si>
    <t>RR00685</t>
  </si>
  <si>
    <t>D-Glyceraldehyde-3-phosphate:NAD+ oxidoreductase(phosphorylating)</t>
  </si>
  <si>
    <t xml:space="preserve">D-Glyceraldehyde 3-phosphate + Orthophosphate + NAD+  &lt;=&gt; 1,3-Bisphospho-D-glycerate + H+ + NADH </t>
  </si>
  <si>
    <t>PA3195</t>
  </si>
  <si>
    <t>RR08664</t>
  </si>
  <si>
    <t>ACt2r</t>
  </si>
  <si>
    <t xml:space="preserve">Acetate[e] + H+[e]  &lt;=&gt; Acetate + H+ </t>
  </si>
  <si>
    <t>RR00598</t>
  </si>
  <si>
    <t>5,10-Methylenetetrahydrofolate:glycine hydroxymethyltransferase</t>
  </si>
  <si>
    <t xml:space="preserve">H2O + Glycine + 5,10-Methylenetetrahydrofolate  &lt;=&gt; L-Serine + Tetrahydrofolate </t>
  </si>
  <si>
    <t>PA5415 or PA2444 or PA4602</t>
  </si>
  <si>
    <t>RR04368</t>
  </si>
  <si>
    <t>succinate dehyrdogenase</t>
  </si>
  <si>
    <t xml:space="preserve">Ubiquinone-8 + FADH2  &lt;=&gt; FAD + Ubiquinol-8 </t>
  </si>
  <si>
    <t>PA1582 or PA1584 or PA1581 or PA1583</t>
  </si>
  <si>
    <t>RR08749</t>
  </si>
  <si>
    <t>GLUt2r</t>
  </si>
  <si>
    <t xml:space="preserve">H+[e] + L-Glutamate[e]  &lt;=&gt; L-Glutamate + H+ </t>
  </si>
  <si>
    <t>PA5479</t>
  </si>
  <si>
    <t>RR02374</t>
  </si>
  <si>
    <t>2-Oxo-2,5-dihydrofuran-5-acetate delta3-delat2-isomerase</t>
  </si>
  <si>
    <t xml:space="preserve">2,5-Dihydro-5-oxofuran-2-acetate  &lt;=&gt; 2-Oxo-2,3-dihydrofuran-5-acetate </t>
  </si>
  <si>
    <t>PA2508</t>
  </si>
  <si>
    <t>RR03815</t>
  </si>
  <si>
    <t>(S)-3-Hydroxybutanoyl-CoA:NAD+ oxidoreductase</t>
  </si>
  <si>
    <t xml:space="preserve">(S)-3-Hydroxybutanoyl-CoA + NAD+  &lt;=&gt; Acetoacetyl-CoA + H+ + NADH </t>
  </si>
  <si>
    <t>(PA3014 or PA5188 or PA5386 or PA2554)</t>
  </si>
  <si>
    <t>RR04305</t>
  </si>
  <si>
    <t>glutamate dehydrogenase (NADP)</t>
  </si>
  <si>
    <t xml:space="preserve">L-Glutamate + H2O + NADP+  &lt;=&gt; NH4+ + 2-Oxoglutarate + NADPH + H+ </t>
  </si>
  <si>
    <t>PA4588</t>
  </si>
  <si>
    <t>RR08696</t>
  </si>
  <si>
    <t>sodium proton antiporter (H:NA is 1:1)</t>
  </si>
  <si>
    <t xml:space="preserve">H+[e] + Sodium  &lt;=&gt; Sodium[e] + H+ </t>
  </si>
  <si>
    <t>PA5021 or PA3660 or PA3887</t>
  </si>
  <si>
    <t>RR00221</t>
  </si>
  <si>
    <t>Succinyl-CoA:3-oxo-acid CoA-transferase</t>
  </si>
  <si>
    <t xml:space="preserve">Succinyl-CoA + Acetoacetate  &lt;=&gt; Acetoacetyl-CoA + Succinate </t>
  </si>
  <si>
    <t>RR03774</t>
  </si>
  <si>
    <t>4-Aminobutanoate:2-oxoglutarate aminotransferase</t>
  </si>
  <si>
    <t xml:space="preserve">4-Aminobutanoate + 2-Oxoglutarate  &lt;=&gt; L-Glutamate + Succinate semialdehyde </t>
  </si>
  <si>
    <t>PA0266</t>
  </si>
  <si>
    <t>RR03886</t>
  </si>
  <si>
    <t>(S)-3-Hydroxybutanoyl-CoA hydro-lyase</t>
  </si>
  <si>
    <t xml:space="preserve">(S)-3-Hydroxybutanoyl-CoA  &lt;=&gt; H2O + Crotonoyl-CoA </t>
  </si>
  <si>
    <t>(PA3014 or PA2013 or PA0744 or PA1748 or PA1821)</t>
  </si>
  <si>
    <t>RR03681</t>
  </si>
  <si>
    <t>2-Phospho-D-glycerate 2,3-phosphomutase</t>
  </si>
  <si>
    <t xml:space="preserve">2-Phospho-D-glycerate  &lt;=&gt; 3-Phospho-D-glycerate </t>
  </si>
  <si>
    <t>PA5131</t>
  </si>
  <si>
    <t>RR10028</t>
  </si>
  <si>
    <t xml:space="preserve">Glycine[e] + Sodium[e]  &lt;=&gt; Glycine + Sodium </t>
  </si>
  <si>
    <t>(PA2252 or PA2533 or PA3461)</t>
  </si>
  <si>
    <t>RR08593</t>
  </si>
  <si>
    <t>ATP synthase (four protons for one ATP)</t>
  </si>
  <si>
    <t xml:space="preserve">4 H+[e] + ADP + Orthophosphate  &lt;=&gt; H2O + 3 H+ + ATP </t>
  </si>
  <si>
    <t>PA5553 and PA5554 and PA5555 and PA5556 and PA5557 and PA5558 and PA5559 and PA5560</t>
  </si>
  <si>
    <t>RR01726</t>
  </si>
  <si>
    <t>4-Carboxymethylbut-3-en-4-olide enol-lactonohydrolase</t>
  </si>
  <si>
    <t xml:space="preserve">H2O + 2-Oxo-2,3-dihydrofuran-5-acetate  &lt;=&gt; 3-Oxoadipate + H+ </t>
  </si>
  <si>
    <t>PA0231</t>
  </si>
  <si>
    <t>RR03658</t>
  </si>
  <si>
    <t>L-Valine:NAD+ oxidoreductase(deaminating)</t>
  </si>
  <si>
    <t xml:space="preserve">H2O + L-Valine + NAD+  &lt;=&gt; NH4+ + H+ + 3-Methyl-2-oxobutanoate + NADH </t>
  </si>
  <si>
    <t>PA3418</t>
  </si>
  <si>
    <t>RR02327</t>
  </si>
  <si>
    <t>6-Amino-2-oxohexanoate &gt;=&lt; delta1-Piperideine-2-carboxylate + H2O</t>
  </si>
  <si>
    <t xml:space="preserve">6-Amino-2-oxohexanoate  &lt;=&gt; H2O + delta1-Piperideine-2-carboxylate </t>
  </si>
  <si>
    <t>PA3139</t>
  </si>
  <si>
    <t>RR00362</t>
  </si>
  <si>
    <t>2-Phospho-D-glucerate hydro-lyase</t>
  </si>
  <si>
    <t xml:space="preserve">2-Phospho-D-glycerate  &lt;=&gt; H2O + Phosphoenolpyruvate </t>
  </si>
  <si>
    <t>PA3635</t>
  </si>
  <si>
    <t>RR01798</t>
  </si>
  <si>
    <t>2-Methylbutanoyl-CoA:(acceptor) 2,3-oxidoreductase</t>
  </si>
  <si>
    <t xml:space="preserve">FAD + 2-Methylbutanoyl-CoA  &lt;=&gt; 2-Methylbut-2-enoyl-CoA + FADH2 </t>
  </si>
  <si>
    <t>(PA2552 or PA5020 or PA2550 or PA4979 or PA2015)</t>
  </si>
  <si>
    <t>RR08678</t>
  </si>
  <si>
    <t>NH3t</t>
  </si>
  <si>
    <t xml:space="preserve">NH4+[e]  &lt;=&gt; NH4+ </t>
  </si>
  <si>
    <t>PA5287 or PA3039</t>
  </si>
  <si>
    <t>RR00582</t>
  </si>
  <si>
    <t>Propanoyl-CoA:acetyl-CoA C-acyltransferase</t>
  </si>
  <si>
    <t xml:space="preserve">Propanoyl-CoA + Acetyl-CoA  &lt;=&gt; CoA + 2-Methylacetoacetyl-CoA </t>
  </si>
  <si>
    <t>PA2940 or PA3013</t>
  </si>
  <si>
    <t>RR03001</t>
  </si>
  <si>
    <t>2-dehydro-3-deoxy-D-gluconate-6-phosphateD-glyceraldehyde-3-phosphate-lyase</t>
  </si>
  <si>
    <t xml:space="preserve">2-Dehydro-3-deoxy-6-phospho-D-gluconate  &lt;=&gt; D-Glyceraldehyde 3-phosphate + Pyruvate </t>
  </si>
  <si>
    <t>PA3181</t>
  </si>
  <si>
    <t>RR08748</t>
  </si>
  <si>
    <t>ASPt2</t>
  </si>
  <si>
    <t xml:space="preserve">H+[e] + L-Aspartate[e]  &lt;=&gt; L-Aspartate + H+ </t>
  </si>
  <si>
    <t>(PA5479 or ((PA0884 or PA5167) and (PA0885 or PA5168) and (PA0886 or PA5169)))</t>
  </si>
  <si>
    <t>RR00157</t>
  </si>
  <si>
    <t>ATP:acetate phosphotransferase</t>
  </si>
  <si>
    <t xml:space="preserve">Acetate + ATP  &lt;=&gt; ADP + Acetyl phosphate </t>
  </si>
  <si>
    <t>PA0836</t>
  </si>
  <si>
    <t>RR00432</t>
  </si>
  <si>
    <t>L-Tyrosine:2-oxoglutarate aminotransferase</t>
  </si>
  <si>
    <t xml:space="preserve">L-Tyrosine + 2-Oxoglutarate  &lt;=&gt; L-Glutamate + 3-(4-Hydroxyphenyl)pyruvate </t>
  </si>
  <si>
    <t>PA2531 or PA3165 or PA4447 or PA0870 or PA3139</t>
  </si>
  <si>
    <t>RR00708</t>
  </si>
  <si>
    <t>L-Leucine:NAD+ oxidoreductase(deaminating)</t>
  </si>
  <si>
    <t xml:space="preserve">H2O + L-Leucine + NAD+  &lt;=&gt; 4-Methyl-2-oxopentanoate + NH4+ + H+ + NADH </t>
  </si>
  <si>
    <t>RR00710</t>
  </si>
  <si>
    <t>L-Leucine:2-oxoglutarate aminotransferase</t>
  </si>
  <si>
    <t xml:space="preserve">2-Oxoglutarate + L-Leucine  &lt;=&gt; L-Glutamate + 4-Methyl-2-oxopentanoate </t>
  </si>
  <si>
    <t>PA5013</t>
  </si>
  <si>
    <t>RR00228</t>
  </si>
  <si>
    <t>L-Lysine racemase</t>
  </si>
  <si>
    <t xml:space="preserve">L-Lysine  &lt;=&gt; D-Lysine </t>
  </si>
  <si>
    <t>RR01210</t>
  </si>
  <si>
    <t>L-Isoleucine:2-oxoglutarate aminotransferase</t>
  </si>
  <si>
    <t xml:space="preserve">2-Oxoglutarate + L-Isoleucine  &lt;=&gt; L-Glutamate + (S)-3-Methyl-2-oxopentanoate </t>
  </si>
  <si>
    <t>RR01142</t>
  </si>
  <si>
    <t>(S)-3-Hydroxy-3-methylglutaryl-CoA hydro-lyase</t>
  </si>
  <si>
    <t xml:space="preserve">(S)-3-Hydroxy-3-methylglutaryl-CoA  &lt;=&gt; H2O + 3-Methylglutaconyl-CoA </t>
  </si>
  <si>
    <t>PA2013</t>
  </si>
  <si>
    <t>RR00191</t>
  </si>
  <si>
    <t>L-Aspartate:2-oxoglutarate aminotransferase</t>
  </si>
  <si>
    <t xml:space="preserve">2-Oxoglutarate + L-Aspartate  &lt;=&gt; Oxaloacetate + L-Glutamate </t>
  </si>
  <si>
    <t>RR02467</t>
  </si>
  <si>
    <t>(2S,3R)-3-Hydroxybutane-1,2,3-tricarboxylate hydro-lyase</t>
  </si>
  <si>
    <t xml:space="preserve">(2S,3R)-3-Hydroxybutane-1,2,3-tricarboxylate  &lt;=&gt; H2O + (Z)-But-2-ene-1,2,3-tricarboxylate </t>
  </si>
  <si>
    <t>PA0794</t>
  </si>
  <si>
    <t>RR00079</t>
  </si>
  <si>
    <t>NADPH:NAD+ oxidoreductase (B-specific)</t>
  </si>
  <si>
    <t xml:space="preserve">NADPH + NAD+  &lt;=&gt; NADP+ + NADH </t>
  </si>
  <si>
    <t>PA2991</t>
  </si>
  <si>
    <t>RR01071</t>
  </si>
  <si>
    <t>Isocitrate hydro-lyase</t>
  </si>
  <si>
    <t xml:space="preserve">Isocitrate + 3 H+  &lt;=&gt; H2O + cis-Aconitate </t>
  </si>
  <si>
    <t>(PA1787 or PA1562 or PA0794)</t>
  </si>
  <si>
    <t>RR00126</t>
  </si>
  <si>
    <t>L-Glutamate racemase</t>
  </si>
  <si>
    <t xml:space="preserve">L-Glutamate  &lt;=&gt; D-Glutamate </t>
  </si>
  <si>
    <t>PA4662</t>
  </si>
  <si>
    <t>RR00216</t>
  </si>
  <si>
    <t>Succinate:CoA ligase (ADP-forming)</t>
  </si>
  <si>
    <t xml:space="preserve">Succinate + ATP + CoA  &lt;=&gt; Succinyl-CoA + ADP + Orthophosphate </t>
  </si>
  <si>
    <t>PA1588 or PA1589</t>
  </si>
  <si>
    <t>RR00170</t>
  </si>
  <si>
    <t>ATP:nucleoside-diphosphate phosphatransferase</t>
  </si>
  <si>
    <t xml:space="preserve">GDP + ATP  &lt;=&gt; ADP + GTP </t>
  </si>
  <si>
    <t>PA3807</t>
  </si>
  <si>
    <t>RR01284</t>
  </si>
  <si>
    <t>2,3,4,5-Tetrahydropyridine-2-carboxylate + H2O &gt;=&lt;L-2-Aminoadipate 6-semialdehyde</t>
  </si>
  <si>
    <t xml:space="preserve">2,3,4,5-Tetrahydropyridine-2-carboxylate + H2O  &lt;=&gt; L-2-Aminoadipate 6-semialdehyde </t>
  </si>
  <si>
    <t>RR00179</t>
  </si>
  <si>
    <t>(S)-Malate:NAD+ oxidoreductase</t>
  </si>
  <si>
    <t xml:space="preserve">(S)-Malate + NAD+  &lt;=&gt; Oxaloacetate + H+ + NADH </t>
  </si>
  <si>
    <t>PA1252</t>
  </si>
  <si>
    <t>RR03551</t>
  </si>
  <si>
    <t>Acetyl-CoA:acetyl-CoA C-acetyltransferase</t>
  </si>
  <si>
    <t xml:space="preserve">2 Acetyl-CoA  &lt;=&gt; Acetoacetyl-CoA + CoA </t>
  </si>
  <si>
    <t>PA2001 or PA2553 or PA3454 or PA3589 or PA3925 or PA1736 or PA2940 or PA3013 or PA4785</t>
  </si>
  <si>
    <t>RR02215</t>
  </si>
  <si>
    <t>2,5-Dihydro-5-oxofuran-2-acetate lyase (decyclizing)</t>
  </si>
  <si>
    <t xml:space="preserve">H+ + 2,5-Dihydro-5-oxofuran-2-acetate  &lt;=&gt; cis,cis-Muconate </t>
  </si>
  <si>
    <t>PA2509</t>
  </si>
  <si>
    <t>RR04183</t>
  </si>
  <si>
    <t>3-Hydroxy-2-methylpropanoate:NAD+ oxidoreductase</t>
  </si>
  <si>
    <t xml:space="preserve">(S)-3-Hydroxyisobutyrate + NAD+  &lt;=&gt; (S)-Methylmalonate semialdehyde + H+ + NADH </t>
  </si>
  <si>
    <t>(PA3312 or PA3569 or PA5188 or PA3014 or PA2554 or PA0743 or PA1576 or PA1737)</t>
  </si>
  <si>
    <t>RR08916</t>
  </si>
  <si>
    <t>HCO3 equilibration reaction</t>
  </si>
  <si>
    <t xml:space="preserve">H2O + CO2  &lt;=&gt; HCO3 + H+ </t>
  </si>
  <si>
    <t>PA2053 or PA0102 or PA4676</t>
  </si>
  <si>
    <t>RR08843</t>
  </si>
  <si>
    <t>L-tryptophan reversible transport via proton symport</t>
  </si>
  <si>
    <t xml:space="preserve">L-Tryptophan[e] + H+[e]  &lt;=&gt; H+ + L-Tryptophan </t>
  </si>
  <si>
    <t>RR00818</t>
  </si>
  <si>
    <t>Citrate hydro-lyase</t>
  </si>
  <si>
    <t xml:space="preserve">3 H+ + Citrate  &lt;=&gt; H2O + cis-Aconitate </t>
  </si>
  <si>
    <t>RR00703</t>
  </si>
  <si>
    <t>(S)-Malate hydro-lyase</t>
  </si>
  <si>
    <t xml:space="preserve">(S)-Malate  &lt;=&gt; H2O + Fumarate </t>
  </si>
  <si>
    <t>PA0854 or PA4333 or PA4470</t>
  </si>
  <si>
    <t>RR03618</t>
  </si>
  <si>
    <t>L-Histidine ammonia-lyase</t>
  </si>
  <si>
    <t xml:space="preserve">L-Histidine  &lt;=&gt; Urocanate + NH4+ </t>
  </si>
  <si>
    <t>PA5098</t>
  </si>
  <si>
    <t>RR00219</t>
  </si>
  <si>
    <t>Succinate:(acceptor) oxidoreductase</t>
  </si>
  <si>
    <t xml:space="preserve">FAD + Succinate  &lt;=&gt; Fumarate + FADH2 </t>
  </si>
  <si>
    <t>PA1581 and PA1584 and PA1582 and PA1583</t>
  </si>
  <si>
    <t>RR08685</t>
  </si>
  <si>
    <t>PHEt2r</t>
  </si>
  <si>
    <t xml:space="preserve">H+[e] + L-Phenylalanine[e]  &lt;=&gt; L-Phenylalanine + H+ </t>
  </si>
  <si>
    <t>RR02342</t>
  </si>
  <si>
    <t>(2S,3S)-3-Hydroxy-2-methylbutanoyl-CoA hydro-liase</t>
  </si>
  <si>
    <t xml:space="preserve">(2S,3S)-3-Hydroxy-2-methylbutanoyl-CoA  &lt;=&gt; H2O + 2-Methylbut-2-enoyl-CoA </t>
  </si>
  <si>
    <t>RR08834</t>
  </si>
  <si>
    <t>SERt2r</t>
  </si>
  <si>
    <t xml:space="preserve">H+[e] + L-Serine[e]  &lt;=&gt; L-Serine + H+ </t>
  </si>
  <si>
    <t>RR02341</t>
  </si>
  <si>
    <t>(2S,3S)-3-Hydroxy-2-methylbutanoyl-CoA:NAD+ oxidoreductase</t>
  </si>
  <si>
    <t xml:space="preserve">(2S,3S)-3-Hydroxy-2-methylbutanoyl-CoA + NAD+  &lt;=&gt; H+ + 2-Methylacetoacetyl-CoA + NADH </t>
  </si>
  <si>
    <t>IR08963</t>
  </si>
  <si>
    <t>2-Oxogluterate dehydrogenase</t>
  </si>
  <si>
    <t xml:space="preserve">2-Oxoglutarate + CoA + NAD+  -&gt; Succinyl-CoA + CO2 + NADH </t>
  </si>
  <si>
    <t>PA1585 and PA4829 and PA1586</t>
  </si>
  <si>
    <t>IR07938</t>
  </si>
  <si>
    <t>GTP:pyruvate O2-phosphotransferase (R)</t>
  </si>
  <si>
    <t xml:space="preserve">GDP + H+ + Phosphoenolpyruvate  -&gt; Pyruvate + GTP </t>
  </si>
  <si>
    <t>PA4329 or PA1498</t>
  </si>
  <si>
    <t>IR04564</t>
  </si>
  <si>
    <t>Citrate oxaloacetate-lyase ((pro-3S)-CH2COO- -&lt; acetyl-CoA) (R)</t>
  </si>
  <si>
    <t xml:space="preserve">Oxaloacetate + H2O + Acetyl-CoA  -&gt; H+ + CoA + Citrate </t>
  </si>
  <si>
    <t>PA1580</t>
  </si>
  <si>
    <t>IR00634</t>
  </si>
  <si>
    <t>L-Kynurenine hydrolase</t>
  </si>
  <si>
    <t xml:space="preserve">H2O + L-Kynurenine  -&gt; L-Alanine + Anthranilate </t>
  </si>
  <si>
    <t>PA2080</t>
  </si>
  <si>
    <t>IR08768</t>
  </si>
  <si>
    <t>THRabc</t>
  </si>
  <si>
    <t xml:space="preserve">L-Threonine[e] + H2O + ATP  -&gt; ADP + Orthophosphate + H+ + L-Threonine </t>
  </si>
  <si>
    <t>PA1071 or PA1070 or PA1072 or PA1074 or PA1073</t>
  </si>
  <si>
    <t>IR02466</t>
  </si>
  <si>
    <t>2-Hydroxybutane-1,2,3-tricarboxylate hydro-lyase</t>
  </si>
  <si>
    <t xml:space="preserve">2-Methylcitrate  -&gt; H2O + (Z)-But-2-ene-1,2,3-tricarboxylate </t>
  </si>
  <si>
    <t>PA0792</t>
  </si>
  <si>
    <t>IR08752</t>
  </si>
  <si>
    <t>ornithine transport via ABC system</t>
  </si>
  <si>
    <t xml:space="preserve">L-Ornithine[e] + H2O + ATP  -&gt; L-Ornithine + ADP + Orthophosphate + H+ </t>
  </si>
  <si>
    <t>(PA0888 and (PA0889 or PA0890) and PA0892)</t>
  </si>
  <si>
    <t>IR00495</t>
  </si>
  <si>
    <t>Catechol:oxygen 1,2-oxidoreductase(decyclizing)</t>
  </si>
  <si>
    <t xml:space="preserve">Oxygen + Catechol  -&gt; cis,cis-Muconate </t>
  </si>
  <si>
    <t>PA2507</t>
  </si>
  <si>
    <t>IR08984</t>
  </si>
  <si>
    <t>atp consumption proxy</t>
  </si>
  <si>
    <t xml:space="preserve">H2O + ATP  -&gt; ADP + Orthophosphate + H+ </t>
  </si>
  <si>
    <t>IR01445</t>
  </si>
  <si>
    <t>4-Hydroxyphenylpyruvate:oxygen oxidoreductase(hydroxylating,decarboxylating)</t>
  </si>
  <si>
    <t xml:space="preserve">Oxygen + 3-(4-Hydroxyphenyl)pyruvate  -&gt; CO2 + Homogentisate </t>
  </si>
  <si>
    <t>PA0242 or PA0865</t>
  </si>
  <si>
    <t>IR09925</t>
  </si>
  <si>
    <t>N-carbamoylputrescine amidohydrolase</t>
  </si>
  <si>
    <t xml:space="preserve">H2O + 2 H+ + N-Carbamoylputrescine  -&gt; Putrescine + CO2 + NH4+ </t>
  </si>
  <si>
    <t>PA0293</t>
  </si>
  <si>
    <t>IR08691</t>
  </si>
  <si>
    <t>ILEt2r</t>
  </si>
  <si>
    <t xml:space="preserve">H+[e] + L-Isoleucine[e]  -&gt; L-Isoleucine + H+ </t>
  </si>
  <si>
    <t>PA1971</t>
  </si>
  <si>
    <t>IR00999</t>
  </si>
  <si>
    <t>NADH:6,7-dihydropteridine oxidoreductase</t>
  </si>
  <si>
    <t xml:space="preserve">H+ + Dihydrobiopterin + NADH  -&gt; Tetrahydrobiopterin + NAD+ </t>
  </si>
  <si>
    <t>PA2932</t>
  </si>
  <si>
    <t>IR10014</t>
  </si>
  <si>
    <t>L-valine transport in via proton symport</t>
  </si>
  <si>
    <t xml:space="preserve">L-Valine[e] + Sodium[e]  -&gt; L-Valine + Sodium </t>
  </si>
  <si>
    <t>PA1590</t>
  </si>
  <si>
    <t>IR01215</t>
  </si>
  <si>
    <t>L-Pipecolate:oxygen 1,6-oxidoreductase</t>
  </si>
  <si>
    <t xml:space="preserve">Oxygen + L-Pipecolate  -&gt; 2,3,4,5-Tetrahydropyridine-2-carboxylate + H2O2 </t>
  </si>
  <si>
    <t>PA1028</t>
  </si>
  <si>
    <t>IR03796</t>
  </si>
  <si>
    <t>2-Oxoadipate:lipoamde 2-oxidoreductase(decarboxylating andacceptor-succinylating)</t>
  </si>
  <si>
    <t xml:space="preserve">2-Oxoadipate + CoA + NAD+  -&gt; CO2 + Glutaryl-CoA + 2 H+ + NADH </t>
  </si>
  <si>
    <t>PA1585</t>
  </si>
  <si>
    <t>IR05590</t>
  </si>
  <si>
    <t>L-Pipecolate:NAD+ 2-oxidoreductase (R)</t>
  </si>
  <si>
    <t xml:space="preserve">H+ + delta1-Piperideine-2-carboxylate + NADH  -&gt; L-Pipecolate + NAD+ </t>
  </si>
  <si>
    <t>IR03518</t>
  </si>
  <si>
    <t>(S)-Lactate:ferricytochrome-c 2-oxidoreductase</t>
  </si>
  <si>
    <t xml:space="preserve">2 Ferricytochrome c + (S)-Lactate  -&gt; Pyruvate + 2 Ferrocytochrome c + 2 H+ </t>
  </si>
  <si>
    <t>PA2382 or PA4771</t>
  </si>
  <si>
    <t>IR00116</t>
  </si>
  <si>
    <t>L-Glutamate 5-semialdehyde:NAD+ oxidoreductase</t>
  </si>
  <si>
    <t xml:space="preserve">H2O + L-Glutamate 5-semialdehyde + NAD+  -&gt; L-Glutamate + 2 H+ + NADH </t>
  </si>
  <si>
    <t>PA0782</t>
  </si>
  <si>
    <t>IR01758</t>
  </si>
  <si>
    <t>L-2-Aminoadipate-6-semialdehyde:NAD+ 6-oxidoreductase</t>
  </si>
  <si>
    <t xml:space="preserve">H2O + L-2-Aminoadipate 6-semialdehyde + NAD+  -&gt; H+ + L-2-Aminoadipate + NADH </t>
  </si>
  <si>
    <t>PA5312 or PA0219 or PA1984 or PA4022 or PA4073 or PA4189 or PA4899 or PA1027</t>
  </si>
  <si>
    <t>IR08776</t>
  </si>
  <si>
    <t>L-LACt2r</t>
  </si>
  <si>
    <t xml:space="preserve">H+[e] + (S)-Lactate[e]  -&gt; (S)-Lactate + H+ </t>
  </si>
  <si>
    <t>PA4770</t>
  </si>
  <si>
    <t>IR03527</t>
  </si>
  <si>
    <t>Pyruvate:NAD+ 2-oxidoreductase (CoA-acetylating)</t>
  </si>
  <si>
    <t xml:space="preserve">Pyruvate + CoA + NAD+  -&gt; Acetyl-CoA + CO2 + NADH </t>
  </si>
  <si>
    <t>PA5016 and PA5015 and (PA1587 or PA4829)</t>
  </si>
  <si>
    <t>IR00764</t>
  </si>
  <si>
    <t>3-Methyl-2-oxobutanoate:NAD+ oxidoreductase(CoA-mehtylpropanoylating)</t>
  </si>
  <si>
    <t xml:space="preserve">3-Methyl-2-oxobutanoate + CoA + NAD+  -&gt; 2-Methylpropanoyl-CoA + CO2 + NADH </t>
  </si>
  <si>
    <t>(PA2247 and PA2248 and PA2249 and PA2250)</t>
  </si>
  <si>
    <t>IR00275</t>
  </si>
  <si>
    <t>Formate:NAD+ oxidoreductase</t>
  </si>
  <si>
    <t xml:space="preserve">Formate + NAD+  -&gt; CO2 + NADH </t>
  </si>
  <si>
    <t>PA4810 and PA4811 and PA4812</t>
  </si>
  <si>
    <t>IR08755</t>
  </si>
  <si>
    <t>L-lysine transport via ABC system</t>
  </si>
  <si>
    <t xml:space="preserve">L-Lysine[e] + H2O + ATP  -&gt; ADP + L-Lysine + Orthophosphate + H+ </t>
  </si>
  <si>
    <t>(PA0892 and (PA0890 or PA0889) and PA0888)</t>
  </si>
  <si>
    <t>IR08754</t>
  </si>
  <si>
    <t>L-histidine transport via ABC system</t>
  </si>
  <si>
    <t xml:space="preserve">L-Histidine[e] + H2O + ATP  -&gt; ADP + Orthophosphate + H+ + L-Histidine </t>
  </si>
  <si>
    <t>((PA2923 or PA0888) and (PA2924 or PA2925 or PA0890 or PA0889) and (PA2926 or PA0982))</t>
  </si>
  <si>
    <t>IR01274</t>
  </si>
  <si>
    <t>N-Formimino-L-glutamate formiminohydrolase</t>
  </si>
  <si>
    <t xml:space="preserve">H2O + N-Formimino-L-glutamate  -&gt; L-Glutamate + Formamide </t>
  </si>
  <si>
    <t>PA5091 or PA3175</t>
  </si>
  <si>
    <t>IR08659</t>
  </si>
  <si>
    <t>L-asparagine transport via ABC system</t>
  </si>
  <si>
    <t xml:space="preserve">L-Asparagine[e] + H2O + ATP  -&gt; L-Asparagine + ADP + Orthophosphate + H+ </t>
  </si>
  <si>
    <t>PA3858</t>
  </si>
  <si>
    <t>IR09746</t>
  </si>
  <si>
    <t>D-Lysine:2-oxoglutarate aminotransferase</t>
  </si>
  <si>
    <t xml:space="preserve">2-Oxoglutarate + D-Lysine  -&gt; 6-Amino-2-oxohexanoate + D-Glutamate </t>
  </si>
  <si>
    <t>IR08738</t>
  </si>
  <si>
    <t>L-glutamine transport via ABC system</t>
  </si>
  <si>
    <t xml:space="preserve">L-Glutamine[e] + H2O + ATP  -&gt; ADP + Orthophosphate + L-Glutamine + H+ </t>
  </si>
  <si>
    <t>((PA1256 or PA5074) and (PA1257 or PA1258 or PA5075 or PA1340) and (PA1260 or PA5076 or PA0888 or PA1342))</t>
  </si>
  <si>
    <t>IR01420</t>
  </si>
  <si>
    <t>Glutaryl-CoA:(acceptor) 2,3-oxidoreductase (decarboxylating)</t>
  </si>
  <si>
    <t xml:space="preserve">FAD + Glutaryl-CoA + H+  -&gt; CO2 + Crotonoyl-CoA + FADH2 </t>
  </si>
  <si>
    <t>PA0447</t>
  </si>
  <si>
    <t>IR03801</t>
  </si>
  <si>
    <t>N-Formyl-L-kynurenine amidohydrolase</t>
  </si>
  <si>
    <t xml:space="preserve">H2O + L-Formylkynurenine  -&gt; Formate + L-Kynurenine + H+ </t>
  </si>
  <si>
    <t>PA2081</t>
  </si>
  <si>
    <t>IR01087</t>
  </si>
  <si>
    <t>L-2-Aminoadipate:2-oxoglutarate aminotransferase</t>
  </si>
  <si>
    <t xml:space="preserve">2-Oxoglutarate + H+ + L-2-Aminoadipate  -&gt; L-Glutamate + 2-Oxoadipate </t>
  </si>
  <si>
    <t>IR01001</t>
  </si>
  <si>
    <t>L-Phenylalanine,tetrahydrobiopterin:oxygen oxidoreductase(4-hydroxylating)</t>
  </si>
  <si>
    <t xml:space="preserve">L-Phenylalanine + Oxygen + Tetrahydrobiopterin  -&gt; H2O + L-Tyrosine + Dihydrobiopterin </t>
  </si>
  <si>
    <t>PA0872</t>
  </si>
  <si>
    <t>IR06045</t>
  </si>
  <si>
    <t>4,5-Dihydro-4-oxo-5-imidazolepropanoate hydro-lyase (R)</t>
  </si>
  <si>
    <t xml:space="preserve">Urocanate + H2O  -&gt; 4-Imidazolone-5-propanoate </t>
  </si>
  <si>
    <t>PA5100</t>
  </si>
  <si>
    <t>IR00414</t>
  </si>
  <si>
    <t>Succinate-semialdehyde:NADP+ oxidoreductase</t>
  </si>
  <si>
    <t xml:space="preserve">H2O + Succinate semialdehyde + NADP+  -&gt; NADPH + Succinate + 2 H+ </t>
  </si>
  <si>
    <t>PA0265</t>
  </si>
  <si>
    <t>IR01804</t>
  </si>
  <si>
    <t>4-Maleylacetoacetate cis-trans-isomerase</t>
  </si>
  <si>
    <t xml:space="preserve">4-Maleylacetoacetate  -&gt; 4-Fumarylacetoacetate </t>
  </si>
  <si>
    <t>PA2007</t>
  </si>
  <si>
    <t>IR02357</t>
  </si>
  <si>
    <t>(S)-3-Hydroxyisobutyryl-CoA hydro-lyase</t>
  </si>
  <si>
    <t xml:space="preserve">H2O + 2-Methylprop-2-enoyl-CoA  -&gt; (S)-3-Hydroxyisobutyryl-CoA </t>
  </si>
  <si>
    <t>IR00589</t>
  </si>
  <si>
    <t>(S)-Methylmalonate semialdehyde:NAD+ oxidoreductase(CoA-propanoylating)</t>
  </si>
  <si>
    <t xml:space="preserve">(S)-Methylmalonate semialdehyde + CoA + NAD+  -&gt; Propanoyl-CoA + CO2 + H+ + NADH </t>
  </si>
  <si>
    <t>PA0130 or PA3570 or PA0747</t>
  </si>
  <si>
    <t>IR00250</t>
  </si>
  <si>
    <t>L-Asparagine amidohydrolase</t>
  </si>
  <si>
    <t xml:space="preserve">L-Asparagine + H2O  -&gt; NH4+ + L-Aspartate </t>
  </si>
  <si>
    <t>PA1337 or PA2253</t>
  </si>
  <si>
    <t>IR01115</t>
  </si>
  <si>
    <t>6-Phospho-D-gluconate hydro-lyase</t>
  </si>
  <si>
    <t xml:space="preserve">6-Phospho-D-gluconate  -&gt; H2O + 2-Dehydro-3-deoxy-6-phospho-D-gluconate </t>
  </si>
  <si>
    <t>PA3194</t>
  </si>
  <si>
    <t>IR00278</t>
  </si>
  <si>
    <t>Formamide amidohydrolase</t>
  </si>
  <si>
    <t xml:space="preserve">H2O + Formamide  -&gt; NH4+ + Formate </t>
  </si>
  <si>
    <t>PA3366</t>
  </si>
  <si>
    <t>IR04962</t>
  </si>
  <si>
    <t>2-Methylcitrate oxaloacetate-lyase (R)</t>
  </si>
  <si>
    <t xml:space="preserve">Oxaloacetate + Propanoyl-CoA + H2O  -&gt; H+ + CoA + 2-Methylcitrate </t>
  </si>
  <si>
    <t>PA0795</t>
  </si>
  <si>
    <t>IR10069</t>
  </si>
  <si>
    <t>cytochrome-c oxidase (H+/e- = 2)</t>
  </si>
  <si>
    <t xml:space="preserve">Oxygen + 4 Ferrocytochrome c + 8 H+  -&gt; 4 H+[e] + 4 Ferricytochrome c + 2 H2O </t>
  </si>
  <si>
    <t>PA0105 and PA0106 and PA0107 and PA0108 and PA0110 and PA0111 and PA0112 and PA0113</t>
  </si>
  <si>
    <t>IR00832</t>
  </si>
  <si>
    <t>(S)-3-Hydroxy-3-methylglutaryl-CoA acetoacetate-lyase</t>
  </si>
  <si>
    <t xml:space="preserve">(S)-3-Hydroxy-3-methylglutaryl-CoA  -&gt; Acetyl-CoA + Acetoacetate </t>
  </si>
  <si>
    <t>PA2011</t>
  </si>
  <si>
    <t>IR03607</t>
  </si>
  <si>
    <t>Putrescine:2-oxoglutarate aminotransferase</t>
  </si>
  <si>
    <t xml:space="preserve">Putrescine + 2-Oxoglutarate  -&gt; L-Glutamate + 4-Aminobutanal </t>
  </si>
  <si>
    <t>PA0299</t>
  </si>
  <si>
    <t>IR08712</t>
  </si>
  <si>
    <t>SUCCt2 2</t>
  </si>
  <si>
    <t xml:space="preserve">2 H+[e] + Succinate[e]  -&gt; Succinate + 2 H+ </t>
  </si>
  <si>
    <t>((PA0884 or PA5167) and (PA0885 or PA5168) and (PA0886 or PA5169))</t>
  </si>
  <si>
    <t>IR04182</t>
  </si>
  <si>
    <t>(S)-3-Hydroxyisobutyryl-CoA hydrolase</t>
  </si>
  <si>
    <t xml:space="preserve">H2O + (S)-3-Hydroxyisobutyryl-CoA  -&gt; (S)-3-Hydroxyisobutyrate + CoA </t>
  </si>
  <si>
    <t>IR10001</t>
  </si>
  <si>
    <t>Proline dehydrogenase</t>
  </si>
  <si>
    <t xml:space="preserve">FAD + H2O + L-Proline  -&gt; L-Glutamate 5-semialdehyde + FADH2 </t>
  </si>
  <si>
    <t>IR10022</t>
  </si>
  <si>
    <t>cytochrome-c reductase (ubiquinone), 4h+ shuttle</t>
  </si>
  <si>
    <t xml:space="preserve">2 Ferricytochrome c + Ubiquinol-8  -&gt; 2 H+[e] + 2 Ferrocytochrome c + Ubiquinone-8 </t>
  </si>
  <si>
    <t>PA4429 and PA4431 and PA4430</t>
  </si>
  <si>
    <t>IR04307</t>
  </si>
  <si>
    <t>GLUN</t>
  </si>
  <si>
    <t xml:space="preserve">H2O + L-Glutamine  -&gt; L-Glutamate + NH4+ </t>
  </si>
  <si>
    <t>PA1638</t>
  </si>
  <si>
    <t>IR00642</t>
  </si>
  <si>
    <t>L-threonine ammonia-lyase</t>
  </si>
  <si>
    <t xml:space="preserve">L-Threonine  -&gt; NH4+ + 2-Oxobutanoate </t>
  </si>
  <si>
    <t>PA0331 or PA0852 or PA1326 or PA2683</t>
  </si>
  <si>
    <t>IR03777</t>
  </si>
  <si>
    <t>4-Methyl-2-oxopentanoate:NAD+ oxidoreductase(CoA-mehtylpropanoylating)</t>
  </si>
  <si>
    <t xml:space="preserve">4-Methyl-2-oxopentanoate + CoA + NAD+  -&gt; 3-Methylbutanoyl-CoA + CO2 + NADH </t>
  </si>
  <si>
    <t>(PA2250 and PA2247 and PA2248 and PA2249)</t>
  </si>
  <si>
    <t>IR04850</t>
  </si>
  <si>
    <t>L-Cysteine L-homocysteine-lyase (deaminating) (R)</t>
  </si>
  <si>
    <t xml:space="preserve">Pyruvate + NH4+ + Hydrogen sulfide  -&gt; H2O + L-Cysteine </t>
  </si>
  <si>
    <t>PA0400</t>
  </si>
  <si>
    <t>IR08831</t>
  </si>
  <si>
    <t>PROt4</t>
  </si>
  <si>
    <t xml:space="preserve">Sodium[e] + L-Proline[e]  -&gt; L-Proline + Sodium </t>
  </si>
  <si>
    <t>PA0783</t>
  </si>
  <si>
    <t>IR00307</t>
  </si>
  <si>
    <t>L-Arginine carboxy-lyase</t>
  </si>
  <si>
    <t xml:space="preserve">L-Arginine + H+  -&gt; CO2 + Agmatine </t>
  </si>
  <si>
    <t>(PA4839 or PA1818)</t>
  </si>
  <si>
    <t>IR04882</t>
  </si>
  <si>
    <t>Succinyl-CoA:acetyl-CoA C-acyltransferase (R)</t>
  </si>
  <si>
    <t xml:space="preserve">3-Oxoadipyl-CoA + CoA  -&gt; Succinyl-CoA + Acetyl-CoA </t>
  </si>
  <si>
    <t>(PA2940 or PA3013 or PA0228)</t>
  </si>
  <si>
    <t>IR01277</t>
  </si>
  <si>
    <t>4-Imidazolone-5-propanoate amidohydrolase</t>
  </si>
  <si>
    <t xml:space="preserve">H2O + 4-Imidazolone-5-propanoate  -&gt; N-Formimino-L-glutamate </t>
  </si>
  <si>
    <t>PA5092</t>
  </si>
  <si>
    <t>IR01534</t>
  </si>
  <si>
    <t>2-Methylpropanoyl-CoA:(acceptor) 2,3-oxidoreductase</t>
  </si>
  <si>
    <t xml:space="preserve">FAD + 2-Methylpropanoyl-CoA  -&gt; 2-Methylprop-2-enoyl-CoA + FADH2 </t>
  </si>
  <si>
    <t>PA2550</t>
  </si>
  <si>
    <t>IR01097</t>
  </si>
  <si>
    <t>4-Aminobutyraldehyde:NAD+ oxidoreductase</t>
  </si>
  <si>
    <t xml:space="preserve">H2O + 4-Aminobutanal + NADP+  -&gt; 4-Aminobutanoate + NADPH + 2 H+ </t>
  </si>
  <si>
    <t>IR00962</t>
  </si>
  <si>
    <t>ATP:D-Gluconate 6-phosphotransferase</t>
  </si>
  <si>
    <t xml:space="preserve">D-Gluconic acid + ATP  -&gt; ADP + 6-Phospho-D-gluconate + H+ </t>
  </si>
  <si>
    <t>PA2321</t>
  </si>
  <si>
    <t>IR09304</t>
  </si>
  <si>
    <t>Glucose dehydrogenase (membrane)</t>
  </si>
  <si>
    <t xml:space="preserve">D-Glucose[e] + NADP+  -&gt; 1,5-Gluconolactone[e] + NADPH + H+ </t>
  </si>
  <si>
    <t>PA2290</t>
  </si>
  <si>
    <t>IR02277</t>
  </si>
  <si>
    <t>3-Methylbutanoyl-CoA:(acceptor) 2,3-oxidoreductase</t>
  </si>
  <si>
    <t xml:space="preserve">FAD + 3-Methylbutanoyl-CoA  -&gt; 3-Methylcrotonyl-CoA + FADH2 </t>
  </si>
  <si>
    <t>(PA2552 or PA2550 or PA2815)</t>
  </si>
  <si>
    <t>PA2550 PA2552 PA2815</t>
  </si>
  <si>
    <t>IR03538</t>
  </si>
  <si>
    <t>L-serine ammonia-lyase</t>
  </si>
  <si>
    <t xml:space="preserve">L-Serine  -&gt; Pyruvate + NH4+ </t>
  </si>
  <si>
    <t>(PA5379 or PA2443 or PA0331 or PA0851 or PA1326 or PA2683)</t>
  </si>
  <si>
    <t>PA0331 PA0851 PA1326 PA2443 PA2683 PA5379</t>
  </si>
  <si>
    <t>IR00006</t>
  </si>
  <si>
    <t>Hydorogen-peroxide:hydrogen-peroxide oxidoreductase</t>
  </si>
  <si>
    <t xml:space="preserve">2 H2O2  -&gt; 2 H2O + Oxygen </t>
  </si>
  <si>
    <t>PA4613 or PA2147 or PA4236</t>
  </si>
  <si>
    <t>PA2147 PA4236 PA4613</t>
  </si>
  <si>
    <t>IR08663</t>
  </si>
  <si>
    <t>CYSabc</t>
  </si>
  <si>
    <t xml:space="preserve">L-Cysteine[e] + H2O + ATP  -&gt; ADP + L-Cysteine + Orthophosphate + H+ </t>
  </si>
  <si>
    <t>PA0313 and PA0314 and PA5074</t>
  </si>
  <si>
    <t>PA0313 PA0314 PA5074</t>
  </si>
  <si>
    <t>IR08758</t>
  </si>
  <si>
    <t>D-gluconate transport via proton symport, reversible</t>
  </si>
  <si>
    <t xml:space="preserve">D-Gluconic acid[e] + H+[e]  -&gt; D-Gluconic acid + H+ </t>
  </si>
  <si>
    <t>PA2322 or PA1051</t>
  </si>
  <si>
    <t>PA1051 PA2322</t>
  </si>
  <si>
    <t>IR01443</t>
  </si>
  <si>
    <t>Homogentisate:oxygen 1,2-oxidoreductase (decyclizing)</t>
  </si>
  <si>
    <t xml:space="preserve">Oxygen + Homogentisate  -&gt; 4-Maleylacetoacetate + H+ </t>
  </si>
  <si>
    <t>PA2009</t>
  </si>
  <si>
    <t>IR00857</t>
  </si>
  <si>
    <t>Agmatine iminohydrolase</t>
  </si>
  <si>
    <t xml:space="preserve">H2O + Agmatine  -&gt; NH4+ + N-Carbamoylputrescine </t>
  </si>
  <si>
    <t>PA0292</t>
  </si>
  <si>
    <t>IR08605</t>
  </si>
  <si>
    <t>NADH6</t>
  </si>
  <si>
    <t xml:space="preserve">2 Ubiquinone-8 + 9 H+ + 2 NADH  -&gt; 7 H+[e] + 2 Ubiquinol-8 + 2 NAD+ </t>
  </si>
  <si>
    <t>PA2637 and PA2638 and PA2639 and PA2640 and PA2641 and PA2642 and PA2643 and PA2644 and PA2645 and PA2646 and PA2647 and PA2648 and PA2649</t>
  </si>
  <si>
    <t>PA2637 PA2638 PA2639 PA2640 PA2641 PA2642 PA2643 PA2644 PA2645 PA2646 PA2647 PA2648 PA2649</t>
  </si>
  <si>
    <t>IR08687</t>
  </si>
  <si>
    <t>L-leucine reversible transport via proton symport</t>
  </si>
  <si>
    <t xml:space="preserve">H+[e] + L-Leucine[e]  -&gt; H+ + L-Leucine </t>
  </si>
  <si>
    <t>IR01797</t>
  </si>
  <si>
    <t>3-Methyl-2-oxopentanoate:NAD+ oxidoreductase(CoA-mehtylpropanoylating)</t>
  </si>
  <si>
    <t xml:space="preserve">(S)-3-Methyl-2-oxopentanoate + CoA + NAD+  -&gt; CO2 + 2-Methylbutanoyl-CoA + NADH </t>
  </si>
  <si>
    <t>PA2247 PA2248 PA2249 PA2250</t>
  </si>
  <si>
    <t>IR05211</t>
  </si>
  <si>
    <t>4-Fumarylacetoacetate fumarylhydrola (R)</t>
  </si>
  <si>
    <t xml:space="preserve">H2O + 4-Fumarylacetoacetate  -&gt; Acetoacetate + Fumarate + H+ </t>
  </si>
  <si>
    <t>PA2008</t>
  </si>
  <si>
    <t>IR00383</t>
  </si>
  <si>
    <t>L-Tryptophan:oxygen 2,3-oxidoreductase (decyclizing)</t>
  </si>
  <si>
    <t xml:space="preserve">Oxygen + L-Tryptophan  -&gt; L-Formylkynurenine + H+ </t>
  </si>
  <si>
    <t>PA2579</t>
  </si>
  <si>
    <t>IR09305</t>
  </si>
  <si>
    <t>Gluconolactonase</t>
  </si>
  <si>
    <t xml:space="preserve">1,5-Gluconolactone[e] + H2O[e]  -&gt; D-Gluconic acid[e] + H+[e] </t>
  </si>
  <si>
    <t>IR02300</t>
  </si>
  <si>
    <t>3-Methylcrotonoyl-CoA:carbon-dioxide ligase (ADP-forming)</t>
  </si>
  <si>
    <t xml:space="preserve">HCO3 + 3-Methylcrotonyl-CoA + ATP  -&gt; ADP + Orthophosphate + 3-Methylglutaconyl-CoA + H+ </t>
  </si>
  <si>
    <t>PA2014 or PA2012</t>
  </si>
  <si>
    <t>PA2252 PA2533 PA3461</t>
  </si>
  <si>
    <t>PA1999 PA2000</t>
  </si>
  <si>
    <t>PA0866 PA3000</t>
  </si>
  <si>
    <t>PA1587 PA2442 PA2445 PA5213 PA5215</t>
  </si>
  <si>
    <t>PA2623 PA2624</t>
  </si>
  <si>
    <t>PA5436 PA5437</t>
  </si>
  <si>
    <t>PA2444 PA4602 PA5415</t>
  </si>
  <si>
    <t>PA1581 PA1582 PA1583 PA1584</t>
  </si>
  <si>
    <t>PA2554 PA3014 PA5188 PA5386</t>
  </si>
  <si>
    <t>PA3660 PA3887 PA5021</t>
  </si>
  <si>
    <t>PA0744 PA1748 PA1821 PA2013 PA3014</t>
  </si>
  <si>
    <t>PA5553 PA5554 PA5555 PA5556 PA5557 PA5558 PA5559 PA5560</t>
  </si>
  <si>
    <t>RR08672</t>
  </si>
  <si>
    <t>CO2 transporter via diffusion</t>
  </si>
  <si>
    <t xml:space="preserve">CO2[e]  &lt;=&gt; CO2 </t>
  </si>
  <si>
    <t>PA2015 PA2550 PA2552 PA4979 PA5020</t>
  </si>
  <si>
    <t>PA3039 PA5287</t>
  </si>
  <si>
    <t>PA2940 PA3013</t>
  </si>
  <si>
    <t>PA0884 PA0885 PA0886 PA5167 PA5168 PA5169 PA5479</t>
  </si>
  <si>
    <t>PA0870 PA2531 PA3139 PA3165 PA4447</t>
  </si>
  <si>
    <t>PA0794 PA1562 PA1787</t>
  </si>
  <si>
    <t>PA1588 PA1589</t>
  </si>
  <si>
    <t>PA1736 PA2001 PA2553 PA2940 PA3013 PA3454 PA3589 PA3925 PA4785</t>
  </si>
  <si>
    <t>PA0743 PA1576 PA1737 PA2554 PA3014 PA3312 PA3569 PA5188</t>
  </si>
  <si>
    <t>RR08670</t>
  </si>
  <si>
    <t>O2t</t>
  </si>
  <si>
    <t xml:space="preserve">Oxygen[e]  &lt;=&gt; Oxygen </t>
  </si>
  <si>
    <t>PA0102 PA2053 PA4676</t>
  </si>
  <si>
    <t>RR08674</t>
  </si>
  <si>
    <t>H2O transport via diffusion</t>
  </si>
  <si>
    <t xml:space="preserve">H2O[e]  &lt;=&gt; H2O </t>
  </si>
  <si>
    <t>PA0854 PA4333 PA4470</t>
  </si>
  <si>
    <t>PA1585 PA1586 PA4829</t>
  </si>
  <si>
    <t>PA1498 PA4329</t>
  </si>
  <si>
    <t>PA1070 PA1071 PA1072 PA1073 PA1074</t>
  </si>
  <si>
    <t>PA0888 PA0889 PA0890 PA0892</t>
  </si>
  <si>
    <t>PA0242 PA0865</t>
  </si>
  <si>
    <t>PA2382 PA4771</t>
  </si>
  <si>
    <t>PA0219 PA1027 PA1984 PA4022 PA4073 PA4189 PA4899 PA5312</t>
  </si>
  <si>
    <t>PA1587 PA4829 PA5015 PA5016</t>
  </si>
  <si>
    <t>PA4810 PA4811 PA4812</t>
  </si>
  <si>
    <t>PA0888 PA0889 PA0890 PA0982 PA2923 PA2924 PA2925 PA2926</t>
  </si>
  <si>
    <t>PA3175 PA5091</t>
  </si>
  <si>
    <t>PA0888 PA1256 PA1257 PA1258 PA1260 PA1340 PA1342 PA5074 PA5075 PA5076</t>
  </si>
  <si>
    <t>PA0130 PA0747 PA3570</t>
  </si>
  <si>
    <t>PA1337 PA2253</t>
  </si>
  <si>
    <t>PA0105 PA0106 PA0107 PA0108 PA0110 PA0111 PA0112 PA0113</t>
  </si>
  <si>
    <t>PA0884 PA0885 PA0886 PA5167 PA5168 PA5169</t>
  </si>
  <si>
    <t>PA4429 PA4430 PA4431</t>
  </si>
  <si>
    <t>PA0331 PA0852 PA1326 PA2683</t>
  </si>
  <si>
    <t>PA1818 PA4839</t>
  </si>
  <si>
    <t>PA0228 PA2940 PA3013</t>
  </si>
  <si>
    <t>PA2012 PA2014</t>
  </si>
  <si>
    <t>EX_EC0117</t>
  </si>
  <si>
    <t>EX EC0117</t>
  </si>
  <si>
    <t xml:space="preserve">L-Histidine[e]  &lt;=&gt; </t>
  </si>
  <si>
    <t>EX_EC0035</t>
  </si>
  <si>
    <t>EX EC0035</t>
  </si>
  <si>
    <t xml:space="preserve">L-Alanine[e]  &lt;=&gt; </t>
  </si>
  <si>
    <t>EX_EC0064</t>
  </si>
  <si>
    <t>EX EC0064</t>
  </si>
  <si>
    <t xml:space="preserve">L-Phenylalanine[e]  &lt;=&gt; </t>
  </si>
  <si>
    <t>EX_EC0036</t>
  </si>
  <si>
    <t>EX EC0036</t>
  </si>
  <si>
    <t xml:space="preserve">Succinate[e]  &lt;=&gt; </t>
  </si>
  <si>
    <t>EX_EC0039</t>
  </si>
  <si>
    <t>EX EC0039</t>
  </si>
  <si>
    <t xml:space="preserve">L-Lysine[e]  &lt;=&gt; </t>
  </si>
  <si>
    <t>EX_EC0053</t>
  </si>
  <si>
    <t>EX EC0053</t>
  </si>
  <si>
    <t xml:space="preserve">L-Serine[e]  &lt;=&gt; </t>
  </si>
  <si>
    <t>EX_EC0001</t>
  </si>
  <si>
    <t>EX EC0001</t>
  </si>
  <si>
    <t xml:space="preserve">H2O[e]  &lt;=&gt; </t>
  </si>
  <si>
    <t>EX_EC0082</t>
  </si>
  <si>
    <t>EX EC0082</t>
  </si>
  <si>
    <t xml:space="preserve">L-Cysteine[e]  &lt;=&gt; </t>
  </si>
  <si>
    <t>EX_EC0050</t>
  </si>
  <si>
    <t>EX EC0050</t>
  </si>
  <si>
    <t xml:space="preserve">L-Arginine[e]  &lt;=&gt; </t>
  </si>
  <si>
    <t>EX_EC0317</t>
  </si>
  <si>
    <t>EX EC0317</t>
  </si>
  <si>
    <t xml:space="preserve">L-Isoleucine[e]  &lt;=&gt; </t>
  </si>
  <si>
    <t>EX_EC0105</t>
  </si>
  <si>
    <t>EX EC0105</t>
  </si>
  <si>
    <t xml:space="preserve">L-Leucine[e]  &lt;=&gt; </t>
  </si>
  <si>
    <t>EX_EC0129</t>
  </si>
  <si>
    <t>EX EC0129</t>
  </si>
  <si>
    <t xml:space="preserve">L-Asparagine[e]  &lt;=&gt; </t>
  </si>
  <si>
    <t>EX_EC0957</t>
  </si>
  <si>
    <t>EX EC0957</t>
  </si>
  <si>
    <t xml:space="preserve">NH4+[e]  &lt;=&gt; </t>
  </si>
  <si>
    <t>EX_EC0011</t>
  </si>
  <si>
    <t>EX EC0011</t>
  </si>
  <si>
    <t xml:space="preserve">CO2[e]  &lt;=&gt; </t>
  </si>
  <si>
    <t>EX_EC0027</t>
  </si>
  <si>
    <t>EX EC0027</t>
  </si>
  <si>
    <t xml:space="preserve"> &lt;=&gt; D-Glucose[e] </t>
  </si>
  <si>
    <t>EX_EC0029</t>
  </si>
  <si>
    <t>EX EC0029</t>
  </si>
  <si>
    <t xml:space="preserve">Acetate[e]  &lt;=&gt; </t>
  </si>
  <si>
    <t>EX_EC0067</t>
  </si>
  <si>
    <t>EX EC0067</t>
  </si>
  <si>
    <t xml:space="preserve">L-Tyrosine[e]  &lt;=&gt; </t>
  </si>
  <si>
    <t>EX_EC0052</t>
  </si>
  <si>
    <t>EX EC0052</t>
  </si>
  <si>
    <t xml:space="preserve">L-Glutamine[e]  &lt;=&gt; </t>
  </si>
  <si>
    <t>EX_EC0156</t>
  </si>
  <si>
    <t>EX EC0156</t>
  </si>
  <si>
    <t xml:space="preserve">L-Threonine[e]  &lt;=&gt; </t>
  </si>
  <si>
    <t>EX_EC0126</t>
  </si>
  <si>
    <t>EX EC0126</t>
  </si>
  <si>
    <t xml:space="preserve">L-Proline[e]  &lt;=&gt; </t>
  </si>
  <si>
    <t>EX_EC0041</t>
  </si>
  <si>
    <t>EX EC0041</t>
  </si>
  <si>
    <t xml:space="preserve">L-Aspartate[e]  &lt;=&gt; </t>
  </si>
  <si>
    <t>EX_EC0065</t>
  </si>
  <si>
    <t>EX EC0065</t>
  </si>
  <si>
    <t xml:space="preserve">H+[e]  &lt;=&gt; </t>
  </si>
  <si>
    <t>EX_EC0154</t>
  </si>
  <si>
    <t>EX EC0154</t>
  </si>
  <si>
    <t xml:space="preserve">(S)-Lactate[e]  &lt;=&gt; </t>
  </si>
  <si>
    <t>EX_EC0033</t>
  </si>
  <si>
    <t>EX EC0033</t>
  </si>
  <si>
    <t xml:space="preserve">Glycine[e]  &lt;=&gt; </t>
  </si>
  <si>
    <t>EX_EC0023</t>
  </si>
  <si>
    <t>EX EC0023</t>
  </si>
  <si>
    <t xml:space="preserve">L-Glutamate[e]  &lt;=&gt; </t>
  </si>
  <si>
    <t>EX_EC0063</t>
  </si>
  <si>
    <t>EX EC0063</t>
  </si>
  <si>
    <t xml:space="preserve">L-Tryptophan[e]  &lt;=&gt; </t>
  </si>
  <si>
    <t>EX_EC0007</t>
  </si>
  <si>
    <t>EX EC0007</t>
  </si>
  <si>
    <t xml:space="preserve">Oxygen[e]  &lt;=&gt; </t>
  </si>
  <si>
    <t>EX_EC0151</t>
  </si>
  <si>
    <t>EX EC0151</t>
  </si>
  <si>
    <t xml:space="preserve">L-Valine[e]  &lt;=&gt; </t>
  </si>
  <si>
    <t>trp metabolism</t>
  </si>
  <si>
    <t>thr metabolism</t>
  </si>
  <si>
    <t>cys metabolism</t>
  </si>
  <si>
    <t>Rxn</t>
  </si>
  <si>
    <t>EX_EC0134</t>
  </si>
  <si>
    <t>EX EC0134</t>
  </si>
  <si>
    <t xml:space="preserve">Citrate[e]  &lt;=&gt; </t>
  </si>
  <si>
    <t>EX_EC0071</t>
  </si>
  <si>
    <t>EX EC0071</t>
  </si>
  <si>
    <t xml:space="preserve">Urea[e]  &lt;=&gt; </t>
  </si>
  <si>
    <t>RR00767</t>
  </si>
  <si>
    <t>L-Valine:2-oxoglutarate aminotransferase</t>
  </si>
  <si>
    <t xml:space="preserve">L-Valine + 2-Oxoglutarate  &lt;=&gt; L-Glutamate + 3-Methyl-2-oxobutanoate </t>
  </si>
  <si>
    <t>RR10077</t>
  </si>
  <si>
    <t>urea reversible transport via proton symport (2 H+)</t>
  </si>
  <si>
    <t xml:space="preserve">Urea[e] + 2 H+[e]  &lt;=&gt; Urea + 2 H+ </t>
  </si>
  <si>
    <t>PA1497</t>
  </si>
  <si>
    <t>RR10079</t>
  </si>
  <si>
    <t>citrate transport in/out via proton symport</t>
  </si>
  <si>
    <t xml:space="preserve">H+[e] + Citrate[e]  &lt;=&gt; H+ + Citrate </t>
  </si>
  <si>
    <t>PA5476</t>
  </si>
  <si>
    <t>RR10392</t>
  </si>
  <si>
    <t>L-Isoleucine:NAD+ oxidoreductase(deaminating)</t>
  </si>
  <si>
    <t xml:space="preserve">H2O + L-Isoleucine + NAD+  &lt;=&gt; NH4+ + (S)-3-Methyl-2-oxopentanoate + H+ + NADH </t>
  </si>
  <si>
    <t>IR00255</t>
  </si>
  <si>
    <t>L-Aspartate ammonia-lyase</t>
  </si>
  <si>
    <t xml:space="preserve">L-Aspartate  -&gt; NH4+ + Fumarate </t>
  </si>
  <si>
    <t>PA5429</t>
  </si>
  <si>
    <t>IR08753</t>
  </si>
  <si>
    <t>ARGabc</t>
  </si>
  <si>
    <t xml:space="preserve">C0050[e] + C0001[c] + C0002[c]  -&gt; C0008[c] + C0050[c] + C0009[c] + C0065[c] </t>
  </si>
  <si>
    <t xml:space="preserve">L-Arginine[e] + H2O + ATP  -&gt; ADP + L-Arginine + Orthophosphate + H+ </t>
  </si>
  <si>
    <t>((PA0888 or PA5153) and (PA0889 or PA0890 or PA5154 or PA5155) and (PA0892 or PA5152))</t>
  </si>
  <si>
    <t>PA0888 PA0889 PA0890 PA0892 PA5152 PA5153 PA5154 PA5155</t>
  </si>
  <si>
    <t>IR00985</t>
  </si>
  <si>
    <t>Inosine ribohydrolase</t>
  </si>
  <si>
    <t xml:space="preserve">H2O + Inosine  -&gt; Hypoxanthine + D-Ribose </t>
  </si>
  <si>
    <t>PA0143</t>
  </si>
  <si>
    <t>IR00122</t>
  </si>
  <si>
    <t>L-Glutamine amidohydrolase</t>
  </si>
  <si>
    <t>PA1337 or PA1638</t>
  </si>
  <si>
    <t>PA1337 PA1638</t>
  </si>
  <si>
    <t>IR03609</t>
  </si>
  <si>
    <t>Agmatine amidinohydrolase</t>
  </si>
  <si>
    <t xml:space="preserve">H2O + Agmatine  -&gt; Urea + Putrescine </t>
  </si>
  <si>
    <t>PA0288 or PA1421</t>
  </si>
  <si>
    <t>PA0288 PA1421</t>
  </si>
  <si>
    <t>corrected SoF data</t>
  </si>
  <si>
    <t>CSP</t>
  </si>
  <si>
    <t>Score</t>
  </si>
  <si>
    <t>Aspartate</t>
  </si>
  <si>
    <t>Glutamine</t>
  </si>
  <si>
    <t>Asparagine</t>
  </si>
  <si>
    <t>Glutamate</t>
  </si>
  <si>
    <t>Alanine</t>
  </si>
  <si>
    <t>Proline</t>
  </si>
  <si>
    <t>Methionine</t>
  </si>
  <si>
    <t>Serine</t>
  </si>
  <si>
    <t>Arginine</t>
  </si>
  <si>
    <t>Tyrosine</t>
  </si>
  <si>
    <t>Leucine</t>
  </si>
  <si>
    <t>Histidine</t>
  </si>
  <si>
    <t>Isoleucine</t>
  </si>
  <si>
    <t>Phenylalanine</t>
  </si>
  <si>
    <t>Threonine</t>
  </si>
  <si>
    <t>Glycine</t>
  </si>
  <si>
    <t>Valine</t>
  </si>
  <si>
    <t>Lysine</t>
  </si>
  <si>
    <t>Tryptophan</t>
  </si>
  <si>
    <t>Average amino acid consumption order from 5 experiments (14 analyzed amino acids)</t>
  </si>
  <si>
    <t>Stdev</t>
  </si>
  <si>
    <t>Glucose</t>
  </si>
  <si>
    <t>avg</t>
  </si>
  <si>
    <t>stdev</t>
  </si>
  <si>
    <t>Lactate</t>
  </si>
  <si>
    <t>Acetate</t>
  </si>
  <si>
    <t>Succinate</t>
  </si>
  <si>
    <t>GLAS</t>
  </si>
  <si>
    <t>Time (h)</t>
  </si>
  <si>
    <t>L-Met</t>
  </si>
  <si>
    <t>Ave Score</t>
  </si>
  <si>
    <t>StDev</t>
  </si>
  <si>
    <t>Medium:</t>
  </si>
  <si>
    <t>Exhaust</t>
  </si>
  <si>
    <t>P. aeruginosa</t>
  </si>
  <si>
    <t>Time</t>
  </si>
  <si>
    <t>(h)</t>
  </si>
  <si>
    <t>Biomass</t>
  </si>
  <si>
    <t>(g/L)</t>
  </si>
  <si>
    <t>Avg</t>
  </si>
  <si>
    <t>(mM)</t>
  </si>
  <si>
    <t>Formate</t>
  </si>
  <si>
    <t>Ethanol</t>
  </si>
  <si>
    <t>x</t>
  </si>
  <si>
    <t>Cystine</t>
  </si>
  <si>
    <t>Biomass fluxes</t>
  </si>
  <si>
    <t>biomass reaction set to 1 with appropriate energy reaction setting for FBA</t>
  </si>
  <si>
    <t>Biomass producing fluxes</t>
  </si>
  <si>
    <t>Data for amino acid consumption order, also found on individual medium analysis worksheets</t>
  </si>
  <si>
    <t>All reactions</t>
  </si>
  <si>
    <t>No exchange</t>
  </si>
  <si>
    <t>No abiotic</t>
  </si>
  <si>
    <t>No central invest.</t>
  </si>
  <si>
    <t xml:space="preserve">C0117[e]  &lt;=&gt; </t>
  </si>
  <si>
    <t xml:space="preserve">C0035[e]  &lt;=&gt; </t>
  </si>
  <si>
    <t xml:space="preserve">C0064[e]  &lt;=&gt; </t>
  </si>
  <si>
    <t xml:space="preserve">C0036[e]  &lt;=&gt; </t>
  </si>
  <si>
    <t xml:space="preserve">C0039[e]  &lt;=&gt; </t>
  </si>
  <si>
    <t xml:space="preserve">C0053[e]  &lt;=&gt; </t>
  </si>
  <si>
    <t xml:space="preserve">C0134[e]  &lt;=&gt; </t>
  </si>
  <si>
    <t xml:space="preserve">C0001[e]  &lt;=&gt; </t>
  </si>
  <si>
    <t xml:space="preserve">C0082[e]  &lt;=&gt; </t>
  </si>
  <si>
    <t xml:space="preserve">C0050[e]  &lt;=&gt; </t>
  </si>
  <si>
    <t xml:space="preserve">C0071[e]  &lt;=&gt; </t>
  </si>
  <si>
    <t xml:space="preserve">C0317[e]  &lt;=&gt; </t>
  </si>
  <si>
    <t xml:space="preserve">C0105[e]  &lt;=&gt; </t>
  </si>
  <si>
    <t xml:space="preserve">C0129[e]  &lt;=&gt; </t>
  </si>
  <si>
    <t xml:space="preserve">C0957[e]  &lt;=&gt; </t>
  </si>
  <si>
    <t xml:space="preserve">C0011[e]  &lt;=&gt; </t>
  </si>
  <si>
    <t xml:space="preserve">C0027[e]  &lt;=&gt; </t>
  </si>
  <si>
    <t xml:space="preserve">C0029[e]  &lt;=&gt; </t>
  </si>
  <si>
    <t xml:space="preserve">C0067[e]  &lt;=&gt; </t>
  </si>
  <si>
    <t xml:space="preserve">C0052[e]  &lt;=&gt; </t>
  </si>
  <si>
    <t xml:space="preserve">C0156[e]  &lt;=&gt; </t>
  </si>
  <si>
    <t xml:space="preserve">C0126[e]  &lt;=&gt; </t>
  </si>
  <si>
    <t xml:space="preserve">C0041[e]  &lt;=&gt; </t>
  </si>
  <si>
    <t xml:space="preserve">C0065[e]  &lt;=&gt; </t>
  </si>
  <si>
    <t xml:space="preserve">C0154[e]  &lt;=&gt; </t>
  </si>
  <si>
    <t xml:space="preserve">C0033[e]  &lt;=&gt; </t>
  </si>
  <si>
    <t xml:space="preserve">C0023[e]  &lt;=&gt; </t>
  </si>
  <si>
    <t xml:space="preserve">C0063[e]  &lt;=&gt; </t>
  </si>
  <si>
    <t xml:space="preserve">C0007[e]  &lt;=&gt; </t>
  </si>
  <si>
    <t xml:space="preserve">C0151[e]  &lt;=&gt; </t>
  </si>
  <si>
    <t>all reactions</t>
  </si>
  <si>
    <t>normalized to ATP flux of 1</t>
  </si>
  <si>
    <t>m=101</t>
  </si>
  <si>
    <t>cit</t>
  </si>
  <si>
    <t>corrected</t>
  </si>
  <si>
    <t>uncorrected</t>
  </si>
  <si>
    <t>uncorrect</t>
  </si>
  <si>
    <t># of rxns</t>
  </si>
  <si>
    <t>substrate</t>
  </si>
  <si>
    <t>SoF based data</t>
  </si>
  <si>
    <t>RxnC based data</t>
  </si>
  <si>
    <t>AA order</t>
  </si>
  <si>
    <t>file: 20180912</t>
  </si>
  <si>
    <t>file: 20190127</t>
  </si>
  <si>
    <t>file: output20190201.mat</t>
  </si>
  <si>
    <t>file: 20181106</t>
  </si>
  <si>
    <t>Rxn name</t>
  </si>
  <si>
    <t>Rxn description</t>
  </si>
  <si>
    <t>Formula</t>
  </si>
  <si>
    <t>Formula_MetNames</t>
  </si>
  <si>
    <t>Gene-reaction association</t>
  </si>
  <si>
    <t>Genes</t>
  </si>
  <si>
    <t>Proteins</t>
  </si>
  <si>
    <t>Subsystem</t>
  </si>
  <si>
    <t>Reversible</t>
  </si>
  <si>
    <t>LB</t>
  </si>
  <si>
    <t>UB</t>
  </si>
  <si>
    <t>Objective</t>
  </si>
  <si>
    <t>RR00090</t>
  </si>
  <si>
    <t>P1,P4-Bis(5'-nucleosyl)-tetraphosphate nucleotidebisphosphohydrolase</t>
  </si>
  <si>
    <t xml:space="preserve">C0001[c] + C0909[c]  &lt;=&gt; 2 C0008[c] + 2 C0065[c] </t>
  </si>
  <si>
    <t xml:space="preserve">H2O + P1,P4-Bis(5'-adenosyl) tetraphosphate  &lt;=&gt; 2 ADP + 2 H+ </t>
  </si>
  <si>
    <t>PA0590</t>
  </si>
  <si>
    <t>Porphyrin and chlorophyll metabolism</t>
  </si>
  <si>
    <t>RR03514</t>
  </si>
  <si>
    <t>S-Adenosyl-L-homocysteine hydrolase</t>
  </si>
  <si>
    <t xml:space="preserve">C0001[c] + C0019[c]  &lt;=&gt; C0175[c] + C0132[c] </t>
  </si>
  <si>
    <t xml:space="preserve">H2O + S-Adenosyl-L-homocysteine  &lt;=&gt; Adenosine + L-Homocysteine </t>
  </si>
  <si>
    <t>PA0432</t>
  </si>
  <si>
    <t>Streptomycin biosynthesis</t>
  </si>
  <si>
    <t>RR04090</t>
  </si>
  <si>
    <t>(S)-Hydroxydecanoyl-CoA hydro-lyase</t>
  </si>
  <si>
    <t xml:space="preserve">C3049[c]  &lt;=&gt; C0001[c] + C3060[c] </t>
  </si>
  <si>
    <t xml:space="preserve">(S)-Hydroxydecanoyl-CoA  &lt;=&gt; H2O + trans-Dec-2-enoyl-CoA </t>
  </si>
  <si>
    <t>Glyoxylate and dicarboxylate metabolism</t>
  </si>
  <si>
    <t>RR09712</t>
  </si>
  <si>
    <t>(S)-3-Hydroxytetradecanoyl-CoA:NAD+ oxidoreductase</t>
  </si>
  <si>
    <t xml:space="preserve">C3046[c] + C0003[c]  &lt;=&gt; C9461[c] + C0065[c] + C0004[c] </t>
  </si>
  <si>
    <t xml:space="preserve">(S)-3-Hydroxytetradecanoyl-CoA + NAD+  &lt;=&gt; 3-Oxotetradecanoyl-CoA + H+ + NADH </t>
  </si>
  <si>
    <t>Pyrimidine metabolism</t>
  </si>
  <si>
    <t xml:space="preserve">C0151[c] + C0024[c]  &lt;=&gt; C0023[c] + C0121[c] </t>
  </si>
  <si>
    <t>Peptidoglycan biosynthesis</t>
  </si>
  <si>
    <t>RR09997</t>
  </si>
  <si>
    <t>PQS release</t>
  </si>
  <si>
    <t xml:space="preserve">C9374[c]  &lt;=&gt; C9374[e] </t>
  </si>
  <si>
    <t xml:space="preserve">PQS  &lt;=&gt; PQS[e] </t>
  </si>
  <si>
    <t>Alanine, aspartate and glutamate metabolism</t>
  </si>
  <si>
    <t>RR10073</t>
  </si>
  <si>
    <t>nickel transport in/out via permease (no H+)</t>
  </si>
  <si>
    <t xml:space="preserve">C0236[c]  &lt;=&gt; C0236[e] </t>
  </si>
  <si>
    <t xml:space="preserve">Nickel  &lt;=&gt; Nickel[e] </t>
  </si>
  <si>
    <t>PA5268</t>
  </si>
  <si>
    <t>Cysteine and methionine metabolism</t>
  </si>
  <si>
    <t>RR02311</t>
  </si>
  <si>
    <t>(2-Aminoethyl)phosphonate:pyruvate aminotransferase</t>
  </si>
  <si>
    <t xml:space="preserve">C0020[c] + C2206[c]  &lt;=&gt; C1994[c] + C0035[c] </t>
  </si>
  <si>
    <t xml:space="preserve">Pyruvate + (2-Aminoethyl)phosphonate  &lt;=&gt; Phosphonoacetaldehyde + L-Alanine </t>
  </si>
  <si>
    <t>PA1310</t>
  </si>
  <si>
    <t>Exchange</t>
  </si>
  <si>
    <t>RR04316</t>
  </si>
  <si>
    <t>MCOATA</t>
  </si>
  <si>
    <t xml:space="preserve">C0068[c] + C9262[c]  &lt;=&gt; C9297[c] + C0010[c] </t>
  </si>
  <si>
    <t xml:space="preserve">Malonyl-CoA + acyl carrier protein  &lt;=&gt; Malonyl-[acyl-carrier protein] + CoA </t>
  </si>
  <si>
    <t>PA2968</t>
  </si>
  <si>
    <t>Glutathione metabolism</t>
  </si>
  <si>
    <t xml:space="preserve">C0035[e] + C0954[e]  &lt;=&gt; C0035[c] + C0954[c] </t>
  </si>
  <si>
    <t>Urea cycle and metabolism of amino groups</t>
  </si>
  <si>
    <t>RR10037</t>
  </si>
  <si>
    <t>muconate transport in via proton symport</t>
  </si>
  <si>
    <t xml:space="preserve">C1610[e] + C0065[e]  &lt;=&gt; C1610[c] + C0065[c] </t>
  </si>
  <si>
    <t xml:space="preserve">cis,cis-Muconate[e] + H+[e]  &lt;=&gt; cis,cis-Muconate + H+ </t>
  </si>
  <si>
    <t>PA1019</t>
  </si>
  <si>
    <t>Lipopolysaccharide biosynthesis</t>
  </si>
  <si>
    <t xml:space="preserve">C2769[c]  &lt;=&gt; C0020[c] + C0036[c] </t>
  </si>
  <si>
    <t>RR01408</t>
  </si>
  <si>
    <t>(R)-Pantoate:NADP+ 2-oxidoreductase</t>
  </si>
  <si>
    <t xml:space="preserve">C0006[c] + C0404[c]  &lt;=&gt; C0005[c] + C0065[c] + C0702[c] </t>
  </si>
  <si>
    <t xml:space="preserve">NADP+ + (R)-Pantoate  &lt;=&gt; NADPH + H+ + 2-Dehydropantoate </t>
  </si>
  <si>
    <t>PA4397 or PA1752</t>
  </si>
  <si>
    <t>PA1752 PA4397</t>
  </si>
  <si>
    <t>Pentose phosphate pathway</t>
  </si>
  <si>
    <t>RR03588</t>
  </si>
  <si>
    <t>IMP:pyrophosphate phosphoribosyltransferase</t>
  </si>
  <si>
    <t xml:space="preserve">C0012[c] + C0112[c]  &lt;=&gt; C0101[c] + C0218[c] </t>
  </si>
  <si>
    <t xml:space="preserve">Pyrophosphate + IMP  &lt;=&gt; 5-Phospho-alpha-D-ribose 1-diphosphate + Hypoxanthine </t>
  </si>
  <si>
    <t>PA4645</t>
  </si>
  <si>
    <t>Glycine, serine and threonine metabolism</t>
  </si>
  <si>
    <t>RR01849</t>
  </si>
  <si>
    <t>5-Amino-2-oxopentanoate:2-oxoglutarate aminotransferase</t>
  </si>
  <si>
    <t xml:space="preserve">C0795[c] + C0024[c]  &lt;=&gt; C0023[c] + C0915[c] </t>
  </si>
  <si>
    <t xml:space="preserve">L-Histidinol phosphate + 2-Oxoglutarate  &lt;=&gt; L-Glutamate + 3-(Imidazol-4-yl)-2-oxopropyl phosphate </t>
  </si>
  <si>
    <t>PA4447</t>
  </si>
  <si>
    <t>RR00988</t>
  </si>
  <si>
    <t>L-Homoserine:NADP+ oxidoreductase</t>
  </si>
  <si>
    <t xml:space="preserve">C0006[c] + C0219[c]  &lt;=&gt; C0341[c] + C0005[c] + C0065[c] </t>
  </si>
  <si>
    <t xml:space="preserve">NADP+ + L-Homoserine  &lt;=&gt; L-Aspartate 4-semialdehyde + NADPH + H+ </t>
  </si>
  <si>
    <t>PA3736</t>
  </si>
  <si>
    <t>Biotin metabolism</t>
  </si>
  <si>
    <t xml:space="preserve">C0050[e] + C0062[c]  &lt;=&gt; C0062[e] + C0050[c] </t>
  </si>
  <si>
    <t>Benzoate degradation via hydroxylation</t>
  </si>
  <si>
    <t>RR01841</t>
  </si>
  <si>
    <t>S-Adenosyl-L-methionine:8-amino-7-oxononanoate aminotransferase</t>
  </si>
  <si>
    <t xml:space="preserve">C0017[c] + C0788[c]  &lt;=&gt; C0752[c] + C2672[c] </t>
  </si>
  <si>
    <t xml:space="preserve">S-Adenosyl-L-methionine + 8-Amino-7-oxononanoate  &lt;=&gt; 7,8-Diaminononanoate + S-Adenosyl-4-methylthio-2-oxobutanoate </t>
  </si>
  <si>
    <t>PA0420</t>
  </si>
  <si>
    <t>Transport</t>
  </si>
  <si>
    <t>RR04093</t>
  </si>
  <si>
    <t>Hexanoyl-CoA:acetyl-CoA C-acyltransferase</t>
  </si>
  <si>
    <t xml:space="preserve">C0022[c] + C3055[c]  &lt;=&gt; C3052[c] + C0010[c] </t>
  </si>
  <si>
    <t xml:space="preserve">Acetyl-CoA + Hexanoyl-CoA  &lt;=&gt; 3-Oxooctanoyl-CoA + CoA </t>
  </si>
  <si>
    <t>Purine metabolism</t>
  </si>
  <si>
    <t>RR00511</t>
  </si>
  <si>
    <t>D-Glucose-6-phosphate:NADP+ 1-oxoreductase</t>
  </si>
  <si>
    <t xml:space="preserve">C0077[c] + C0006[c]  &lt;=&gt; C0895[c] + C0005[c] + C0065[c] </t>
  </si>
  <si>
    <t xml:space="preserve">D-Glucose 6-phosphate + NADP+  &lt;=&gt; D-Glucono-1,5-lactone 6-phosphate + NADPH + H+ </t>
  </si>
  <si>
    <t>PA5439 or PA3183</t>
  </si>
  <si>
    <t>PA3183 PA5439</t>
  </si>
  <si>
    <t>RR00695</t>
  </si>
  <si>
    <t>N-(5-Phospho-D-ribosyl)anthranilate:pyrophosphatephosphoribosyl-transferase</t>
  </si>
  <si>
    <t xml:space="preserve">C0012[c] + C2612[c]  &lt;=&gt; C0101[c] + C0091[c] </t>
  </si>
  <si>
    <t xml:space="preserve">Pyrophosphate + N-(5-Phospho-D-ribosyl)anthranilate  &lt;=&gt; 5-Phospho-alpha-D-ribose 1-diphosphate + Anthranilate </t>
  </si>
  <si>
    <t>PA0650</t>
  </si>
  <si>
    <t>RR04170</t>
  </si>
  <si>
    <t>N2-Succinyl-L-glutamate 5-semialdehyde:NAD+ oxidoreductase</t>
  </si>
  <si>
    <t xml:space="preserve">C0001[c] + C3456[c] + C0003[c]  &lt;=&gt; C3455[c] + 2 C0065[c] + C0004[c] </t>
  </si>
  <si>
    <t xml:space="preserve">H2O + N2-Succinyl-L-glutamate 5-semialdehyde + NAD+  &lt;=&gt; N2-Succinyl-L-glutamate + 2 H+ + NADH </t>
  </si>
  <si>
    <t>PA0898</t>
  </si>
  <si>
    <t>RR04087</t>
  </si>
  <si>
    <t>(S)-3-Hydroxydodecanoyl-CoA:NAD+ oxidoreductase</t>
  </si>
  <si>
    <t xml:space="preserve">C3047[c] + C0003[c]  &lt;=&gt; C0065[c] + C3048[c] + C0004[c] </t>
  </si>
  <si>
    <t xml:space="preserve">(S)-3-Hydroxydodecanoyl-CoA + NAD+  &lt;=&gt; H+ + 3-Oxododecanoyl-CoA + NADH </t>
  </si>
  <si>
    <t>Fatty acid biosynthesis</t>
  </si>
  <si>
    <t xml:space="preserve">C0071[e] + 2 C0065[e]  &lt;=&gt; C0071[c] + 2 C0065[c] </t>
  </si>
  <si>
    <t>RR00689</t>
  </si>
  <si>
    <t>Sedoheptulose-7-phosphate:D-glyceraldehyde-3-phosphateglycolaldehyde transferase</t>
  </si>
  <si>
    <t xml:space="preserve">C0100[c] + C0070[c]  &lt;=&gt; C0190[c] + C0228[c] </t>
  </si>
  <si>
    <t xml:space="preserve">D-Glyceraldehyde 3-phosphate + D-Fructose 6-phosphate  &lt;=&gt; D-Xylulose 5-phosphate + D-Erythrose 4-phosphate </t>
  </si>
  <si>
    <t>PA0548</t>
  </si>
  <si>
    <t>RR03016</t>
  </si>
  <si>
    <t>Undecaprenyl-diphosphate phosphohydrolase</t>
  </si>
  <si>
    <t xml:space="preserve">C0001[c] + C2202[c]  &lt;=&gt; C0009[c] + C0280[c] + C0065[c] </t>
  </si>
  <si>
    <t xml:space="preserve">H2O + Undecaprenyl diphosphate  &lt;=&gt; Orthophosphate + Undecaprenyl phosphate + H+ </t>
  </si>
  <si>
    <t>PA1959</t>
  </si>
  <si>
    <t>Butanoate metabolism</t>
  </si>
  <si>
    <t>RR04086</t>
  </si>
  <si>
    <t>(S)-3-Hydroxytetradecanoyl-CoA hydro-lyase</t>
  </si>
  <si>
    <t xml:space="preserve">C3046[c]  &lt;=&gt; C0001[c] + C3058[c] </t>
  </si>
  <si>
    <t xml:space="preserve">(S)-3-Hydroxytetradecanoyl-CoA  &lt;=&gt; H2O + trans-Tetradec-2-enoyl-CoA </t>
  </si>
  <si>
    <t>RR02406</t>
  </si>
  <si>
    <t>10-Formyltetrahydrofolate:5'-phosphoribosylglycinamideformyltransferase</t>
  </si>
  <si>
    <t xml:space="preserve">C0193[c] + C2358[c]  &lt;=&gt; C0085[c] + C0065[c] + C2646[c] </t>
  </si>
  <si>
    <t xml:space="preserve">10-Formyltetrahydrofolate + 5'-Phosphoribosylglycinamide  &lt;=&gt; Tetrahydrofolate + H+ + 5'-Phosphoribosyl-N-formylglycinamide </t>
  </si>
  <si>
    <t>PA0944</t>
  </si>
  <si>
    <t>RR03487</t>
  </si>
  <si>
    <t>4,6-Dideoxy-4-oxo-dTDP-D-glucose &gt;=&lt;dTDP-4-dehydro-6-deoxy-L-mannose</t>
  </si>
  <si>
    <t xml:space="preserve">C9024[c]  &lt;=&gt; C0512[c] </t>
  </si>
  <si>
    <t xml:space="preserve">4,6-Dideoxy-4-oxo-dTDP-D-glucose  &lt;=&gt; dTDP-4-dehydro-6-deoxy-L-mannose </t>
  </si>
  <si>
    <t>PA5164</t>
  </si>
  <si>
    <t>RR02006</t>
  </si>
  <si>
    <t>4-Carboxymuconolactone carboxy-lyase</t>
  </si>
  <si>
    <t xml:space="preserve">C0923[c] + C0065[c]  &lt;=&gt; C0011[c] + C2225[c] </t>
  </si>
  <si>
    <t xml:space="preserve">2-Carboxy-2,5-dihydro-5-oxofuran-2-acetate + H+  &lt;=&gt; CO2 + 2-Oxo-2,3-dihydrofuran-5-acetate </t>
  </si>
  <si>
    <t>PA0232 or PA4486</t>
  </si>
  <si>
    <t>PA0232 PA4486</t>
  </si>
  <si>
    <t>RR00311</t>
  </si>
  <si>
    <t xml:space="preserve">C0094[c] + C0002[c]  &lt;=&gt; C0008[c] + C0051[c] </t>
  </si>
  <si>
    <t xml:space="preserve">CDP + ATP  &lt;=&gt; ADP + CTP </t>
  </si>
  <si>
    <t>RR00833</t>
  </si>
  <si>
    <t>(R)-3-Hydroxybutanoate:NAD+ oxidoreductase</t>
  </si>
  <si>
    <t xml:space="preserve">C0785[c] + C0003[c]  &lt;=&gt; C0138[c] + C0065[c] + C0004[c] </t>
  </si>
  <si>
    <t xml:space="preserve">(R)-3-Hydroxybutanoate + NAD+  &lt;=&gt; Acetoacetate + H+ + NADH </t>
  </si>
  <si>
    <t>PA2003</t>
  </si>
  <si>
    <t>RR10310</t>
  </si>
  <si>
    <t>4a-hydroxytetrahydrobiopterin dehydratase</t>
  </si>
  <si>
    <t xml:space="preserve">C9566[c]  &lt;=&gt; C0001[c] + C0223[c] </t>
  </si>
  <si>
    <t xml:space="preserve">4a-hydroxytetrahydrobiopterin  &lt;=&gt; H2O + Dihydrobiopterin </t>
  </si>
  <si>
    <t>PA0871</t>
  </si>
  <si>
    <t>RR03636</t>
  </si>
  <si>
    <t>4-Hydroxybenzoate + Pyruvate &gt;=&lt; Chorismate</t>
  </si>
  <si>
    <t xml:space="preserve">C0020[c] + C0133[c]  &lt;=&gt; C0208[c] </t>
  </si>
  <si>
    <t xml:space="preserve">Pyruvate + 4-Hydroxybenzoate  &lt;=&gt; Chorismate </t>
  </si>
  <si>
    <t>PA5357</t>
  </si>
  <si>
    <t>RR00812</t>
  </si>
  <si>
    <t>Palmitate:CoA ligase (AMP-forming)</t>
  </si>
  <si>
    <t xml:space="preserve">C0206[c] + C0002[c] + C0010[c]  &lt;=&gt; C0012[c] + C0131[c] + C0018[c] </t>
  </si>
  <si>
    <t xml:space="preserve">Palmitate + ATP + CoA  &lt;=&gt; Pyrophosphate + Palmitoyl-CoA + AMP </t>
  </si>
  <si>
    <t>((PA1288 or PA4589) and (PA3299 or PA3300))</t>
  </si>
  <si>
    <t>PA1288 PA3299 PA3300 PA4589</t>
  </si>
  <si>
    <t>Tyrosine metabolism</t>
  </si>
  <si>
    <t xml:space="preserve">C0076[c] + C0621[c]  &lt;=&gt; C1486[c] + C0036[c] </t>
  </si>
  <si>
    <t>RR09957</t>
  </si>
  <si>
    <t>ferredoxin-NADP reductase</t>
  </si>
  <si>
    <t xml:space="preserve">C9564[c] + C0006[c] + C0065[c]  &lt;=&gt; C0005[c] + C9563[c] </t>
  </si>
  <si>
    <t xml:space="preserve">ferrodoxin (reduced form 4:2) + NADP+ + H+  &lt;=&gt; NADPH + ferrodoxin (oxidized form 4:2) </t>
  </si>
  <si>
    <t>PA3397</t>
  </si>
  <si>
    <t>Valine, leucine and isoleucine degradation</t>
  </si>
  <si>
    <t>RR00129</t>
  </si>
  <si>
    <t>2,5-Dioxopentanoate:NADP+ 5-oxidoreductase</t>
  </si>
  <si>
    <t xml:space="preserve">C0001[c] + C0335[c] + C0006[c]  &lt;=&gt; C0024[c] + C0005[c] + 3 C0065[c] </t>
  </si>
  <si>
    <t xml:space="preserve">H2O + 2,5-Dioxopentanoate + NADP+  &lt;=&gt; 2-Oxoglutarate + NADPH + 3 H+ </t>
  </si>
  <si>
    <t>Fatty acid metabolism</t>
  </si>
  <si>
    <t>RR04012</t>
  </si>
  <si>
    <t>N-Succinyl-L-2,6-diaminoheptanedioate:2-ocoglytarateamino-transferase</t>
  </si>
  <si>
    <t xml:space="preserve">C0024[c] + C2669[c]  &lt;=&gt; C0023[c] + C2695[c] </t>
  </si>
  <si>
    <t xml:space="preserve">2-Oxoglutarate + N-Succinyl-LL-2,6-diaminoheptanedioate  &lt;=&gt; L-Glutamate + N-Succinyl-2-L-amino-6-oxoheptanedioate </t>
  </si>
  <si>
    <t>PA3659</t>
  </si>
  <si>
    <t>Valine, leucine and isoleucine biosynthesis</t>
  </si>
  <si>
    <t>RR03649</t>
  </si>
  <si>
    <t>Carbamoyl-phosphate:L-ornithine carbamoyltransferase</t>
  </si>
  <si>
    <t xml:space="preserve">C0062[c] + C0142[c]  &lt;=&gt; C0009[c] + C0065[c] + C0268[c] </t>
  </si>
  <si>
    <t xml:space="preserve">L-Ornithine + Carbamoyl phosphate  &lt;=&gt; Orthophosphate + H+ + L-Citrulline </t>
  </si>
  <si>
    <t>PA3537 or PA5172</t>
  </si>
  <si>
    <t>PA3537 PA5172</t>
  </si>
  <si>
    <t>RR08646</t>
  </si>
  <si>
    <t>XANt2</t>
  </si>
  <si>
    <t xml:space="preserve">C0065[e] + C0304[e]  &lt;=&gt; C0065[c] + C0304[c] </t>
  </si>
  <si>
    <t xml:space="preserve">H+[e] + Xanthine[e]  &lt;=&gt; H+ + Xanthine </t>
  </si>
  <si>
    <t>PA4647 or PA2938 or PA1507 or PA0352 or PA0166 or PA4719</t>
  </si>
  <si>
    <t>PA0166 PA0352 PA1507 PA2938 PA4647 PA4719</t>
  </si>
  <si>
    <t xml:space="preserve">C0065[e] + C0067[e]  &lt;=&gt; C0067[c] + C0065[c] </t>
  </si>
  <si>
    <t>Amino sugar and nucleotide sugar metabolism</t>
  </si>
  <si>
    <t>RR00739</t>
  </si>
  <si>
    <t xml:space="preserve">C0118[c] + C0022[c]  &lt;=&gt; C3054[c] + C0010[c] </t>
  </si>
  <si>
    <t xml:space="preserve">Butanoyl-CoA + Acetyl-CoA  &lt;=&gt; 3-Oxohexanoyl-CoA + CoA </t>
  </si>
  <si>
    <t>(PA2940 or PA3013)</t>
  </si>
  <si>
    <t>Histidine metabolism</t>
  </si>
  <si>
    <t>RR04095</t>
  </si>
  <si>
    <t>(S)-Hydroxyhexanoyl-CoA hydro-lyase</t>
  </si>
  <si>
    <t xml:space="preserve">C3053[c]  &lt;=&gt; C0001[c] + C3056[c] </t>
  </si>
  <si>
    <t xml:space="preserve">(S)-Hydroxyhexanoyl-CoA  &lt;=&gt; H2O + trans-Hex-2-enoyl-CoA </t>
  </si>
  <si>
    <t>RR00674</t>
  </si>
  <si>
    <t>ATP:D-ribose-5-phosphate pyrophosphotransferase</t>
  </si>
  <si>
    <t xml:space="preserve">C0099[c] + C0002[c]  &lt;=&gt; C0101[c] + C0018[c] + C0065[c] </t>
  </si>
  <si>
    <t xml:space="preserve">D-Ribose 5-phosphate + ATP  &lt;=&gt; 5-Phospho-alpha-D-ribose 1-diphosphate + AMP + H+ </t>
  </si>
  <si>
    <t>PA4670</t>
  </si>
  <si>
    <t>RR01999</t>
  </si>
  <si>
    <t>Phosphoenolpyruvate:3-phosphoshikimate5-O-(1-carboxyvinyl)-transferase</t>
  </si>
  <si>
    <t xml:space="preserve">C2000[c] + C0059[c]  &lt;=&gt; C0917[c] + C0009[c] </t>
  </si>
  <si>
    <t xml:space="preserve">Shikimate 3-phosphate + Phosphoenolpyruvate  &lt;=&gt; 5-O-(1-Carboxyvinyl)-3-phosphoshikimate + Orthophosphate </t>
  </si>
  <si>
    <t>PA3164</t>
  </si>
  <si>
    <t>RR01123</t>
  </si>
  <si>
    <t>D-Glucosamine 1-phosphate 1,6-phosphomutase</t>
  </si>
  <si>
    <t xml:space="preserve">C3581[c]  &lt;=&gt; C0282[c] </t>
  </si>
  <si>
    <t xml:space="preserve">D-Glucosamine 1-phosphate  &lt;=&gt; D-Glucosamine 6-phosphate </t>
  </si>
  <si>
    <t>PA4749</t>
  </si>
  <si>
    <t xml:space="preserve">C0163[c] + C0002[c]  &lt;=&gt; C0008[c] + C0195[c] </t>
  </si>
  <si>
    <t>RR08668</t>
  </si>
  <si>
    <t>PYRt2r</t>
  </si>
  <si>
    <t xml:space="preserve">C0020[e] + C0065[e]  &lt;=&gt; C0020[c] + C0065[c] </t>
  </si>
  <si>
    <t xml:space="preserve">Pyruvate[e] + H+[e]  &lt;=&gt; Pyruvate + H+ </t>
  </si>
  <si>
    <t>RR00465</t>
  </si>
  <si>
    <t>D-Mannose-6-phosphate ketol-isomerase</t>
  </si>
  <si>
    <t xml:space="preserve">C0227[c]  &lt;=&gt; C0070[c] </t>
  </si>
  <si>
    <t xml:space="preserve">D-Mannose 6-phosphate  &lt;=&gt; D-Fructose 6-phosphate </t>
  </si>
  <si>
    <t>PA3551 or PA5452</t>
  </si>
  <si>
    <t>PA3551 PA5452</t>
  </si>
  <si>
    <t>RR00706</t>
  </si>
  <si>
    <t>N-(L-Argininosuccinate) arginie-lyase</t>
  </si>
  <si>
    <t xml:space="preserve">C2126[c]  &lt;=&gt; C0050[c] + C0104[c] </t>
  </si>
  <si>
    <t xml:space="preserve">N-(L-Arginino)succinate  &lt;=&gt; L-Arginine + Fumarate </t>
  </si>
  <si>
    <t>PA5263</t>
  </si>
  <si>
    <t xml:space="preserve">Ubiquinone and other terpenoid-quinone biosynthesis </t>
  </si>
  <si>
    <t>RR02468</t>
  </si>
  <si>
    <t>3-Isopropylmalate:NAD+ oxidoreductase</t>
  </si>
  <si>
    <t xml:space="preserve">C2663[c] + C0003[c]  &lt;=&gt; C2576[c] + C0065[c] + C0004[c] </t>
  </si>
  <si>
    <t xml:space="preserve">3-Isopropylmalate + NAD+  &lt;=&gt; 3-Carboxy-4-methyl-2-oxopentanoate + H+ + NADH </t>
  </si>
  <si>
    <t>PA3118</t>
  </si>
  <si>
    <t>Arginine and proline metabolism</t>
  </si>
  <si>
    <t>RR02510</t>
  </si>
  <si>
    <t>1-(5-Phosphoribosyl)-5-amino-4-carboxyimidazole:L-aspartate ligase(ADP-forming)</t>
  </si>
  <si>
    <t xml:space="preserve">C0041[c] + C0002[c] + C2857[c]  &lt;=&gt; C2890[c] + C0008[c] + C0009[c] + C0065[c] </t>
  </si>
  <si>
    <t xml:space="preserve">L-Aspartate + ATP + 1-(5-Phospho-D-ribosyl)-5-amino-4-imidazolecarboxylate  &lt;=&gt; 1-(5'-Phosphoribosyl)-5-amino-4-(N-succinocarboxamide)-imidazole + ADP + Orthophosphate + H+ </t>
  </si>
  <si>
    <t>PA1013</t>
  </si>
  <si>
    <t>RR02333</t>
  </si>
  <si>
    <t>L-Alanine:3-oxopropanoate aminotransferase</t>
  </si>
  <si>
    <t xml:space="preserve">C3500[c] + C0035[c]  &lt;=&gt; C0020[c] + C2065[c] + C0065[c] </t>
  </si>
  <si>
    <t xml:space="preserve">(S)-Methylmalonate semialdehyde + L-Alanine  &lt;=&gt; Pyruvate + L-3-Amino-isobutanoate + H+ </t>
  </si>
  <si>
    <t>PA0132</t>
  </si>
  <si>
    <t>Glycerophospholipid metabolism</t>
  </si>
  <si>
    <t>RR02222</t>
  </si>
  <si>
    <t>2-Isopropylmalate hydro-lyase</t>
  </si>
  <si>
    <t xml:space="preserve">C1626[c]  &lt;=&gt; C0001[c] + C1690[c] </t>
  </si>
  <si>
    <t xml:space="preserve">2-Isopropylmalate  &lt;=&gt; H2O + 2-Isopropylmaleate </t>
  </si>
  <si>
    <t>PA3120 or PA3121</t>
  </si>
  <si>
    <t>PA3120 PA3121</t>
  </si>
  <si>
    <t xml:space="preserve">C0033[c] + C0085[c] + C0003[c]  &lt;=&gt; C0011[c] + C0957[c] + C0122[c] + C0004[c] </t>
  </si>
  <si>
    <t xml:space="preserve">C0035[c] + C0024[c]  &lt;=&gt; C0023[c] + C0020[c] </t>
  </si>
  <si>
    <t xml:space="preserve">C0254[c] + C0006[c]  &lt;=&gt; C0011[c] + C0024[c] + C0005[c] </t>
  </si>
  <si>
    <t>RR02474</t>
  </si>
  <si>
    <t>(R)-2,3-Dihydroxy-3-methylbutanoate:NADP+ oxidoreductase(isomerizing)</t>
  </si>
  <si>
    <t xml:space="preserve">C2591[c] + C0006[c]  &lt;=&gt; C3641[c] + C0005[c] </t>
  </si>
  <si>
    <t xml:space="preserve">(R)-2,3-Dihydroxy-3-methylbutanoate + NADP+  &lt;=&gt; (R)-3-Hydroxy-3-methyl-2-oxobutanoate + NADPH </t>
  </si>
  <si>
    <t>PA4694</t>
  </si>
  <si>
    <t>Glycolysis / Gluconeogenesis</t>
  </si>
  <si>
    <t xml:space="preserve">C0234[c] + C0020[c] + C0002[c]  &lt;=&gt; C0032[c] + C0008[c] + C0009[c] + C0065[c] </t>
  </si>
  <si>
    <t>RR04241</t>
  </si>
  <si>
    <t>UNK3</t>
  </si>
  <si>
    <t xml:space="preserve">C0023[c] + C9253[c]  &lt;=&gt; C0058[c] + C0024[c] </t>
  </si>
  <si>
    <t xml:space="preserve">L-Glutamate + 2-keto-4-methylthiobutyrate  &lt;=&gt; L-Methionine + 2-Oxoglutarate </t>
  </si>
  <si>
    <t>PA0870 or PA3139</t>
  </si>
  <si>
    <t>PA0870 PA3139</t>
  </si>
  <si>
    <t>RR01974</t>
  </si>
  <si>
    <t>Guanosine 3'-diphosphate 5'-triphosphate 5'-phosphohydrolase</t>
  </si>
  <si>
    <t xml:space="preserve">C0001[c] + C2711[c]  &lt;=&gt; C0889[c] + C0009[c] + C0065[c] </t>
  </si>
  <si>
    <t xml:space="preserve">H2O + Guanosine 3'-diphosphate 5'-triphosphate  &lt;=&gt; Guanosine 3',5'-bis(diphosphate) + Orthophosphate + H+ </t>
  </si>
  <si>
    <t>PA5241</t>
  </si>
  <si>
    <t>RR02032</t>
  </si>
  <si>
    <t xml:space="preserve">C0065[c] + C0002[c] + C0958[c]  &lt;=&gt; C0959[c] + C0008[c] </t>
  </si>
  <si>
    <t xml:space="preserve">H+ + ATP + dIDP  &lt;=&gt; dITP + ADP </t>
  </si>
  <si>
    <t>RR01903</t>
  </si>
  <si>
    <t>L-Glutamate 5-semialdehyde &gt;=&lt; (S)-1-Pyrroline-5-carboxylate + H2O</t>
  </si>
  <si>
    <t xml:space="preserve">C0844[c]  &lt;=&gt; C2394[c] + C0001[c] + C0065[c] </t>
  </si>
  <si>
    <t xml:space="preserve">L-Glutamate 5-semialdehyde  &lt;=&gt; (S)-1-Pyrroline-5-carboxylate + H2O + H+ </t>
  </si>
  <si>
    <t>Ubiquinone and other terpenoid-quinone biosynthesis</t>
  </si>
  <si>
    <t>RR01237</t>
  </si>
  <si>
    <t>Dihydrofolate:NADP+ oxidoreductase</t>
  </si>
  <si>
    <t xml:space="preserve">C0325[c] + C0006[c]  &lt;=&gt; C0389[c] + C0005[c] </t>
  </si>
  <si>
    <t xml:space="preserve">Dihydrofolate + NADP+  &lt;=&gt; Folic acid + NADPH </t>
  </si>
  <si>
    <t>PA0350</t>
  </si>
  <si>
    <t>RR04371</t>
  </si>
  <si>
    <t>AIRC3</t>
  </si>
  <si>
    <t xml:space="preserve">C2857[c]  &lt;=&gt; C9260[c] </t>
  </si>
  <si>
    <t xml:space="preserve">1-(5-Phospho-D-ribosyl)-5-amino-4-imidazolecarboxylate  &lt;=&gt; 5-phosphoribosyl-5-carboxyaminoimidazole </t>
  </si>
  <si>
    <t>PA5426</t>
  </si>
  <si>
    <t>RR00364</t>
  </si>
  <si>
    <t>Phosphoenolpyruvate:UDP-N-acetyl-D-glucosamine1-carboxyvinyl-transferase</t>
  </si>
  <si>
    <t xml:space="preserve">C0037[c] + C0059[c]  &lt;=&gt; C0009[c] + C2789[c] </t>
  </si>
  <si>
    <t xml:space="preserve">UDP-N-acetyl-D-glucosamine + Phosphoenolpyruvate  &lt;=&gt; Orthophosphate + UDP-N-acetyl-3-(1-carboxyvinyl)-D-glucosamine </t>
  </si>
  <si>
    <t>PA4450</t>
  </si>
  <si>
    <t>RR04302</t>
  </si>
  <si>
    <t>phosphoadenylyl-sulfate reductase (thioredoxin)</t>
  </si>
  <si>
    <t xml:space="preserve">C0044[c] + C9319[c]  &lt;=&gt; C0045[c] + C0079[c] + 2 C0065[c] + C9318[c] </t>
  </si>
  <si>
    <t xml:space="preserve">3'-Phosphoadenylyl sulfate + Reduced thioredoxin  &lt;=&gt; Adenosine 3',5'-bisphosphate + Sulfite + 2 H+ + Oxidized thioredoxin </t>
  </si>
  <si>
    <t>PA1756</t>
  </si>
  <si>
    <t>C5-Branched dibasic acid metabolism</t>
  </si>
  <si>
    <t xml:space="preserve">C0022[c] + C0009[c]  &lt;=&gt; C0188[c] + C0010[c] </t>
  </si>
  <si>
    <t>RR00704</t>
  </si>
  <si>
    <t>N6-(1,2-Dicarboxyethyl)AMP AMP-lyase</t>
  </si>
  <si>
    <t xml:space="preserve">C2339[c]  &lt;=&gt; C0104[c] + C0018[c] </t>
  </si>
  <si>
    <t xml:space="preserve">N6-(1,2-Dicarboxyethyl)-AMP  &lt;=&gt; Fumarate + AMP </t>
  </si>
  <si>
    <t>PA3516 or PA3517 or PA2629</t>
  </si>
  <si>
    <t>PA2629 PA3516 PA3517</t>
  </si>
  <si>
    <t>RR10068</t>
  </si>
  <si>
    <t>cobalt transport in/out via permease (no H+)</t>
  </si>
  <si>
    <t xml:space="preserve">C0144[c]  &lt;=&gt; C0144[e] </t>
  </si>
  <si>
    <t xml:space="preserve">Cobalt  &lt;=&gt; Cobalt[e] </t>
  </si>
  <si>
    <t>RR00681</t>
  </si>
  <si>
    <t>D-Ribose-5-phosphate ketol-isomerase</t>
  </si>
  <si>
    <t xml:space="preserve">C0099[c]  &lt;=&gt; C0165[c] </t>
  </si>
  <si>
    <t xml:space="preserve">D-Ribose 5-phosphate  &lt;=&gt; D-Ribulose 5-phosphate </t>
  </si>
  <si>
    <t>PA0330</t>
  </si>
  <si>
    <t>RR00098</t>
  </si>
  <si>
    <t>ATP:polyphosphate phosphotransferase</t>
  </si>
  <si>
    <t xml:space="preserve">C0012[c] + C0002[c]  &lt;=&gt; C0008[c] + C2062[c] </t>
  </si>
  <si>
    <t xml:space="preserve">Pyrophosphate + ATP  &lt;=&gt; ADP + Inorganic triphosphate </t>
  </si>
  <si>
    <t>PA5242</t>
  </si>
  <si>
    <t>RR09897</t>
  </si>
  <si>
    <t>L-2,4-diaminobutyrate:2-ketoglutarate 4-aminotransferase, PvdH</t>
  </si>
  <si>
    <t xml:space="preserve">C2064[c] + C0024[c]  &lt;=&gt; C0023[c] + C0341[c] </t>
  </si>
  <si>
    <t xml:space="preserve">L-2,4-Diaminobutanoate + 2-Oxoglutarate  &lt;=&gt; L-Glutamate + L-Aspartate 4-semialdehyde </t>
  </si>
  <si>
    <t>PA2413</t>
  </si>
  <si>
    <t>RR01048</t>
  </si>
  <si>
    <t>Orotidine-5'-phosphate:pyrophosphate phosphoribosyltransferase</t>
  </si>
  <si>
    <t xml:space="preserve">C0798[c] + C0012[c]  &lt;=&gt; C0101[c] + C0240[c] </t>
  </si>
  <si>
    <t xml:space="preserve">Orotidine 5'-phosphate + Pyrophosphate  &lt;=&gt; 5-Phospho-alpha-D-ribose 1-diphosphate + Orotate </t>
  </si>
  <si>
    <t>PA5331</t>
  </si>
  <si>
    <t xml:space="preserve">C0100[c] + C0009[c] + C0003[c]  &lt;=&gt; C0195[c] + C0065[c] + C0004[c] </t>
  </si>
  <si>
    <t>RR03555</t>
  </si>
  <si>
    <t>UDP-N-acetyl-D-glucosamine 2-epimerase</t>
  </si>
  <si>
    <t xml:space="preserve">C0037[c]  &lt;=&gt; C0847[c] </t>
  </si>
  <si>
    <t xml:space="preserve">UDP-N-acetyl-D-glucosamine  &lt;=&gt; UDP-N-acetyl-D-mannosamine </t>
  </si>
  <si>
    <t>PA3148</t>
  </si>
  <si>
    <t>Riboflavin metabolism</t>
  </si>
  <si>
    <t xml:space="preserve">C0029[e] + C0065[e]  &lt;=&gt; C0029[c] + C0065[c] </t>
  </si>
  <si>
    <t>RR09683</t>
  </si>
  <si>
    <t>Palmitoyl-[acyl-carrier protein] synthase</t>
  </si>
  <si>
    <t xml:space="preserve">C9285[c] + C0065[c] + C0004[c]  &lt;=&gt; C9307[c] + C0003[c] </t>
  </si>
  <si>
    <t xml:space="preserve">Hexadecenoyl-ACP (n-C16:1ACP) + H+ + NADH  &lt;=&gt; Palmitoyl-ACP (n-C16:0ACP) + NAD+ </t>
  </si>
  <si>
    <t>RR01147</t>
  </si>
  <si>
    <t>ATP:(d)GMP phosphotransferase</t>
  </si>
  <si>
    <t xml:space="preserve">C0002[c] + C0290[c]  &lt;=&gt; C0008[c] + C0289[c] </t>
  </si>
  <si>
    <t xml:space="preserve">ATP + dGMP  &lt;=&gt; ADP + dGDP </t>
  </si>
  <si>
    <t>PA5336</t>
  </si>
  <si>
    <t>RR02500</t>
  </si>
  <si>
    <t>10-Formyltetrahydrofolate:5'-phosphoribosyl-5-amino-4-imidazolecarboxamide formyltransferase</t>
  </si>
  <si>
    <t xml:space="preserve">C0193[c] + C2817[c]  &lt;=&gt; C2849[c] + C0085[c] </t>
  </si>
  <si>
    <t xml:space="preserve">10-Formyltetrahydrofolate + 1-(5'-Phosphoribosyl)-5-amino-4-imidazolecarboxamide  &lt;=&gt; 1-(5'-Phosphoribosyl)-5-formamido-4-imidazolecarboxamide + Tetrahydrofolate </t>
  </si>
  <si>
    <t>PA4854</t>
  </si>
  <si>
    <t xml:space="preserve">C0001[c] + C0033[c] + C0122[c]  &lt;=&gt; C0053[c] + C0085[c] </t>
  </si>
  <si>
    <t>RR03162</t>
  </si>
  <si>
    <t>Cobalt-precorrin 6 + NADPH + H+ &gt;=&lt; Cobalt-dihydro-precorrin 6 +NADP+</t>
  </si>
  <si>
    <t xml:space="preserve">C0005[c] + C8690[c] + C0065[c]  &lt;=&gt; C8691[c] + C0006[c] </t>
  </si>
  <si>
    <t xml:space="preserve">NADPH + Cobalt-precorrin 6 + H+  &lt;=&gt; Cobalt-dihydro-precorrin 6 + NADP+ </t>
  </si>
  <si>
    <t>PA2909</t>
  </si>
  <si>
    <t>Nitrogen metabolism</t>
  </si>
  <si>
    <t>RR02322</t>
  </si>
  <si>
    <t>(S)-3-Hydroxydodecanoyl-CoA hydro-lyase</t>
  </si>
  <si>
    <t xml:space="preserve">C3047[c]  &lt;=&gt; C0001[c] + C2029[c] </t>
  </si>
  <si>
    <t xml:space="preserve">(S)-3-Hydroxydodecanoyl-CoA  &lt;=&gt; H2O + 2-trans-Dodecenoyl-CoA </t>
  </si>
  <si>
    <t>Fructose and mannose metabolism</t>
  </si>
  <si>
    <t>RR04097</t>
  </si>
  <si>
    <t>Hexanoyl-CoA:(acceptor) 2,3-oxidoreductase</t>
  </si>
  <si>
    <t xml:space="preserve">C0015[c] + C3055[c]  &lt;=&gt; C3056[c] + C0964[c] </t>
  </si>
  <si>
    <t xml:space="preserve">FAD + Hexanoyl-CoA  &lt;=&gt; trans-Hex-2-enoyl-CoA + FADH2 </t>
  </si>
  <si>
    <t>PA5020 or PA2815 or PA2550</t>
  </si>
  <si>
    <t>PA2550 PA2815 PA5020</t>
  </si>
  <si>
    <t>Phenazine biosynthesis</t>
  </si>
  <si>
    <t>RR00595</t>
  </si>
  <si>
    <t>Tetrahydrofolate:L-glutamate gamma-ligase (ADP-forming)</t>
  </si>
  <si>
    <t xml:space="preserve">C0023[c] + C0085[c] + C0002[c]  &lt;=&gt; C0008[c] + C6536[c] + C0009[c] + 2 C0065[c] </t>
  </si>
  <si>
    <t xml:space="preserve">L-Glutamate + Tetrahydrofolate + ATP  &lt;=&gt; ADP + Tetrahydrofolyl-[Glu](2) + Orthophosphate + 2 H+ </t>
  </si>
  <si>
    <t>PA3111</t>
  </si>
  <si>
    <t>One carbon pool by folate</t>
  </si>
  <si>
    <t>RR08763</t>
  </si>
  <si>
    <t>AKGt2r</t>
  </si>
  <si>
    <t xml:space="preserve">C0065[e] + C0024[e]  &lt;=&gt; C0024[c] + C0065[c] </t>
  </si>
  <si>
    <t xml:space="preserve">H+[e] + 2-Oxoglutarate[e]  &lt;=&gt; 2-Oxoglutarate + H+ </t>
  </si>
  <si>
    <t>PA5530 or PA0229</t>
  </si>
  <si>
    <t>PA0229 PA5530</t>
  </si>
  <si>
    <t xml:space="preserve">C9314[c] + C0964[c]  &lt;=&gt; C0015[c] + C9315[c] </t>
  </si>
  <si>
    <t>RR00690</t>
  </si>
  <si>
    <t>D-Fructose-1,6-bisphosphate D-glyceraldehyde-3-phosphate-lyase</t>
  </si>
  <si>
    <t xml:space="preserve">C0284[c]  &lt;=&gt; C0100[c] + C0093[c] </t>
  </si>
  <si>
    <t xml:space="preserve">D-Fructose 1,6-bisphosphate  &lt;=&gt; D-Glyceraldehyde 3-phosphate + Dihydroxyacetone phosphate </t>
  </si>
  <si>
    <t>PA0555</t>
  </si>
  <si>
    <t xml:space="preserve">C0065[e] + C0023[e]  &lt;=&gt; C0023[c] + C0065[c] </t>
  </si>
  <si>
    <t>Thiamine metabolism</t>
  </si>
  <si>
    <t>RR03019</t>
  </si>
  <si>
    <t>UDPMurAc(oyl-L-Ala-D-gamma-Glu-L-Lys-D-Ala-D-Ala):undecaprenyl-phosphate phospho-N-acetylmuramoyl-pentapeptide-transferase</t>
  </si>
  <si>
    <t xml:space="preserve">C2927[c] + C0280[c]  &lt;=&gt; C3428[c] + C0089[c] </t>
  </si>
  <si>
    <t xml:space="preserve">UDP-N-acetylmuramoyl-L-alanyl-D-glutamyl-6-carboxy-L-lysyl-D-alanyl-D-alanine + Undecaprenyl phosphate  &lt;=&gt; Undecaprenyl-diphospho-N-acetylmuramoyl-L-alanyl-D-glutamyl-meso-2,6-diaminopimeloyl-D-alanyl-D-alanine + UMP </t>
  </si>
  <si>
    <t>PA4415</t>
  </si>
  <si>
    <t>RR01180</t>
  </si>
  <si>
    <t>XMP:pyrophosphate phosphoribosyltransferase</t>
  </si>
  <si>
    <t xml:space="preserve">C0012[c] + C0491[c]  &lt;=&gt; C0101[c] + C0304[c] </t>
  </si>
  <si>
    <t xml:space="preserve">Pyrophosphate + Xanthosine 5'-phosphate  &lt;=&gt; 5-Phospho-alpha-D-ribose 1-diphosphate + Xanthine </t>
  </si>
  <si>
    <t xml:space="preserve">C2506[c]  &lt;=&gt; C2225[c] </t>
  </si>
  <si>
    <t>RR01607</t>
  </si>
  <si>
    <t>dTDP-6-deoxy-L-mannose:NADP+ 4-oxidoreductase</t>
  </si>
  <si>
    <t xml:space="preserve">C0006[c] + C2083[c]  &lt;=&gt; C0512[c] + C0005[c] + C0065[c] </t>
  </si>
  <si>
    <t xml:space="preserve">NADP+ + dTDP-6-deoxy-L-mannose  &lt;=&gt; dTDP-4-dehydro-6-deoxy-L-mannose + NADPH + H+ </t>
  </si>
  <si>
    <t>PA5162</t>
  </si>
  <si>
    <t>RR01898</t>
  </si>
  <si>
    <t>2-Carboxy-2,5-dihydro-5-oxofuran-2-acetate lyase (decyclizing)</t>
  </si>
  <si>
    <t xml:space="preserve">C0923[c]  &lt;=&gt; C0842[c] + C0065[c] </t>
  </si>
  <si>
    <t xml:space="preserve">2-Carboxy-2,5-dihydro-5-oxofuran-2-acetate  &lt;=&gt; 3-Carboxy-cis,cis-muconate + H+ </t>
  </si>
  <si>
    <t>PA0230</t>
  </si>
  <si>
    <t xml:space="preserve">C0829[c] + C0003[c]  &lt;=&gt; C0273[c] + C0065[c] + C0004[c] </t>
  </si>
  <si>
    <t>RR04094</t>
  </si>
  <si>
    <t>(S)-Hydroxyhexanoyl-CoA:NAD+ oxidoreductase</t>
  </si>
  <si>
    <t xml:space="preserve">C3053[c] + C0003[c]  &lt;=&gt; C3054[c] + C0065[c] + C0004[c] </t>
  </si>
  <si>
    <t xml:space="preserve">(S)-Hydroxyhexanoyl-CoA + NAD+  &lt;=&gt; 3-Oxohexanoyl-CoA + H+ + NADH </t>
  </si>
  <si>
    <t>RR02237</t>
  </si>
  <si>
    <t>Myristoyl-CoA:acetylCoA C-myristoyltransferase</t>
  </si>
  <si>
    <t xml:space="preserve">C0022[c] + C1673[c]  &lt;=&gt; C3045[c] + C0010[c] </t>
  </si>
  <si>
    <t xml:space="preserve">Acetyl-CoA + Tetradecanoyl-CoA  &lt;=&gt; 3-Oxopalmitoyl-CoA + CoA </t>
  </si>
  <si>
    <t>RR08819</t>
  </si>
  <si>
    <t>PTRCt2r</t>
  </si>
  <si>
    <t xml:space="preserve">C0065[e] + C0116[e]  &lt;=&gt; C0116[c] + C0065[c] </t>
  </si>
  <si>
    <t xml:space="preserve">H+[e] + Putrescine[e]  &lt;=&gt; Putrescine + H+ </t>
  </si>
  <si>
    <t>PA2041 or PA0322 or PA3597</t>
  </si>
  <si>
    <t>PA0322 PA2041 PA3597</t>
  </si>
  <si>
    <t>RR09911</t>
  </si>
  <si>
    <t>Alanyl-tRNA synthetase</t>
  </si>
  <si>
    <t xml:space="preserve">C9487[c] + C0035[c] + C0002[c]  &lt;=&gt; C0012[c] + C9488[c] + C0018[c] </t>
  </si>
  <si>
    <t xml:space="preserve">tRNA(Ala) + L-Alanine + ATP  &lt;=&gt; Pyrophosphate + L-Alanyl-tRNA(Ala) + AMP </t>
  </si>
  <si>
    <t>PA0903</t>
  </si>
  <si>
    <t>Lysine degradation</t>
  </si>
  <si>
    <t xml:space="preserve">C0023[c] + C0001[c] + C0006[c]  &lt;=&gt; C0957[c] + C0024[c] + C0005[c] + C0065[c] </t>
  </si>
  <si>
    <t>RR01292</t>
  </si>
  <si>
    <t>dTTP:alpha-D-glucose-1-phosphate thymidylyltransferase</t>
  </si>
  <si>
    <t xml:space="preserve">C0087[c] + C0352[c] + C0065[c]  &lt;=&gt; C0012[c] + C0617[c] </t>
  </si>
  <si>
    <t xml:space="preserve">D-Glucose 1-phosphate + dTTP + H+  &lt;=&gt; Pyrophosphate + dTDPglucose </t>
  </si>
  <si>
    <t>PA5163</t>
  </si>
  <si>
    <t>RR00902</t>
  </si>
  <si>
    <t>5,10-Methenyltetrahydrofolate 5-hydrolase(decyclizing)</t>
  </si>
  <si>
    <t xml:space="preserve">C0001[c] + C0343[c]  &lt;=&gt; C0193[c] </t>
  </si>
  <si>
    <t xml:space="preserve">H2O + 5,10-Methenyltetrahydrofolate  &lt;=&gt; 10-Formyltetrahydrofolate </t>
  </si>
  <si>
    <t>PA1796</t>
  </si>
  <si>
    <t>RR00827</t>
  </si>
  <si>
    <t>Propanoate:CoA ligase (AMP-forming)</t>
  </si>
  <si>
    <t xml:space="preserve">C0137[c] + 2 C0065[c] + C0002[c]  &lt;=&gt; C0012[c] + C3486[c] </t>
  </si>
  <si>
    <t xml:space="preserve">Propanoate + 2 H+ + ATP  &lt;=&gt; Pyrophosphate + Propinol adenylate </t>
  </si>
  <si>
    <t>(PA4733 or PA0887 or PA3568 or PA2555)</t>
  </si>
  <si>
    <t>PA0887 PA2555 PA3568 PA4733</t>
  </si>
  <si>
    <t>RR00579</t>
  </si>
  <si>
    <t>Propanoyl-CoA:(acceptor) 2,3-oxidoreductase</t>
  </si>
  <si>
    <t xml:space="preserve">C0084[c] + C0015[c] + 4 C0065[c]  &lt;=&gt; C0964[c] + C0655[c] </t>
  </si>
  <si>
    <t xml:space="preserve">Propanoyl-CoA + FAD + 4 H+  &lt;=&gt; FADH2 + Propenoyl-CoA </t>
  </si>
  <si>
    <t>RR01747</t>
  </si>
  <si>
    <t>3-Dehydroquinate hydro-lyase</t>
  </si>
  <si>
    <t xml:space="preserve">C0690[c]  &lt;=&gt; C0001[c] + C1696[c] </t>
  </si>
  <si>
    <t xml:space="preserve">3-Dehydroquinate  &lt;=&gt; H2O + 3-Dehydroshikimate </t>
  </si>
  <si>
    <t>PA0245 or PA4846</t>
  </si>
  <si>
    <t>PA0245 PA4846</t>
  </si>
  <si>
    <t>RR00341</t>
  </si>
  <si>
    <t>ATP:thiamin-phosphate phosphotransferase</t>
  </si>
  <si>
    <t xml:space="preserve">C0781[c] + C0002[c]  &lt;=&gt; C0008[c] + C0055[c] </t>
  </si>
  <si>
    <t xml:space="preserve">Thiamin monophosphate + ATP  &lt;=&gt; ADP + Thiamin diphosphate </t>
  </si>
  <si>
    <t>PA4051</t>
  </si>
  <si>
    <t>Selenoamino acid metabolism</t>
  </si>
  <si>
    <t>RR00438</t>
  </si>
  <si>
    <t>Acetyl-CoA:carbon-dioxide ligase (ADP-forming)</t>
  </si>
  <si>
    <t xml:space="preserve">C0234[c] + C0022[c] + C0002[c]  &lt;=&gt; C0008[c] + C0009[c] + C0068[c] + C0065[c] </t>
  </si>
  <si>
    <t xml:space="preserve">HCO3 + Acetyl-CoA + ATP  &lt;=&gt; ADP + Orthophosphate + Malonyl-CoA + H+ </t>
  </si>
  <si>
    <t>PA3639 and PA4847 and PA3112 and PA4848</t>
  </si>
  <si>
    <t>PA3112 PA3639 PA4847 PA4848</t>
  </si>
  <si>
    <t>RR00535</t>
  </si>
  <si>
    <t>D-Mannitol:NAD+ 2-oxidoreductase</t>
  </si>
  <si>
    <t xml:space="preserve">C0309[c] + C0003[c]  &lt;=&gt; C0065[c] + C0080[c] + C0004[c] </t>
  </si>
  <si>
    <t xml:space="preserve">Mannitol + NAD+  &lt;=&gt; H+ + D-Fructose + NADH </t>
  </si>
  <si>
    <t>PA2342</t>
  </si>
  <si>
    <t>RR03664</t>
  </si>
  <si>
    <t>D-Glucuronolactone lactonohydrolase</t>
  </si>
  <si>
    <t xml:space="preserve">C0001[c] + C1715[c]  &lt;=&gt; C0159[c] + C0065[c] </t>
  </si>
  <si>
    <t xml:space="preserve">H2O + D-Glucuronolactone  &lt;=&gt; D-Glucuronate + H+ </t>
  </si>
  <si>
    <t>Nicotinate and nicotinamide metabolism</t>
  </si>
  <si>
    <t>RR00214</t>
  </si>
  <si>
    <t>L-Alanine racemase</t>
  </si>
  <si>
    <t xml:space="preserve">C0035[c]  &lt;=&gt; C0115[c] </t>
  </si>
  <si>
    <t xml:space="preserve">L-Alanine  &lt;=&gt; D-Alanine </t>
  </si>
  <si>
    <t>PA4930 or PA5302</t>
  </si>
  <si>
    <t>PA4930 PA5302</t>
  </si>
  <si>
    <t>RR00508</t>
  </si>
  <si>
    <t>Succinyl-CoA:L-arginine N2-succinyltransferase</t>
  </si>
  <si>
    <t xml:space="preserve">C0076[c] + C0050[c]  &lt;=&gt; C2073[c] + C0065[c] + C0010[c] </t>
  </si>
  <si>
    <t xml:space="preserve">Succinyl-CoA + L-Arginine  &lt;=&gt; N2-Succinyl-L-arginine + H+ + CoA </t>
  </si>
  <si>
    <t>PA0897 or PA0896</t>
  </si>
  <si>
    <t>PA0896 PA0897</t>
  </si>
  <si>
    <t>RR10052</t>
  </si>
  <si>
    <t>Butanediol transport in/out via proton symport</t>
  </si>
  <si>
    <t xml:space="preserve">C0065[e] + C1919[e]  &lt;=&gt; C0065[c] + C1919[c] </t>
  </si>
  <si>
    <t xml:space="preserve">H+[e] + (R,R)-Butane-2,3-diol[e]  &lt;=&gt; H+ + (R,R)-Butane-2,3-diol </t>
  </si>
  <si>
    <t xml:space="preserve">C0065[e] + C0954[c]  &lt;=&gt; C0954[e] + C0065[c] </t>
  </si>
  <si>
    <t xml:space="preserve">C0076[c] + C0138[c]  &lt;=&gt; C0273[c] + C0036[c] </t>
  </si>
  <si>
    <t>RR01695</t>
  </si>
  <si>
    <t>(R,R)-Butane-2,3-diol:NAD+ oxidoreductase</t>
  </si>
  <si>
    <t xml:space="preserve">C1919[c] + C0003[c]  &lt;=&gt; C0593[c] + C0065[c] + C0004[c] </t>
  </si>
  <si>
    <t xml:space="preserve">(R,R)-Butane-2,3-diol + NAD+  &lt;=&gt; (R)-Acetoin + H+ + NADH </t>
  </si>
  <si>
    <t>PA4153</t>
  </si>
  <si>
    <t xml:space="preserve">C0275[c] + C0024[c]  &lt;=&gt; C0023[c] + C0191[c] </t>
  </si>
  <si>
    <t>Lysine biosynthesis</t>
  </si>
  <si>
    <t>RR00563</t>
  </si>
  <si>
    <t>3-Aminopropanoate:2-oxoglutarate aminotransferase</t>
  </si>
  <si>
    <t xml:space="preserve">C0024[c] + C0083[c]  &lt;=&gt; C0023[c] + C0184[c] </t>
  </si>
  <si>
    <t xml:space="preserve">2-Oxoglutarate + beta-Alanine  &lt;=&gt; L-Glutamate + 3-Oxopropanoate </t>
  </si>
  <si>
    <t xml:space="preserve">C0829[c]  &lt;=&gt; C0001[c] + C0642[c] </t>
  </si>
  <si>
    <t>Biosynthesis of terpenoids and steroids</t>
  </si>
  <si>
    <t>RR01967</t>
  </si>
  <si>
    <t>GDP-6-deoxy-D-mannose:NADP+ 4-oxidoreductase</t>
  </si>
  <si>
    <t xml:space="preserve">C1970[c] + C0006[c]  &lt;=&gt; C0005[c] + C0065[c] + C0884[c] </t>
  </si>
  <si>
    <t xml:space="preserve">GDP-6-deoxy-D-mannose + NADP+  &lt;=&gt; NADPH + H+ + GDP-4-dehydro-6-deoxy-D-mannose </t>
  </si>
  <si>
    <t>PA5454</t>
  </si>
  <si>
    <t>RR10046</t>
  </si>
  <si>
    <t>2,4-dienoyl-CoA reductase (C10)</t>
  </si>
  <si>
    <t xml:space="preserve">C0005[c] + C9549[c] + C0065[c]  &lt;=&gt; C9550[c] + C0006[c] </t>
  </si>
  <si>
    <t xml:space="preserve">NADPH + trans,trans-2,3,4,5-tetradehydroacyl-CoA (C10) + H+  &lt;=&gt; Trans-2,3-didehydroacyl-CoA (C10) + NADP+ </t>
  </si>
  <si>
    <t>PA4814 or PA3092</t>
  </si>
  <si>
    <t>PA3092 PA4814</t>
  </si>
  <si>
    <t>RR00417</t>
  </si>
  <si>
    <t>Glycolate:NAD+ oxidoreductase</t>
  </si>
  <si>
    <t xml:space="preserve">C0136[c] + C0003[c]  &lt;=&gt; C0040[c] + C0065[c] + C0004[c] </t>
  </si>
  <si>
    <t xml:space="preserve">Glycolate + NAD+  &lt;=&gt; Glyoxylate + H+ + NADH </t>
  </si>
  <si>
    <t>PA4626</t>
  </si>
  <si>
    <t>RR04085</t>
  </si>
  <si>
    <t>(S)-3-Hydroxyhexadecanoyl-CoA hydro-lyase</t>
  </si>
  <si>
    <t xml:space="preserve">C3044[c]  &lt;=&gt; C0001[c] + C3057[c] </t>
  </si>
  <si>
    <t xml:space="preserve">(S)-3-Hydroxyhexadecanoyl-CoA  &lt;=&gt; H2O + trans-Hexadec-2-enoyl-CoA </t>
  </si>
  <si>
    <t xml:space="preserve">C0477[c]  &lt;=&gt; C0163[c] </t>
  </si>
  <si>
    <t xml:space="preserve">C0033[e] + C0954[e]  &lt;=&gt; C0033[c] + C0954[c] </t>
  </si>
  <si>
    <t>Phenylalanine, tyrosine and tryptophan biosynthesis</t>
  </si>
  <si>
    <t>RR09953</t>
  </si>
  <si>
    <t>fatty-acid--CoA ligase (n-C14:0) transport</t>
  </si>
  <si>
    <t xml:space="preserve">C3745[e] + C0002[c] + C0010[c]  &lt;=&gt; C0012[c] + C0018[c] + C1673[c] </t>
  </si>
  <si>
    <t xml:space="preserve">Myristic acid[e] + ATP + CoA  &lt;=&gt; Pyrophosphate + AMP + Tetradecanoyl-CoA </t>
  </si>
  <si>
    <t>RR00405</t>
  </si>
  <si>
    <t>(R)-Lactate:NAD+ oxidoreductase</t>
  </si>
  <si>
    <t xml:space="preserve">C0213[c] + C0003[c]  &lt;=&gt; C0020[c] + C0065[c] + C0004[c] </t>
  </si>
  <si>
    <t xml:space="preserve">(R)-Lactate + NAD+  &lt;=&gt; Pyruvate + H+ + NADH </t>
  </si>
  <si>
    <t>PA0927</t>
  </si>
  <si>
    <t>RR00910</t>
  </si>
  <si>
    <t>ATP:CMP phosphotransferase</t>
  </si>
  <si>
    <t xml:space="preserve">C0198[c] + C0002[c]  &lt;=&gt; C0008[c] + C0523[c] </t>
  </si>
  <si>
    <t xml:space="preserve">dCMP + ATP  &lt;=&gt; ADP + dCDP </t>
  </si>
  <si>
    <t>PA3163</t>
  </si>
  <si>
    <t>RR01928</t>
  </si>
  <si>
    <t>Nicotinate D-ribonucleotide phosphohydrolase</t>
  </si>
  <si>
    <t xml:space="preserve">C0859[c] + C0001[c]  &lt;=&gt; C0009[c] + C3405[c] </t>
  </si>
  <si>
    <t xml:space="preserve">Nicotinate D-ribonucleotide + H2O  &lt;=&gt; Orthophosphate + Nicotinate D-ribonucleoside </t>
  </si>
  <si>
    <t>PA3625</t>
  </si>
  <si>
    <t>RR00237</t>
  </si>
  <si>
    <t>D-4-Hydroxy-2-oxoglutarate glyoxylate-lyase</t>
  </si>
  <si>
    <t xml:space="preserve">C3466[c]  &lt;=&gt; C0020[c] + C0040[c] + 2 C0065[c] </t>
  </si>
  <si>
    <t xml:space="preserve">D-4-Hydroxy-2-oxoglutarate  &lt;=&gt; Pyruvate + Glyoxylate + 2 H+ </t>
  </si>
  <si>
    <t>RR00693</t>
  </si>
  <si>
    <t>1-(5-Phospho-D-ribosyl)-ATP:pyrophosphate phosphoribosyl-transferase</t>
  </si>
  <si>
    <t xml:space="preserve">C0012[c] + C1750[c]  &lt;=&gt; C0101[c] + C0002[c] </t>
  </si>
  <si>
    <t xml:space="preserve">Pyrophosphate + Phosphoribosyl-ATP  &lt;=&gt; 5-Phospho-alpha-D-ribose 1-diphosphate + ATP </t>
  </si>
  <si>
    <t>PA4449</t>
  </si>
  <si>
    <t xml:space="preserve">4 C0065[e] + C0008[c] + C0009[c]  &lt;=&gt; C0001[c] + 3 C0065[c] + C0002[c] </t>
  </si>
  <si>
    <t xml:space="preserve">C0065[e] + C0134[e]  &lt;=&gt; C0065[c] + C0134[c] </t>
  </si>
  <si>
    <t>Pantothenate and CoA biosynthesis</t>
  </si>
  <si>
    <t xml:space="preserve">C0011[e]  &lt;=&gt; C0011[c] </t>
  </si>
  <si>
    <t>RR00875</t>
  </si>
  <si>
    <t>(S)-Lactaldehyde:NAD+ oxidoreductase</t>
  </si>
  <si>
    <t xml:space="preserve">C0001[c] + C0329[c] + C0003[c]  &lt;=&gt; C0154[c] + 2 C0065[c] + C0004[c] </t>
  </si>
  <si>
    <t xml:space="preserve">H2O + (S)-Lactaldehyde + NAD+  &lt;=&gt; (S)-Lactate + 2 H+ + NADH </t>
  </si>
  <si>
    <t>RR02085</t>
  </si>
  <si>
    <t>ATP:selenide, water phosphotransferase</t>
  </si>
  <si>
    <t xml:space="preserve">C0001[c] + C1062[c] + C0002[c]  &lt;=&gt; C3012[c] + C0009[c] + C0018[c] </t>
  </si>
  <si>
    <t xml:space="preserve">H2O + Selenide + ATP  &lt;=&gt; Selenophosphate + Orthophosphate + AMP </t>
  </si>
  <si>
    <t>PA1642</t>
  </si>
  <si>
    <t>RR08879</t>
  </si>
  <si>
    <t>adenylate kinase</t>
  </si>
  <si>
    <t xml:space="preserve">C0018[c] + C0002[c]  &lt;=&gt; 2 C0008[c] </t>
  </si>
  <si>
    <t xml:space="preserve">AMP + ATP  &lt;=&gt; 2 ADP </t>
  </si>
  <si>
    <t>PA3686</t>
  </si>
  <si>
    <t>RR08812</t>
  </si>
  <si>
    <t>phosphate reversible transport via symport</t>
  </si>
  <si>
    <t xml:space="preserve">C0065[e] + C0009[e]  &lt;=&gt; C0009[c] + C0065[c] </t>
  </si>
  <si>
    <t xml:space="preserve">H+[e] + Orthophosphate[e]  &lt;=&gt; Orthophosphate + H+ </t>
  </si>
  <si>
    <t>PA0450 or PA5207 or PA4292</t>
  </si>
  <si>
    <t>PA0450 PA4292 PA5207</t>
  </si>
  <si>
    <t>Vitamin B6 metabolism</t>
  </si>
  <si>
    <t>RR02690</t>
  </si>
  <si>
    <t>Adenosyl cobyrinate hexaamide + 1-Aminopropan-2-ol &gt;=&lt;Adenosyl cobinamide</t>
  </si>
  <si>
    <t xml:space="preserve">C3812[c] + C2009[c]  &lt;=&gt; C0001[c] + C3813[c] + C0065[c] </t>
  </si>
  <si>
    <t xml:space="preserve">Adenosyl cobyrinate hexaamide + (R)-1-Aminopropan-2-ol  &lt;=&gt; H2O + Adenosyl cobinamide + H+ </t>
  </si>
  <si>
    <t>PA1275</t>
  </si>
  <si>
    <t>RR00581</t>
  </si>
  <si>
    <t>Propinol adenylate:CoA ligase (AMP-forming)</t>
  </si>
  <si>
    <t xml:space="preserve">C3486[c] + C0010[c]  &lt;=&gt; C0084[c] + C0018[c] + 2 C0065[c] </t>
  </si>
  <si>
    <t xml:space="preserve">Propinol adenylate + CoA  &lt;=&gt; Propanoyl-CoA + AMP + 2 H+ </t>
  </si>
  <si>
    <t xml:space="preserve">C0001[c] + C2225[c]  &lt;=&gt; C0621[c] + C0065[c] </t>
  </si>
  <si>
    <t>Propanoate metabolism</t>
  </si>
  <si>
    <t>RR09896</t>
  </si>
  <si>
    <t>4-Hydroxybenzoate transport</t>
  </si>
  <si>
    <t xml:space="preserve">C0133[e] + C0065[e]  &lt;=&gt; C0065[c] + C0133[c] </t>
  </si>
  <si>
    <t xml:space="preserve">4-Hydroxybenzoate[e] + H+[e]  &lt;=&gt; H+ + 4-Hydroxybenzoate </t>
  </si>
  <si>
    <t>PA0235</t>
  </si>
  <si>
    <t>Ascorbate and aldarate metabolism</t>
  </si>
  <si>
    <t>RR04091</t>
  </si>
  <si>
    <t>(S)-Hydroxyoctanoyl-CoA:NAD+ oxidoreductase</t>
  </si>
  <si>
    <t xml:space="preserve">C3051[c] + C0003[c]  &lt;=&gt; C3052[c] + C0065[c] + C0004[c] </t>
  </si>
  <si>
    <t xml:space="preserve">(S)-Hydroxyoctanoyl-CoA + NAD+  &lt;=&gt; 3-Oxooctanoyl-CoA + H+ + NADH </t>
  </si>
  <si>
    <t>RR02442</t>
  </si>
  <si>
    <t>1-(5'-Phosphoribosyl)-5-amino-4-imidazolecarboxamide:pyrophosphatephosphoribosyltransferase</t>
  </si>
  <si>
    <t xml:space="preserve">C0012[c] + C2817[c]  &lt;=&gt; C0101[c] + C2475[c] </t>
  </si>
  <si>
    <t xml:space="preserve">Pyrophosphate + 1-(5'-Phosphoribosyl)-5-amino-4-imidazolecarboxamide  &lt;=&gt; 5-Phospho-alpha-D-ribose 1-diphosphate + 5-Amino-4-imidazolecarboxyamide </t>
  </si>
  <si>
    <t>PA1543</t>
  </si>
  <si>
    <t>RR02347</t>
  </si>
  <si>
    <t>4-Phospho-D-erythronate + NAD+ &gt;=&lt;2-Oxo-3-hydroxy-4-phosphobutanoate + NADH</t>
  </si>
  <si>
    <t xml:space="preserve">C2122[c] + C0003[c]  &lt;=&gt; C3530[c] + C0065[c] + C0004[c] </t>
  </si>
  <si>
    <t xml:space="preserve">4-Phospho-D-erythronate + NAD+  &lt;=&gt; 2-Oxo-3-hydroxy-4-phosphobutanoate + H+ + NADH </t>
  </si>
  <si>
    <t>PA1375</t>
  </si>
  <si>
    <t>RR03676</t>
  </si>
  <si>
    <t>3-Phospho-D-glycerate:NAD+ 2-oxidoreductase</t>
  </si>
  <si>
    <t xml:space="preserve">C0163[c] + C0003[c]  &lt;=&gt; C0065[c] + C2038[c] + C0004[c] </t>
  </si>
  <si>
    <t xml:space="preserve">3-Phospho-D-glycerate + NAD+  &lt;=&gt; H+ + 3-Phosphonooxypyruvate + NADH </t>
  </si>
  <si>
    <t>PA0316</t>
  </si>
  <si>
    <t>RR00464</t>
  </si>
  <si>
    <t>D-Glucose-6-phosphate ketol-isomerase</t>
  </si>
  <si>
    <t xml:space="preserve">C0077[c]  &lt;=&gt; C0070[c] </t>
  </si>
  <si>
    <t xml:space="preserve">D-Glucose 6-phosphate  &lt;=&gt; D-Fructose 6-phosphate </t>
  </si>
  <si>
    <t>PA4732</t>
  </si>
  <si>
    <t>RR02325</t>
  </si>
  <si>
    <t>3-Phosphoserine:2-oxoglutarate aminotransferase</t>
  </si>
  <si>
    <t xml:space="preserve">C0728[c] + C0024[c]  &lt;=&gt; C0023[c] + C2038[c] </t>
  </si>
  <si>
    <t xml:space="preserve">O-Phospho-L-serine + 2-Oxoglutarate  &lt;=&gt; L-Glutamate + 3-Phosphonooxypyruvate </t>
  </si>
  <si>
    <t>PA3167</t>
  </si>
  <si>
    <t>RR00562</t>
  </si>
  <si>
    <t xml:space="preserve">C0035[c] + C0184[c]  &lt;=&gt; C0020[c] + C0083[c] </t>
  </si>
  <si>
    <t xml:space="preserve">L-Alanine + 3-Oxopropanoate  &lt;=&gt; Pyruvate + beta-Alanine </t>
  </si>
  <si>
    <t xml:space="preserve">C0001[c] + C0151[c] + C0003[c]  &lt;=&gt; C0957[c] + C0065[c] + C0121[c] + C0004[c] </t>
  </si>
  <si>
    <t xml:space="preserve">C0001[c] + C0317[c] + C0003[c]  &lt;=&gt; C0957[c] + C0502[c] + C0065[c] + C0004[c] </t>
  </si>
  <si>
    <t xml:space="preserve">C2043[c]  &lt;=&gt; C0001[c] + C2499[c] </t>
  </si>
  <si>
    <t>RR04185</t>
  </si>
  <si>
    <t>(S)-2-Acetolactate methylmutase</t>
  </si>
  <si>
    <t xml:space="preserve">C0065[c] + C3504[c]  &lt;=&gt; C3641[c] </t>
  </si>
  <si>
    <t xml:space="preserve">H+ + (S)-2-Acetolactate  &lt;=&gt; (R)-3-Hydroxy-3-methyl-2-oxobutanoate </t>
  </si>
  <si>
    <t>RR01103</t>
  </si>
  <si>
    <t>(S)-Dihydroorotate amidohydrolase</t>
  </si>
  <si>
    <t xml:space="preserve">C0001[c] + C0276[c]  &lt;=&gt; C0338[c] + C0065[c] </t>
  </si>
  <si>
    <t xml:space="preserve">H2O + (S)-Dihydroorotate  &lt;=&gt; N-Carbamoyl-L-aspartate + H+ </t>
  </si>
  <si>
    <t>PA3527</t>
  </si>
  <si>
    <t>RR03031</t>
  </si>
  <si>
    <t>Sedoheptulose 7-phosphate &gt;=&lt; D-Glycero-D-manno-heptose 7-phosphate</t>
  </si>
  <si>
    <t xml:space="preserve">C0230[c]  &lt;=&gt; C5071[c] </t>
  </si>
  <si>
    <t xml:space="preserve">Sedoheptulose 7-phosphate  &lt;=&gt; D-Glycero-D-manno-heptose 7-phosphate </t>
  </si>
  <si>
    <t>PA4425</t>
  </si>
  <si>
    <t>Primary bile acid biosynthesis</t>
  </si>
  <si>
    <t>RR02244</t>
  </si>
  <si>
    <t>3-Isopropylmalate hydro-lyase</t>
  </si>
  <si>
    <t xml:space="preserve">C2663[c]  &lt;=&gt; C0001[c] + C1690[c] </t>
  </si>
  <si>
    <t xml:space="preserve">3-Isopropylmalate  &lt;=&gt; H2O + 2-Isopropylmaleate </t>
  </si>
  <si>
    <t xml:space="preserve">C0477[c]  &lt;=&gt; C0001[c] + C0059[c] </t>
  </si>
  <si>
    <t>RR08636</t>
  </si>
  <si>
    <t>URAt2r</t>
  </si>
  <si>
    <t xml:space="preserve">C0090[e] + C0065[e]  &lt;=&gt; C0090[c] + C0065[c] </t>
  </si>
  <si>
    <t xml:space="preserve">Uracil[e] + H+[e]  &lt;=&gt; Uracil + H+ </t>
  </si>
  <si>
    <t>RR03159</t>
  </si>
  <si>
    <t>Cobalt-precorrin 3 + S-Adenosyl-L-methionine &gt;=&lt;Cobalt-precorrin 4 + S-Adenosyl-L-homocysteine</t>
  </si>
  <si>
    <t xml:space="preserve">C0017[c] + C8687[c]  &lt;=&gt; C8688[c] + C0019[c] </t>
  </si>
  <si>
    <t xml:space="preserve">S-Adenosyl-L-methionine + Cobalt-precorrin 3  &lt;=&gt; Cobalt-precorrin 4 + S-Adenosyl-L-homocysteine </t>
  </si>
  <si>
    <t>PA2903</t>
  </si>
  <si>
    <t>RR00652</t>
  </si>
  <si>
    <t>D-Glyceraldehyde-3-phosphate ketol-isomerase</t>
  </si>
  <si>
    <t xml:space="preserve">C0100[c]  &lt;=&gt; C0093[c] </t>
  </si>
  <si>
    <t xml:space="preserve">D-Glyceraldehyde 3-phosphate  &lt;=&gt; Dihydroxyacetone phosphate </t>
  </si>
  <si>
    <t>PA4748</t>
  </si>
  <si>
    <t>RR01593</t>
  </si>
  <si>
    <t>2-Deoxy-D-ribose 5-phosphate + ADP &gt;=&lt; Deoxyribose + ATP</t>
  </si>
  <si>
    <t xml:space="preserve">C0008[c] + C0504[c] + C0065[c]  &lt;=&gt; C1228[c] + C0002[c] </t>
  </si>
  <si>
    <t xml:space="preserve">ADP + 2-Deoxy-D-ribose 5-phosphate + H+  &lt;=&gt; Deoxyribose + ATP </t>
  </si>
  <si>
    <t>PA1950</t>
  </si>
  <si>
    <t>RR00171</t>
  </si>
  <si>
    <t xml:space="preserve">C0002[c] + C0123[c]  &lt;=&gt; C0031[c] + C0008[c] </t>
  </si>
  <si>
    <t xml:space="preserve">ATP + GMP  &lt;=&gt; GDP + ADP </t>
  </si>
  <si>
    <t>RR10368</t>
  </si>
  <si>
    <t>dimethyallyl diphosphate:NAD+ oxidoreductase (R)</t>
  </si>
  <si>
    <t xml:space="preserve">C8935[c] + C0065[c] + C0004[c]  &lt;=&gt; C0194[c] + C0001[c] + C0003[c] </t>
  </si>
  <si>
    <t xml:space="preserve">1-Hydroxy-2-methyl-2-butenyl 4-diphosphate + H+ + NADH  &lt;=&gt; Dimethylallyl diphosphate + H2O + NAD+ </t>
  </si>
  <si>
    <t>PA4557</t>
  </si>
  <si>
    <t>RR03591</t>
  </si>
  <si>
    <t xml:space="preserve">C0170[c] + C0002[c]  &lt;=&gt; C0008[c] + C0113[c] </t>
  </si>
  <si>
    <t xml:space="preserve">dADP + ATP  &lt;=&gt; ADP + dATP </t>
  </si>
  <si>
    <t>RR00546</t>
  </si>
  <si>
    <t>GDP:D-mannose-1-phosphate guanylyltransferase</t>
  </si>
  <si>
    <t xml:space="preserve">C0031[c] + C0480[c] + C0065[c]  &lt;=&gt; C0009[c] + C0081[c] </t>
  </si>
  <si>
    <t xml:space="preserve">GDP + D-Mannose 1-phosphate + H+  &lt;=&gt; Orthophosphate + GDPmannose </t>
  </si>
  <si>
    <t>PA5452 or PA2232 or PA3551</t>
  </si>
  <si>
    <t>PA2232 PA3551 PA5452</t>
  </si>
  <si>
    <t>RR00942</t>
  </si>
  <si>
    <t>Pyridoxine:oxygen oxidoreductase (deaminating)</t>
  </si>
  <si>
    <t xml:space="preserve">C0007[c] + C0257[c]  &lt;=&gt; C0207[c] + C0025[c] </t>
  </si>
  <si>
    <t xml:space="preserve">Oxygen + Pyridoxine  &lt;=&gt; Pyridoxal + H2O2 </t>
  </si>
  <si>
    <t>PA1049</t>
  </si>
  <si>
    <t>RR08845</t>
  </si>
  <si>
    <t>Kt2r</t>
  </si>
  <si>
    <t xml:space="preserve">C0065[e] + C0197[e]  &lt;=&gt; C0197[c] + C0065[c] </t>
  </si>
  <si>
    <t xml:space="preserve">H+[e] + Potassium[e]  &lt;=&gt; Potassium + H+ </t>
  </si>
  <si>
    <t>PA3210</t>
  </si>
  <si>
    <t xml:space="preserve">C0015[c] + C0748[c]  &lt;=&gt; C2098[c] + C0964[c] </t>
  </si>
  <si>
    <t>RR04081</t>
  </si>
  <si>
    <t>4a-hydroxytetrahydrobiopterin hydro-lyase</t>
  </si>
  <si>
    <t xml:space="preserve">C3792[c]  &lt;=&gt; C3793[c] + C0001[c] </t>
  </si>
  <si>
    <t xml:space="preserve">(6R)-6-(L-erythro-1,2-Dihydroxypropyl)-5,6,7,8-tetrahydro-4a-hydroxypterin  &lt;=&gt; (6R)-6-(L-erythro-1,2-Dihydroxypropyl)-7,8-dihydro-6H-pterin + H2O </t>
  </si>
  <si>
    <t>RR03512</t>
  </si>
  <si>
    <t>AMP:pyrophosphate phosphoribosyltransferase</t>
  </si>
  <si>
    <t xml:space="preserve">C0012[c] + C0018[c]  &lt;=&gt; C0101[c] + C0125[c] </t>
  </si>
  <si>
    <t xml:space="preserve">Pyrophosphate + AMP  &lt;=&gt; 5-Phospho-alpha-D-ribose 1-diphosphate + Adenine </t>
  </si>
  <si>
    <t>Pyruvate metabolism</t>
  </si>
  <si>
    <t>RR00018</t>
  </si>
  <si>
    <t>2-Nitropropane:oxygen 2-oxidoreductase</t>
  </si>
  <si>
    <t xml:space="preserve">C0007[c] + 2 C1412[c]  &lt;=&gt; 2 C0171[c] + 2 C0073[c] + 2 C0065[c] </t>
  </si>
  <si>
    <t xml:space="preserve">Oxygen + 2 2-Nitropropane  &lt;=&gt; 2 Acetone + 2 Nitrite + 2 H+ </t>
  </si>
  <si>
    <t>PA1024</t>
  </si>
  <si>
    <t>RR01261</t>
  </si>
  <si>
    <t>5,6-Dihydrouracil amidohydrolase</t>
  </si>
  <si>
    <t xml:space="preserve">C0001[c] + C0332[c]  &lt;=&gt; C1700[c] + C0065[c] </t>
  </si>
  <si>
    <t xml:space="preserve">H2O + 5,6-Dihydrouracil  &lt;=&gt; 3-Ureidopropionate + H+ </t>
  </si>
  <si>
    <t>PA0441</t>
  </si>
  <si>
    <t xml:space="preserve">C0957[e]  &lt;=&gt; C0957[c] </t>
  </si>
  <si>
    <t>RR01018</t>
  </si>
  <si>
    <t>Sedoheptulose-7-phosphate:D-glyceraldehyde-3-phosphateglyceronetransferase</t>
  </si>
  <si>
    <t xml:space="preserve">C0100[c] + C0230[c]  &lt;=&gt; C0228[c] + C0070[c] </t>
  </si>
  <si>
    <t xml:space="preserve">D-Glyceraldehyde 3-phosphate + Sedoheptulose 7-phosphate  &lt;=&gt; D-Erythrose 4-phosphate + D-Fructose 6-phosphate </t>
  </si>
  <si>
    <t>PA2796</t>
  </si>
  <si>
    <t>RR08885</t>
  </si>
  <si>
    <t>D-alanine-D-alanine ligase</t>
  </si>
  <si>
    <t xml:space="preserve">2 C0115[c] + C0002[c]  &lt;=&gt; C0008[c] + C0009[c] + C0065[c] + C0721[c] </t>
  </si>
  <si>
    <t xml:space="preserve">2 D-Alanine + ATP  &lt;=&gt; ADP + Orthophosphate + H+ + D-Alanyl-D-alanine </t>
  </si>
  <si>
    <t>PA4410 or PA4201</t>
  </si>
  <si>
    <t>PA4201 PA4410</t>
  </si>
  <si>
    <t>RR00667</t>
  </si>
  <si>
    <t>Glycerol:NAD+ oxidoreductase</t>
  </si>
  <si>
    <t xml:space="preserve">C0098[c] + C0003[c]  &lt;=&gt; C0445[c] + C0065[c] + C0004[c] </t>
  </si>
  <si>
    <t xml:space="preserve">Glycerol + NAD+  &lt;=&gt; D-Glyceraldehyde + H+ + NADH </t>
  </si>
  <si>
    <t>RR01902</t>
  </si>
  <si>
    <t>L-Glutamate-5-semialdehyde:NADP+ 5-oxidoreductase (phosphorylationg)</t>
  </si>
  <si>
    <t xml:space="preserve">C0844[c] + C0009[c] + C0006[c]  &lt;=&gt; C2066[c] + C0005[c] + C0065[c] </t>
  </si>
  <si>
    <t xml:space="preserve">L-Glutamate 5-semialdehyde + Orthophosphate + NADP+  &lt;=&gt; L-Glutamyl 5-phosphate + NADPH + H+ </t>
  </si>
  <si>
    <t>PA4007</t>
  </si>
  <si>
    <t xml:space="preserve">C0084[c] + C0022[c]  &lt;=&gt; C0010[c] + C2097[c] </t>
  </si>
  <si>
    <t>Pentose and glucuronate interconversions</t>
  </si>
  <si>
    <t>RR09898</t>
  </si>
  <si>
    <t>3-demethylubiquinone-9 3-methyltransferase</t>
  </si>
  <si>
    <t xml:space="preserve">C2033[c] + C0017[c]  &lt;=&gt; C1332[c] + C0065[c] + C0019[c] </t>
  </si>
  <si>
    <t xml:space="preserve">3-Demethylubiquinone-9 + S-Adenosyl-L-methionine  &lt;=&gt; Ubiquinone-9 + H+ + S-Adenosyl-L-homocysteine </t>
  </si>
  <si>
    <t>PA3171</t>
  </si>
  <si>
    <t>2,4-Dichlorobenzoate degradation</t>
  </si>
  <si>
    <t>RR00109</t>
  </si>
  <si>
    <t xml:space="preserve">C0014[c] + C0002[c]  &lt;=&gt; C0008[c] + C0060[c] </t>
  </si>
  <si>
    <t xml:space="preserve">UDP + ATP  &lt;=&gt; ADP + UTP </t>
  </si>
  <si>
    <t>RR08739</t>
  </si>
  <si>
    <t>glycerol transport via channel</t>
  </si>
  <si>
    <t xml:space="preserve">C0098[c]  &lt;=&gt; C0098[e] </t>
  </si>
  <si>
    <t xml:space="preserve">Glycerol  &lt;=&gt; Glycerol[e] </t>
  </si>
  <si>
    <t>PA3581</t>
  </si>
  <si>
    <t>RR09929</t>
  </si>
  <si>
    <t>arsenate reductase</t>
  </si>
  <si>
    <t xml:space="preserve">C8401[c] + C9561[c]  &lt;=&gt; C9562[c] + C3993[c] </t>
  </si>
  <si>
    <t xml:space="preserve">Arsenate ion + glutaredoxin (reduced)  &lt;=&gt; glutaredoxin (disulfide) + Arsenite </t>
  </si>
  <si>
    <t>PA0950 or PA2279</t>
  </si>
  <si>
    <t>PA0950 PA2279</t>
  </si>
  <si>
    <t>RR10080</t>
  </si>
  <si>
    <t>fumarate transport in/out via proton symport</t>
  </si>
  <si>
    <t xml:space="preserve">C0065[e] + C0104[e]  &lt;=&gt; C0104[c] + C0065[c] </t>
  </si>
  <si>
    <t xml:space="preserve">H+[e] + Fumarate[e]  &lt;=&gt; Fumarate + H+ </t>
  </si>
  <si>
    <t>PA1183 or PA0119</t>
  </si>
  <si>
    <t>PA0119 PA1183</t>
  </si>
  <si>
    <t>RR00779</t>
  </si>
  <si>
    <t>GMP:pyrophosphate phosphoribosyltransferase</t>
  </si>
  <si>
    <t xml:space="preserve">C0012[c] + C0123[c]  &lt;=&gt; C0101[c] + C0199[c] </t>
  </si>
  <si>
    <t xml:space="preserve">Pyrophosphate + GMP  &lt;=&gt; 5-Phospho-alpha-D-ribose 1-diphosphate + Guanine </t>
  </si>
  <si>
    <t>RR10070</t>
  </si>
  <si>
    <t>ethanol transport in/out via diffusion</t>
  </si>
  <si>
    <t xml:space="preserve">C0359[e]  &lt;=&gt; C0359[c] </t>
  </si>
  <si>
    <t xml:space="preserve">Ethanol[e]  &lt;=&gt; Ethanol </t>
  </si>
  <si>
    <t>RR09741</t>
  </si>
  <si>
    <t>Potassium - proton antiport</t>
  </si>
  <si>
    <t xml:space="preserve">C0065[e] + C0197[c]  &lt;=&gt; C0197[e] + C0065[c] </t>
  </si>
  <si>
    <t xml:space="preserve">H+[e] + Potassium  &lt;=&gt; Potassium[e] + H+ </t>
  </si>
  <si>
    <t>PA1207</t>
  </si>
  <si>
    <t>RR00529</t>
  </si>
  <si>
    <t>Hydrogen-sulfide:NADP+ oxidoreductase</t>
  </si>
  <si>
    <t xml:space="preserve">3 C0001[c] + 3 C0006[c] + C0231[c]  &lt;=&gt; C0079[c] + 3 C0005[c] + 5 C0065[c] </t>
  </si>
  <si>
    <t xml:space="preserve">3 H2O + 3 NADP+ + Hydrogen sulfide  &lt;=&gt; Sulfite + 3 NADPH + 5 H+ </t>
  </si>
  <si>
    <t>PA1838 and PA4513 or PA4130 and PA4513</t>
  </si>
  <si>
    <t>PA1838 PA4130 PA4513</t>
  </si>
  <si>
    <t>RR03822</t>
  </si>
  <si>
    <t>L-Aspartate-4-semialdehyde:NADP+ oxidoreductase (phosphorylating)</t>
  </si>
  <si>
    <t xml:space="preserve">C0341[c] + C0009[c] + C0006[c]  &lt;=&gt; C1950[c] + C0005[c] + C0065[c] </t>
  </si>
  <si>
    <t xml:space="preserve">L-Aspartate 4-semialdehyde + Orthophosphate + NADP+  &lt;=&gt; 4-Phospho-L-aspartate + NADPH + H+ </t>
  </si>
  <si>
    <t>PA3116 or PA3117</t>
  </si>
  <si>
    <t>PA3116 PA3117</t>
  </si>
  <si>
    <t>beta-Alanine metabolism</t>
  </si>
  <si>
    <t xml:space="preserve">C2682[c]  &lt;=&gt; C0100[c] + C0020[c] </t>
  </si>
  <si>
    <t>RR03894</t>
  </si>
  <si>
    <t>ATP:pantetheine-4'-phosphate adenylyltransferase</t>
  </si>
  <si>
    <t xml:space="preserve">C0822[c] + C0065[c] + C0002[c]  &lt;=&gt; C0012[c] + C0647[c] </t>
  </si>
  <si>
    <t xml:space="preserve">Pantetheine 4'-phosphate + H+ + ATP  &lt;=&gt; Pyrophosphate + Dephospho-CoA </t>
  </si>
  <si>
    <t>PA0363</t>
  </si>
  <si>
    <t xml:space="preserve">C0065[e] + C0041[e]  &lt;=&gt; C0041[c] + C0065[c] </t>
  </si>
  <si>
    <t>RR00397</t>
  </si>
  <si>
    <t>L-Phenylalanine:2-oxoglutarate aminotransferase</t>
  </si>
  <si>
    <t xml:space="preserve">C0064[c] + C0024[c]  &lt;=&gt; C0139[c] + C0023[c] </t>
  </si>
  <si>
    <t xml:space="preserve">L-Phenylalanine + 2-Oxoglutarate  &lt;=&gt; Phenylpyruvate + L-Glutamate </t>
  </si>
  <si>
    <t>Folate biosynthesis</t>
  </si>
  <si>
    <t>RR03757</t>
  </si>
  <si>
    <t>3-Dehydroshikimate hydro-lyase</t>
  </si>
  <si>
    <t xml:space="preserve">C1696[c]  &lt;=&gt; C0189[c] + C0001[c] </t>
  </si>
  <si>
    <t xml:space="preserve">3-Dehydroshikimate  &lt;=&gt; 3,4-Dihydroxybenzoate + H2O </t>
  </si>
  <si>
    <t>RR01150</t>
  </si>
  <si>
    <t xml:space="preserve">C0291[c] + C0002[c]  &lt;=&gt; C0008[c] + C0352[c] </t>
  </si>
  <si>
    <t xml:space="preserve">dTDP + ATP  &lt;=&gt; ADP + dTTP </t>
  </si>
  <si>
    <t xml:space="preserve">C0029[c] + C0002[c]  &lt;=&gt; C0008[c] + C0188[c] </t>
  </si>
  <si>
    <t>RR03873</t>
  </si>
  <si>
    <t>ATP:nicotinamide-nucleotide adenylyltransferase</t>
  </si>
  <si>
    <t xml:space="preserve">C0859[c] + C0065[c] + C0002[c]  &lt;=&gt; C0012[c] + C0630[c] </t>
  </si>
  <si>
    <t xml:space="preserve">Nicotinate D-ribonucleotide + H+ + ATP  &lt;=&gt; Pyrophosphate + Deamino-NAD+ </t>
  </si>
  <si>
    <t>PA4006</t>
  </si>
  <si>
    <t xml:space="preserve">C0067[c] + C0024[c]  &lt;=&gt; C0023[c] + C0854[c] </t>
  </si>
  <si>
    <t>RR01300</t>
  </si>
  <si>
    <t>Indole hydro-lyase (adding indoleglycerol-phosphate)</t>
  </si>
  <si>
    <t xml:space="preserve">C0100[c] + C0355[c]  &lt;=&gt; C2184[c] </t>
  </si>
  <si>
    <t xml:space="preserve">D-Glyceraldehyde 3-phosphate + Indole  &lt;=&gt; Indoleglycerol phosphate </t>
  </si>
  <si>
    <t>PA0035 and PA0036</t>
  </si>
  <si>
    <t>PA0035 PA0036</t>
  </si>
  <si>
    <t>RR00519</t>
  </si>
  <si>
    <t>sn-Glycerol-3-phosphate:NADP+ 2-oxidoreductase</t>
  </si>
  <si>
    <t xml:space="preserve">C0078[c] + C0006[c]  &lt;=&gt; C0093[c] + C0005[c] + C0065[c] </t>
  </si>
  <si>
    <t xml:space="preserve">sn-Glycerol 3-phosphate + NADP+  &lt;=&gt; Dihydroxyacetone phosphate + NADPH + H+ </t>
  </si>
  <si>
    <t>PA1614</t>
  </si>
  <si>
    <t>RR00771</t>
  </si>
  <si>
    <t>5,10-Methylenetetrahydrofolate:NADP+ oxidoreductase</t>
  </si>
  <si>
    <t xml:space="preserve">C0122[c] + C0006[c]  &lt;=&gt; C0005[c] + C0343[c] + C0065[c] </t>
  </si>
  <si>
    <t xml:space="preserve">5,10-Methylenetetrahydrofolate + NADP+  &lt;=&gt; NADPH + 5,10-Methenyltetrahydrofolate + H+ </t>
  </si>
  <si>
    <t>RR04092</t>
  </si>
  <si>
    <t>(S)-Hydroxyoctanoyl-CoA hydro-lyase</t>
  </si>
  <si>
    <t xml:space="preserve">C3051[c]  &lt;=&gt; C0001[c] + C3061[c] </t>
  </si>
  <si>
    <t xml:space="preserve">(S)-Hydroxyoctanoyl-CoA  &lt;=&gt; H2O + trans-Oct-2-enoyl-CoA </t>
  </si>
  <si>
    <t>RR01295</t>
  </si>
  <si>
    <t xml:space="preserve">C0960[c] + C0002[c]  &lt;=&gt; C0008[c] + C0353[c] </t>
  </si>
  <si>
    <t xml:space="preserve">dUDP + ATP  &lt;=&gt; ADP + dUTP </t>
  </si>
  <si>
    <t>RR03047</t>
  </si>
  <si>
    <t>MurAc(oyl-L-Ala-D-gamma-Glu-L-Lys-D-Ala-D-Ala)-diphospho-undecaprenol + UDP-N-acetyl-D-glucosamine &gt;=&lt; Undecaprenyl-diphospho-N-acetylmuramoyl-(N-acetylglucosamine)-L-alanyl-gamma-D-glutamyl-L-lysyl-D-alanyl-D-alanine + UDP</t>
  </si>
  <si>
    <t xml:space="preserve">C2907[c] + C0037[c]  &lt;=&gt; C0014[c] + C3425[c] + C0065[c] </t>
  </si>
  <si>
    <t xml:space="preserve">MurAc(oyl-L-Ala-D-gamma-Glu-L-Lys-D-Ala-D-Ala)-diphospho-undecaprenol + UDP-N-acetyl-D-glucosamine  &lt;=&gt; UDP + Undecaprenyl-diphospho-N-acetylmuramoyl-(N-acetylglucosamine)-L-alanyl-gamma-D-glutamyl-L-lysyl-D-alanyl-D-alanine + H+ </t>
  </si>
  <si>
    <t>PA4412</t>
  </si>
  <si>
    <t>RR08702</t>
  </si>
  <si>
    <t>D-alanine transport via proton symport</t>
  </si>
  <si>
    <t xml:space="preserve">C0115[e] + C0065[e]  &lt;=&gt; C0115[c] + C0065[c] </t>
  </si>
  <si>
    <t xml:space="preserve">D-Alanine[e] + H+[e]  &lt;=&gt; D-Alanine + H+ </t>
  </si>
  <si>
    <t>PA0789 or PA5097</t>
  </si>
  <si>
    <t>PA0789 PA5097</t>
  </si>
  <si>
    <t>RR02462</t>
  </si>
  <si>
    <t>5-Carboxymethyl-2-hydroxymuconic-semialdehyde:NAD+ oxidoreductase</t>
  </si>
  <si>
    <t xml:space="preserve">C2795[c] + C0001[c] + C0003[c]  &lt;=&gt; C2545[c] + C0065[c] + C0004[c] </t>
  </si>
  <si>
    <t xml:space="preserve">2-Hydroxy-5-carboxymethylmuconate semialdehyde + H2O + NAD+  &lt;=&gt; 5-Carboxymethyl-2-hydroxymuconate + H+ + NADH </t>
  </si>
  <si>
    <t>PA4123</t>
  </si>
  <si>
    <t xml:space="preserve">C0001[c] + C0105[c] + C0003[c]  &lt;=&gt; C0192[c] + C0957[c] + C0065[c] + C0004[c] </t>
  </si>
  <si>
    <t>RR00082</t>
  </si>
  <si>
    <t>NADPH:oxidized-glutathione oxidoreductase</t>
  </si>
  <si>
    <t xml:space="preserve">2 C0042[c] + C0006[c]  &lt;=&gt; C0109[c] + C0005[c] + C0065[c] </t>
  </si>
  <si>
    <t xml:space="preserve">2 Glutathione + NADP+  &lt;=&gt; Oxidized glutathione + NADPH + H+ </t>
  </si>
  <si>
    <t>PA2025</t>
  </si>
  <si>
    <t>RR00147</t>
  </si>
  <si>
    <t>UDPglucose 4-epimerase</t>
  </si>
  <si>
    <t xml:space="preserve">C0026[c]  &lt;=&gt; C0043[c] </t>
  </si>
  <si>
    <t xml:space="preserve">UDPglucose  &lt;=&gt; UDP-D-galactose </t>
  </si>
  <si>
    <t>PA1384</t>
  </si>
  <si>
    <t xml:space="preserve">C0024[c] + C0105[c]  &lt;=&gt; C0023[c] + C0192[c] </t>
  </si>
  <si>
    <t xml:space="preserve">C0039[c]  &lt;=&gt; C0538[c] </t>
  </si>
  <si>
    <t xml:space="preserve">C0024[c] + C0317[c]  &lt;=&gt; C0023[c] + C0502[c] </t>
  </si>
  <si>
    <t xml:space="preserve">C0286[c]  &lt;=&gt; C0001[c] + C2037[c] </t>
  </si>
  <si>
    <t>RR00268</t>
  </si>
  <si>
    <t xml:space="preserve">C0046[c] + C0002[c]  &lt;=&gt; C0008[c] + C0094[c] </t>
  </si>
  <si>
    <t xml:space="preserve">CMP + ATP  &lt;=&gt; ADP + CDP </t>
  </si>
  <si>
    <t>RR03227</t>
  </si>
  <si>
    <t>1-Hydroxy-2-methyl-2-butenyl 4-diphosphate + 2 H+ &gt;=&lt;Isopentenyl diphosphate + H2O</t>
  </si>
  <si>
    <t xml:space="preserve">C8935[c] + C0065[c] + C0004[c]  &lt;=&gt; C0001[c] + C0003[c] + C0111[c] </t>
  </si>
  <si>
    <t xml:space="preserve">1-Hydroxy-2-methyl-2-butenyl 4-diphosphate + H+ + NADH  &lt;=&gt; H2O + NAD+ + Isopentenyl diphosphate </t>
  </si>
  <si>
    <t xml:space="preserve">C0024[c] + C0041[c]  &lt;=&gt; C0032[c] + C0023[c] </t>
  </si>
  <si>
    <t>RR09735</t>
  </si>
  <si>
    <t>Benzoate transport in via proton symport</t>
  </si>
  <si>
    <t xml:space="preserve">C0148[e] + C0065[e]  &lt;=&gt; C0148[c] + C0065[c] </t>
  </si>
  <si>
    <t xml:space="preserve">Benzoate[e] + H+[e]  &lt;=&gt; Benzoate + H+ </t>
  </si>
  <si>
    <t>PA4900</t>
  </si>
  <si>
    <t xml:space="preserve">C2769[c]  &lt;=&gt; C0001[c] + C2571[c] </t>
  </si>
  <si>
    <t>RR00223</t>
  </si>
  <si>
    <t xml:space="preserve">C0001[c] + C0037[c]  &lt;=&gt; C0014[c] + C0486[c] + C0065[c] </t>
  </si>
  <si>
    <t xml:space="preserve">H2O + UDP-N-acetyl-D-glucosamine  &lt;=&gt; UDP + N-Acetyl-D-mannosamine + H+ </t>
  </si>
  <si>
    <t>RR00446</t>
  </si>
  <si>
    <t>L-Threonine acetaldehyde-lyase</t>
  </si>
  <si>
    <t xml:space="preserve">C0156[c]  &lt;=&gt; C0069[c] + C0033[c] </t>
  </si>
  <si>
    <t xml:space="preserve">L-Threonine  &lt;=&gt; Acetaldehyde + Glycine </t>
  </si>
  <si>
    <t>PA5413 or PA0902 or PA5415 or PA4602 or PA2444</t>
  </si>
  <si>
    <t>PA0902 PA2444 PA4602 PA5413 PA5415</t>
  </si>
  <si>
    <t>RR10072</t>
  </si>
  <si>
    <t>magnesium transport in/out via permease (no H+)</t>
  </si>
  <si>
    <t xml:space="preserve">C0248[c]  &lt;=&gt; C0248[e] </t>
  </si>
  <si>
    <t xml:space="preserve">Magnesium  &lt;=&gt; Magnesium[e] </t>
  </si>
  <si>
    <t>PA5268 or PA1913</t>
  </si>
  <si>
    <t>PA1913 PA5268</t>
  </si>
  <si>
    <t>Methane metabolism</t>
  </si>
  <si>
    <t>RR00420</t>
  </si>
  <si>
    <t xml:space="preserve">C0002[c] + C0088[c]  &lt;=&gt; C0008[c] + C0066[c] </t>
  </si>
  <si>
    <t xml:space="preserve">ATP + IDP  &lt;=&gt; ADP + ITP </t>
  </si>
  <si>
    <t>RR00617</t>
  </si>
  <si>
    <t>UMP:pyrophosphate phosphoribosyltransferase</t>
  </si>
  <si>
    <t xml:space="preserve">C0012[c] + C0089[c]  &lt;=&gt; C0101[c] + C0090[c] </t>
  </si>
  <si>
    <t xml:space="preserve">Pyrophosphate + UMP  &lt;=&gt; 5-Phospho-alpha-D-ribose 1-diphosphate + Uracil </t>
  </si>
  <si>
    <t>PA0403 or PA4646</t>
  </si>
  <si>
    <t>PA0403 PA4646</t>
  </si>
  <si>
    <t>RR02629</t>
  </si>
  <si>
    <t>O-Phospho-4-hydroxy-L-threonine:2-oxoglutarate aminotransferase</t>
  </si>
  <si>
    <t xml:space="preserve">C0024[c] + C3531[c]  &lt;=&gt; C0023[c] + C3530[c] </t>
  </si>
  <si>
    <t xml:space="preserve">2-Oxoglutarate + O-Phospho-4-hydroxy-L-threonine  &lt;=&gt; L-Glutamate + 2-Oxo-3-hydroxy-4-phosphobutanoate </t>
  </si>
  <si>
    <t xml:space="preserve">C0005[c] + C0003[c]  &lt;=&gt; C0006[c] + C0004[c] </t>
  </si>
  <si>
    <t>RR01271</t>
  </si>
  <si>
    <t>N2-Acetyl-L-ornithine:L-glutamate N-acetyltransferase</t>
  </si>
  <si>
    <t xml:space="preserve">C0337[c] + C0023[c]  &lt;=&gt; C0062[c] + C0472[c] </t>
  </si>
  <si>
    <t xml:space="preserve">N2-Acetyl-L-ornithine + L-Glutamate  &lt;=&gt; L-Ornithine + N-Acetyl-L-glutamate </t>
  </si>
  <si>
    <t>PA4402</t>
  </si>
  <si>
    <t>RR00952</t>
  </si>
  <si>
    <t>Nicotinate D-ribonucleotide:pyrophosphate phosphoribosyltransferase</t>
  </si>
  <si>
    <t xml:space="preserve">C0859[c] + C0012[c]  &lt;=&gt; C0101[c] + C0065[c] + C0210[c] </t>
  </si>
  <si>
    <t xml:space="preserve">Nicotinate D-ribonucleotide + Pyrophosphate  &lt;=&gt; 5-Phospho-alpha-D-ribose 1-diphosphate + H+ + Nicotinate </t>
  </si>
  <si>
    <t>PA4919</t>
  </si>
  <si>
    <t>RR09921</t>
  </si>
  <si>
    <t>beta-lactamase</t>
  </si>
  <si>
    <t xml:space="preserve">C0001[c] + C9496[c]  &lt;=&gt; C9497[c] + C0065[c] </t>
  </si>
  <si>
    <t xml:space="preserve">H2O + Penicillin  &lt;=&gt; Penicilloic acid + H+ </t>
  </si>
  <si>
    <t>PA4110</t>
  </si>
  <si>
    <t>RR00989</t>
  </si>
  <si>
    <t>Homoserine O-acetyltransferase</t>
  </si>
  <si>
    <t xml:space="preserve">C0022[c] + C0219[c]  &lt;=&gt; C0779[c] + C0010[c] </t>
  </si>
  <si>
    <t xml:space="preserve">Acetyl-CoA + L-Homoserine  &lt;=&gt; O-Acetyl-L-homoserine + CoA </t>
  </si>
  <si>
    <t>PA0390</t>
  </si>
  <si>
    <t xml:space="preserve">C0254[c] + 3 C0065[c]  &lt;=&gt; C0001[c] + C0326[c] </t>
  </si>
  <si>
    <t xml:space="preserve">C0023[c]  &lt;=&gt; C0179[c] </t>
  </si>
  <si>
    <t>Citrate cycle (TCA cycle)</t>
  </si>
  <si>
    <t>RR02306</t>
  </si>
  <si>
    <t>5-Phospho-D-ribosylamine:glycine ligase (ADP-forming)</t>
  </si>
  <si>
    <t xml:space="preserve">C1954[c] + C0033[c] + C0002[c]  &lt;=&gt; C0008[c] + C0009[c] + C0065[c] + C2358[c] </t>
  </si>
  <si>
    <t xml:space="preserve">5-Phosphoribosylamine + Glycine + ATP  &lt;=&gt; ADP + Orthophosphate + H+ + 5'-Phosphoribosylglycinamide </t>
  </si>
  <si>
    <t>PA4855</t>
  </si>
  <si>
    <t>RR02346</t>
  </si>
  <si>
    <t>1-(5-Phospho-D-ribosyl)-5-amino-4-imidazolecarboxylate carboxy-lyase</t>
  </si>
  <si>
    <t xml:space="preserve">C0065[c] + C2857[c]  &lt;=&gt; C2114[c] + C0011[c] </t>
  </si>
  <si>
    <t xml:space="preserve">H+ + 1-(5-Phospho-D-ribosyl)-5-amino-4-imidazolecarboxylate  &lt;=&gt; Aminoimidazole ribotide + CO2 </t>
  </si>
  <si>
    <t>PA5426 or PA5425</t>
  </si>
  <si>
    <t>PA5425 PA5426</t>
  </si>
  <si>
    <t>RR08613</t>
  </si>
  <si>
    <t>allantoin transport in via proton symport</t>
  </si>
  <si>
    <t xml:space="preserve">C0065[e] + C1078[e]  &lt;=&gt; C1078[c] + C0065[c] </t>
  </si>
  <si>
    <t xml:space="preserve">H+[e] + Allantoin[e]  &lt;=&gt; Allantoin + H+ </t>
  </si>
  <si>
    <t>PA0438</t>
  </si>
  <si>
    <t>RR03900</t>
  </si>
  <si>
    <t>3-Hydroxypropionyl-CoA hydro-lyase</t>
  </si>
  <si>
    <t xml:space="preserve">C3310[c]  &lt;=&gt; C0001[c] + C0655[c] </t>
  </si>
  <si>
    <t xml:space="preserve">3-Hydroxypropionyl-CoA  &lt;=&gt; H2O + Propenoyl-CoA </t>
  </si>
  <si>
    <t>RR00448</t>
  </si>
  <si>
    <t>Ethanol:NAD+ oxidoreductase</t>
  </si>
  <si>
    <t xml:space="preserve">C0359[c] + C0003[c]  &lt;=&gt; C0069[c] + C0065[c] + C0004[c] </t>
  </si>
  <si>
    <t xml:space="preserve">Ethanol + NAD+  &lt;=&gt; Acetaldehyde + H+ + NADH </t>
  </si>
  <si>
    <t xml:space="preserve">C0036[c] + C0002[c] + C0010[c]  &lt;=&gt; C0076[c] + C0008[c] + C0009[c] </t>
  </si>
  <si>
    <t>RR04152</t>
  </si>
  <si>
    <t>3,4-Dihydroxyphenylethyleneglycol:NAD+ oxidoreductase</t>
  </si>
  <si>
    <t xml:space="preserve">C3240[c] + C0003[c]  &lt;=&gt; C3241[c] + C0065[c] + C0004[c] </t>
  </si>
  <si>
    <t xml:space="preserve">3,4-Dihydroxyphenylethyleneglycol + NAD+  &lt;=&gt; 3,4-Dihydroxymandelaldehyde + H+ + NADH </t>
  </si>
  <si>
    <t xml:space="preserve">C0031[c] + C0002[c]  &lt;=&gt; C0008[c] + C0038[c] </t>
  </si>
  <si>
    <t>RR09945</t>
  </si>
  <si>
    <t>deoxyadenosine transport</t>
  </si>
  <si>
    <t xml:space="preserve">C3026[c]  &lt;=&gt; C3026[e] </t>
  </si>
  <si>
    <t xml:space="preserve">5'-Deoxyadenosine  &lt;=&gt; 5'-Deoxyadenosine[e] </t>
  </si>
  <si>
    <t xml:space="preserve">C0348[c] + C0001[c]  &lt;=&gt; C2491[c] </t>
  </si>
  <si>
    <t>RR00099</t>
  </si>
  <si>
    <t xml:space="preserve">C0350[c] + C0065[c] + C0002[c]  &lt;=&gt; C0012[c] + C0003[c] </t>
  </si>
  <si>
    <t xml:space="preserve">Nicotinamide D-ribonucleotide + H+ + ATP  &lt;=&gt; Pyrophosphate + NAD+ </t>
  </si>
  <si>
    <t xml:space="preserve">C0127[c] + C0003[c]  &lt;=&gt; C0032[c] + C0065[c] + C0004[c] </t>
  </si>
  <si>
    <t>RR03500</t>
  </si>
  <si>
    <t>S-Adenosyl-L-methionine carboxy-lyase</t>
  </si>
  <si>
    <t xml:space="preserve">C0017[c] + C0065[c]  &lt;=&gt; C0825[c] + C0011[c] </t>
  </si>
  <si>
    <t xml:space="preserve">S-Adenosyl-L-methionine + H+  &lt;=&gt; S-Adenosylmethioninamine + CO2 </t>
  </si>
  <si>
    <t>PA0654</t>
  </si>
  <si>
    <t>Starch and sucrose metabolism</t>
  </si>
  <si>
    <t>RR04084</t>
  </si>
  <si>
    <t>(S)-3-Hydroxyhexadecanoyl-CoA:NAD+ oxidoreductase</t>
  </si>
  <si>
    <t xml:space="preserve">C3044[c] + C0003[c]  &lt;=&gt; C3045[c] + C0065[c] + C0004[c] </t>
  </si>
  <si>
    <t xml:space="preserve">(S)-3-Hydroxyhexadecanoyl-CoA + NAD+  &lt;=&gt; 3-Oxopalmitoyl-CoA + H+ + NADH </t>
  </si>
  <si>
    <t>RR09715</t>
  </si>
  <si>
    <t>Lauroyl-CoA:acetyl-CoA C-acyltransferase</t>
  </si>
  <si>
    <t xml:space="preserve">C0022[c] + C1245[c]  &lt;=&gt; C9461[c] + C0010[c] </t>
  </si>
  <si>
    <t xml:space="preserve">Acetyl-CoA + Lauroyl-CoA  &lt;=&gt; 3-Oxotetradecanoyl-CoA + CoA </t>
  </si>
  <si>
    <t>RR01873</t>
  </si>
  <si>
    <t>(S)-3-Hydroxybutanoyl-CoA 3-epimerase</t>
  </si>
  <si>
    <t xml:space="preserve">C0829[c]  &lt;=&gt; C2207[c] </t>
  </si>
  <si>
    <t xml:space="preserve">(S)-3-Hydroxybutanoyl-CoA  &lt;=&gt; (R)-3-Hydroxybutanoyl-CoA </t>
  </si>
  <si>
    <t>PA3014</t>
  </si>
  <si>
    <t>RR02299</t>
  </si>
  <si>
    <t>3-Hydroxyisopentyl-CoA hydro-lyase</t>
  </si>
  <si>
    <t xml:space="preserve">C3496[c]  &lt;=&gt; C0001[c] + C1939[c] </t>
  </si>
  <si>
    <t xml:space="preserve">3-Hydroxyisovaleryl-CoA  &lt;=&gt; H2O + 3-Methylcrotonyl-CoA </t>
  </si>
  <si>
    <t>RR09928</t>
  </si>
  <si>
    <t>Arginine:Agmatine antiporter</t>
  </si>
  <si>
    <t xml:space="preserve">C0050[e] + C0147[c]  &lt;=&gt; C0147[e] + C0050[c] </t>
  </si>
  <si>
    <t xml:space="preserve">L-Arginine[e] + Agmatine  &lt;=&gt; Agmatine[e] + L-Arginine </t>
  </si>
  <si>
    <t>PA1819</t>
  </si>
  <si>
    <t xml:space="preserve">2 C0022[c]  &lt;=&gt; C0273[c] + C0010[c] </t>
  </si>
  <si>
    <t>RR02499</t>
  </si>
  <si>
    <t>1-(5'-Phosphoribosyl)-5-amino-4-(N-succinocarboxamide)-imidazoleAMP-lyase</t>
  </si>
  <si>
    <t xml:space="preserve">C2890[c]  &lt;=&gt; C2817[c] + C0104[c] </t>
  </si>
  <si>
    <t xml:space="preserve">1-(5'-Phosphoribosyl)-5-amino-4-(N-succinocarboxamide)-imidazole  &lt;=&gt; 1-(5'-Phosphoribosyl)-5-amino-4-imidazolecarboxamide + Fumarate </t>
  </si>
  <si>
    <t>PA2629 or PA3516 or PA3517</t>
  </si>
  <si>
    <t>RR01275</t>
  </si>
  <si>
    <t>N-Formimino-L-glutamate iminohydrolase</t>
  </si>
  <si>
    <t xml:space="preserve">C0001[c] + C0339[c]  &lt;=&gt; C0758[c] + C0957[c] </t>
  </si>
  <si>
    <t xml:space="preserve">H2O + N-Formimino-L-glutamate  &lt;=&gt; N-Formyl-L-glutamate + NH4+ </t>
  </si>
  <si>
    <t>PA5106</t>
  </si>
  <si>
    <t>RR03017</t>
  </si>
  <si>
    <t xml:space="preserve">C0280[c] + C2903[c]  &lt;=&gt; C0089[c] + C3420[c] </t>
  </si>
  <si>
    <t xml:space="preserve">Undecaprenyl phosphate + UDP-N-acetylmuramoyl-L-alanyl-D-glutamyl-L-lysyl-D-alanyl-D-alanine  &lt;=&gt; UMP + Undecaprenyl-diphospho-N-acetylmuramoyl-L-alanyl-D-glutamyl-L-lysyl-D-alanyl-D-alanine </t>
  </si>
  <si>
    <t>RR01014</t>
  </si>
  <si>
    <t>D-Mannose 6-phosphate 1,6-phosphomutase</t>
  </si>
  <si>
    <t xml:space="preserve">C0227[c]  &lt;=&gt; C0480[c] </t>
  </si>
  <si>
    <t xml:space="preserve">D-Mannose 6-phosphate  &lt;=&gt; D-Mannose 1-phosphate </t>
  </si>
  <si>
    <t>PA5322</t>
  </si>
  <si>
    <t>RR01805</t>
  </si>
  <si>
    <t>7,8-Diaminononanoate:carbon-dioxide cyclo-ligase</t>
  </si>
  <si>
    <t xml:space="preserve">C0752[c] + C0011[c] + C0002[c]  &lt;=&gt; C0008[c] + C1294[c] + C0009[c] + 3 C0065[c] </t>
  </si>
  <si>
    <t xml:space="preserve">7,8-Diaminononanoate + CO2 + ATP  &lt;=&gt; ADP + Dethiobiotin + Orthophosphate + 3 H+ </t>
  </si>
  <si>
    <t>PA0504</t>
  </si>
  <si>
    <t>RR08868</t>
  </si>
  <si>
    <t>CHLt2r</t>
  </si>
  <si>
    <t xml:space="preserve">C0065[e] + C0096[e]  &lt;=&gt; C0096[c] + C0065[c] </t>
  </si>
  <si>
    <t xml:space="preserve">H+[e] + Choline[e]  &lt;=&gt; Choline + H+ </t>
  </si>
  <si>
    <t>(PA3933 or PA5291 or PA5375)</t>
  </si>
  <si>
    <t>PA3933 PA5291 PA5375</t>
  </si>
  <si>
    <t>RR00142</t>
  </si>
  <si>
    <t>Pyridoxine 5-phosphate:oxygen oxidoreductase (deaminating)</t>
  </si>
  <si>
    <t xml:space="preserve">C0007[c] + C0473[c]  &lt;=&gt; C0016[c] + C0025[c] </t>
  </si>
  <si>
    <t xml:space="preserve">Oxygen + Pyridoxine phosphate  &lt;=&gt; Pyridoxal phosphate + H2O2 </t>
  </si>
  <si>
    <t>Tetracycline biosynthesis</t>
  </si>
  <si>
    <t>RR01290</t>
  </si>
  <si>
    <t xml:space="preserve">C0523[c] + C0002[c]  &lt;=&gt; C0008[c] + C0351[c] </t>
  </si>
  <si>
    <t xml:space="preserve">dCDP + ATP  &lt;=&gt; ADP + dCTP </t>
  </si>
  <si>
    <t xml:space="preserve">C0065[c] + C2506[c]  &lt;=&gt; C1610[c] </t>
  </si>
  <si>
    <t>RR03641</t>
  </si>
  <si>
    <t>D-Glycerate:NADP+ 2-oxidoreductase</t>
  </si>
  <si>
    <t xml:space="preserve">C0215[c] + C0003[c]  &lt;=&gt; C0065[c] + C0141[c] + C0004[c] </t>
  </si>
  <si>
    <t xml:space="preserve">D-Glycerate + NAD+  &lt;=&gt; H+ + Hydroxypyruvate + NADH </t>
  </si>
  <si>
    <t>PA4626 or PA1499</t>
  </si>
  <si>
    <t>PA1499 PA4626</t>
  </si>
  <si>
    <t>RR04088</t>
  </si>
  <si>
    <t>Decanoyl-CoA:acetyl-CoA C-acyltransferase</t>
  </si>
  <si>
    <t xml:space="preserve">C0022[c] + C3059[c]  &lt;=&gt; C3048[c] + C0010[c] </t>
  </si>
  <si>
    <t xml:space="preserve">Acetyl-CoA + Decanoyl-CoA  &lt;=&gt; 3-Oxododecanoyl-CoA + CoA </t>
  </si>
  <si>
    <t>RR00592</t>
  </si>
  <si>
    <t>5,6,7,8-Tetrahydrofolate:NADP+ oxidoreductase</t>
  </si>
  <si>
    <t xml:space="preserve">C0085[c] + C0006[c]  &lt;=&gt; C0325[c] + C0005[c] + C0065[c] </t>
  </si>
  <si>
    <t xml:space="preserve">Tetrahydrofolate + NADP+  &lt;=&gt; Dihydrofolate + NADPH + H+ </t>
  </si>
  <si>
    <t>RR01583</t>
  </si>
  <si>
    <t>LL-2,6-Diaminoheptanedioate 2-epimerase</t>
  </si>
  <si>
    <t xml:space="preserve">C0498[c]  &lt;=&gt; C0507[c] </t>
  </si>
  <si>
    <t xml:space="preserve">LL-2,6-Diaminoheptanedioate  &lt;=&gt; meso-2,6-Diaminoheptanedioate </t>
  </si>
  <si>
    <t>PA5278</t>
  </si>
  <si>
    <t>RR03160</t>
  </si>
  <si>
    <t>cobalt-precorrin-4 methyltransferase</t>
  </si>
  <si>
    <t xml:space="preserve">C0017[c] + C8688[c]  &lt;=&gt; C8689[c] + C0065[c] + C0019[c] </t>
  </si>
  <si>
    <t xml:space="preserve">S-Adenosyl-L-methionine + Cobalt-precorrin 4  &lt;=&gt; Cobalt-precorrin 5 + H+ + S-Adenosyl-L-homocysteine </t>
  </si>
  <si>
    <t>PA2948</t>
  </si>
  <si>
    <t>RR01988</t>
  </si>
  <si>
    <t>N-Acetyl-L-glutamate-5-semialdehyde:NADP+ 5-oxidoreductase(phosphrylating)</t>
  </si>
  <si>
    <t xml:space="preserve">C0009[c] + C0902[c] + C0006[c]  &lt;=&gt; C2523[c] + C0005[c] + C0065[c] </t>
  </si>
  <si>
    <t xml:space="preserve">Orthophosphate + N-Acetyl-L-glutamate 5-semialdehyde + NADP+  &lt;=&gt; N-Acetyl-L-glutamate 5-phosphate + NADPH + H+ </t>
  </si>
  <si>
    <t>PA0662</t>
  </si>
  <si>
    <t>RR03769</t>
  </si>
  <si>
    <t xml:space="preserve">C0100[c] + C0230[c]  &lt;=&gt; C0099[c] + C0190[c] </t>
  </si>
  <si>
    <t xml:space="preserve">D-Glyceraldehyde 3-phosphate + Sedoheptulose 7-phosphate  &lt;=&gt; D-Ribose 5-phosphate + D-Xylulose 5-phosphate </t>
  </si>
  <si>
    <t>RR01631</t>
  </si>
  <si>
    <t>Trimethylaminoacetate:L-homosysteine S-methyltransferase</t>
  </si>
  <si>
    <t xml:space="preserve">C0132[c] + C0530[c]  &lt;=&gt; C0058[c] + C0744[c] </t>
  </si>
  <si>
    <t xml:space="preserve">L-Homocysteine + Betaine  &lt;=&gt; L-Methionine + N,N-Dimethylglycine </t>
  </si>
  <si>
    <t>PA3082</t>
  </si>
  <si>
    <t>RR00173</t>
  </si>
  <si>
    <t>Guanosine-3',5'-bis(diphosphate) 3'-pyrophosphohydrolase</t>
  </si>
  <si>
    <t xml:space="preserve">C0889[c] + C0001[c]  &lt;=&gt; C0031[c] + C0012[c] </t>
  </si>
  <si>
    <t xml:space="preserve">Guanosine 3',5'-bis(diphosphate) + H2O  &lt;=&gt; GDP + Pyrophosphate </t>
  </si>
  <si>
    <t>PA5338</t>
  </si>
  <si>
    <t>RR02464</t>
  </si>
  <si>
    <t>5-Methylthio-5-deoxy-D-ribose-1-phosphate ketol-isomerase</t>
  </si>
  <si>
    <t xml:space="preserve">C2547[c]  &lt;=&gt; C2761[c] </t>
  </si>
  <si>
    <t xml:space="preserve">5-Methylthio-D-ribose 1-phosphate  &lt;=&gt; 5-Methylthio-5-deoxy-D-ribulose 1-phosphate </t>
  </si>
  <si>
    <t>PA3169</t>
  </si>
  <si>
    <t>RR08891</t>
  </si>
  <si>
    <t>Cobinamide adenyltransferase</t>
  </si>
  <si>
    <t xml:space="preserve">C0001[c] + 2 C0065[c] + C0002[c] + C3357[c]  &lt;=&gt; C0012[c] + C3813[c] + C0009[c] </t>
  </si>
  <si>
    <t xml:space="preserve">H2O + 2 H+ + ATP + Cobinamide  &lt;=&gt; Pyrophosphate + Adenosyl cobinamide + Orthophosphate </t>
  </si>
  <si>
    <t>PA1272</t>
  </si>
  <si>
    <t>RR04089</t>
  </si>
  <si>
    <t>(S)-Hydroxydecanoyl-CoA:NAD+ oxidoreductase</t>
  </si>
  <si>
    <t xml:space="preserve">C3049[c] + C0003[c]  &lt;=&gt; C0065[c] + C3050[c] + C0004[c] </t>
  </si>
  <si>
    <t xml:space="preserve">(S)-Hydroxydecanoyl-CoA + NAD+  &lt;=&gt; H+ + 3-Oxodecanoyl-CoA + NADH </t>
  </si>
  <si>
    <t xml:space="preserve">C3499[c] + C0003[c]  &lt;=&gt; C3500[c] + C0065[c] + C0004[c] </t>
  </si>
  <si>
    <t>RR01151</t>
  </si>
  <si>
    <t>ATP:dTMP phosphotransferase</t>
  </si>
  <si>
    <t xml:space="preserve">C0292[c] + C0002[c]  &lt;=&gt; C0008[c] + C0291[c] </t>
  </si>
  <si>
    <t xml:space="preserve">dTMP + ATP  &lt;=&gt; ADP + dTDP </t>
  </si>
  <si>
    <t>PA2962</t>
  </si>
  <si>
    <t>RR01272</t>
  </si>
  <si>
    <t>N2-Acetyl-L-ornithine:2-oxoglutarate aminotransferase</t>
  </si>
  <si>
    <t xml:space="preserve">C0337[c] + C0024[c]  &lt;=&gt; C0023[c] + C0902[c] </t>
  </si>
  <si>
    <t xml:space="preserve">N2-Acetyl-L-ornithine + 2-Oxoglutarate  &lt;=&gt; L-Glutamate + N-Acetyl-L-glutamate 5-semialdehyde </t>
  </si>
  <si>
    <t>PA0895 or PA0530</t>
  </si>
  <si>
    <t>PA0530 PA0895</t>
  </si>
  <si>
    <t>RR03255</t>
  </si>
  <si>
    <t>L-Allothreonine acetaldehyde-lyase</t>
  </si>
  <si>
    <t xml:space="preserve">C3214[c]  &lt;=&gt; C0069[c] + C0033[c] </t>
  </si>
  <si>
    <t xml:space="preserve">L-Allothreonine  &lt;=&gt; Acetaldehyde + Glycine </t>
  </si>
  <si>
    <t>PA5495 or PA1757</t>
  </si>
  <si>
    <t>PA1757 PA5495</t>
  </si>
  <si>
    <t>RR10027</t>
  </si>
  <si>
    <t>Glycoaldehydye reversible transport</t>
  </si>
  <si>
    <t xml:space="preserve">C0221[e]  &lt;=&gt; C0221[c] </t>
  </si>
  <si>
    <t xml:space="preserve">Glycolaldehyde[e]  &lt;=&gt; Glycolaldehyde </t>
  </si>
  <si>
    <t>RR02157</t>
  </si>
  <si>
    <t>Octanoyl-CoA:acetyl-CoA C-acyltransferase</t>
  </si>
  <si>
    <t xml:space="preserve">C0022[c] + C1316[c]  &lt;=&gt; C3050[c] + C0010[c] </t>
  </si>
  <si>
    <t xml:space="preserve">Acetyl-CoA + Octanoyl-CoA  &lt;=&gt; 3-Oxodecanoyl-CoA + CoA </t>
  </si>
  <si>
    <t>RR01895</t>
  </si>
  <si>
    <t>3,4-Dihydroxyphenylacetate:oxygen 2,3-oxidoreductase (decyclizing)</t>
  </si>
  <si>
    <t xml:space="preserve">C0007[c] + C0840[c]  &lt;=&gt; C2795[c] + 2 C0065[c] </t>
  </si>
  <si>
    <t xml:space="preserve">Oxygen + 3,4-Dihydroxyphenylacetate  &lt;=&gt; 2-Hydroxy-5-carboxymethylmuconate semialdehyde + 2 H+ </t>
  </si>
  <si>
    <t>PA4124</t>
  </si>
  <si>
    <t>RR01155</t>
  </si>
  <si>
    <t xml:space="preserve">C0293[c] + C0002[c]  &lt;=&gt; C0008[c] + C0960[c] </t>
  </si>
  <si>
    <t xml:space="preserve">dUMP + ATP  &lt;=&gt; ADP + dUDP </t>
  </si>
  <si>
    <t>PA3654</t>
  </si>
  <si>
    <t>RR01452</t>
  </si>
  <si>
    <t>(R)-S-Lactoylglutathione methylglyoxal-lyase (isomerizing)</t>
  </si>
  <si>
    <t xml:space="preserve">C2153[c]  &lt;=&gt; C0042[c] + C0424[c] </t>
  </si>
  <si>
    <t xml:space="preserve">(R)-S-Lactoylglutathione  &lt;=&gt; Glutathione + Methylglyoxal </t>
  </si>
  <si>
    <t>PA5111</t>
  </si>
  <si>
    <t xml:space="preserve">C0007[e]  &lt;=&gt; C0007[c] </t>
  </si>
  <si>
    <t xml:space="preserve">C0001[c] + C0011[c]  &lt;=&gt; C0234[c] + C0065[c] </t>
  </si>
  <si>
    <t>RR03692</t>
  </si>
  <si>
    <t>D-Arabinose-5-phosphate ketol-isomerase</t>
  </si>
  <si>
    <t xml:space="preserve">C0805[c]  &lt;=&gt; C0165[c] </t>
  </si>
  <si>
    <t xml:space="preserve">D-Arabinose 5-phosphate  &lt;=&gt; D-Ribulose 5-phosphate </t>
  </si>
  <si>
    <t>PA4457</t>
  </si>
  <si>
    <t>RR03698</t>
  </si>
  <si>
    <t>ATP:AMP phosphotransferase</t>
  </si>
  <si>
    <t xml:space="preserve">C0288[c] + C0002[c]  &lt;=&gt; C0008[c] + C0170[c] </t>
  </si>
  <si>
    <t xml:space="preserve">dAMP + ATP  &lt;=&gt; ADP + dADP </t>
  </si>
  <si>
    <t xml:space="preserve">C0063[e] + C0065[e]  &lt;=&gt; C0065[c] + C0063[c] </t>
  </si>
  <si>
    <t>RR08939</t>
  </si>
  <si>
    <t>phosphoglucomutase</t>
  </si>
  <si>
    <t xml:space="preserve">C0087[c]  &lt;=&gt; C0077[c] </t>
  </si>
  <si>
    <t xml:space="preserve">D-Glucose 1-phosphate  &lt;=&gt; D-Glucose 6-phosphate </t>
  </si>
  <si>
    <t>RR09730</t>
  </si>
  <si>
    <t>3-hydroxybutyrate-CoA-acyl carrier protein transferase</t>
  </si>
  <si>
    <t xml:space="preserve">C9383[c] + C0010[c]  &lt;=&gt; C9262[c] + C2207[c] </t>
  </si>
  <si>
    <t xml:space="preserve">(R)-3-Hydroxybutanoyl-[acyl-carrier protein] + CoA  &lt;=&gt; acyl carrier protein + (R)-3-Hydroxybutanoyl-CoA </t>
  </si>
  <si>
    <t>PA0730</t>
  </si>
  <si>
    <t xml:space="preserve">3 C0065[c] + C0134[c]  &lt;=&gt; C0001[c] + C0326[c] </t>
  </si>
  <si>
    <t>RR03018</t>
  </si>
  <si>
    <t xml:space="preserve">C0280[c] + C2828[c]  &lt;=&gt; C2907[c] + C0089[c] </t>
  </si>
  <si>
    <t xml:space="preserve">Undecaprenyl phosphate + UDPMurAc(oyl-L-Ala-D-gamma-Glu-L-Lys-D-Ala-D-Ala)  &lt;=&gt; MurAc(oyl-L-Ala-D-gamma-Glu-L-Lys-D-Ala-D-Ala)-diphospho-undecaprenol + UMP </t>
  </si>
  <si>
    <t xml:space="preserve">C0001[e]  &lt;=&gt; C0001[c] </t>
  </si>
  <si>
    <t>RR01038</t>
  </si>
  <si>
    <t xml:space="preserve">C0289[c] + C0002[c]  &lt;=&gt; C0008[c] + C0233[c] </t>
  </si>
  <si>
    <t xml:space="preserve">dGDP + ATP  &lt;=&gt; ADP + dGTP </t>
  </si>
  <si>
    <t>RR01070</t>
  </si>
  <si>
    <t xml:space="preserve">C0254[c] + C0006[c] + 2 C0065[c]  &lt;=&gt; C3116[c] + C0005[c] </t>
  </si>
  <si>
    <t xml:space="preserve">Isocitrate + NADP+ + 2 H+  &lt;=&gt; Oxalosuccinate + NADPH </t>
  </si>
  <si>
    <t>PA2624 and PA2623</t>
  </si>
  <si>
    <t>RR00245</t>
  </si>
  <si>
    <t>ATP:L-aspartate 4-phosphotransferase</t>
  </si>
  <si>
    <t xml:space="preserve">C0041[c] + C0002[c]  &lt;=&gt; C0008[c] + C1950[c] </t>
  </si>
  <si>
    <t xml:space="preserve">L-Aspartate + ATP  &lt;=&gt; ADP + 4-Phospho-L-aspartate </t>
  </si>
  <si>
    <t>PA0904</t>
  </si>
  <si>
    <t>RR03164</t>
  </si>
  <si>
    <t>Cobalt-precorrin 8 &gt;=&lt; Cobyrinate</t>
  </si>
  <si>
    <t xml:space="preserve">C8693[c]  &lt;=&gt; C3356[c] </t>
  </si>
  <si>
    <t xml:space="preserve">Cobalt-precorrin 8  &lt;=&gt; Cobyrinate </t>
  </si>
  <si>
    <t>PA2905</t>
  </si>
  <si>
    <t xml:space="preserve">C0127[c]  &lt;=&gt; C0001[c] + C0104[c] </t>
  </si>
  <si>
    <t>RR09900</t>
  </si>
  <si>
    <t>4-hydroxyphenylacetate 3-monooxygenase</t>
  </si>
  <si>
    <t xml:space="preserve">C0007[c] + C0065[c] + C9483[c] + C0004[c]  &lt;=&gt; C0001[c] + C0840[c] + C0003[c] </t>
  </si>
  <si>
    <t xml:space="preserve">Oxygen + H+ + 4-Hydroxyphenylacetate + NADH  &lt;=&gt; H2O + 3,4-Dihydroxyphenylacetate + NAD+ </t>
  </si>
  <si>
    <t>PA4091 or PA4092</t>
  </si>
  <si>
    <t>PA4091 PA4092</t>
  </si>
  <si>
    <t>RR00941</t>
  </si>
  <si>
    <t>Pyridoxamine:oxygen oxidoreductase (deaminating)</t>
  </si>
  <si>
    <t xml:space="preserve">C0415[c] + C0001[c] + C0007[c]  &lt;=&gt; C0207[c] + C0957[c] + C0025[c] </t>
  </si>
  <si>
    <t xml:space="preserve">Pyridoxamine + H2O + Oxygen  &lt;=&gt; Pyridoxal + NH4+ + H2O2 </t>
  </si>
  <si>
    <t xml:space="preserve">C0117[c]  &lt;=&gt; C0571[c] + C0957[c] </t>
  </si>
  <si>
    <t>RR01016</t>
  </si>
  <si>
    <t>D-Erythrose 4-phosphate + NAD+ + H2O &gt;=&lt; 4-Phospho-D-erythronate +NADH + H+</t>
  </si>
  <si>
    <t xml:space="preserve">C0001[c] + C0228[c] + C0003[c]  &lt;=&gt; C2122[c] + 2 C0065[c] + C0004[c] </t>
  </si>
  <si>
    <t xml:space="preserve">H2O + D-Erythrose 4-phosphate + NAD+  &lt;=&gt; 4-Phospho-D-erythronate + 2 H+ + NADH </t>
  </si>
  <si>
    <t>PA0551</t>
  </si>
  <si>
    <t xml:space="preserve">C0015[c] + C0036[c]  &lt;=&gt; C0104[c] + C0964[c] </t>
  </si>
  <si>
    <t>RR01100</t>
  </si>
  <si>
    <t>4-Guanidinobutanoate amidinohydrolase</t>
  </si>
  <si>
    <t xml:space="preserve">C0001[c] + C0750[c]  &lt;=&gt; C0071[c] + C0275[c] </t>
  </si>
  <si>
    <t xml:space="preserve">H2O + 4-Guanidinobutanoate  &lt;=&gt; Urea + 4-Aminobutanoate </t>
  </si>
  <si>
    <t>PA1421</t>
  </si>
  <si>
    <t>RR01358</t>
  </si>
  <si>
    <t>Shikimate:NADP+ 5-oxidoreductase</t>
  </si>
  <si>
    <t xml:space="preserve">C0379[c] + C0006[c]  &lt;=&gt; C0005[c] + C0065[c] + C1696[c] </t>
  </si>
  <si>
    <t xml:space="preserve">Shikimate + NADP+  &lt;=&gt; NADPH + H+ + 3-Dehydroshikimate </t>
  </si>
  <si>
    <t>PA0025 or PA0244</t>
  </si>
  <si>
    <t>PA0025 PA0244</t>
  </si>
  <si>
    <t xml:space="preserve">C0065[e] + C0064[e]  &lt;=&gt; C0064[c] + C0065[c] </t>
  </si>
  <si>
    <t>RR08734</t>
  </si>
  <si>
    <t>ABUTt2</t>
  </si>
  <si>
    <t xml:space="preserve">C0275[e] + C0065[e]  &lt;=&gt; C0275[c] + C0065[c] </t>
  </si>
  <si>
    <t xml:space="preserve">4-Aminobutanoate[e] + H+[e]  &lt;=&gt; 4-Aminobutanoate + H+ </t>
  </si>
  <si>
    <t>(PA0129)</t>
  </si>
  <si>
    <t>PA0129</t>
  </si>
  <si>
    <t>RR00146</t>
  </si>
  <si>
    <t>UTP:alpha-D-glucose-1-phosphate uridylyltransferase</t>
  </si>
  <si>
    <t xml:space="preserve">C0087[c] + C0060[c] + C0065[c]  &lt;=&gt; C0012[c] + C0026[c] </t>
  </si>
  <si>
    <t xml:space="preserve">D-Glucose 1-phosphate + UTP + H+  &lt;=&gt; Pyrophosphate + UDPglucose </t>
  </si>
  <si>
    <t>PA2023</t>
  </si>
  <si>
    <t>RR00111</t>
  </si>
  <si>
    <t>ATP:nucleoside-phosphate phosphotransferase</t>
  </si>
  <si>
    <t xml:space="preserve">C0089[c] + C0002[c]  &lt;=&gt; C0014[c] + C0008[c] </t>
  </si>
  <si>
    <t xml:space="preserve">UMP + ATP  &lt;=&gt; UDP + ADP </t>
  </si>
  <si>
    <t>PA3654 or PA3163</t>
  </si>
  <si>
    <t>PA3163 PA3654</t>
  </si>
  <si>
    <t>RR01486</t>
  </si>
  <si>
    <t>D-Fructose 1-phosphate D-glyceraldehyde-3-phosphate-lyase</t>
  </si>
  <si>
    <t xml:space="preserve">C0790[c]  &lt;=&gt; C0445[c] + C0093[c] </t>
  </si>
  <si>
    <t xml:space="preserve">D-Fructose 1-phosphate  &lt;=&gt; D-Glyceraldehyde + Dihydroxyacetone phosphate </t>
  </si>
  <si>
    <t xml:space="preserve">C2660[c]  &lt;=&gt; C0001[c] + C2098[c] </t>
  </si>
  <si>
    <t>RR03691</t>
  </si>
  <si>
    <t>D-Ribulose-5-phosphate 3-epimerase</t>
  </si>
  <si>
    <t xml:space="preserve">C0165[c]  &lt;=&gt; C0190[c] </t>
  </si>
  <si>
    <t xml:space="preserve">D-Ribulose 5-phosphate  &lt;=&gt; D-Xylulose 5-phosphate </t>
  </si>
  <si>
    <t>PA0607</t>
  </si>
  <si>
    <t>RR09977</t>
  </si>
  <si>
    <t>nitrogen transport diffusion</t>
  </si>
  <si>
    <t xml:space="preserve">C0518[c]  &lt;=&gt; C0518[e] </t>
  </si>
  <si>
    <t xml:space="preserve">Nitrogen  &lt;=&gt; Nitrogen[e] </t>
  </si>
  <si>
    <t xml:space="preserve">C0065[e] + C0053[e]  &lt;=&gt; C0053[c] + C0065[c] </t>
  </si>
  <si>
    <t>RR10009</t>
  </si>
  <si>
    <t>2,4-dienoyl-CoA reductase (C8)</t>
  </si>
  <si>
    <t xml:space="preserve">C0005[c] + C0065[c] + C9551[c]  &lt;=&gt; C0006[c] + C9552[c] </t>
  </si>
  <si>
    <t xml:space="preserve">NADPH + H+ + trans,trans-2,3,4,5-tetradehydroacyl-CoA (C8)  &lt;=&gt; NADP+ + Trans-2,3-didehydroacyl-CoA (C8) </t>
  </si>
  <si>
    <t xml:space="preserve">C2660[c] + C0003[c]  &lt;=&gt; C0065[c] + C2097[c] + C0004[c] </t>
  </si>
  <si>
    <t>IR00559</t>
  </si>
  <si>
    <t>beta-Aminopropion aldehyde:NAD+ oxidoreductase</t>
  </si>
  <si>
    <t xml:space="preserve">C0001[c] + C3309[c] + C0003[c]  -&gt; C0083[c] + C0065[c] + C0004[c] </t>
  </si>
  <si>
    <t xml:space="preserve">H2O + beta-Aminopropion aldehyde + NAD+  -&gt; beta-Alanine + H+ + NADH </t>
  </si>
  <si>
    <t>IR01049</t>
  </si>
  <si>
    <t>Quinate:NAD+ 5-oxidoreductase</t>
  </si>
  <si>
    <t xml:space="preserve">C0241[c] + C0003[c]  -&gt; C0690[c] + C0065[c] + C0004[c] </t>
  </si>
  <si>
    <t xml:space="preserve">Quinate + NAD+  -&gt; 3-Dehydroquinate + H+ + NADH </t>
  </si>
  <si>
    <t>IR09629</t>
  </si>
  <si>
    <t>(3R)-3-Hydroxydodecanoyl-[acyl-carrier-protein]:NADP+ oxidoreductase</t>
  </si>
  <si>
    <t xml:space="preserve">C9377[c] + C0005[c] + C0065[c]  -&gt; C9378[c] + C0006[c] </t>
  </si>
  <si>
    <t xml:space="preserve">3-Oxododecanoyl-[acyl-carrier protein] + NADPH + H+  -&gt; (R)-3-Hydroxydodecanoyl-[acyl-carrier protein] + NADP+ </t>
  </si>
  <si>
    <t>PA2967 or PA4786 or PA1470</t>
  </si>
  <si>
    <t>PA1470 PA2967 PA4786</t>
  </si>
  <si>
    <t>IR09682</t>
  </si>
  <si>
    <t>(3R)-3-Hydroxyhexadecanoyl-[acyl-carrier-protein] hydro-lyase</t>
  </si>
  <si>
    <t xml:space="preserve">C9431[c]  -&gt; C0001[c] + C9285[c] </t>
  </si>
  <si>
    <t xml:space="preserve">R-3-hydroxy-hexadecanoyl-ACP  -&gt; H2O + Hexadecenoyl-ACP (n-C16:1ACP) </t>
  </si>
  <si>
    <t>PA1610 or PA3645</t>
  </si>
  <si>
    <t>PA1610 PA3645</t>
  </si>
  <si>
    <t>IR00331</t>
  </si>
  <si>
    <t>Formaldehyde:NAD+ oxidoreductase</t>
  </si>
  <si>
    <t xml:space="preserve">C0001[c] + C0054[c] + C0003[c]  -&gt; C0047[c] + 2 C0065[c] + C0004[c] </t>
  </si>
  <si>
    <t xml:space="preserve">H2O + Formaldehyde + NAD+  -&gt; Formate + 2 H+ + NADH </t>
  </si>
  <si>
    <t>PA5421</t>
  </si>
  <si>
    <t>Phenylalanine metabolism</t>
  </si>
  <si>
    <t>IR10309</t>
  </si>
  <si>
    <t>Pseudomonas lipid A reaction 2</t>
  </si>
  <si>
    <t xml:space="preserve">C9404[c] + 2 C9275[c]  -&gt; C9408[c] + 2 C9262[c] </t>
  </si>
  <si>
    <t xml:space="preserve">Pseudomonas aeruginosa Lipid A precursor + 2 Dodecanoyl-ACP (n-C12:0ACP)  -&gt; Pseudomonas aeruginosa Lipid A + 2 acyl carrier protein </t>
  </si>
  <si>
    <t>PA3242</t>
  </si>
  <si>
    <t>IR09998</t>
  </si>
  <si>
    <t>proline betaine transport in via ABC system</t>
  </si>
  <si>
    <t xml:space="preserve">C9536[e] + C0001[c] + C0002[c]  -&gt; C0008[c] + C0009[c] + C9536[c] + C0065[c] </t>
  </si>
  <si>
    <t xml:space="preserve">proline betaine[e] + H2O + ATP  -&gt; ADP + Orthophosphate + proline betaine + H+ </t>
  </si>
  <si>
    <t>((PA5094 or PA5376)  and  (PA5095 or PA5377)  and  (PA5103 or PA5096 or PA3236 or PA5378 or PA0030 or PA5388)) or (PA3891  and  (PA3890 or PA3888)  and  PA3889)</t>
  </si>
  <si>
    <t>PA0030 PA3236 PA3888 PA3889 PA3890 PA3891 PA5094 PA5095 PA5096 PA5103 PA5376 PA5377 PA5378 PA5388</t>
  </si>
  <si>
    <t>IR09666</t>
  </si>
  <si>
    <t>(3R)-3-Hydroxydecanoyl-[acyl-carrier-protein] hydro-lyase</t>
  </si>
  <si>
    <t xml:space="preserve">C9391[c]  -&gt; C0001[c] + C9389[c] </t>
  </si>
  <si>
    <t xml:space="preserve">(R)-3-Hydroxydecanoyl-[acyl-carrier protein]  -&gt; H2O + trans-Dec-2-enoyl-[acyl-carrier protein] </t>
  </si>
  <si>
    <t>IR00737</t>
  </si>
  <si>
    <t>Butanoyl-CoA:oxygen 2-oxidoreductase</t>
  </si>
  <si>
    <t xml:space="preserve">C0118[c] + C0015[c]  -&gt; C0642[c] + C0964[c] </t>
  </si>
  <si>
    <t xml:space="preserve">Butanoyl-CoA + FAD  -&gt; Crotonoyl-CoA + FADH2 </t>
  </si>
  <si>
    <t xml:space="preserve">C0024[c] + C0010[c] + C0003[c]  -&gt; C0076[c] + C0011[c] + C0004[c] </t>
  </si>
  <si>
    <t>IR09643</t>
  </si>
  <si>
    <t>Fuc2NAc-PP-undecap synthesis</t>
  </si>
  <si>
    <t xml:space="preserve">C0280[c] + C9400[c]  -&gt; C0089[c] + C9421[c] </t>
  </si>
  <si>
    <t xml:space="preserve">Undecaprenyl phosphate + UDP-N-acetyl fucosamine  -&gt; UMP + Fuc2NAc-PP-Undecaprenyl </t>
  </si>
  <si>
    <t>PA3145</t>
  </si>
  <si>
    <t>IR00560</t>
  </si>
  <si>
    <t>N-Carbamoyl-beta-alanine amidohydrolase</t>
  </si>
  <si>
    <t xml:space="preserve">C0001[c] + C1700[c] + 2 C0065[c]  -&gt; C0011[c] + C0957[c] + C0083[c] </t>
  </si>
  <si>
    <t xml:space="preserve">H2O + 3-Ureidopropionate + 2 H+  -&gt; CO2 + NH4+ + beta-Alanine </t>
  </si>
  <si>
    <t>PA0444</t>
  </si>
  <si>
    <t>IR10064</t>
  </si>
  <si>
    <t>magnesium transport via ABC system irreversible</t>
  </si>
  <si>
    <t xml:space="preserve">C0248[e] + C0001[c] + C0002[c]  -&gt; C0008[c] + C0009[c] + C0065[c] + C0248[c] </t>
  </si>
  <si>
    <t xml:space="preserve">Magnesium[e] + H2O + ATP  -&gt; ADP + Orthophosphate + H+ + Magnesium </t>
  </si>
  <si>
    <t>PA4825</t>
  </si>
  <si>
    <t xml:space="preserve">C0031[c] + C0065[c] + C0059[c]  -&gt; C0020[c] + C0038[c] </t>
  </si>
  <si>
    <t>IR09937</t>
  </si>
  <si>
    <t>citrate transport in via Mg complex</t>
  </si>
  <si>
    <t xml:space="preserve">C0065[e] + C0134[e] + C0248[e]  -&gt; C0065[c] + C0134[c] + C0248[c] </t>
  </si>
  <si>
    <t xml:space="preserve">H+[e] + Citrate[e] + Magnesium[e]  -&gt; H+ + Citrate + Magnesium </t>
  </si>
  <si>
    <t>PA5468</t>
  </si>
  <si>
    <t>Cyanoamino acid metabolism</t>
  </si>
  <si>
    <t>IR07449</t>
  </si>
  <si>
    <t>1-Deoxy-D-xylulose-5-phosphate isomeroreductase (R)</t>
  </si>
  <si>
    <t xml:space="preserve">C8610[c] + C0005[c] + C0065[c]  -&gt; C8607[c] + C0006[c] </t>
  </si>
  <si>
    <t xml:space="preserve">1-Deoxy-D-xylulose 5-phosphate + NADPH + H+  -&gt; 2-C-Methyl-D-erythritol 4-phosphate + NADP+ </t>
  </si>
  <si>
    <t>PA3650</t>
  </si>
  <si>
    <t>IR10355</t>
  </si>
  <si>
    <t>UDP-2-acetamido-2- deoxy-D-ribo-hex-3-uluronate transaminase</t>
  </si>
  <si>
    <t xml:space="preserve">C0023[c] + C9589[c]  -&gt; C9590[c] + C0024[c] + C0065[c] </t>
  </si>
  <si>
    <t xml:space="preserve">L-Glutamate + UDP-2-acetamido-2- deoxy-D-ribo-hex-3-uluronic acid  -&gt; UDP-2-acetamido-3-amino- 2,3-dideoxy-D-glucuronic acid + 2-Oxoglutarate + H+ </t>
  </si>
  <si>
    <t>PA3155</t>
  </si>
  <si>
    <t xml:space="preserve">C0032[c] + C0001[c] + C0022[c]  -&gt; C0065[c] + C0010[c] + C0134[c] </t>
  </si>
  <si>
    <t>IR10361</t>
  </si>
  <si>
    <t>Pseudomonas aeruginosa O5 antigen export</t>
  </si>
  <si>
    <t xml:space="preserve">C9594[c]  -&gt; C9594[e] </t>
  </si>
  <si>
    <t xml:space="preserve">Pseudomonas aeruginosa LPS - O5 antigen  -&gt; Pseudomonas aeruginosa LPS - O5 antigen[e] </t>
  </si>
  <si>
    <t>PA3153</t>
  </si>
  <si>
    <t>IR10053</t>
  </si>
  <si>
    <t>enolase-phosphatase E-1</t>
  </si>
  <si>
    <t xml:space="preserve">C0001[c] + C9277[c]  -&gt; C9509[c] + C0009[c] + 2 C0065[c] </t>
  </si>
  <si>
    <t xml:space="preserve">H2O + 2,3-diketo5-methylthio-1-phosphopentane  -&gt; 1,2-dihydroxy-3-keto-5-methylthiopentene + Orthophosphate + 2 H+ </t>
  </si>
  <si>
    <t>PA1685</t>
  </si>
  <si>
    <t>IR01932</t>
  </si>
  <si>
    <t>3-Deoxy-D-manno-octulosonate-8-phosphate 8-phosphohydrolase</t>
  </si>
  <si>
    <t xml:space="preserve">C0001[c] + C2701[c]  -&gt; C0861[c] + C0009[c] </t>
  </si>
  <si>
    <t xml:space="preserve">H2O + 3-Deoxy-D-manno-octulosonate 8-phosphate  -&gt; 3-Deoxy-D-manno-octulosonate + Orthophosphate </t>
  </si>
  <si>
    <t>PA4458</t>
  </si>
  <si>
    <t>IR09695</t>
  </si>
  <si>
    <t>(3R)-3-Hydroxy-cis-tetradec-7-enoyl-[acyl-carrier-protein] hydro-lyase</t>
  </si>
  <si>
    <t xml:space="preserve">C9443[c]  -&gt; C0001[c] + C9444[c] </t>
  </si>
  <si>
    <t xml:space="preserve">R-3-hydroxy-(7Z)-tetradecenoyl-ACP  -&gt; H2O + trans,cis-tetradec-2,7-dienoyl-acp </t>
  </si>
  <si>
    <t>IR04336</t>
  </si>
  <si>
    <t>Cytosine deaminase</t>
  </si>
  <si>
    <t xml:space="preserve">C0001[c] + C0302[c] + C0065[c]  -&gt; C0090[c] + C0957[c] </t>
  </si>
  <si>
    <t xml:space="preserve">H2O + Cytosine + H+  -&gt; Uracil + NH4+ </t>
  </si>
  <si>
    <t>PA0437</t>
  </si>
  <si>
    <t>IR09934</t>
  </si>
  <si>
    <t>CDPdiacylglycerol:sn-glycerol-3-phosphate 3-phosphatidyltransferase reversible</t>
  </si>
  <si>
    <t xml:space="preserve">50 C0078[c] + C9501[c]  -&gt; 50 C0046[c] + 50 C0065[c] + C9502[c] </t>
  </si>
  <si>
    <t xml:space="preserve">50 sn-Glycerol 3-phosphate + CDPdiacylglycerol (PAO1)  -&gt; 50 CMP + 50 H+ + phosphatidylglycerophosphate (PAO1) </t>
  </si>
  <si>
    <t>PA2584</t>
  </si>
  <si>
    <t>Lipopolysaccharide biosynthesis (PAO)</t>
  </si>
  <si>
    <t>IR08907</t>
  </si>
  <si>
    <t>fatty acid oxidation (Butanoyl-CoA )</t>
  </si>
  <si>
    <t xml:space="preserve">C0118[c] + C0015[c] + C0001[c] + C0003[c]  -&gt; C0273[c] + C0964[c] + C0065[c] + C0004[c] </t>
  </si>
  <si>
    <t xml:space="preserve">Butanoyl-CoA + FAD + H2O + NAD+  -&gt; Acetoacetyl-CoA + FADH2 + H+ + NADH </t>
  </si>
  <si>
    <t>(PA1737 or PA2554 or PA3014 or PA5188)</t>
  </si>
  <si>
    <t>PA1737 PA2554 PA3014 PA5188</t>
  </si>
  <si>
    <t>IR02616</t>
  </si>
  <si>
    <t>Undecaprenyl-diphospho-N-acetylmuramoyl-L-alanyl-D-glutamyl-meso-2,6-diaminopimeloyl-D-alanyl-D-alanine +UDP-N-acetyl-D-glucosamine &gt;=&lt; Undecaprenyl-diphospho-N-acetylmuramoyl-(N-acetylglucosamine)-L-alanyl-D-glutamyl-meso-2,6-diaminopimeloyl-D-alany</t>
  </si>
  <si>
    <t xml:space="preserve">C3428[c] + C0037[c]  -&gt; C0014[c] + C3429[c] + C0065[c] </t>
  </si>
  <si>
    <t xml:space="preserve">Undecaprenyl-diphospho-N-acetylmuramoyl-L-alanyl-D-glutamyl-meso-2,6-diaminopimeloyl-D-alanyl-D-alanine + UDP-N-acetyl-D-glucosamine  -&gt; UDP + Undecaprenyl-diphospho-N-acetylmuramoyl-(N-acetylglucosamine)-L-alanyl-D-glutamyl-meso-2,6-diaminopimeloyl-D-alanyl-D-alanine + H+ </t>
  </si>
  <si>
    <t>IR01364</t>
  </si>
  <si>
    <t>Allantoate amidinohydrolase</t>
  </si>
  <si>
    <t xml:space="preserve">C0001[c] + C0384[c]  -&gt; C0071[c] + C0461[c] </t>
  </si>
  <si>
    <t xml:space="preserve">H2O + Allantoate  -&gt; Urea + (-)-Ureidoglycolate </t>
  </si>
  <si>
    <t>PA1515</t>
  </si>
  <si>
    <t>IR09363</t>
  </si>
  <si>
    <t>cobyric acid synthase</t>
  </si>
  <si>
    <t xml:space="preserve">C3811[c] + 4 C0001[c] + 4 C0052[c] + 4 C0002[c]  -&gt; 4 C0023[c] + 4 C0008[c] + 4 C0009[c] + C3812[c] + 8 C0065[c] </t>
  </si>
  <si>
    <t xml:space="preserve">Adenosyl cobyrinate a,c diamide + 4 H2O + 4 L-Glutamine + 4 ATP  -&gt; 4 L-Glutamate + 4 ADP + 4 Orthophosphate + Adenosyl cobyrinate hexaamide + 8 H+ </t>
  </si>
  <si>
    <t>PA1277</t>
  </si>
  <si>
    <t>IR04473</t>
  </si>
  <si>
    <t>Carbonic acid hydro-lyase (R)</t>
  </si>
  <si>
    <t xml:space="preserve">C0001[c] + C0011[c]  -&gt; C0965[c] </t>
  </si>
  <si>
    <t xml:space="preserve">H2O + CO2  -&gt; Carbonic acid </t>
  </si>
  <si>
    <t>PA0102</t>
  </si>
  <si>
    <t xml:space="preserve">C0001[c] + C0269[c]  -&gt; C0035[c] + C0091[c] </t>
  </si>
  <si>
    <t>Oxidative phosphorylation</t>
  </si>
  <si>
    <t>IR07898</t>
  </si>
  <si>
    <t>ATP:pyruvate O2-phosphotransferase (R)</t>
  </si>
  <si>
    <t xml:space="preserve">C0008[c] + C0065[c] + C0059[c]  -&gt; C0020[c] + C0002[c] </t>
  </si>
  <si>
    <t xml:space="preserve">ADP + H+ + Phosphoenolpyruvate  -&gt; Pyruvate + ATP </t>
  </si>
  <si>
    <t>IR10074</t>
  </si>
  <si>
    <t>nitrate transport in via proton symport</t>
  </si>
  <si>
    <t xml:space="preserve">C0201[e] + C0065[e]  -&gt; C0201[c] + C0065[c] </t>
  </si>
  <si>
    <t xml:space="preserve">Nitrate[e] + H+[e]  -&gt; Nitrate + H+ </t>
  </si>
  <si>
    <t>PA1783</t>
  </si>
  <si>
    <t>IR01689</t>
  </si>
  <si>
    <t>2-Propyn-1-al:NAD+ oxidoreductase</t>
  </si>
  <si>
    <t xml:space="preserve">C0001[c] + C3488[c] + C0003[c]  -&gt; C0588[c] + C0065[c] + C0004[c] </t>
  </si>
  <si>
    <t xml:space="preserve">H2O + 2-Propyn-1-al + NAD+  -&gt; Propynoate + H+ + NADH </t>
  </si>
  <si>
    <t>IR03497</t>
  </si>
  <si>
    <t>ATP:pyridoxal 5'-phosphotransferase</t>
  </si>
  <si>
    <t xml:space="preserve">C0207[c] + C0002[c]  -&gt; C0008[c] + C0016[c] + C0065[c] </t>
  </si>
  <si>
    <t xml:space="preserve">Pyridoxal + ATP  -&gt; ADP + Pyridoxal phosphate + H+ </t>
  </si>
  <si>
    <t>PA5516</t>
  </si>
  <si>
    <t>IR08608</t>
  </si>
  <si>
    <t>THD2</t>
  </si>
  <si>
    <t xml:space="preserve">2 C0065[e] + C0006[c] + C0004[c]  -&gt; C0005[c] + 2 C0065[c] + C0003[c] </t>
  </si>
  <si>
    <t xml:space="preserve">2 H+[e] + NADP+ + NADH  -&gt; NADPH + 2 H+ + NAD+ </t>
  </si>
  <si>
    <t>PA0196 or PA0195 or PA0195.1</t>
  </si>
  <si>
    <t>PA0195 PA0195.1 PA0196</t>
  </si>
  <si>
    <t>IR04340</t>
  </si>
  <si>
    <t>RNDR1</t>
  </si>
  <si>
    <t xml:space="preserve">C0008[c] + C9319[c]  -&gt; C0001[c] + C0170[c] + C9318[c] </t>
  </si>
  <si>
    <t xml:space="preserve">ADP + Reduced thioredoxin  -&gt; H2O + dADP + Oxidized thioredoxin </t>
  </si>
  <si>
    <t>PA1156 or PA1155</t>
  </si>
  <si>
    <t>PA1155 PA1156</t>
  </si>
  <si>
    <t>IR09638</t>
  </si>
  <si>
    <t>Decanoyl-[acyl-carrier protein]:malonyl-CoA C-acyltransferase(decarboxylating, oxoacyl- and enoyl-reducing and thioester-hydrolysing)</t>
  </si>
  <si>
    <t xml:space="preserve">C9389[c] + C0065[c] + C0004[c]  -&gt; C9379[c] + C0003[c] </t>
  </si>
  <si>
    <t xml:space="preserve">trans-Dec-2-enoyl-[acyl-carrier protein] + H+ + NADH  -&gt; Decanoyl-[acyl-carrier protein] + NAD+ </t>
  </si>
  <si>
    <t>PA1806</t>
  </si>
  <si>
    <t>IR10204</t>
  </si>
  <si>
    <t>protoporphyrinogen oxidase anaerobic</t>
  </si>
  <si>
    <t xml:space="preserve">C0780[c]  -&gt; 6 C0065[c] + C1455[c] </t>
  </si>
  <si>
    <t xml:space="preserve">Protoporphyrinogen IX  -&gt; 6 H+ + Protoporphyrin </t>
  </si>
  <si>
    <t>IR04171</t>
  </si>
  <si>
    <t>N4-Acetylaminobutanal:NAD+ oxidoreductase</t>
  </si>
  <si>
    <t xml:space="preserve">C0001[c] + C3459[c] + C0003[c]  -&gt; C0065[c] + C1863[c] + C0004[c] </t>
  </si>
  <si>
    <t xml:space="preserve">H2O + N4-Acetylaminobutanal + NAD+  -&gt; H+ + 4-Acetamidobutanoate + NADH </t>
  </si>
  <si>
    <t>IR00948</t>
  </si>
  <si>
    <t>Chorismate hydroxymutase</t>
  </si>
  <si>
    <t xml:space="preserve">C0208[c]  -&gt; C0650[c] </t>
  </si>
  <si>
    <t xml:space="preserve">Chorismate  -&gt; Isochorismate </t>
  </si>
  <si>
    <t>PA4231</t>
  </si>
  <si>
    <t>IR00325</t>
  </si>
  <si>
    <t>L-Serine + Acetyl-CoA &gt;=&lt; O-Acetyl-L-serine + CoA</t>
  </si>
  <si>
    <t xml:space="preserve">C0022[c] + C0053[c]  -&gt; C0711[c] + C0010[c] </t>
  </si>
  <si>
    <t xml:space="preserve">Acetyl-CoA + L-Serine  -&gt; O-Acetyl-L-serine + CoA </t>
  </si>
  <si>
    <t>PA3816</t>
  </si>
  <si>
    <t>Galactose metabolism</t>
  </si>
  <si>
    <t>IR10376</t>
  </si>
  <si>
    <t>Diacylglycerol kinase (PAO1)</t>
  </si>
  <si>
    <t xml:space="preserve">C9600[c] + 50 C0002[c]  -&gt; 50 C0008[c] + C9475[c] + 50 C0065[c] </t>
  </si>
  <si>
    <t xml:space="preserve">1,2-Diacylglycerol  (PAO1) + 50 ATP  -&gt; 50 ADP + 1,2-Diacyl-sn-glycerol 3-phosphate (PAO1) + 50 H+ </t>
  </si>
  <si>
    <t>PA3603</t>
  </si>
  <si>
    <t>IR08954</t>
  </si>
  <si>
    <t>ribokinase</t>
  </si>
  <si>
    <t xml:space="preserve">C0103[c] + C0002[c]  -&gt; C0008[c] + C0099[c] + C0065[c] </t>
  </si>
  <si>
    <t xml:space="preserve">D-Ribose + ATP  -&gt; ADP + D-Ribose 5-phosphate + H+ </t>
  </si>
  <si>
    <t>IR10059</t>
  </si>
  <si>
    <t>Threonyl-tRNA synthetase</t>
  </si>
  <si>
    <t xml:space="preserve">C9545[c] + C0002[c] + C0156[c]  -&gt; C0012[c] + C0018[c] + C9546[c] </t>
  </si>
  <si>
    <t xml:space="preserve">tRNA(Thr) + ATP + L-Threonine  -&gt; Pyrophosphate + AMP + L-Threonyl-tRNA(Thr) </t>
  </si>
  <si>
    <t>PA2744</t>
  </si>
  <si>
    <t>IR03510</t>
  </si>
  <si>
    <t>Adenosine 3',5'-bisphosphate 3'(2')-phosphohydrolase</t>
  </si>
  <si>
    <t xml:space="preserve">C0045[c] + C0001[c]  -&gt; C0009[c] + C0018[c] </t>
  </si>
  <si>
    <t xml:space="preserve">Adenosine 3',5'-bisphosphate + H2O  -&gt; Orthophosphate + AMP </t>
  </si>
  <si>
    <t>PA5175</t>
  </si>
  <si>
    <t>IR00226</t>
  </si>
  <si>
    <t>UDP-N-acetyl-D-glucosamine 4-epimerase</t>
  </si>
  <si>
    <t xml:space="preserve">C0037[c]  -&gt; C0168[c] </t>
  </si>
  <si>
    <t xml:space="preserve">UDP-N-acetyl-D-glucosamine  -&gt; UDP-N-acetyl-D-galactosamine </t>
  </si>
  <si>
    <t>PA3141</t>
  </si>
  <si>
    <t>IR00015</t>
  </si>
  <si>
    <t>Chitobiose + H2O &gt;=&lt; 2 N-Acetyl-D-glucosamine</t>
  </si>
  <si>
    <t xml:space="preserve">C1145[c] + C0001[c]  -&gt; 2 C0120[c] </t>
  </si>
  <si>
    <t xml:space="preserve">Chitobiose + H2O  -&gt; 2 N-Acetyl-D-glucosamine </t>
  </si>
  <si>
    <t>PA3005</t>
  </si>
  <si>
    <t>IR09624</t>
  </si>
  <si>
    <t>Dodecanoyl-[acyl-carrier-protein]:malonyl-[acyl-carrier-protein]  C-acyltransferase</t>
  </si>
  <si>
    <t xml:space="preserve">C9297[c] + C9275[c] + C0065[c]  -&gt; C9396[c] + C0011[c] + C9262[c] </t>
  </si>
  <si>
    <t xml:space="preserve">Malonyl-[acyl-carrier protein] + Dodecanoyl-ACP (n-C12:0ACP) + H+  -&gt; 3-Oxotetradecanoyl-[acyl-carrier protein] + CO2 + acyl carrier protein </t>
  </si>
  <si>
    <t>PA1609</t>
  </si>
  <si>
    <t>IR01145</t>
  </si>
  <si>
    <t>2'-Deoxyadenosine 5'-monophosphate phosphohydrolase</t>
  </si>
  <si>
    <t xml:space="preserve">C0288[c] + C0001[c]  -&gt; C0009[c] + C0433[c] </t>
  </si>
  <si>
    <t xml:space="preserve">dAMP + H2O  -&gt; Orthophosphate + Deoxyadenosine </t>
  </si>
  <si>
    <t>Tryptophan metabolism</t>
  </si>
  <si>
    <t>IR02236</t>
  </si>
  <si>
    <t>Tetradecanoyl-CoA:(acceptor) 2,3-oxidoreductase</t>
  </si>
  <si>
    <t xml:space="preserve">C0015[c] + C1673[c]  -&gt; C0964[c] + C3058[c] </t>
  </si>
  <si>
    <t xml:space="preserve">FAD + Tetradecanoyl-CoA  -&gt; FADH2 + trans-Tetradec-2-enoyl-CoA </t>
  </si>
  <si>
    <t xml:space="preserve">C0156[e] + C0001[c] + C0002[c]  -&gt; C0008[c] + C0009[c] + C0065[c] + C0156[c] </t>
  </si>
  <si>
    <t>Glycerolipid metabolism</t>
  </si>
  <si>
    <t xml:space="preserve">C1480[c]  -&gt; C0001[c] + C2571[c] </t>
  </si>
  <si>
    <t>IR07019</t>
  </si>
  <si>
    <t>3-Butyn-1-al + PQQH2 &gt;=&lt; 3-Butyn-1-ol + PQQ (R)</t>
  </si>
  <si>
    <t xml:space="preserve">C3575[c] + C0095[c]  -&gt; C0968[c] + C3574[c] </t>
  </si>
  <si>
    <t xml:space="preserve">3-Butyn-1-ol + PQQ  -&gt; PQQH2 + 3-Butyn-1-al </t>
  </si>
  <si>
    <t>PA1982</t>
  </si>
  <si>
    <t>IR09703</t>
  </si>
  <si>
    <t>(3R)-3-Hydroxy-cis-octadec-11-enoyl-[acyl-carrier-protein] hydro-lyase</t>
  </si>
  <si>
    <t xml:space="preserve">C9452[c]  -&gt; C0001[c] + C9453[c] </t>
  </si>
  <si>
    <t xml:space="preserve">R-3-hydroxy-(11Z)-octadecenoyl-ACP  -&gt; H2O + trans,cis-octadec-2,11-dienoyl-acp </t>
  </si>
  <si>
    <t xml:space="preserve">C0062[e] + C0001[c] + C0002[c]  -&gt; C0062[c] + C0008[c] + C0009[c] + C0065[c] </t>
  </si>
  <si>
    <t>IR00139</t>
  </si>
  <si>
    <t>Superoxide:superoxide oxidoreductase</t>
  </si>
  <si>
    <t xml:space="preserve">2 C0522[c] + 2 C0065[c]  -&gt; C0007[c] + C0025[c] </t>
  </si>
  <si>
    <t xml:space="preserve">2 O2. + 2 H+  -&gt; Oxygen + H2O2 </t>
  </si>
  <si>
    <t>PA4468 or PA4366</t>
  </si>
  <si>
    <t>PA4366 PA4468</t>
  </si>
  <si>
    <t>IR01573</t>
  </si>
  <si>
    <t>L-Serine hydro-lyase (adding indoleglycerol-phosphate)</t>
  </si>
  <si>
    <t xml:space="preserve">C2184[c] + C0053[c]  -&gt; C0001[c] + C0100[c] + C0063[c] </t>
  </si>
  <si>
    <t xml:space="preserve">Indoleglycerol phosphate + L-Serine  -&gt; H2O + D-Glyceraldehyde 3-phosphate + L-Tryptophan </t>
  </si>
  <si>
    <t>IR09633</t>
  </si>
  <si>
    <t>(3R)-3-Hydroxyoctanoyl-[acyl-carrier-protein]:NADP+ oxidoreductase</t>
  </si>
  <si>
    <t xml:space="preserve">C9395[c] + C0005[c] + C0065[c]  -&gt; C0006[c] + C9382[c] </t>
  </si>
  <si>
    <t xml:space="preserve">3-Oxooctanoyl-[acyl-carrier protein] + NADPH + H+  -&gt; NADP+ + (R)-3-Hydroxyoctanoyl-[acyl-carrier protein] </t>
  </si>
  <si>
    <t>IR00917</t>
  </si>
  <si>
    <t>Guanosine ribohydrolase</t>
  </si>
  <si>
    <t xml:space="preserve">C0001[c] + C0306[c]  -&gt; C0199[c] + C0103[c] </t>
  </si>
  <si>
    <t xml:space="preserve">H2O + Guanosine  -&gt; Guanine + D-Ribose </t>
  </si>
  <si>
    <t>IR02020</t>
  </si>
  <si>
    <t>2-Amino-4-hydroxy-6-(D-erythro-1,2,3-trihydroxypropyl)-7,8-dihydropteridine glycolaldehyde-lyase</t>
  </si>
  <si>
    <t xml:space="preserve">C2920[c]  -&gt; C0221[c] + C0937[c] + C0065[c] </t>
  </si>
  <si>
    <t xml:space="preserve">2-Amino-4-hydroxy-6-(D-erythro-1,2,3-trihydroxypropyl)-7,8-dihydropteridine  -&gt; Glycolaldehyde + 2-Amino-4-hydroxy-6-hydroxymethyl-7,8-dihydropteridine + H+ </t>
  </si>
  <si>
    <t>PA0582</t>
  </si>
  <si>
    <t>IR00548</t>
  </si>
  <si>
    <t>GDPmannose 4,6-hydro-lyase</t>
  </si>
  <si>
    <t xml:space="preserve">C0081[c]  -&gt; C0001[c] + C0884[c] </t>
  </si>
  <si>
    <t xml:space="preserve">GDPmannose  -&gt; H2O + GDP-4-dehydro-6-deoxy-D-mannose </t>
  </si>
  <si>
    <t>PA5453</t>
  </si>
  <si>
    <t xml:space="preserve">C0007[c] + C0075[c]  -&gt; C1610[c] </t>
  </si>
  <si>
    <t>IR10081</t>
  </si>
  <si>
    <t>zinc transport in via ABC system</t>
  </si>
  <si>
    <t xml:space="preserve">C0034[e] + C0001[c] + C0002[c]  -&gt; C0008[c] + C0009[c] + C0034[c] + C0065[c] </t>
  </si>
  <si>
    <t xml:space="preserve">Zinc[e] + H2O + ATP  -&gt; ADP + Orthophosphate + Zinc + H+ </t>
  </si>
  <si>
    <t>PA5500 and PA5501 and PA5498</t>
  </si>
  <si>
    <t>PA5498 PA5500 PA5501</t>
  </si>
  <si>
    <t>IR09685</t>
  </si>
  <si>
    <t>(3R)-3-Hydroxyhexadecanoyl-[acyl-carrier-protein]:NADP+ oxidoreductase</t>
  </si>
  <si>
    <t xml:space="preserve">C0005[c] + C0065[c] + C9433[c]  -&gt; C0006[c] + C9434[c] </t>
  </si>
  <si>
    <t xml:space="preserve">NADPH + H+ + 3-Oxooctadecanoyl-[acyl-carrier protein]  -&gt; NADP+ + R-3-hydroxy-octadecanoyl-ACP </t>
  </si>
  <si>
    <t>IR04284</t>
  </si>
  <si>
    <t>Glutamyl-tRNA synthetase</t>
  </si>
  <si>
    <t xml:space="preserve">C0023[c] + C0002[c] + C9320[c]  -&gt; C9282[c] + C0012[c] + C0018[c] </t>
  </si>
  <si>
    <t xml:space="preserve">L-Glutamate + ATP + tRNA (Glu)  -&gt; L-Glutamyl-tRNA(Glu) + Pyrophosphate + AMP </t>
  </si>
  <si>
    <t>PA3134 or PA4724</t>
  </si>
  <si>
    <t>PA3134 PA4724</t>
  </si>
  <si>
    <t xml:space="preserve">C0001[c] + C0002[c]  -&gt; C0008[c] + C0009[c] + C0065[c] </t>
  </si>
  <si>
    <t>IR10347</t>
  </si>
  <si>
    <t>Pseudomonas Common O polysaccharide transport by ABC system</t>
  </si>
  <si>
    <t xml:space="preserve">C0001[c] + C0002[c] + C9587[c]  -&gt; C9587[e] + C0008[c] + C0009[c] + C0065[c] </t>
  </si>
  <si>
    <t xml:space="preserve">H2O + ATP + Pseudomonas Common O Polysaccharide  -&gt; Pseudomonas Common O Polysaccharide[e] + ADP + Orthophosphate + H+ </t>
  </si>
  <si>
    <t>PA5450 and PA5451</t>
  </si>
  <si>
    <t>PA5450 PA5451</t>
  </si>
  <si>
    <t>IR03024</t>
  </si>
  <si>
    <t>2-Phospho-4-(cytidine 5'-diphospho)-2-C-methyl-D-erythritolCMP-lyase (cyclizing)</t>
  </si>
  <si>
    <t xml:space="preserve">C8609[c]  -&gt; C8622[c] + C0046[c] </t>
  </si>
  <si>
    <t xml:space="preserve">2-Phospho-4-(cytidine 5'-diphospho)-2-C-methyl-D-erythritol  -&gt; 2-C-Methyl-D-erythritol 2,4-cyclodiphosphate + CMP </t>
  </si>
  <si>
    <t>PA3627</t>
  </si>
  <si>
    <t>IR01792</t>
  </si>
  <si>
    <t>Hydroxymethylbilane hydro-lyase(cyclizing)</t>
  </si>
  <si>
    <t xml:space="preserve">C0743[c]  -&gt; C0001[c] + C0763[c] </t>
  </si>
  <si>
    <t xml:space="preserve">Hydroxymethylbilane  -&gt; H2O + Uroporphyrinogen III </t>
  </si>
  <si>
    <t>PA5259</t>
  </si>
  <si>
    <t>IR10019</t>
  </si>
  <si>
    <t>cardiolipin synthase reversible</t>
  </si>
  <si>
    <t xml:space="preserve">2 C9504[c]  -&gt; 50 C0098[c] + C9505[c] </t>
  </si>
  <si>
    <t xml:space="preserve">2 phosphatidylglycerol (PAO1)  -&gt; 50 Glycerol + cardiolipin PAO1 </t>
  </si>
  <si>
    <t>PA2155 or PA5394</t>
  </si>
  <si>
    <t>PA2155 PA5394</t>
  </si>
  <si>
    <t>IR07023</t>
  </si>
  <si>
    <t>Precorrin-6Y:NADP+ oxidoreductase (R)</t>
  </si>
  <si>
    <t xml:space="preserve">C3667[c] + C0005[c] + C0065[c]  -&gt; C0006[c] + C3666[c] </t>
  </si>
  <si>
    <t xml:space="preserve">Precorrin 6X + NADPH + H+  -&gt; NADP+ + Precorrin 6Y </t>
  </si>
  <si>
    <t>IR00966</t>
  </si>
  <si>
    <t>D-Gluconate:(acceptor) 2-oxidoreductase</t>
  </si>
  <si>
    <t xml:space="preserve">C0015[c] + C0214[c]  -&gt; C0475[c] + C0964[c] </t>
  </si>
  <si>
    <t xml:space="preserve">FAD + D-Gluconic acid  -&gt; 2-Dehydro-D-gluconate + FADH2 </t>
  </si>
  <si>
    <t>PA2266 and PA2264 and PA2265</t>
  </si>
  <si>
    <t>PA2264 PA2265 PA2266</t>
  </si>
  <si>
    <t>IR02216</t>
  </si>
  <si>
    <t>(3R)-beta-Leucine:NAD+ oxidoreductase(deaminating)</t>
  </si>
  <si>
    <t xml:space="preserve">C0001[c] + C1614[c] + C0003[c]  -&gt; C0957[c] + C2163[c] + C0004[c] </t>
  </si>
  <si>
    <t xml:space="preserve">H2O + (3R)-beta-Leucine + NAD+  -&gt; NH4+ + 3-Oxo-4-methylpentanoate + NADH </t>
  </si>
  <si>
    <t>IR08894</t>
  </si>
  <si>
    <t>Dihydroxy-acid dehydratase (2,3-dihydroxy-3-methylpentanoate)</t>
  </si>
  <si>
    <t xml:space="preserve">C3502[c]  -&gt; C0001[c] + C0502[c] </t>
  </si>
  <si>
    <t xml:space="preserve">(R)-2,3-Dihydroxy-3-methylpentanoate  -&gt; H2O + (S)-3-Methyl-2-oxopentanoate </t>
  </si>
  <si>
    <t>PA0353</t>
  </si>
  <si>
    <t>IR00662</t>
  </si>
  <si>
    <t>sn-Glycero-3-phosphocholine glycerophosphohydrolase</t>
  </si>
  <si>
    <t xml:space="preserve">C0001[c] + C0501[c]  -&gt; C0096[c] + C0078[c] + C0065[c] </t>
  </si>
  <si>
    <t xml:space="preserve">H2O + sn-Glycero-3-phosphocholine  -&gt; Choline + sn-Glycerol 3-phosphate + H+ </t>
  </si>
  <si>
    <t>PA2990</t>
  </si>
  <si>
    <t>IR01816</t>
  </si>
  <si>
    <t>Uroporphyrinogen-III carboxy-lyase</t>
  </si>
  <si>
    <t xml:space="preserve">4 C0065[c] + C0763[c]  -&gt; 4 C0011[c] + C2053[c] </t>
  </si>
  <si>
    <t xml:space="preserve">4 H+ + Uroporphyrinogen III  -&gt; 4 CO2 + Coproporphyrinogen III </t>
  </si>
  <si>
    <t>PA5034</t>
  </si>
  <si>
    <t>IR03632</t>
  </si>
  <si>
    <t>4-Hydroxybenzoate,NADH:oxygen oxidoreductase (3-hydroxylating)</t>
  </si>
  <si>
    <t xml:space="preserve">C0007[c] + C0005[c] + C0065[c] + C0133[c]  -&gt; C0189[c] + C0001[c] + C0006[c] </t>
  </si>
  <si>
    <t xml:space="preserve">Oxygen + NADPH + H+ + 4-Hydroxybenzoate  -&gt; 3,4-Dihydroxybenzoate + H2O + NADP+ </t>
  </si>
  <si>
    <t>PA0247</t>
  </si>
  <si>
    <t>IR01357</t>
  </si>
  <si>
    <t>ATP:shikimate 3-phosphotransferase</t>
  </si>
  <si>
    <t xml:space="preserve">C0379[c] + C0002[c]  -&gt; C0008[c] + C2000[c] + C0065[c] </t>
  </si>
  <si>
    <t xml:space="preserve">Shikimate + ATP  -&gt; ADP + Shikimate 3-phosphate + H+ </t>
  </si>
  <si>
    <t>PA5039</t>
  </si>
  <si>
    <t>IR09640</t>
  </si>
  <si>
    <t>UDP-sugar hydrolase</t>
  </si>
  <si>
    <t xml:space="preserve">C0001[c] + C9417[c]  -&gt; C9416[c] + C0089[c] + 2 C0065[c] </t>
  </si>
  <si>
    <t xml:space="preserve">H2O + UDP-2-NH-(3OH-C12:0),3-O-(3OH-C10:0)glucosamine  -&gt; Pseudomonas aeruginosa Lipid X + UMP + 2 H+ </t>
  </si>
  <si>
    <t>PA1792</t>
  </si>
  <si>
    <t>Taurine and hypotaurine metabolism</t>
  </si>
  <si>
    <t>IR04293</t>
  </si>
  <si>
    <t>PYAM5PO</t>
  </si>
  <si>
    <t xml:space="preserve">C0001[c] + C0007[c] + C0487[c]  -&gt; C0016[c] + C0957[c] + C0025[c] </t>
  </si>
  <si>
    <t xml:space="preserve">H2O + Oxygen + Pyridoxamine phosphate  -&gt; Pyridoxal phosphate + NH4+ + H2O2 </t>
  </si>
  <si>
    <t>IR09968</t>
  </si>
  <si>
    <t>Isoleucyl-tRNA synthetase</t>
  </si>
  <si>
    <t xml:space="preserve">C9519[c] + C0317[c] + C0002[c]  -&gt; C0012[c] + C9520[c] + C0018[c] </t>
  </si>
  <si>
    <t xml:space="preserve">tRNA(Ile) + L-Isoleucine + ATP  -&gt; Pyrophosphate + L-Isoleucyl-tRNA(Ile) + AMP </t>
  </si>
  <si>
    <t>PA4560</t>
  </si>
  <si>
    <t>IR02345</t>
  </si>
  <si>
    <t>2-(Formamido)-N1-(5-phosphoribosyl)acetamidine cyclo-ligase(ADP-forming)</t>
  </si>
  <si>
    <t xml:space="preserve">C0002[c] + C2793[c]  -&gt; C2114[c] + C0008[c] + C0009[c] + 2 C0065[c] </t>
  </si>
  <si>
    <t xml:space="preserve">ATP + 2-(Formamido)-N1-(5'-phosphoribosyl)acetamidine  -&gt; Aminoimidazole ribotide + ADP + Orthophosphate + 2 H+ </t>
  </si>
  <si>
    <t>PA0945</t>
  </si>
  <si>
    <t>IR09961</t>
  </si>
  <si>
    <t>glutarate transport via h+ symport</t>
  </si>
  <si>
    <t xml:space="preserve">C0065[e] + C0375[e]  -&gt; C0375[c] + C0065[c] </t>
  </si>
  <si>
    <t xml:space="preserve">H+[e] + Glutarate[e]  -&gt; Glutarate + H+ </t>
  </si>
  <si>
    <t>IR00178</t>
  </si>
  <si>
    <t>ATP:oxaloacetate carboxy-lyase (transphosphorylating)</t>
  </si>
  <si>
    <t xml:space="preserve">C0032[c] + C0002[c]  -&gt; C0008[c] + C0011[c] + C0059[c] </t>
  </si>
  <si>
    <t xml:space="preserve">Oxaloacetate + ATP  -&gt; ADP + CO2 + Phosphoenolpyruvate </t>
  </si>
  <si>
    <t>PA5192</t>
  </si>
  <si>
    <t>IR06190</t>
  </si>
  <si>
    <t>UDP-N-acetylmuramate:NADP+ oxidoreductase (R)</t>
  </si>
  <si>
    <t xml:space="preserve">C0005[c] + C2789[c] + C0065[c]  -&gt; C0762[c] + C0006[c] </t>
  </si>
  <si>
    <t xml:space="preserve">NADPH + UDP-N-acetyl-3-(1-carboxyvinyl)-D-glucosamine + H+  -&gt; UDP-N-acetylmuramate + NADP+ </t>
  </si>
  <si>
    <t>PA2977</t>
  </si>
  <si>
    <t>IR03624</t>
  </si>
  <si>
    <t>L-Serine hydro-lyase (adding homocysteine)</t>
  </si>
  <si>
    <t xml:space="preserve">C0053[c] + C0132[c]  -&gt; C1522[c] + C0001[c] </t>
  </si>
  <si>
    <t xml:space="preserve">L-Serine + L-Homocysteine  -&gt; L-Cystathionine + H2O </t>
  </si>
  <si>
    <t>PA0399</t>
  </si>
  <si>
    <t>IR10350</t>
  </si>
  <si>
    <t>Pseudomonas aeruginosa LPSG2 export by ABC-system</t>
  </si>
  <si>
    <t xml:space="preserve">C0001[c] + C9583[c] + C0002[c]  -&gt; C9583[e] + C0008[c] + C0009[c] + C0065[c] </t>
  </si>
  <si>
    <t xml:space="preserve">H2O + Pseudomonas aeruginosa LPS - glycoform2 + ATP  -&gt; Pseudomonas aeruginosa LPS - glycoform2[e] + ADP + Orthophosphate + H+ </t>
  </si>
  <si>
    <t>Toluene and xylene degradation</t>
  </si>
  <si>
    <t>IR09692</t>
  </si>
  <si>
    <t>trans,cis-Dodec-2,5-dienoyl-acp 2-reductase</t>
  </si>
  <si>
    <t xml:space="preserve">C9440[c] + C0065[c] + C0004[c]  -&gt; C9441[c] + C0003[c] </t>
  </si>
  <si>
    <t xml:space="preserve">trans,cis-Dodec-2,5-dienoyl-acp + H+ + NADH  -&gt; cis-5-dodecenoyl-acp + NAD+ </t>
  </si>
  <si>
    <t>IR03879</t>
  </si>
  <si>
    <t>L-Histidinol-phosphate phosphohydrolase</t>
  </si>
  <si>
    <t xml:space="preserve">C0001[c] + C0795[c]  -&gt; C0633[c] + C0009[c] </t>
  </si>
  <si>
    <t xml:space="preserve">H2O + L-Histidinol phosphate  -&gt; L-Histidinol + Orthophosphate </t>
  </si>
  <si>
    <t>IR02503</t>
  </si>
  <si>
    <t>UDP-N-acetylmuramoyl-L-alanyl-D-glutamyl-L-lysine:alanyl-D-alanineligase (ADP-forming)</t>
  </si>
  <si>
    <t xml:space="preserve">C2827[c] + C0002[c] + C0721[c]  -&gt; C0008[c] + C0009[c] + C2903[c] + C0065[c] </t>
  </si>
  <si>
    <t xml:space="preserve">UDP-N-acetylmuramoyl-L-alanyl-D-glutamyl-L-lysine + ATP + D-Alanyl-D-alanine  -&gt; ADP + Orthophosphate + UDP-N-acetylmuramoyl-L-alanyl-D-glutamyl-L-lysyl-D-alanyl-D-alanine + H+ </t>
  </si>
  <si>
    <t>PA4416</t>
  </si>
  <si>
    <t>IR06875</t>
  </si>
  <si>
    <t>1-(5'-Phosphoribosyl)-5-amino-4-imidazolecarboxamide +L-Glutamate + D-erythro-1-(Imidazol-4-yl)glycerol 3-phosphate &gt;=&lt; N-(5'-Phospho-D-1'-ribulosylformimino)-5-amino-1-(5''-phospho-D-ribosyl)-4-imidazolecarboxamide + L-Glutamine (R)</t>
  </si>
  <si>
    <t xml:space="preserve">C2941[c] + C0052[c]  -&gt; C0023[c] + C2817[c] + C0065[c] + C2809[c] </t>
  </si>
  <si>
    <t xml:space="preserve">N-(5'-Phospho-D-1'-ribulosylformimino)-5-amino-1-(5''-phospho-D-ribosyl)-4-imidazolecarboxamide + L-Glutamine  -&gt; L-Glutamate + 1-(5'-Phosphoribosyl)-5-amino-4-imidazolecarboxamide + H+ + D-erythro-1-(Imidazol-4-yl)glycerol 3-phosphate </t>
  </si>
  <si>
    <t>PA3151 and PA3152 or PA5140 and PA5142</t>
  </si>
  <si>
    <t>PA3151 PA3152 PA5140 PA5142</t>
  </si>
  <si>
    <t>IR10011</t>
  </si>
  <si>
    <t>2-keto-4-methylthiobutyrate transamination</t>
  </si>
  <si>
    <t xml:space="preserve">C0064[c] + C9253[c]  -&gt; C0058[c] + C9555[c] </t>
  </si>
  <si>
    <t xml:space="preserve">L-Phenylalanine + 2-keto-4-methylthiobutyrate  -&gt; L-Methionine + 2-oxo-3-p-tolylpropanate </t>
  </si>
  <si>
    <t>IR04100</t>
  </si>
  <si>
    <t>Decanoyl-CoA:(acceptor) 2,3-oxidoreductase</t>
  </si>
  <si>
    <t xml:space="preserve">C0015[c] + C3059[c]  -&gt; C0964[c] + C3060[c] </t>
  </si>
  <si>
    <t xml:space="preserve">FAD + Decanoyl-CoA  -&gt; FADH2 + trans-Dec-2-enoyl-CoA </t>
  </si>
  <si>
    <t>IR04458</t>
  </si>
  <si>
    <t>L-Glutamate:NADP+ oxidoreductase (transaminating) (R)</t>
  </si>
  <si>
    <t xml:space="preserve">C0024[c] + C0005[c] + C0052[c] + C0065[c]  -&gt; 2 C0023[c] + C0006[c] </t>
  </si>
  <si>
    <t xml:space="preserve">2-Oxoglutarate + NADPH + L-Glutamine + H+  -&gt; 2 L-Glutamate + NADP+ </t>
  </si>
  <si>
    <t>PA5036 or PA5035</t>
  </si>
  <si>
    <t>PA5035 PA5036</t>
  </si>
  <si>
    <t>IR01425</t>
  </si>
  <si>
    <t xml:space="preserve">C0415[c] + C0002[c]  -&gt; C0008[c] + C0065[c] + C0487[c] </t>
  </si>
  <si>
    <t xml:space="preserve">Pyridoxamine + ATP  -&gt; ADP + H+ + Pyridoxamine phosphate </t>
  </si>
  <si>
    <t>IR08944</t>
  </si>
  <si>
    <t>PMDPHT</t>
  </si>
  <si>
    <t xml:space="preserve">C0001[c] + C2691[c]  -&gt; C0009[c] + C2847[c] </t>
  </si>
  <si>
    <t xml:space="preserve">H2O + 5-Amino-6-(5'-phosphoribitylamino)uracil  -&gt; Orthophosphate + 4-(1-D-Ribitylamino)-5-amino-2,6-dihydroxypyrimidine </t>
  </si>
  <si>
    <t>PA1376</t>
  </si>
  <si>
    <t>IR03667</t>
  </si>
  <si>
    <t>ATP:cob(I)alamin Co-beta-adenosyltransferase</t>
  </si>
  <si>
    <t xml:space="preserve">C0627[c] + C0001[c] + C0002[c]  -&gt; C0012[c] + C0161[c] + C0009[c] </t>
  </si>
  <si>
    <t xml:space="preserve">Cob(I)alamin + H2O + ATP  -&gt; Pyrophosphate + Cobamide coenzyme + Orthophosphate </t>
  </si>
  <si>
    <t>IR01778</t>
  </si>
  <si>
    <t>1,3-Diaminopropane:oxygen oxidoreductase (deaminating)(copper-containing)</t>
  </si>
  <si>
    <t xml:space="preserve">C0715[c] + C0001[c] + C0007[c]  -&gt; C3309[c] + C0957[c] + C0025[c] + C0065[c] </t>
  </si>
  <si>
    <t xml:space="preserve">1,3-Diaminopropane + H2O + Oxygen  -&gt; beta-Aminopropion aldehyde + NH4+ + H2O2 + H+ </t>
  </si>
  <si>
    <t>IR09651</t>
  </si>
  <si>
    <t>(3R)-3-Hydroxymyristoyl-[acyl-carrier-protein] hydro-lyase</t>
  </si>
  <si>
    <t xml:space="preserve">C9257[c]  -&gt; C0001[c] + C9317[c] </t>
  </si>
  <si>
    <t xml:space="preserve">R-3-hydroxy-myristoyl-ACP  -&gt; H2O + Tetradecenoyl-ACP (n-C14:1ACP) </t>
  </si>
  <si>
    <t xml:space="preserve">C0007[c] + C0854[c]  -&gt; C0011[c] + C0422[c] </t>
  </si>
  <si>
    <t>IR09982</t>
  </si>
  <si>
    <t>nickel transport via ABC system</t>
  </si>
  <si>
    <t xml:space="preserve">C0236[e] + C0001[c] + C0002[c]  -&gt; C0236[c] + C0008[c] + C0009[c] + C0065[c] </t>
  </si>
  <si>
    <t xml:space="preserve">Nickel[e] + H2O + ATP  -&gt; Nickel + ADP + Orthophosphate + H+ </t>
  </si>
  <si>
    <t>(PA1807 and PA1808 and PA1809 and PA1810)</t>
  </si>
  <si>
    <t>PA1807 PA1808 PA1809 PA1810</t>
  </si>
  <si>
    <t>IR03708</t>
  </si>
  <si>
    <t>Adenosine aminohydrolase</t>
  </si>
  <si>
    <t xml:space="preserve">C0001[c] + C0175[c] + C0065[c]  -&gt; C0957[c] + C0239[c] </t>
  </si>
  <si>
    <t xml:space="preserve">H2O + Adenosine + H+  -&gt; NH4+ + Inosine </t>
  </si>
  <si>
    <t>PA0148</t>
  </si>
  <si>
    <t>IR09970</t>
  </si>
  <si>
    <t>Lysyl-tRNA synthetase</t>
  </si>
  <si>
    <t xml:space="preserve">C0039[c] + C9523[c] + C0002[c]  -&gt; C0012[c] + C0018[c] + C9524[c] </t>
  </si>
  <si>
    <t xml:space="preserve">L-Lysine + tRNA(Lys) + ATP  -&gt; Pyrophosphate + AMP + L-Lysyl-tRNA (Lys) </t>
  </si>
  <si>
    <t>PA3700</t>
  </si>
  <si>
    <t>IR10380</t>
  </si>
  <si>
    <t>Biomass imo-recon anaerobic</t>
  </si>
  <si>
    <t xml:space="preserve">8669 C9597[e] + 10 C0015[c] + 3 C0076[c] + 50000 C0340[c] + 25400 C0351[c] + 24700 C0113[c] + 35000 C0116[c] + 1000 C9601[c] + 50 C0022[c] + 126000 C0051[c] + 43 C9503[c] + 136000 C0060[c] + 24700 C0352[c] + 386 C9504[c] + 3000 C0026[c] + 154000 C0150[c] + 27600 C9310[c] + 25400 C0233[c] + 400 C0005[c] + 104 C9505[c] + 130 C0006[c] + 1000 C0018[c] + 450 C0065[c] + 171000 C0002[c] + 1596 C9539[c] + 6 C0010[c] + 35000 C0258[c] + 2150 C0003[c] + 203000 C0038[c] + 50 C0004[c]  -&gt; 730200 C0012[c] + 1000000 C9324[c] + 2000 C0009[c] </t>
  </si>
  <si>
    <t xml:space="preserve">8669 Pseudomonas aeruginosa LPS - common  antigen[e] + 10 FAD + 3 Succinyl-CoA + 50000 5-Methyltetrahydrofolate + 25400 dCTP + 24700 dATP + 35000 Putrescine + 1000 Protein (ECO) + 50 Acetyl-CoA + 126000 CTP + 43 phosphatidylserine (PAO1) + 136000 UTP + 24700 dTTP + 386 phosphatidylglycerol (PAO1) + 3000 UDPglucose + 154000 Glycogen + 27600 Peptidoglycan subunit of Escherichia coli + 25400 dGTP + 400 NADPH + 104 cardiolipin PAO1 + 130 NADP+ + 1000 AMP + 450 H+ + 171000 ATP + 1596 phosphatidylethanolamine PAO1 + 6 CoA + 35000 Spermidine + 2150 NAD+ + 203000 GTP + 50 NADH  -&gt; 730200 Pyrophosphate + 1000000 Biomass + 2000 Orthophosphate </t>
  </si>
  <si>
    <t>IR02434</t>
  </si>
  <si>
    <t>Succinyl-CoA:2,3,4,5-tetrahydropyridine-2-carboxylateN-succinyltransferase</t>
  </si>
  <si>
    <t xml:space="preserve">C0076[c] + C0001[c] + C2429[c]  -&gt; C2695[c] + C0010[c] </t>
  </si>
  <si>
    <t xml:space="preserve">Succinyl-CoA + H2O + 2,3,4,5-Tetrahydrodipicolinate  -&gt; N-Succinyl-2-L-amino-6-oxoheptanedioate + CoA </t>
  </si>
  <si>
    <t>PA3666</t>
  </si>
  <si>
    <t>IR10058</t>
  </si>
  <si>
    <t>O-succinylhomoserine lyase (H2S)</t>
  </si>
  <si>
    <t xml:space="preserve">C0809[c] + C0231[c]  -&gt; C0036[c] + C0132[c] + C0065[c] </t>
  </si>
  <si>
    <t xml:space="preserve">O-Succinyl-L-homoserine + Hydrogen sulfide  -&gt; Succinate + L-Homocysteine + H+ </t>
  </si>
  <si>
    <t>PA3107</t>
  </si>
  <si>
    <t>IR02265</t>
  </si>
  <si>
    <t>Phosphoribosyl-AMP 1,6-hydrolase</t>
  </si>
  <si>
    <t xml:space="preserve">C0001[c] + C1751[c]  -&gt; 4 C0065[c] + C2933[c] </t>
  </si>
  <si>
    <t xml:space="preserve">H2O + Phosphoribosyl-AMP  -&gt; 4 H+ + 5-(5-Phospho-D-ribosylaminoformimino)-1-(5-phosphoribosyl)-imidazole-4-carboxamide </t>
  </si>
  <si>
    <t>PA5066</t>
  </si>
  <si>
    <t>IR09658</t>
  </si>
  <si>
    <t>Octanoyl-[acyl-carrier protein]:malonyl-CoA C-acyltransferase(decarboxylating, oxoacyl- and enoyl-reducing and thioester-hydrolysing)</t>
  </si>
  <si>
    <t xml:space="preserve">C9387[c] + C0065[c] + C0004[c]  -&gt; C9385[c] + C0003[c] </t>
  </si>
  <si>
    <t xml:space="preserve">trans-Oct-2-enoyl-[acp] + H+ + NADH  -&gt; Octanoyl-[acyl-carrier protein] + NAD+ </t>
  </si>
  <si>
    <t xml:space="preserve">C0001[c] + 2 C0065[c] + C0336[c]  -&gt; C0116[c] + C0011[c] + C0957[c] </t>
  </si>
  <si>
    <t>IR00523</t>
  </si>
  <si>
    <t>sn-Glycerol-3-phosphate:(acceptor) 2-oxidoreductase</t>
  </si>
  <si>
    <t xml:space="preserve">C0015[c] + C0078[c]  -&gt; C0093[c] + C0964[c] </t>
  </si>
  <si>
    <t xml:space="preserve">FAD + sn-Glycerol 3-phosphate  -&gt; Dihydroxyacetone phosphate + FADH2 </t>
  </si>
  <si>
    <t>(PA3025 or PA3584)</t>
  </si>
  <si>
    <t>PA3025 PA3584</t>
  </si>
  <si>
    <t>IR10383</t>
  </si>
  <si>
    <t>Glutaminyl-tRNA synthetase (GlntRNA)</t>
  </si>
  <si>
    <t xml:space="preserve">C0052[c] + C9605[c] + C0002[c]  -&gt; C0012[c] + C9606[c] + C0018[c] </t>
  </si>
  <si>
    <t xml:space="preserve">L-Glutamine + tRNA (Gln) + ATP  -&gt; Pyrophosphate + L-Glutaminyl-tRNA(Gln) + AMP </t>
  </si>
  <si>
    <t>PA1794</t>
  </si>
  <si>
    <t>IR08796</t>
  </si>
  <si>
    <t>NO2t2r</t>
  </si>
  <si>
    <t xml:space="preserve">C0065[e] + C0073[e]  -&gt; C0073[c] + C0065[c] </t>
  </si>
  <si>
    <t xml:space="preserve">H+[e] + Nitrite[e]  -&gt; Nitrite + H+ </t>
  </si>
  <si>
    <t>(PA3876 or PA3877 or PA1783)</t>
  </si>
  <si>
    <t>PA1783 PA3876 PA3877</t>
  </si>
  <si>
    <t>IR03823</t>
  </si>
  <si>
    <t>L-Aspartate-4-semialdehyde hydro-lyase (adding pyruvate andcyclizing)</t>
  </si>
  <si>
    <t xml:space="preserve">C0341[c] + C0020[c]  -&gt; 2 C0001[c] + C2093[c] + C0065[c] </t>
  </si>
  <si>
    <t xml:space="preserve">L-Aspartate 4-semialdehyde + Pyruvate  -&gt; 2 H2O + 2,3-Dihydrodipicolinate + H+ </t>
  </si>
  <si>
    <t>PA0223 or PA1254 or PA4188 or PA1010</t>
  </si>
  <si>
    <t>PA0223 PA1010 PA1254 PA4188</t>
  </si>
  <si>
    <t>IR03881</t>
  </si>
  <si>
    <t>ATP:pantothenate 4'-phosphotransferase</t>
  </si>
  <si>
    <t xml:space="preserve">C0002[c] + C0636[c]  -&gt; C0008[c] + C2174[c] + C0065[c] </t>
  </si>
  <si>
    <t xml:space="preserve">ATP + Pantothenate  -&gt; ADP + D-4'-Phosphopantothenate + H+ </t>
  </si>
  <si>
    <t>PA4279</t>
  </si>
  <si>
    <t>IR00193</t>
  </si>
  <si>
    <t>L-Aspartic acid:oxygen oxidoreductase (deaminating)</t>
  </si>
  <si>
    <t xml:space="preserve">C0001[c] + C0007[c] + C0041[c]  -&gt; C0032[c] + C0957[c] + C0025[c] </t>
  </si>
  <si>
    <t xml:space="preserve">H2O + Oxygen + L-Aspartate  -&gt; Oxaloacetate + NH4+ + H2O2 </t>
  </si>
  <si>
    <t>PA0761</t>
  </si>
  <si>
    <t>IR00453</t>
  </si>
  <si>
    <t>ATP:D-fructose 6-phosphotransferase</t>
  </si>
  <si>
    <t xml:space="preserve">C0002[c] + C0080[c]  -&gt; C0008[c] + C0065[c] + C0070[c] </t>
  </si>
  <si>
    <t xml:space="preserve">ATP + D-Fructose  -&gt; ADP + H+ + D-Fructose 6-phosphate </t>
  </si>
  <si>
    <t>PA2344</t>
  </si>
  <si>
    <t>IR00244</t>
  </si>
  <si>
    <t>Isocitrate glyoxylate-lyase</t>
  </si>
  <si>
    <t xml:space="preserve">C0254[c]  -&gt; C0040[c] + C0036[c] </t>
  </si>
  <si>
    <t xml:space="preserve">Isocitrate  -&gt; Glyoxylate + Succinate </t>
  </si>
  <si>
    <t>PA2634</t>
  </si>
  <si>
    <t>IR04107</t>
  </si>
  <si>
    <t>ATP:L-methione S-adenosyltransferase</t>
  </si>
  <si>
    <t xml:space="preserve">C3092[c] + C0001[c] + C0065[c] + C0002[c]  -&gt; C3326[c] + C0012[c] + C0009[c] </t>
  </si>
  <si>
    <t xml:space="preserve">Selenomethionine + H2O + H+ + ATP  -&gt; Se-Adenosylselenomethionine + Pyrophosphate + Orthophosphate </t>
  </si>
  <si>
    <t>PA0546</t>
  </si>
  <si>
    <t>IR09999</t>
  </si>
  <si>
    <t>Prolyl-tRNA synthetase</t>
  </si>
  <si>
    <t xml:space="preserve">C9537[c] + C0126[c] + C0002[c]  -&gt; C0012[c] + C0018[c] + C9538[c] </t>
  </si>
  <si>
    <t xml:space="preserve">tRNA(Pro) + L-Proline + ATP  -&gt; Pyrophosphate + AMP + L-Prolyl-tRNA(Pro) </t>
  </si>
  <si>
    <t>PA0956</t>
  </si>
  <si>
    <t xml:space="preserve">C0065[e] + C0317[e]  -&gt; C0317[c] + C0065[c] </t>
  </si>
  <si>
    <t>IR01040</t>
  </si>
  <si>
    <t>Propanoyl-CoA:carbon-dioxide ligase (ADP-forming)</t>
  </si>
  <si>
    <t xml:space="preserve">C0084[c] + C0234[c] + C0002[c]  -&gt; C0509[c] + C0008[c] + C0009[c] + C0065[c] </t>
  </si>
  <si>
    <t xml:space="preserve">Propanoyl-CoA + HCO3 + ATP  -&gt; (S)-2-Methyl-3-oxopropanoyl-CoA + ADP + Orthophosphate + H+ </t>
  </si>
  <si>
    <t>(PA2012 or PA2014) or (PA3112 and PA3639)</t>
  </si>
  <si>
    <t>PA2012 PA2014 PA3112 PA3639</t>
  </si>
  <si>
    <t>IR00246</t>
  </si>
  <si>
    <t>L-Aspartate + Oxygen &gt;=&lt; Iminoaspartate + H2O2</t>
  </si>
  <si>
    <t xml:space="preserve">C0007[c] + C0041[c]  -&gt; C3404[c] + C0025[c] </t>
  </si>
  <si>
    <t xml:space="preserve">Oxygen + L-Aspartate  -&gt; Iminoaspartate + H2O2 </t>
  </si>
  <si>
    <t xml:space="preserve">C0065[c] + C0223[c] + C0004[c]  -&gt; C0225[c] + C0003[c] </t>
  </si>
  <si>
    <t>IR08762</t>
  </si>
  <si>
    <t>Potassium ABC transporter</t>
  </si>
  <si>
    <t xml:space="preserve">C0197[e] + C0001[c] + C0002[c]  -&gt; C0008[c] + C0197[c] + C0009[c] + C0065[c] </t>
  </si>
  <si>
    <t xml:space="preserve">Potassium[e] + H2O + ATP  -&gt; ADP + Potassium + Orthophosphate + H+ </t>
  </si>
  <si>
    <t>PA1634 and PA1633 and PA1635</t>
  </si>
  <si>
    <t>PA1633 PA1634 PA1635</t>
  </si>
  <si>
    <t>IR10369</t>
  </si>
  <si>
    <t>dethiobiotin:sulfur sulfurtransferase</t>
  </si>
  <si>
    <t xml:space="preserve">2 C0017[c] + C0072[c] + C1294[c]  -&gt; 2 C0058[c] + 2 C3026[c] + C0102[c] </t>
  </si>
  <si>
    <t xml:space="preserve">2 S-Adenosyl-L-methionine + Sulfur + Dethiobiotin  -&gt; 2 L-Methionine + 2 5'-Deoxyadenosine + Biotin </t>
  </si>
  <si>
    <t>PA0500</t>
  </si>
  <si>
    <t>IR01266</t>
  </si>
  <si>
    <t>5-Aminopentanoate:2-oxoglutarate aminotransferase</t>
  </si>
  <si>
    <t xml:space="preserve">C0024[c] + C0334[c]  -&gt; C0023[c] + C2059[c] </t>
  </si>
  <si>
    <t xml:space="preserve">2-Oxoglutarate + 5-Aminopentanoate  -&gt; L-Glutamate + 5-Oxopentanoate </t>
  </si>
  <si>
    <t>IR08767</t>
  </si>
  <si>
    <t>ILEabc</t>
  </si>
  <si>
    <t xml:space="preserve">C0317[e] + C0001[c] + C0002[c]  -&gt; C0008[c] + C0009[c] + C0317[c] + C0065[c] </t>
  </si>
  <si>
    <t xml:space="preserve">L-Isoleucine[e] + H2O + ATP  -&gt; ADP + Orthophosphate + L-Isoleucine + H+ </t>
  </si>
  <si>
    <t>((PA1070 or PA1071 or PA4861 or PA4862 or PA4909 or PA4910) and (PA1072 or PA1073 or PA4859 or PA4860 or PA4911 or PA4912) and (PA1074 or PA4913))</t>
  </si>
  <si>
    <t>PA1070 PA1071 PA1072 PA1073 PA1074 PA4859 PA4860 PA4861 PA4862 PA4909 PA4910 PA4911 PA4912 PA4913</t>
  </si>
  <si>
    <t>IR03964</t>
  </si>
  <si>
    <t>Mg-protoporphyrin IX magnesium-lyase</t>
  </si>
  <si>
    <t xml:space="preserve">C0001[c] + C0002[c] + C1455[c] + C0248[c]  -&gt; C0008[c] + C2190[c] + C0009[c] + C0065[c] </t>
  </si>
  <si>
    <t xml:space="preserve">H2O + ATP + Protoporphyrin + Magnesium  -&gt; ADP + Magnesium protoporphyrin + Orthophosphate + H+ </t>
  </si>
  <si>
    <t>PA2942 and PA2941</t>
  </si>
  <si>
    <t>PA2941 PA2942</t>
  </si>
  <si>
    <t>IR10360</t>
  </si>
  <si>
    <t>Pseudomonas aeruginosa O5 antigen synthesi</t>
  </si>
  <si>
    <t xml:space="preserve">C9593[c] + C9592[c]  -&gt; C0014[c] + C9594[c] + C0065[c] </t>
  </si>
  <si>
    <t xml:space="preserve">ManNac3NacA-(beta1,3)-Fuc2NAc-PP-Undecaprenyl + UDP-2-acetamido-3-acetamidino-2,3-dideoxy-D-mannuronic acid  -&gt; UDP + Pseudomonas aeruginosa LPS - O5 antigen + H+ </t>
  </si>
  <si>
    <t>PA3147</t>
  </si>
  <si>
    <t>IR08789</t>
  </si>
  <si>
    <t>L-methionine transport via ABC system</t>
  </si>
  <si>
    <t xml:space="preserve">C0058[e] + C0001[c] + C0002[c]  -&gt; C0058[c] + C0008[c] + C0009[c] + C0065[c] </t>
  </si>
  <si>
    <t xml:space="preserve">L-Methionine[e] + H2O + ATP  -&gt; L-Methionine + ADP + Orthophosphate + H+ </t>
  </si>
  <si>
    <t>IR03586</t>
  </si>
  <si>
    <t>IMP:NAD+ oxidoreductase</t>
  </si>
  <si>
    <t xml:space="preserve">C0001[c] + C0112[c] + C0003[c]  -&gt; C0065[c] + C0491[c] + C0004[c] </t>
  </si>
  <si>
    <t xml:space="preserve">H2O + IMP + NAD+  -&gt; H+ + Xanthosine 5'-phosphate + NADH </t>
  </si>
  <si>
    <t>PA3770</t>
  </si>
  <si>
    <t>IR00683</t>
  </si>
  <si>
    <t>D-Glyceraldehyde 3-phosphate:NADP+ oxidoreductase</t>
  </si>
  <si>
    <t xml:space="preserve">C0001[c] + C0100[c] + C0006[c]  -&gt; C0163[c] + C0005[c] + 2 C0065[c] </t>
  </si>
  <si>
    <t xml:space="preserve">H2O + D-Glyceraldehyde 3-phosphate + NADP+  -&gt; 3-Phospho-D-glycerate + NADPH + 2 H+ </t>
  </si>
  <si>
    <t>PA2323</t>
  </si>
  <si>
    <t>IR01832</t>
  </si>
  <si>
    <t>Coproporphyrinogen:oxygen oxidoreductase(decarboxylating)</t>
  </si>
  <si>
    <t xml:space="preserve">C0007[c] + 2 C0065[c] + C2053[c]  -&gt; 2 C0001[c] + 2 C0011[c] + C0780[c] </t>
  </si>
  <si>
    <t xml:space="preserve">Oxygen + 2 H+ + Coproporphyrinogen III  -&gt; 2 H2O + 2 CO2 + Protoporphyrinogen IX </t>
  </si>
  <si>
    <t>PA0024</t>
  </si>
  <si>
    <t>IR00444</t>
  </si>
  <si>
    <t>Ethanolamine ammonia-lyase</t>
  </si>
  <si>
    <t xml:space="preserve">C0157[c]  -&gt; C0069[c] + C0957[c] </t>
  </si>
  <si>
    <t xml:space="preserve">Ethanolamine  -&gt; Acetaldehyde + NH4+ </t>
  </si>
  <si>
    <t>PA4025 or PA4024</t>
  </si>
  <si>
    <t>PA4024 PA4025</t>
  </si>
  <si>
    <t xml:space="preserve">C0151[e] + C0954[e]  -&gt; C0151[c] + C0954[c] </t>
  </si>
  <si>
    <t xml:space="preserve">C0007[c] + C0318[c]  -&gt; C0348[c] + C0025[c] </t>
  </si>
  <si>
    <t>IR10008</t>
  </si>
  <si>
    <t>Tryptophanyl-tRNA synthetase</t>
  </si>
  <si>
    <t xml:space="preserve">C0002[c] + C0063[c] + C9547[c]  -&gt; C9548[c] + C0012[c] + C0018[c] </t>
  </si>
  <si>
    <t xml:space="preserve">ATP + L-Tryptophan + tRNA(Trp)  -&gt; L-Tryptophanyl-tRNA(Trp) + Pyrophosphate + AMP </t>
  </si>
  <si>
    <t>PA4439</t>
  </si>
  <si>
    <t>Limonene and pinene degradation</t>
  </si>
  <si>
    <t xml:space="preserve">C0263[c] + C0010[c] + C0003[c]  -&gt; C0011[c] + C0409[c] + 2 C0065[c] + C0004[c] </t>
  </si>
  <si>
    <t>IR09380</t>
  </si>
  <si>
    <t>4-amino-5-hydroxymethyl-2-methylpyrimidine synthetase</t>
  </si>
  <si>
    <t xml:space="preserve">2 C2114[c] + 2 C0001[c]  -&gt; 2 C0221[c] + C0007[c] + 2 C0009[c] + 2 C0924[c] </t>
  </si>
  <si>
    <t xml:space="preserve">2 Aminoimidazole ribotide + 2 H2O  -&gt; 2 Glycolaldehyde + Oxygen + 2 Orthophosphate + 2 4-Amino-5-hydroxymethyl-2-methylpyrimidine </t>
  </si>
  <si>
    <t>PA4973</t>
  </si>
  <si>
    <t>IR00064</t>
  </si>
  <si>
    <t>ATP pyrophosphate-lyase (cyclizing)</t>
  </si>
  <si>
    <t xml:space="preserve">C0002[c]  -&gt; C0443[c] + C0012[c] </t>
  </si>
  <si>
    <t xml:space="preserve">ATP  -&gt; 3',5'-Cyclic AMP + Pyrophosphate </t>
  </si>
  <si>
    <t>PA2191 or PA3217 or PA5272</t>
  </si>
  <si>
    <t>PA2191 PA3217 PA5272</t>
  </si>
  <si>
    <t>IR04285</t>
  </si>
  <si>
    <t>glutamyl-tRNA reductase</t>
  </si>
  <si>
    <t xml:space="preserve">C9282[c] + C0005[c] + C0065[c]  -&gt; C2309[c] + C0006[c] + C9320[c] </t>
  </si>
  <si>
    <t xml:space="preserve">L-Glutamyl-tRNA(Glu) + NADPH + H+  -&gt; (S)-4-Amino-5-oxopentanoate + NADP+ + tRNA (Glu) </t>
  </si>
  <si>
    <t>PA4666</t>
  </si>
  <si>
    <t>IR10338</t>
  </si>
  <si>
    <t>Pseudomonas LPS alanine transferase</t>
  </si>
  <si>
    <t xml:space="preserve">C9578[c] + C9488[c]  -&gt; C9487[c] + C9579[c] </t>
  </si>
  <si>
    <t xml:space="preserve">Pseudomonas LPS core precursor 6 + KDO2-lipidA + L-Alanyl-tRNA(Ala)  -&gt; tRNA(Ala) + Pseudomonas LPS core precursor 7 + KDO2-lipidA </t>
  </si>
  <si>
    <t xml:space="preserve">C0065[c] + C2499[c] + C0004[c]  -&gt; C0318[c] + C0003[c] </t>
  </si>
  <si>
    <t>IR02552</t>
  </si>
  <si>
    <t>3alpha,7alpha,26-Trihydroxy-5beta-cholestane + NAD+ &gt;=&lt;3alpha,7alpha-Dihydroxy-5beta-cholestan-26-al + NADH</t>
  </si>
  <si>
    <t xml:space="preserve">C3159[c] + C0003[c]  -&gt; C3160[c] + C0065[c] + C0004[c] </t>
  </si>
  <si>
    <t xml:space="preserve">3alpha,7alpha,26-Trihydroxy-5beta-cholestane + NAD+  -&gt; 3alpha,7alpha-Dihydroxy-5beta-cholestan-26-al + H+ + NADH </t>
  </si>
  <si>
    <t>IR09966</t>
  </si>
  <si>
    <t>homoserine lactonase</t>
  </si>
  <si>
    <t xml:space="preserve">C0001[c] + C9482[c]  -&gt; C0219[c] </t>
  </si>
  <si>
    <t xml:space="preserve">H2O + homoserine lactone  -&gt; L-Homoserine </t>
  </si>
  <si>
    <t>IR04172</t>
  </si>
  <si>
    <t>L-erythro-4-Hydroxyglutamate:NAD+ oxidoreductase</t>
  </si>
  <si>
    <t xml:space="preserve">C3467[c] + C0065[c] + C0004[c]  -&gt; C0001[c] + C3460[c] + C0003[c] </t>
  </si>
  <si>
    <t xml:space="preserve">L-erythro-4-Hydroxyglutamate + H+ + NADH  -&gt; H2O + L-4-Hydroxyglutamate semialdehyde + NAD+ </t>
  </si>
  <si>
    <t>IR05172</t>
  </si>
  <si>
    <t>L-Proline:NADP+ 5-oxidoreductase (R)</t>
  </si>
  <si>
    <t xml:space="preserve">C2394[c] + C0005[c] + 2 C0065[c]  -&gt; C0126[c] + C0006[c] </t>
  </si>
  <si>
    <t xml:space="preserve">(S)-1-Pyrroline-5-carboxylate + NADPH + 2 H+  -&gt; L-Proline + NADP+ </t>
  </si>
  <si>
    <t>PA0393</t>
  </si>
  <si>
    <t>IR05334</t>
  </si>
  <si>
    <t>L-Aspartate:2-oxoglutarate aminotransferase (R)</t>
  </si>
  <si>
    <t xml:space="preserve">C0211[c] + C0041[c] + C0065[c]  -&gt; C0032[c] + C0606[c] </t>
  </si>
  <si>
    <t xml:space="preserve">Prephenate + L-Aspartate + H+  -&gt; Oxaloacetate + L-Arogenate </t>
  </si>
  <si>
    <t xml:space="preserve">2 C0107[c] + C0154[c]  -&gt; C0020[c] + 2 C0108[c] + 2 C0065[c] </t>
  </si>
  <si>
    <t>IR00309</t>
  </si>
  <si>
    <t>CTP aminohydrolase</t>
  </si>
  <si>
    <t xml:space="preserve">C0001[c] + C0051[c] + C0065[c]  -&gt; C0060[c] + C0957[c] </t>
  </si>
  <si>
    <t xml:space="preserve">H2O + CTP + H+  -&gt; UTP + NH4+ </t>
  </si>
  <si>
    <t>PA3480</t>
  </si>
  <si>
    <t>IR02504</t>
  </si>
  <si>
    <t xml:space="preserve">C3424[c] + C0002[c] + C0721[c]  -&gt; C0008[c] + C0009[c] + C2828[c] + C0065[c] </t>
  </si>
  <si>
    <t xml:space="preserve">UDP-N-acetylmuramoyl-L-alanyl-gamma-D-glutamyl-L-lysine + ATP + D-Alanyl-D-alanine  -&gt; ADP + Orthophosphate + UDPMurAc(oyl-L-Ala-D-gamma-Glu-L-Lys-D-Ala-D-Ala) + H+ </t>
  </si>
  <si>
    <t>IR01734</t>
  </si>
  <si>
    <t>2-Amino-4-hydroxy-6-hydroxymethyl-7,8-dihydropteridine:4-aminobenzoate2-amino-4-hydroxydihydropteridine-6-methenyltransferase</t>
  </si>
  <si>
    <t xml:space="preserve">C0937[c] + C0439[c]  -&gt; C0001[c] + C0674[c] </t>
  </si>
  <si>
    <t xml:space="preserve">2-Amino-4-hydroxy-6-hydroxymethyl-7,8-dihydropteridine + 4-Aminobenzoate  -&gt; H2O + Dihydropteroate </t>
  </si>
  <si>
    <t>PA4750</t>
  </si>
  <si>
    <t>IR00001</t>
  </si>
  <si>
    <t>Pyrophosphate phosphohydrolase</t>
  </si>
  <si>
    <t xml:space="preserve">C0012[c] + C0001[c]  -&gt; 2 C0009[c] + C0065[c] </t>
  </si>
  <si>
    <t xml:space="preserve">Pyrophosphate + H2O  -&gt; 2 Orthophosphate + H+ </t>
  </si>
  <si>
    <t>PA4031</t>
  </si>
  <si>
    <t>IR10346</t>
  </si>
  <si>
    <t>Pseudomonas Common O polysaccharide detachment</t>
  </si>
  <si>
    <t xml:space="preserve">C0001[c] + C9586[c]  -&gt; C0930[c] + C9587[c] </t>
  </si>
  <si>
    <t xml:space="preserve">H2O + Rha(alpha1,3)-Rha-(alpha1,2)-Rha-(alpha1,4)-N-acetylglucosamine pyrophosphorylundecaprenol  -&gt; N-Acetyl-D-glucosaminyldiphosphoundecaprenol + Pseudomonas Common O Polysaccharide </t>
  </si>
  <si>
    <t>IR09990</t>
  </si>
  <si>
    <t>phenazine-1-carboxylic acid synthesis, step 3</t>
  </si>
  <si>
    <t xml:space="preserve">2 C9508[c]  -&gt; 2 C0001[c] + C9476[c] + C0011[c] + 4 C0065[c] </t>
  </si>
  <si>
    <t xml:space="preserve">2 trans-2,3-dihydro-3-hydroxyanthranilic acid  -&gt; 2 H2O + phenazine-1-carboxylic acid + CO2 + 4 H+ </t>
  </si>
  <si>
    <t>PA1901 or PA1900 or PA1904 or PA1899 or PA1905 or PA4210 or PA4212 or PA4216 or PA4211 or PA4215</t>
  </si>
  <si>
    <t>PA1899 PA1900 PA1901 PA1904 PA1905 PA4210 PA4211 PA4212 PA4215 PA4216</t>
  </si>
  <si>
    <t xml:space="preserve">C0001[c] + C0844[c] + C0003[c]  -&gt; C0023[c] + 2 C0065[c] + C0004[c] </t>
  </si>
  <si>
    <t>IR00144</t>
  </si>
  <si>
    <t>UDPglucose:NAD+ oxidoreductase</t>
  </si>
  <si>
    <t xml:space="preserve">C0001[c] + C0026[c] + 2 C0003[c]  -&gt; C0140[c] + 3 C0065[c] + 2 C0004[c] </t>
  </si>
  <si>
    <t xml:space="preserve">H2O + UDPglucose + 2 NAD+  -&gt; UDPglucuronate + 3 H+ + 2 NADH </t>
  </si>
  <si>
    <t>PA3559</t>
  </si>
  <si>
    <t>IR03724</t>
  </si>
  <si>
    <t>D-Glutamine amidohydrolase</t>
  </si>
  <si>
    <t xml:space="preserve">C0001[c] + C0600[c]  -&gt; C0957[c] + C0179[c] </t>
  </si>
  <si>
    <t xml:space="preserve">H2O + D-Glutamine  -&gt; NH4+ + D-Glutamate </t>
  </si>
  <si>
    <t>IR10341</t>
  </si>
  <si>
    <t>Pseudomonas aerugionosa LPS L-Rhamnose 1,6-transferase</t>
  </si>
  <si>
    <t xml:space="preserve">C2083[c] + C9581[c]  -&gt; C0291[c] + C9582[c] + C0065[c] </t>
  </si>
  <si>
    <t xml:space="preserve">dTDP-6-deoxy-L-mannose + Pseudomonas LPS core precursor 9 + KDO2-lipidA  -&gt; dTDP + Pseudomonas aeruginosa LPS - glycoform1 + H+ </t>
  </si>
  <si>
    <t>PA0705</t>
  </si>
  <si>
    <t>IR10351</t>
  </si>
  <si>
    <t>UDP-D-GlcNAc dehydratase</t>
  </si>
  <si>
    <t xml:space="preserve">C0037[c]  -&gt; C0001[c] + C9588[c] </t>
  </si>
  <si>
    <t xml:space="preserve">UDP-N-acetyl-D-glucosamine  -&gt; H2O + UDP-2-acetamido-2,6-dideoxy-D-xylo-4-hexulose </t>
  </si>
  <si>
    <t>Rhamnolipid biosynthesis</t>
  </si>
  <si>
    <t>IR00824</t>
  </si>
  <si>
    <t>2-Phosphoglycolate phosphohydrolase</t>
  </si>
  <si>
    <t xml:space="preserve">C0716[c] + C0001[c]  -&gt; C0136[c] + C0009[c] </t>
  </si>
  <si>
    <t xml:space="preserve">2-Phosphoglycolate + H2O  -&gt; Glycolate + Orthophosphate </t>
  </si>
  <si>
    <t>PA0608 or PA3172</t>
  </si>
  <si>
    <t>PA0608 PA3172</t>
  </si>
  <si>
    <t>IR09702</t>
  </si>
  <si>
    <t>(3R)-3-Hydroxy-cis-octadec-11-enoyl-[acyl-carrier-protein]:NADP+ oxidoreductase</t>
  </si>
  <si>
    <t xml:space="preserve">C0005[c] + C0065[c] + C9450[c]  -&gt; C9452[c] + C0006[c] </t>
  </si>
  <si>
    <t xml:space="preserve">NADPH + H+ + cis-3-oxo-oxadec-11-enoyl-ACP  -&gt; R-3-hydroxy-(11Z)-octadecenoyl-ACP + NADP+ </t>
  </si>
  <si>
    <t>IR00120</t>
  </si>
  <si>
    <t>L-Glutamate:ammonia ligase (ADP-forming)</t>
  </si>
  <si>
    <t xml:space="preserve">C0023[c] + C0957[c] + C0002[c]  -&gt; C0008[c] + C0009[c] + C0052[c] + C0065[c] </t>
  </si>
  <si>
    <t xml:space="preserve">L-Glutamate + NH4+ + ATP  -&gt; ADP + Orthophosphate + L-Glutamine + H+ </t>
  </si>
  <si>
    <t>PA5119 or PA0298 or PA5508 or PA0296 or PA3356 or PA2040 or PA5522</t>
  </si>
  <si>
    <t>PA0296 PA0298 PA2040 PA3356 PA5119 PA5508 PA5522</t>
  </si>
  <si>
    <t>IR04030</t>
  </si>
  <si>
    <t>ATP:4-amino-2-methyl-5-phosphomethylpyrimidine phosphotransferase</t>
  </si>
  <si>
    <t xml:space="preserve">C2744[c] + C0002[c]  -&gt; C0008[c] + C2858[c] </t>
  </si>
  <si>
    <t xml:space="preserve">4-Amino-2-methyl-5-phosphomethylpyrimidine + ATP  -&gt; ADP + 2-Methyl-4-amino-5-hydroxymethylpyrimidine diphosphate </t>
  </si>
  <si>
    <t>PA3975</t>
  </si>
  <si>
    <t>IR10075</t>
  </si>
  <si>
    <t>Thiamine transport in via proton symport</t>
  </si>
  <si>
    <t xml:space="preserve">C0065[e] + C0300[e]  -&gt; C0300[c] + C0065[c] </t>
  </si>
  <si>
    <t xml:space="preserve">H+[e] + Thiamin[e]  -&gt; Thiamin + H+ </t>
  </si>
  <si>
    <t>PA5099 or PA2073 or PA1419 or PA0438 or PA0443 or PA0476</t>
  </si>
  <si>
    <t>PA0438 PA0443 PA0476 PA1419 PA2073 PA5099</t>
  </si>
  <si>
    <t>IR08596</t>
  </si>
  <si>
    <t>CYTBO3</t>
  </si>
  <si>
    <t xml:space="preserve">2 C9315[c] + C0007[c] + 5 C0065[c]  -&gt; 5 C0065[e] + 2 C0001[c] + 2 C9314[c] </t>
  </si>
  <si>
    <t xml:space="preserve">2 Ubiquinol-8 + Oxygen + 5 H+  -&gt; 5 H+[e] + 2 H2O + 2 Ubiquinone-8 </t>
  </si>
  <si>
    <t>PA1317 and PA1318 and PA1319 and PA1320 and PA1321</t>
  </si>
  <si>
    <t>PA1317 PA1318 PA1319 PA1320 PA1321</t>
  </si>
  <si>
    <t>IR02232</t>
  </si>
  <si>
    <t>Estrone 3-sulfate sulfohydrolase</t>
  </si>
  <si>
    <t xml:space="preserve">C0001[c] + C1647[c]  -&gt; C0358[c] + C0048[c] + 2 C0065[c] </t>
  </si>
  <si>
    <t xml:space="preserve">H2O + Estrone 3-sulfate  -&gt; Estrone + Sulfate + 2 H+ </t>
  </si>
  <si>
    <t>PA0183</t>
  </si>
  <si>
    <t>IR09917</t>
  </si>
  <si>
    <t>Arginyl-tRNA synthetase</t>
  </si>
  <si>
    <t xml:space="preserve">C9492[c] + C0050[c] + C0002[c]  -&gt; C0012[c] + C9493[c] + C0018[c] </t>
  </si>
  <si>
    <t xml:space="preserve">tRNA(Arg) + L-Arginine + ATP  -&gt; Pyrophosphate + L-Arginyl-tRNA(Arg) + AMP </t>
  </si>
  <si>
    <t>PA5051</t>
  </si>
  <si>
    <t>Naphthalene and anthracene degradation</t>
  </si>
  <si>
    <t>IR01814</t>
  </si>
  <si>
    <t>UDP-N-acetylmuramate:L-alanine ligase (ADP-forming)</t>
  </si>
  <si>
    <t xml:space="preserve">C0762[c] + C0035[c] + C0002[c]  -&gt; C0008[c] + C0874[c] + C0009[c] + C0065[c] </t>
  </si>
  <si>
    <t xml:space="preserve">UDP-N-acetylmuramate + L-Alanine + ATP  -&gt; ADP + UDP-N-acetylmuramoyl-L-alanine + Orthophosphate + H+ </t>
  </si>
  <si>
    <t>PA4411</t>
  </si>
  <si>
    <t>IR08751</t>
  </si>
  <si>
    <t>Na+/glutamate symport</t>
  </si>
  <si>
    <t xml:space="preserve">C0954[e] + C0023[e]  -&gt; C0023[c] + C0954[c] </t>
  </si>
  <si>
    <t xml:space="preserve">Sodium[e] + L-Glutamate[e]  -&gt; L-Glutamate + Sodium </t>
  </si>
  <si>
    <t>PA3176</t>
  </si>
  <si>
    <t>IR00254</t>
  </si>
  <si>
    <t>L-Aspartate 1-carboxy-lyase</t>
  </si>
  <si>
    <t xml:space="preserve">C0041[c] + C0065[c]  -&gt; C0011[c] + C0083[c] </t>
  </si>
  <si>
    <t xml:space="preserve">L-Aspartate + H+  -&gt; CO2 + beta-Alanine </t>
  </si>
  <si>
    <t>PA4731</t>
  </si>
  <si>
    <t>IR07969</t>
  </si>
  <si>
    <t>dATP:pyruvate O2-phosphotransferase (R)</t>
  </si>
  <si>
    <t xml:space="preserve">C0170[c] + C0065[c] + C0059[c]  -&gt; C0113[c] + C0020[c] </t>
  </si>
  <si>
    <t xml:space="preserve">dADP + H+ + Phosphoenolpyruvate  -&gt; dATP + Pyruvate </t>
  </si>
  <si>
    <t>IR04330</t>
  </si>
  <si>
    <t>Cyanate aminohydrolase</t>
  </si>
  <si>
    <t xml:space="preserve">C0234[c] + C0997[c] + 3 C0065[c]  -&gt; 2 C0011[c] + C0957[c] </t>
  </si>
  <si>
    <t xml:space="preserve">HCO3 + Cyanate + 3 H+  -&gt; 2 CO2 + NH4+ </t>
  </si>
  <si>
    <t>PA2052</t>
  </si>
  <si>
    <t>IR09659</t>
  </si>
  <si>
    <t>(3R)-3-Hydroxyoctanoyl-[acyl-carrier-protein] hydro-lyase</t>
  </si>
  <si>
    <t xml:space="preserve">C9382[c]  -&gt; C0001[c] + C9387[c] </t>
  </si>
  <si>
    <t xml:space="preserve">(R)-3-Hydroxyoctanoyl-[acyl-carrier protein]  -&gt; H2O + trans-Oct-2-enoyl-[acp] </t>
  </si>
  <si>
    <t>IR08913</t>
  </si>
  <si>
    <t>GTP cyclohydrolase I</t>
  </si>
  <si>
    <t xml:space="preserve">C0001[c] + C0038[c]  -&gt; C2932[c] + C0047[c] </t>
  </si>
  <si>
    <t xml:space="preserve">H2O + GTP  -&gt; 2-Amino-4-hydroxy-6-(erythro-1,2,3-trihydroxypropyl)dihydropteridine triphosphate + Formate </t>
  </si>
  <si>
    <t>PA1674 or PA3438</t>
  </si>
  <si>
    <t>PA1674 PA3438</t>
  </si>
  <si>
    <t>IR09693</t>
  </si>
  <si>
    <t>cis-5-dodecenoyl-[acyl-carrier protein]:malonyl-[acyl-carrier-protein] C-acyltransferase</t>
  </si>
  <si>
    <t xml:space="preserve">C9297[c] + C9441[c] + C0065[c]  -&gt; C9442[c] + C0011[c] + C9262[c] </t>
  </si>
  <si>
    <t xml:space="preserve">Malonyl-[acyl-carrier protein] + cis-5-dodecenoyl-acp + H+  -&gt; cis-3-oxo-tetradec-7-enoyl-ACP + CO2 + acyl carrier protein </t>
  </si>
  <si>
    <t>IR04855</t>
  </si>
  <si>
    <t>NADH:nitrate oxidoreductase (R)</t>
  </si>
  <si>
    <t xml:space="preserve">C0201[c] + C0065[c] + C0004[c]  -&gt; C0001[c] + C0073[c] + C0003[c] </t>
  </si>
  <si>
    <t xml:space="preserve">Nitrate + H+ + NADH  -&gt; H2O + Nitrite + NAD+ </t>
  </si>
  <si>
    <t>PA1779</t>
  </si>
  <si>
    <t>IR10335</t>
  </si>
  <si>
    <t>Pseudomonas LPS carbamoyl kinase</t>
  </si>
  <si>
    <t xml:space="preserve">C9575[c] + 3 C0002[c]  -&gt; 3 C0008[c] + C9576[c] + 3 C0065[c] </t>
  </si>
  <si>
    <t xml:space="preserve">Pseudomonas LPS core precursor 3 + KDO2-lipidA + 3 ATP  -&gt; 3 ADP + Pseudomonas LPS core precursor 4 + KDO2-lipidA + 3 H+ </t>
  </si>
  <si>
    <t>PA5009 or PA5008</t>
  </si>
  <si>
    <t>PA5008 PA5009</t>
  </si>
  <si>
    <t>IR10359</t>
  </si>
  <si>
    <t>ManNac3NacA-(beta1,3)-Fuc2NAc-PP-Undecaprenyl synthesis</t>
  </si>
  <si>
    <t xml:space="preserve">C9420[c] + C9421[c]  -&gt; C0014[c] + C9593[c] + C0065[c] </t>
  </si>
  <si>
    <t xml:space="preserve">UDP-N-acetyl-D-manosamine (2NAc3NAc) acid + Fuc2NAc-PP-Undecaprenyl  -&gt; UDP + ManNac3NacA-(beta1,3)-Fuc2NAc-PP-Undecaprenyl + H+ </t>
  </si>
  <si>
    <t>PA3149</t>
  </si>
  <si>
    <t>Metabolic pathways</t>
  </si>
  <si>
    <t>IR03570</t>
  </si>
  <si>
    <t>meso-2,6-Diaminoheptanedioate carboxy-lyase</t>
  </si>
  <si>
    <t xml:space="preserve">C0507[c] + C0065[c]  -&gt; C0039[c] + C0011[c] </t>
  </si>
  <si>
    <t xml:space="preserve">meso-2,6-Diaminoheptanedioate + H+  -&gt; L-Lysine + CO2 </t>
  </si>
  <si>
    <t>PA5277</t>
  </si>
  <si>
    <t>IR02477</t>
  </si>
  <si>
    <t>L-1-Pyrroline-3-hydroxy-5-carboxylate:NAD+ oxidoreductase</t>
  </si>
  <si>
    <t xml:space="preserve">C2597[c] + 2 C0001[c] + C0003[c]  -&gt; C3467[c] + C0065[c] + C0004[c] </t>
  </si>
  <si>
    <t xml:space="preserve">L-1-Pyrroline-3-hydroxy-5-carboxylate + 2 H2O + NAD+  -&gt; L-erythro-4-Hydroxyglutamate + H+ + NADH </t>
  </si>
  <si>
    <t>IR04345</t>
  </si>
  <si>
    <t>ribonucleoside-triphosphate reductase (GTP)</t>
  </si>
  <si>
    <t xml:space="preserve">C9319[c] + C0038[c]  -&gt; C0001[c] + C0233[c] + C9318[c] </t>
  </si>
  <si>
    <t xml:space="preserve">Reduced thioredoxin + GTP  -&gt; H2O + dGTP + Oxidized thioredoxin </t>
  </si>
  <si>
    <t>PA1920</t>
  </si>
  <si>
    <t>IR00235</t>
  </si>
  <si>
    <t>Ureidoglycolate amidohydrolase (decarboxylating)</t>
  </si>
  <si>
    <t xml:space="preserve">C0001[c] + C0461[c] + 2 C0065[c]  -&gt; C0040[c] + C0011[c] + 2 C0957[c] </t>
  </si>
  <si>
    <t xml:space="preserve">H2O + (-)-Ureidoglycolate + 2 H+  -&gt; Glyoxylate + CO2 + 2 NH4+ </t>
  </si>
  <si>
    <t>PA1514</t>
  </si>
  <si>
    <t>IR02457</t>
  </si>
  <si>
    <t>5-Methyltetrahydropteroyltri-L-glutamate:L-homocysteineS-methyltransferase</t>
  </si>
  <si>
    <t xml:space="preserve">C0132[c] + C2709[c]  -&gt; C0058[c] + C2526[c] </t>
  </si>
  <si>
    <t xml:space="preserve">L-Homocysteine + 5-Methyltetrahydropteroyltri-L-glutamate  -&gt; L-Methionine + Tetrahydropteroyltri-L-glutamate </t>
  </si>
  <si>
    <t>PA1927</t>
  </si>
  <si>
    <t>IR00094</t>
  </si>
  <si>
    <t>ATP:dephospho-CoA 3'-phosphotransferase</t>
  </si>
  <si>
    <t xml:space="preserve">C0647[c] + C0002[c]  -&gt; C0008[c] + C0065[c] + C0010[c] </t>
  </si>
  <si>
    <t xml:space="preserve">Dephospho-CoA + ATP  -&gt; ADP + H+ + CoA </t>
  </si>
  <si>
    <t>PA4529</t>
  </si>
  <si>
    <t>IR09975</t>
  </si>
  <si>
    <t>D-mannitol transport via ABC system</t>
  </si>
  <si>
    <t xml:space="preserve">C0309[e] + C0001[c] + C0002[c]  -&gt; C0008[c] + C0309[c] + C0009[c] + C0065[c] </t>
  </si>
  <si>
    <t xml:space="preserve">Mannitol[e] + H2O + ATP  -&gt; ADP + Mannitol + Orthophosphate + H+ </t>
  </si>
  <si>
    <t>PA2341 or PA2338 or PA2340 or PA2339</t>
  </si>
  <si>
    <t>PA2338 PA2339 PA2340 PA2341</t>
  </si>
  <si>
    <t>IR10000</t>
  </si>
  <si>
    <t>phosphatidylserine decarboxylase</t>
  </si>
  <si>
    <t xml:space="preserve">C9503[c]  -&gt; 50 C0011[c] + C9539[c] </t>
  </si>
  <si>
    <t xml:space="preserve">phosphatidylserine (PAO1)  -&gt; 50 CO2 + phosphatidylethanolamine PAO1 </t>
  </si>
  <si>
    <t>PA4957</t>
  </si>
  <si>
    <t>IR02681</t>
  </si>
  <si>
    <t>Precorrin 3A + Oxygen &gt;=&lt; Precorrin 3B</t>
  </si>
  <si>
    <t xml:space="preserve">C0007[c] + C3355[c] + 2 C0065[c] + C0004[c]  -&gt; C0001[c] + C3731[c] + C0003[c] </t>
  </si>
  <si>
    <t xml:space="preserve">Oxygen + Precorrin 3A + 2 H+ + NADH  -&gt; H2O + Precorrin 3B + NAD+ </t>
  </si>
  <si>
    <t>PA2906</t>
  </si>
  <si>
    <t xml:space="preserve">C0001[c] + C2491[c] + C0003[c]  -&gt; C0065[c] + C0696[c] + C0004[c] </t>
  </si>
  <si>
    <t>IR04010</t>
  </si>
  <si>
    <t>5'-Phosphoribosylformylglycinamide:L-glutamine amido-ligase(ADP-forming)</t>
  </si>
  <si>
    <t xml:space="preserve">C0001[c] + C0052[c] + C0002[c] + C2646[c]  -&gt; C0023[c] + C0008[c] + C0009[c] + C0065[c] + C2793[c] </t>
  </si>
  <si>
    <t xml:space="preserve">H2O + L-Glutamine + ATP + 5'-Phosphoribosyl-N-formylglycinamide  -&gt; L-Glutamate + ADP + Orthophosphate + H+ + 2-(Formamido)-N1-(5'-phosphoribosyl)acetamidine </t>
  </si>
  <si>
    <t>PA3763</t>
  </si>
  <si>
    <t>IR02668</t>
  </si>
  <si>
    <t>Ethanol + PQQ &gt;=&lt; PQQH2 + Acetaldehyde</t>
  </si>
  <si>
    <t xml:space="preserve">C0359[c] + C0095[c]  -&gt; C0968[c] + C0069[c] </t>
  </si>
  <si>
    <t xml:space="preserve">Ethanol + PQQ  -&gt; PQQH2 + Acetaldehyde </t>
  </si>
  <si>
    <t>IR02745</t>
  </si>
  <si>
    <t>Chloroacetaldehyde:NAD+ oxidoreductase</t>
  </si>
  <si>
    <t xml:space="preserve">C0001[c] + C4028[c] + C0003[c]  -&gt; C4029[c] + C0065[c] + C0004[c] </t>
  </si>
  <si>
    <t xml:space="preserve">H2O + Chloroacetaldehyde + NAD+  -&gt; Chloroacetic acid + H+ + NADH </t>
  </si>
  <si>
    <t>IR00265</t>
  </si>
  <si>
    <t>ATP:adenylylsulfate 3'-phosphotransferase</t>
  </si>
  <si>
    <t xml:space="preserve">C0002[c] + C0186[c]  -&gt; C0008[c] + C0044[c] + C0065[c] </t>
  </si>
  <si>
    <t xml:space="preserve">ATP + Adenylylsulfate  -&gt; ADP + 3'-Phosphoadenylyl sulfate + H+ </t>
  </si>
  <si>
    <t>PA1393 or PA4442</t>
  </si>
  <si>
    <t>PA1393 PA4442</t>
  </si>
  <si>
    <t>IR00296</t>
  </si>
  <si>
    <t>L-Arginine iminohydrolase</t>
  </si>
  <si>
    <t xml:space="preserve">C0001[c] + C0050[c]  -&gt; C0957[c] + C0268[c] </t>
  </si>
  <si>
    <t xml:space="preserve">H2O + L-Arginine  -&gt; NH4+ + L-Citrulline </t>
  </si>
  <si>
    <t>PA5171</t>
  </si>
  <si>
    <t>Reductive carboxylate cycle (CO2 fixation)</t>
  </si>
  <si>
    <t xml:space="preserve">C0065[e] + C0154[e]  -&gt; C0154[c] + C0065[c] </t>
  </si>
  <si>
    <t>IR00791</t>
  </si>
  <si>
    <t>Adenosine ribohydrolase</t>
  </si>
  <si>
    <t xml:space="preserve">C0001[c] + C0175[c]  -&gt; C0103[c] + C0125[c] </t>
  </si>
  <si>
    <t xml:space="preserve">H2O + Adenosine  -&gt; D-Ribose + Adenine </t>
  </si>
  <si>
    <t>IR07064</t>
  </si>
  <si>
    <t>Cobamide coenzyme + GMP &gt;=&lt; Adenosine-GDP-cobinamide +alpha-Ribazole (R)</t>
  </si>
  <si>
    <t xml:space="preserve">C3815[c] + C3358[c]  -&gt; C0161[c] + C0065[c] + C0123[c] </t>
  </si>
  <si>
    <t xml:space="preserve">Adenosine-GDP-cobinamide + alpha-Ribazole  -&gt; Cobamide coenzyme + H+ + GMP </t>
  </si>
  <si>
    <t>PA1281</t>
  </si>
  <si>
    <t>IR10391</t>
  </si>
  <si>
    <t>Nitrate reductase (Ubiquinol-8, periplasmic)</t>
  </si>
  <si>
    <t xml:space="preserve">C9315[c] + C0201[c]  -&gt; C0001[e] + C9314[c] + C0073[c] </t>
  </si>
  <si>
    <t xml:space="preserve">Ubiquinol-8 + Nitrate  -&gt; H2O[e] + Ubiquinone-8 + Nitrite </t>
  </si>
  <si>
    <t>PA1172 and PA1173 and PA1174 and PA1175 and PA1176 and PA1177</t>
  </si>
  <si>
    <t>PA1172 PA1173 PA1174 PA1175 PA1176 PA1177</t>
  </si>
  <si>
    <t>IR08711</t>
  </si>
  <si>
    <t>Malate transport via proton symport (2 H)</t>
  </si>
  <si>
    <t xml:space="preserve">C0127[e] + 2 C0065[e]  -&gt; C0127[c] + 2 C0065[c] </t>
  </si>
  <si>
    <t xml:space="preserve">(S)-Malate[e] + 2 H+[e]  -&gt; (S)-Malate + 2 H+ </t>
  </si>
  <si>
    <t>D-Glutamine and D-glutamate metabolism</t>
  </si>
  <si>
    <t>IR09984</t>
  </si>
  <si>
    <t>nitrous-oxide reductase precursor</t>
  </si>
  <si>
    <t xml:space="preserve">C9315[c] + C0651[c]  -&gt; C0001[c] + C9314[c] + C0518[c] </t>
  </si>
  <si>
    <t xml:space="preserve">Ubiquinol-8 + Nitrous oxide  -&gt; H2O + Ubiquinone-8 + Nitrogen </t>
  </si>
  <si>
    <t>PA3392</t>
  </si>
  <si>
    <t>IR10007</t>
  </si>
  <si>
    <t>Spermidine dehydrogenase</t>
  </si>
  <si>
    <t xml:space="preserve">C0015[c] + C0001[c] + C0258[c]  -&gt; C0715[c] + C0429[c] + C0964[c] </t>
  </si>
  <si>
    <t xml:space="preserve">FAD + H2O + Spermidine  -&gt; 1,3-Diaminopropane + 4-Aminobutanal + FADH2 </t>
  </si>
  <si>
    <t>PA3713</t>
  </si>
  <si>
    <t>IR00916</t>
  </si>
  <si>
    <t>Guanine aminohydrolase</t>
  </si>
  <si>
    <t xml:space="preserve">C0001[c] + C0199[c] + C0065[c]  -&gt; C0957[c] + C0304[c] </t>
  </si>
  <si>
    <t xml:space="preserve">H2O + Guanine + H+  -&gt; NH4+ + Xanthine </t>
  </si>
  <si>
    <t>PA1521</t>
  </si>
  <si>
    <t>IR09939</t>
  </si>
  <si>
    <t>cobalt transport out via antiport</t>
  </si>
  <si>
    <t xml:space="preserve">C0065[e] + C0144[c]  -&gt; C0144[e] + C0065[c] </t>
  </si>
  <si>
    <t xml:space="preserve">H+[e] + Cobalt  -&gt; Cobalt[e] + H+ </t>
  </si>
  <si>
    <t>PA2522 and PA2520 and PA2521</t>
  </si>
  <si>
    <t>PA2520 PA2521 PA2522</t>
  </si>
  <si>
    <t>IR04206</t>
  </si>
  <si>
    <t>D-Amino acid dehydrogenase</t>
  </si>
  <si>
    <t xml:space="preserve">C0015[c] + C0001[c] + C0115[c]  -&gt; C0020[c] + C0957[c] + C0964[c] </t>
  </si>
  <si>
    <t xml:space="preserve">FAD + H2O + D-Alanine  -&gt; Pyruvate + NH4+ + FADH2 </t>
  </si>
  <si>
    <t>PA5304</t>
  </si>
  <si>
    <t>IR03646</t>
  </si>
  <si>
    <t>ATP:carbamate phosphotransferase</t>
  </si>
  <si>
    <t xml:space="preserve">C1087[c] + C0002[c]  -&gt; C0008[c] + C0142[c] + C0065[c] </t>
  </si>
  <si>
    <t xml:space="preserve">Carbamate + ATP  -&gt; ADP + Carbamoyl phosphate + H+ </t>
  </si>
  <si>
    <t>PA5173</t>
  </si>
  <si>
    <t>IR09315</t>
  </si>
  <si>
    <t>phosphoribosylaminoimidazole carboxylase (ATP-dependent)</t>
  </si>
  <si>
    <t xml:space="preserve">C2114[c] + C0001[c] + C0011[c] + C0002[c]  -&gt; C0008[c] + C0009[c] + 2 C0065[c] + C2857[c] </t>
  </si>
  <si>
    <t xml:space="preserve">Aminoimidazole ribotide + H2O + CO2 + ATP  -&gt; ADP + Orthophosphate + 2 H+ + 1-(5-Phospho-D-ribosyl)-5-amino-4-imidazolecarboxylate </t>
  </si>
  <si>
    <t>PA5425 and PA5426</t>
  </si>
  <si>
    <t>IR10055</t>
  </si>
  <si>
    <t>L-leucine transport in via proton symport</t>
  </si>
  <si>
    <t xml:space="preserve">C0954[e] + C0105[e]  -&gt; C0954[c] + C0105[c] </t>
  </si>
  <si>
    <t xml:space="preserve">Sodium[e] + L-Leucine[e]  -&gt; Sodium + L-Leucine </t>
  </si>
  <si>
    <t>IR10013</t>
  </si>
  <si>
    <t>uricase</t>
  </si>
  <si>
    <t xml:space="preserve">2 C0001[c] + C0294[c] + C0007[c]  -&gt; C0011[c] + C0025[c] + C1078[c] </t>
  </si>
  <si>
    <t xml:space="preserve">2 H2O + Urate + Oxygen  -&gt; CO2 + H2O2 + Allantoin </t>
  </si>
  <si>
    <t>PA2366</t>
  </si>
  <si>
    <t>IR03552</t>
  </si>
  <si>
    <t>ATP:L-glutamate 5-phosphotransferase</t>
  </si>
  <si>
    <t xml:space="preserve">C0023[c] + C0002[c]  -&gt; C0008[c] + C2066[c] </t>
  </si>
  <si>
    <t xml:space="preserve">L-Glutamate + ATP  -&gt; ADP + L-Glutamyl 5-phosphate </t>
  </si>
  <si>
    <t>PA4565</t>
  </si>
  <si>
    <t>IR09919</t>
  </si>
  <si>
    <t>L-aspartate oxidase</t>
  </si>
  <si>
    <t xml:space="preserve">C0015[c] + C0093[c] + C0041[c]  -&gt; 2 C0001[c] + C2296[c] + C0009[c] + C0964[c] + C0065[c] </t>
  </si>
  <si>
    <t xml:space="preserve">FAD + Dihydroxyacetone phosphate + L-Aspartate  -&gt; 2 H2O + Pyridine-2,3-dicarboxylate + Orthophosphate + FADH2 + H+ </t>
  </si>
  <si>
    <t>PA1004 or PA0761</t>
  </si>
  <si>
    <t>PA0761 PA1004</t>
  </si>
  <si>
    <t>IR00329</t>
  </si>
  <si>
    <t xml:space="preserve">C0114[c] + C0025[c]  -&gt; 2 C0001[c] + C0054[c] </t>
  </si>
  <si>
    <t xml:space="preserve">Methanol + H2O2  -&gt; 2 H2O + Formaldehyde </t>
  </si>
  <si>
    <t>PA2147 or PA4236 or PA3450</t>
  </si>
  <si>
    <t>PA2147 PA3450 PA4236</t>
  </si>
  <si>
    <t>IR04173</t>
  </si>
  <si>
    <t>L-erythro-4-Hydroxyglutamate:2-oxoglutarate aminotransferase</t>
  </si>
  <si>
    <t xml:space="preserve">C3467[c] + C0024[c] + C0065[c]  -&gt; C3466[c] + C0023[c] </t>
  </si>
  <si>
    <t xml:space="preserve">L-erythro-4-Hydroxyglutamate + 2-Oxoglutarate + H+  -&gt; D-4-Hydroxy-2-oxoglutarate + L-Glutamate </t>
  </si>
  <si>
    <t>IR10344</t>
  </si>
  <si>
    <t>GDP-D-rhamnose:Rha-(alpha1,4)-N-acetylglucosamine pyrophosphorylundecaprenol rhamnotransferase</t>
  </si>
  <si>
    <t xml:space="preserve">C9584[c] + C1970[c]  -&gt; C0031[c] + C9585[c] + C0065[c] </t>
  </si>
  <si>
    <t xml:space="preserve">Rha-(alpha1,4)-N-acetylglucosamine pyrophosphorylundecaprenol + GDP-6-deoxy-D-mannose  -&gt; GDP + Rha-(alpha1,2)-Rha-(alpha1,4)-N-acetylglucosamine pyrophosphorylundecaprenol + H+ </t>
  </si>
  <si>
    <t>PA5449</t>
  </si>
  <si>
    <t xml:space="preserve">C0020[c] + C0010[c] + C0003[c]  -&gt; C0022[c] + C0011[c] + C0004[c] </t>
  </si>
  <si>
    <t>IR09375</t>
  </si>
  <si>
    <t>3,4 Dihydroxy-2-butanone-4-phosphate synthase</t>
  </si>
  <si>
    <t xml:space="preserve">C0099[c]  -&gt; C9274[c] + C0047[c] + C0065[c] </t>
  </si>
  <si>
    <t xml:space="preserve">D-Ribose 5-phosphate  -&gt; 3,4-dihydroxy-2-butanone 4-phosphate + Formate + H+ </t>
  </si>
  <si>
    <t>PA4054</t>
  </si>
  <si>
    <t>IR00746</t>
  </si>
  <si>
    <t>myo-Inositol 1-phosphate phosphahydrolase</t>
  </si>
  <si>
    <t xml:space="preserve">C0001[c] + C0853[c]  -&gt; C0119[c] + C0009[c] </t>
  </si>
  <si>
    <t xml:space="preserve">H2O + 1L-myo-Inositol 1-phosphate  -&gt; myo-Inositol + Orthophosphate </t>
  </si>
  <si>
    <t>PA3818</t>
  </si>
  <si>
    <t>IR08746</t>
  </si>
  <si>
    <t>ASPabc</t>
  </si>
  <si>
    <t xml:space="preserve">C0041[e] + C0001[c] + C0002[c]  -&gt; C0008[c] + C0009[c] + C0041[c] + C0065[c] </t>
  </si>
  <si>
    <t xml:space="preserve">L-Aspartate[e] + H2O + ATP  -&gt; ADP + Orthophosphate + L-Aspartate + H+ </t>
  </si>
  <si>
    <t>(PA1342 and PA1340 and PA1341 and PA1339)</t>
  </si>
  <si>
    <t>PA1339 PA1340 PA1341 PA1342</t>
  </si>
  <si>
    <t>IR00633</t>
  </si>
  <si>
    <t>Chorismate pyruvate-lyase (amino-accepting)</t>
  </si>
  <si>
    <t xml:space="preserve">C0208[c] + C0052[c]  -&gt; C0023[c] + C0020[c] + C0091[c] + C0065[c] </t>
  </si>
  <si>
    <t xml:space="preserve">Chorismate + L-Glutamine  -&gt; L-Glutamate + Pyruvate + Anthranilate + H+ </t>
  </si>
  <si>
    <t>PA1002 or PA1001 or PA0609 or PA0649</t>
  </si>
  <si>
    <t>PA0609 PA0649 PA1001 PA1002</t>
  </si>
  <si>
    <t>IR02023</t>
  </si>
  <si>
    <t>1-(2-Carboxyphenylamino)-1-deoxy-D-ribulose-5-phosphatecarboxy-lyase(cyclizing)</t>
  </si>
  <si>
    <t xml:space="preserve">C0939[c] + C0065[c]  -&gt; C0001[c] + C2184[c] + C0011[c] </t>
  </si>
  <si>
    <t xml:space="preserve">1-(2-Carboxyphenylamino)-1'-deoxy-D-ribulose 5'-phosphate + H+  -&gt; H2O + Indoleglycerol phosphate + CO2 </t>
  </si>
  <si>
    <t>PA0651</t>
  </si>
  <si>
    <t>IR10057</t>
  </si>
  <si>
    <t>Phenylalanyl-tRNA synthetase</t>
  </si>
  <si>
    <t xml:space="preserve">C0064[c] + C9534[c] + C0002[c]  -&gt; C0012[c] + C9535[c] + C0018[c] </t>
  </si>
  <si>
    <t xml:space="preserve">L-Phenylalanine + tRNA(Phe) + ATP  -&gt; Pyrophosphate + L-Phenylalanyl-tRNA(Phe) + AMP </t>
  </si>
  <si>
    <t>PA2740 and PA2739</t>
  </si>
  <si>
    <t>PA2739 PA2740</t>
  </si>
  <si>
    <t>IR03695</t>
  </si>
  <si>
    <t>ATP:2-dehydro-3-deoxy-D-gluconate 6-phosphotransferase</t>
  </si>
  <si>
    <t xml:space="preserve">C0169[c] + C0002[c]  -&gt; C0008[c] + C2682[c] + C0065[c] </t>
  </si>
  <si>
    <t xml:space="preserve">2-Dehydro-3-deoxy-D-gluconate + ATP  -&gt; ADP + 2-Dehydro-3-deoxy-6-phospho-D-gluconate + H+ </t>
  </si>
  <si>
    <t>PA2261</t>
  </si>
  <si>
    <t>IR10358</t>
  </si>
  <si>
    <t>UDP-2,3-diacetamido-2,3-dideoxy-D-mannuronate amidase</t>
  </si>
  <si>
    <t xml:space="preserve">C9420[c] + C0957[c] + C0002[c]  -&gt; C0008[c] + C0009[c] + C9592[c] + 2 C0065[c] </t>
  </si>
  <si>
    <t xml:space="preserve">UDP-N-acetyl-D-manosamine (2NAc3NAc) acid + NH4+ + ATP  -&gt; ADP + Orthophosphate + UDP-2-acetamido-3-acetamidino-2,3-dideoxy-D-mannuronic acid + 2 H+ </t>
  </si>
  <si>
    <t>PA3150</t>
  </si>
  <si>
    <t>IR09978</t>
  </si>
  <si>
    <t>NADPH quinone oxidoreductase</t>
  </si>
  <si>
    <t xml:space="preserve">C9314[c] + C0005[c] + C0065[c]  -&gt; C9315[c] + C0006[c] </t>
  </si>
  <si>
    <t xml:space="preserve">Ubiquinone-8 + NADPH + H+  -&gt; Ubiquinol-8 + NADP+ </t>
  </si>
  <si>
    <t>PA4975</t>
  </si>
  <si>
    <t>IR03030</t>
  </si>
  <si>
    <t>ATP + D-Glycero-D-manno-heptose 1-phosphate &gt;=&lt; Pyrophosphate +ADP-D-glycero-D-manno-heptose</t>
  </si>
  <si>
    <t xml:space="preserve">C5073[c] + C0065[c] + C0002[c]  -&gt; C0012[c] + C3728[c] </t>
  </si>
  <si>
    <t xml:space="preserve">D-Glycero-D-manno-heptose 1-phosphate + H+ + ATP  -&gt; Pyrophosphate + ADP-D-glycero-D-manno-heptose </t>
  </si>
  <si>
    <t>PA4996</t>
  </si>
  <si>
    <t>IR00990</t>
  </si>
  <si>
    <t>Succinyl-CoA:L-homoserine O-succinyltransferase</t>
  </si>
  <si>
    <t xml:space="preserve">C0076[c] + C0219[c]  -&gt; C0809[c] + C0010[c] </t>
  </si>
  <si>
    <t xml:space="preserve">Succinyl-CoA + L-Homoserine  -&gt; O-Succinyl-L-homoserine + CoA </t>
  </si>
  <si>
    <t>IR01614</t>
  </si>
  <si>
    <t>UDP-N-acetylmuramoyl-L-alanyl-D-glutamate:meso-2,6-diaminoheptanedioate ligase (ADP-forming)</t>
  </si>
  <si>
    <t xml:space="preserve">C0507[c] + C0515[c] + C0002[c]  -&gt; C0008[c] + C2923[c] + C0009[c] + C0065[c] </t>
  </si>
  <si>
    <t xml:space="preserve">meso-2,6-Diaminoheptanedioate + UDP-N-acetylmuramoyl-L-alanyl-D-glutamate + ATP  -&gt; ADP + UDP-N-acetylmuramoyl-L-alanyl-D-gamma-glutamyl-meso-2,6-diaminopimelate + Orthophosphate + H+ </t>
  </si>
  <si>
    <t>PA4417</t>
  </si>
  <si>
    <t xml:space="preserve">C0121[c] + C0010[c] + C0003[c]  -&gt; C0476[c] + C0011[c] + C0004[c] </t>
  </si>
  <si>
    <t>IR01181</t>
  </si>
  <si>
    <t>Xanthosine ribohydrolase</t>
  </si>
  <si>
    <t xml:space="preserve">C0001[c] + C1205[c]  -&gt; C0103[c] + C0304[c] </t>
  </si>
  <si>
    <t xml:space="preserve">H2O + Xanthosine  -&gt; D-Ribose + Xanthine </t>
  </si>
  <si>
    <t>IR04953</t>
  </si>
  <si>
    <t>Propanoyl-CoA + Orthophosphate &gt;=&lt; Propanoyl phosphate + CoA (R)</t>
  </si>
  <si>
    <t xml:space="preserve">C1819[c] + C0010[c]  -&gt; C0084[c] + C0009[c] </t>
  </si>
  <si>
    <t xml:space="preserve">Propanoyl phosphate + CoA  -&gt; Propanoyl-CoA + Orthophosphate </t>
  </si>
  <si>
    <t xml:space="preserve">C0047[c] + C0003[c]  -&gt; C0011[c] + C0004[c] </t>
  </si>
  <si>
    <t xml:space="preserve">C0039[e] + C0001[c] + C0002[c]  -&gt; C0008[c] + C0039[c] + C0009[c] + C0065[c] </t>
  </si>
  <si>
    <t>IR09630</t>
  </si>
  <si>
    <t>Decanoyl-[acyl-carrier protein]:malonyl-[acyl-carrier-protein] C-acyltransferase</t>
  </si>
  <si>
    <t xml:space="preserve">C9297[c] + C9379[c] + C0065[c]  -&gt; C9377[c] + C0011[c] + C9262[c] </t>
  </si>
  <si>
    <t xml:space="preserve">Malonyl-[acyl-carrier protein] + Decanoyl-[acyl-carrier protein] + H+  -&gt; 3-Oxododecanoyl-[acyl-carrier protein] + CO2 + acyl carrier protein </t>
  </si>
  <si>
    <t>IR09969</t>
  </si>
  <si>
    <t>Leucyl-tRNA synthetase</t>
  </si>
  <si>
    <t xml:space="preserve">C9521[c] + C0002[c] + C0105[c]  -&gt; C9522[c] + C0012[c] + C0018[c] </t>
  </si>
  <si>
    <t xml:space="preserve">tRNA(Leu) + ATP + L-Leucine  -&gt; L-Leucyl-tRNA(Leu) + Pyrophosphate + AMP </t>
  </si>
  <si>
    <t>PA3987</t>
  </si>
  <si>
    <t>IR02744</t>
  </si>
  <si>
    <t>2-Chloroethanol + PQQ &gt;=&lt; Chloroacetaldehyde + PQQH2</t>
  </si>
  <si>
    <t xml:space="preserve">C0095[c] + C4027[c]  -&gt; C0968[c] + C4028[c] </t>
  </si>
  <si>
    <t xml:space="preserve">PQQ + 2-Chloroethanol  -&gt; PQQH2 + Chloroacetaldehyde </t>
  </si>
  <si>
    <t>Insulin signaling pathway</t>
  </si>
  <si>
    <t>IR02208</t>
  </si>
  <si>
    <t>S-Adenosyl-L-methionine:precorrin-4 C20-methyltransferase</t>
  </si>
  <si>
    <t xml:space="preserve">C0017[c] + C1601[c]  -&gt; C3355[c] + 8 C0065[c] + C0019[c] </t>
  </si>
  <si>
    <t xml:space="preserve">S-Adenosyl-L-methionine + Precorrin 2  -&gt; Precorrin 3A + 8 H+ + S-Adenosyl-L-homocysteine </t>
  </si>
  <si>
    <t>PA2904</t>
  </si>
  <si>
    <t>IR09697</t>
  </si>
  <si>
    <t>cis-7-tetradecenoyl-[acyl-carrier protein]:malonyl-[acyl-carrier-protein] C-acyltransferase</t>
  </si>
  <si>
    <t xml:space="preserve">C9445[c] + C9297[c]  -&gt; C0011[c] + C9262[c] + C0065[c] + C9449[c] </t>
  </si>
  <si>
    <t xml:space="preserve">cis-7-tetradecenoyl-acp + Malonyl-[acyl-carrier protein]  -&gt; CO2 + acyl carrier protein + H+ + cis-3-oxo-hexadec-9-enoyl-ACP </t>
  </si>
  <si>
    <t>IR00853</t>
  </si>
  <si>
    <t>5-Methylcytosine aminohydrolase</t>
  </si>
  <si>
    <t xml:space="preserve">C0001[c] + C1568[c] + C0065[c]  -&gt; C0957[c] + C0146[c] </t>
  </si>
  <si>
    <t xml:space="preserve">H2O + 5-Methylcytosine + H+  -&gt; NH4+ + Thymine </t>
  </si>
  <si>
    <t>PA3480 or PA0437</t>
  </si>
  <si>
    <t>PA0437 PA3480</t>
  </si>
  <si>
    <t>Quorum sensing, AHL</t>
  </si>
  <si>
    <t>IR00138</t>
  </si>
  <si>
    <t>Glutathione:hydrogen-peroxide oxidoreductase</t>
  </si>
  <si>
    <t xml:space="preserve">2 C0042[c] + C0025[c]  -&gt; 2 C0001[c] + C0109[c] </t>
  </si>
  <si>
    <t xml:space="preserve">2 Glutathione + H2O2  -&gt; 2 H2O + Oxidized glutathione </t>
  </si>
  <si>
    <t>PA2826 or PA0838 or PA1287</t>
  </si>
  <si>
    <t>PA0838 PA1287 PA2826</t>
  </si>
  <si>
    <t>IR09895</t>
  </si>
  <si>
    <t>3-oxo-C12-homoserine lactone acylase</t>
  </si>
  <si>
    <t xml:space="preserve">C0001[c] + C8957[c]  -&gt; C1561[c] + C9482[c] </t>
  </si>
  <si>
    <t xml:space="preserve">H2O + N-(3-Oxododecanoyl)homoserine lactone  -&gt; 3-Oxododecanoate + homoserine lactone </t>
  </si>
  <si>
    <t>PA2385</t>
  </si>
  <si>
    <t>IR09905</t>
  </si>
  <si>
    <t>5mta transport irreversible, extracellular</t>
  </si>
  <si>
    <t xml:space="preserve">C0143[c]  -&gt; C0143[e] </t>
  </si>
  <si>
    <t xml:space="preserve">5'-Methylthioadenosine  -&gt; 5'-Methylthioadenosine[e] </t>
  </si>
  <si>
    <t xml:space="preserve">C0117[e] + C0001[c] + C0002[c]  -&gt; C0008[c] + C0009[c] + C0065[c] + C0117[c] </t>
  </si>
  <si>
    <t>IR10032</t>
  </si>
  <si>
    <t>D-malate transport in via proton symport</t>
  </si>
  <si>
    <t xml:space="preserve">C0065[e] + C0382[e]  -&gt; C0382[c] + C0065[c] </t>
  </si>
  <si>
    <t xml:space="preserve">H+[e] + (R)-Malate[e]  -&gt; (R)-Malate + H+ </t>
  </si>
  <si>
    <t>IR01746</t>
  </si>
  <si>
    <t>2-Dehydro-3-deoxy-D-arabino-heptonate 7-phosphate phosphate-lyase(cyclyzing)</t>
  </si>
  <si>
    <t xml:space="preserve">C2823[c]  -&gt; C0690[c] + C0009[c] </t>
  </si>
  <si>
    <t xml:space="preserve">2-Dehydro-3-deoxy-D-arabino-heptonate 7-phosphate  -&gt; 3-Dehydroquinate + Orthophosphate </t>
  </si>
  <si>
    <t>PA5038</t>
  </si>
  <si>
    <t>IR04300</t>
  </si>
  <si>
    <t>3-Dimethylubiquinonol 3-methyltransferase</t>
  </si>
  <si>
    <t xml:space="preserve">C9254[c] + C0017[c]  -&gt; C9315[c] + C0065[c] + C0019[c] </t>
  </si>
  <si>
    <t xml:space="preserve">2-Octaprenyl-3-methyl-5-hydroxy-6-methoxy-1,4-benzoquinol + S-Adenosyl-L-methionine  -&gt; Ubiquinol-8 + H+ + S-Adenosyl-L-homocysteine </t>
  </si>
  <si>
    <t>IR09942</t>
  </si>
  <si>
    <t>carboxyphosphonoenolpyruvate phosphonomutase</t>
  </si>
  <si>
    <t xml:space="preserve">C3708[c] + C0065[c]  -&gt; C3709[c] + C0011[c] </t>
  </si>
  <si>
    <t xml:space="preserve">1-Carboxyvinyl carboxyphosphonate + H+  -&gt; 3-(Hydrohydroxyphosphoryl)pyruvate + CO2 </t>
  </si>
  <si>
    <t>IR10339</t>
  </si>
  <si>
    <t>Pseudomonas LPS beta-D-glucose 1,3-transferase</t>
  </si>
  <si>
    <t xml:space="preserve">C0026[c] + C9579[c]  -&gt; C0014[c] + C0065[c] + C9580[c] </t>
  </si>
  <si>
    <t xml:space="preserve">UDPglucose + Pseudomonas LPS core precursor 7 + KDO2-lipidA  -&gt; UDP + H+ + Pseudomonas LPS core precursor 8 + KDO2-lipidA </t>
  </si>
  <si>
    <t>IR02308</t>
  </si>
  <si>
    <t>Nicotinate-nucleotide:dimethylbenzimidazolephospho-D-ribosyltransferase</t>
  </si>
  <si>
    <t xml:space="preserve">C0859[c] + C1968[c]  -&gt; C0065[c] + C0210[c] + C2867[c] </t>
  </si>
  <si>
    <t xml:space="preserve">Nicotinate D-ribonucleotide + Dimethylbenzimidazole  -&gt; H+ + Nicotinate + N1-(5-Phospho-alpha-D-ribosyl)-5,6-dimethylbenzimidazole </t>
  </si>
  <si>
    <t>PA1279</t>
  </si>
  <si>
    <t>IR05024</t>
  </si>
  <si>
    <t>L-Cystathionine Lysteine-lyase (deaminating) (R)</t>
  </si>
  <si>
    <t xml:space="preserve">C0082[c] + C0957[c] + C0092[c]  -&gt; C1522[c] + C0001[c] </t>
  </si>
  <si>
    <t xml:space="preserve">L-Cysteine + NH4+ + 2-Oxobutanoate  -&gt; L-Cystathionine + H2O </t>
  </si>
  <si>
    <t>IR10062</t>
  </si>
  <si>
    <t>1,2-diacyl-sn-glycerol 3-phosphate synthesis</t>
  </si>
  <si>
    <t xml:space="preserve">50 C0078[c] + 13 C9285[c] + 3 C9435[c] + 33 C9307[c] + 51 C9474[c]  -&gt; C9475[c] + 100 C9262[c] </t>
  </si>
  <si>
    <t xml:space="preserve">50 sn-Glycerol 3-phosphate + 13 Hexadecenoyl-ACP (n-C16:1ACP) + 3 Octadecanoyl-ACP + 33 Palmitoyl-ACP (n-C16:0ACP) + 51 trans-Octadec-2-enoyl-[acyl-carrier-protein]  -&gt; 1,2-Diacyl-sn-glycerol 3-phosphate (PAO1) + 100 acyl carrier protein </t>
  </si>
  <si>
    <t>PA0005 or PA3673</t>
  </si>
  <si>
    <t>PA0005 PA3673</t>
  </si>
  <si>
    <t>IR09973</t>
  </si>
  <si>
    <t>Methionyl-tRNA synthetase</t>
  </si>
  <si>
    <t xml:space="preserve">C0058[c] + C9525[c] + C0002[c]  -&gt; C0012[c] + C9526[c] + C0018[c] </t>
  </si>
  <si>
    <t xml:space="preserve">L-Methionine + tRNA(Met) + ATP  -&gt; Pyrophosphate + L-Methionyl-tRNA (Met) + AMP </t>
  </si>
  <si>
    <t>PA3482</t>
  </si>
  <si>
    <t xml:space="preserve">C0001[c] + C0339[c]  -&gt; C0023[c] + C0374[c] </t>
  </si>
  <si>
    <t>IR02667</t>
  </si>
  <si>
    <t>S-adenosyl-L-methionine:precorrin-4 C11 methyltransferase</t>
  </si>
  <si>
    <t xml:space="preserve">C3732[c] + C0017[c]  -&gt; C3737[c] + C0065[c] + C0019[c] </t>
  </si>
  <si>
    <t xml:space="preserve">Precorrin 4 + S-Adenosyl-L-methionine  -&gt; Precorrin 5 + H+ + S-Adenosyl-L-homocysteine </t>
  </si>
  <si>
    <t>IR09684</t>
  </si>
  <si>
    <t>Hexadecanoyl-[acyl-carrier-protein]:malonyl-[acyl-carrier-protein]  C-acyltransferase</t>
  </si>
  <si>
    <t xml:space="preserve">C9297[c] + C9307[c] + C0065[c]  -&gt; C0011[c] + C9262[c] + C9433[c] </t>
  </si>
  <si>
    <t xml:space="preserve">Malonyl-[acyl-carrier protein] + Palmitoyl-ACP (n-C16:0ACP) + H+  -&gt; CO2 + acyl carrier protein + 3-Oxooctadecanoyl-[acyl-carrier protein] </t>
  </si>
  <si>
    <t>IR08771</t>
  </si>
  <si>
    <t>LEUabc</t>
  </si>
  <si>
    <t xml:space="preserve">C0105[e] + C0001[c] + C0002[c]  -&gt; C0008[c] + C0009[c] + C0065[c] + C0105[c] </t>
  </si>
  <si>
    <t xml:space="preserve">L-Leucine[e] + H2O + ATP  -&gt; ADP + Orthophosphate + H+ + L-Leucine </t>
  </si>
  <si>
    <t xml:space="preserve">C0129[e] + C0001[c] + C0002[c]  -&gt; C0129[c] + C0008[c] + C0009[c] + C0065[c] </t>
  </si>
  <si>
    <t>IR10060</t>
  </si>
  <si>
    <t xml:space="preserve">C9253[c] + C0052[c]  -&gt; C0058[c] + C9557[c] </t>
  </si>
  <si>
    <t xml:space="preserve">2-keto-4-methylthiobutyrate + L-Glutamine  -&gt; L-Methionine + 4-carbamoyl-2-oxobutanate </t>
  </si>
  <si>
    <t>IR10379</t>
  </si>
  <si>
    <t>(S)-Dihydroorotate:fumarate oxidoreductase</t>
  </si>
  <si>
    <t xml:space="preserve">C0276[c] + C0104[c]  -&gt; C0240[c] + C0036[c] </t>
  </si>
  <si>
    <t xml:space="preserve">(S)-Dihydroorotate + Fumarate  -&gt; Orotate + Succinate </t>
  </si>
  <si>
    <t>PA3050</t>
  </si>
  <si>
    <t>IR01834</t>
  </si>
  <si>
    <t>2-Methyl-4-amino-5-hydroxymethylpyrimidine-diphosphate:4-methyl-5-(2-phosphoethyl)-thiazole2-methyl-4-aminopyridine-5-methenyltransferase</t>
  </si>
  <si>
    <t xml:space="preserve">C2623[c] + C0065[c] + C2858[c]  -&gt; C0012[c] + C0781[c] </t>
  </si>
  <si>
    <t xml:space="preserve">4-Methyl-5-(2-phosphoethyl)-thiazole + H+ + 2-Methyl-4-amino-5-hydroxymethylpyrimidine diphosphate  -&gt; Pyrophosphate + Thiamin monophosphate </t>
  </si>
  <si>
    <t>PA4400 or PA3976</t>
  </si>
  <si>
    <t>PA3976 PA4400</t>
  </si>
  <si>
    <t>IR09646</t>
  </si>
  <si>
    <t>pseudomonas Lipid A disaccaride synthase</t>
  </si>
  <si>
    <t xml:space="preserve">C9416[c] + C9417[c]  -&gt; C0014[c] + C9415[c] + C0065[c] </t>
  </si>
  <si>
    <t xml:space="preserve">Pseudomonas aeruginosa Lipid X + UDP-2-NH-(3OH-C12:0),3-O-(3OH-C10:0)glucosamine  -&gt; UDP + Pseudomonas Lipid A Disaccharide + H+ </t>
  </si>
  <si>
    <t>PA3643</t>
  </si>
  <si>
    <t>IR01157</t>
  </si>
  <si>
    <t>dUTP nucleotidohydrolase</t>
  </si>
  <si>
    <t xml:space="preserve">C0001[c] + C0353[c]  -&gt; C0012[c] + C0293[c] + C0065[c] </t>
  </si>
  <si>
    <t xml:space="preserve">H2O + dUTP  -&gt; Pyrophosphate + dUMP + H+ </t>
  </si>
  <si>
    <t>PA5321</t>
  </si>
  <si>
    <t>IR02733</t>
  </si>
  <si>
    <t>Vanillate:oxygen oxidoreductase (demethylating)</t>
  </si>
  <si>
    <t xml:space="preserve">C0007[c] + C3968[c] + C0004[c]  -&gt; C0189[c] + C0001[c] + C0054[c] + C0003[c] </t>
  </si>
  <si>
    <t xml:space="preserve">Oxygen + Vanillate + NADH  -&gt; 3,4-Dihydroxybenzoate + H2O + Formaldehyde + NAD+ </t>
  </si>
  <si>
    <t>PA4904 and PA4905</t>
  </si>
  <si>
    <t>PA4904 PA4905</t>
  </si>
  <si>
    <t>IR09686</t>
  </si>
  <si>
    <t>(3R)-3-Hydroxyoctadecanoyl-[acyl-carrier-protein] hydro-lyase</t>
  </si>
  <si>
    <t xml:space="preserve">C9434[c]  -&gt; C0001[c] + C9305[c] </t>
  </si>
  <si>
    <t xml:space="preserve">R-3-hydroxy-octadecanoyl-ACP  -&gt; H2O + Octadecenoyl-ACP (n-C18:1ACP) </t>
  </si>
  <si>
    <t>PA4198</t>
  </si>
  <si>
    <t>Carbon fixation in photosynthetic organisms</t>
  </si>
  <si>
    <t>IR00224</t>
  </si>
  <si>
    <t>UTP:N-acetyl-alpha-D-glucosamine-1-phosphate uridylyltransferase</t>
  </si>
  <si>
    <t xml:space="preserve">C2582[c] + C0060[c] + C0065[c]  -&gt; C0012[c] + C0037[c] </t>
  </si>
  <si>
    <t xml:space="preserve">N-Acetyl-D-glucosamine 1-phosphate + UTP + H+  -&gt; Pyrophosphate + UDP-N-acetyl-D-glucosamine </t>
  </si>
  <si>
    <t>PA5552</t>
  </si>
  <si>
    <t>IR02264</t>
  </si>
  <si>
    <t>Phosphoribosyl-ATP pyrophosphohydrolase</t>
  </si>
  <si>
    <t xml:space="preserve">C0001[c] + C1750[c] + 3 C0065[c]  -&gt; C0012[c] + C1751[c] </t>
  </si>
  <si>
    <t xml:space="preserve">H2O + Phosphoribosyl-ATP + 3 H+  -&gt; Pyrophosphate + Phosphoribosyl-AMP </t>
  </si>
  <si>
    <t>PA5067</t>
  </si>
  <si>
    <t>IR09309</t>
  </si>
  <si>
    <t>2-Keto-gluconate-6-phosphate hydrogenase</t>
  </si>
  <si>
    <t xml:space="preserve">C0005[c] + C0880[c] + C0065[c]  -&gt; C0278[c] + C0006[c] </t>
  </si>
  <si>
    <t xml:space="preserve">NADPH + 6-Phospho-2-dehydro-D-gluconate + H+  -&gt; 6-Phospho-D-gluconate + NADP+ </t>
  </si>
  <si>
    <t>PA2263</t>
  </si>
  <si>
    <t xml:space="preserve">C0024[c] + C0538[c]  -&gt; C2043[c] + C0179[c] </t>
  </si>
  <si>
    <t>IR10352</t>
  </si>
  <si>
    <t>UDP-2-acetamido-2,6-dideoxy-D-xylo-4-hexulose reductase</t>
  </si>
  <si>
    <t xml:space="preserve">C9588[c] + C0065[c] + C0004[c]  -&gt; C9400[c] + C0003[c] </t>
  </si>
  <si>
    <t xml:space="preserve">UDP-2-acetamido-2,6-dideoxy-D-xylo-4-hexulose + H+ + NADH  -&gt; UDP-N-acetyl fucosamine + NAD+ </t>
  </si>
  <si>
    <t>PA3146</t>
  </si>
  <si>
    <t xml:space="preserve">C0052[e] + C0001[c] + C0002[c]  -&gt; C0008[c] + C0009[c] + C0052[c] + C0065[c] </t>
  </si>
  <si>
    <t>IR08840</t>
  </si>
  <si>
    <t>taurine transport via ABC system</t>
  </si>
  <si>
    <t xml:space="preserve">C0202[e] + C0001[c] + C0002[c]  -&gt; C0008[c] + C0009[c] + C0202[c] + C0065[c] </t>
  </si>
  <si>
    <t xml:space="preserve">Taurine[e] + H2O + ATP  -&gt; ADP + Orthophosphate + Taurine + H+ </t>
  </si>
  <si>
    <t>PA3937 or PA3936 or PA3938</t>
  </si>
  <si>
    <t>PA3936 PA3937 PA3938</t>
  </si>
  <si>
    <t>IR09694</t>
  </si>
  <si>
    <t>(3R)-3-Hydroxy-cis-tetradec-7-enoyl-[acyl-carrier-protein]:NADP+ oxidoreductase</t>
  </si>
  <si>
    <t xml:space="preserve">C9442[c] + C0005[c] + C0065[c]  -&gt; C9443[c] + C0006[c] </t>
  </si>
  <si>
    <t xml:space="preserve">cis-3-oxo-tetradec-7-enoyl-ACP + NADPH + H+  -&gt; R-3-hydroxy-(7Z)-tetradecenoyl-ACP + NADP+ </t>
  </si>
  <si>
    <t>IR05151</t>
  </si>
  <si>
    <t>5-Methyltetrahydrofolate:NADP+ oxidoreductase</t>
  </si>
  <si>
    <t xml:space="preserve">C0122[c] + C0065[c] + C0004[c]  -&gt; C0340[c] + C0003[c] </t>
  </si>
  <si>
    <t xml:space="preserve">5,10-Methylenetetrahydrofolate + H+ + NADH  -&gt; 5-Methyltetrahydrofolate + NAD+ </t>
  </si>
  <si>
    <t>PA0430</t>
  </si>
  <si>
    <t xml:space="preserve">C0015[c] + C0409[c] + C0065[c]  -&gt; C0011[c] + C0642[c] + C0964[c] </t>
  </si>
  <si>
    <t>IR01582</t>
  </si>
  <si>
    <t>N-Succinyl-LL-2,6-diaminoheptanedioate amidohydrolase</t>
  </si>
  <si>
    <t xml:space="preserve">C0001[c] + C2669[c]  -&gt; C0498[c] + C0036[c] </t>
  </si>
  <si>
    <t xml:space="preserve">H2O + N-Succinyl-LL-2,6-diaminoheptanedioate  -&gt; LL-2,6-Diaminoheptanedioate + Succinate </t>
  </si>
  <si>
    <t>PA1162</t>
  </si>
  <si>
    <t xml:space="preserve">C0001[c] + C1726[c]  -&gt; C0047[c] + C0269[c] + C0065[c] </t>
  </si>
  <si>
    <t>IR09650</t>
  </si>
  <si>
    <t>Octanoyl-[acyl-carrier protein]:malonyl-[acyl-carrier-protein]   C-acyltransferase (decarboxylating)</t>
  </si>
  <si>
    <t xml:space="preserve">C9297[c] + C9385[c] + C0065[c]  -&gt; C9375[c] + C0011[c] + C9262[c] </t>
  </si>
  <si>
    <t xml:space="preserve">Malonyl-[acyl-carrier protein] + Octanoyl-[acyl-carrier protein] + H+  -&gt; 3-oxodecanoyl-ACP + CO2 + acyl carrier protein </t>
  </si>
  <si>
    <t>Inositol phosphate metabolism</t>
  </si>
  <si>
    <t>IR09661</t>
  </si>
  <si>
    <t>Pseudomonas Tetraacyldisaccharide 4'kinase</t>
  </si>
  <si>
    <t xml:space="preserve">C9415[c] + C0002[c]  -&gt; C0008[c] + C9404[c] + C0065[c] </t>
  </si>
  <si>
    <t xml:space="preserve">Pseudomonas Lipid A Disaccharide + ATP  -&gt; ADP + Pseudomonas aeruginosa Lipid A precursor + H+ </t>
  </si>
  <si>
    <t>PA2981</t>
  </si>
  <si>
    <t>IR05416</t>
  </si>
  <si>
    <t xml:space="preserve">C0065[c] + C0289[c] + C0059[c]  -&gt; C0020[c] + C0233[c] </t>
  </si>
  <si>
    <t xml:space="preserve">H+ + dGDP + Phosphoenolpyruvate  -&gt; Pyruvate + dGTP </t>
  </si>
  <si>
    <t>IR00961</t>
  </si>
  <si>
    <t>S-(2-Hydroxyacyl)glutathione hydrolase</t>
  </si>
  <si>
    <t xml:space="preserve">C0001[c] + C2153[c]  -&gt; C0042[c] + C0213[c] + C0065[c] </t>
  </si>
  <si>
    <t xml:space="preserve">H2O + (R)-S-Lactoylglutathione  -&gt; Glutathione + (R)-Lactate + H+ </t>
  </si>
  <si>
    <t>PA1813</t>
  </si>
  <si>
    <t>IR02603</t>
  </si>
  <si>
    <t>2-Hexaprenyl-3-methyl-6-methoxy-1,4-benzoquinone + Oxygen +NADPH &gt;=&lt;2-Hexaprenyl-3-methyl-5-hydroxy-6-methoxy-1,4-benzoquinone +NADP+ + H2O</t>
  </si>
  <si>
    <t xml:space="preserve">C0007[c] + C0005[c] + C3375[c] + C0065[c]  -&gt; C0001[c] + C0006[c] + C3376[c] </t>
  </si>
  <si>
    <t xml:space="preserve">Oxygen + NADPH + 2-Hexaprenyl-3-methyl-6-methoxy-1,4-benzoquinone + H+  -&gt; H2O + NADP+ + 2-Hexaprenyl-3-methyl-5-hydroxy-6-methoxy-1,4-benzoquinone </t>
  </si>
  <si>
    <t>PA0655</t>
  </si>
  <si>
    <t>IR03520</t>
  </si>
  <si>
    <t>ATP:pyruvate,water phosphotransferase</t>
  </si>
  <si>
    <t xml:space="preserve">C0001[c] + C0020[c] + C0002[c]  -&gt; C0009[c] + C0018[c] + 2 C0065[c] + C0059[c] </t>
  </si>
  <si>
    <t xml:space="preserve">H2O + Pyruvate + ATP  -&gt; Orthophosphate + AMP + 2 H+ + Phosphoenolpyruvate </t>
  </si>
  <si>
    <t>PA1770</t>
  </si>
  <si>
    <t>IR00947</t>
  </si>
  <si>
    <t>Chorismate:L-glutamine amido-ligase</t>
  </si>
  <si>
    <t xml:space="preserve">C0208[c] + C0052[c]  -&gt; C0023[c] + C8533[c] </t>
  </si>
  <si>
    <t xml:space="preserve">Chorismate + L-Glutamine  -&gt; L-Glutamate + 4-amino-4-deoxychorismate </t>
  </si>
  <si>
    <t>PA1758</t>
  </si>
  <si>
    <t>IR02407</t>
  </si>
  <si>
    <t>5'-Phosphoribosylglycinamide + 5,10-Methenyltetrahydrofolate +H2O &gt;=&lt; 5'-Phosphoribosyl-N-formylglycinamide + Tetrahydrofolate</t>
  </si>
  <si>
    <t xml:space="preserve">C0001[c] + C0343[c] + C2358[c]  -&gt; C0085[c] + C0065[c] + C2646[c] </t>
  </si>
  <si>
    <t xml:space="preserve">H2O + 5,10-Methenyltetrahydrofolate + 5'-Phosphoribosylglycinamide  -&gt; Tetrahydrofolate + H+ + 5'-Phosphoribosyl-N-formylglycinamide </t>
  </si>
  <si>
    <t>IR10371</t>
  </si>
  <si>
    <t>trans-Dec-2-enoyl-[acyl-carrier protein] - trans-Dec-2-enoyl-[acyl-carrier protein] isomerase</t>
  </si>
  <si>
    <t xml:space="preserve">C9389[c]  -&gt; C9436[c] </t>
  </si>
  <si>
    <t xml:space="preserve">trans-Dec-2-enoyl-[acyl-carrier protein]  -&gt; cis-3-Decenoyl-[acyl-carrier protein] </t>
  </si>
  <si>
    <t>PA1610</t>
  </si>
  <si>
    <t>IR09644</t>
  </si>
  <si>
    <t>Myristoyl-[acyl-carrier protein] synthase</t>
  </si>
  <si>
    <t xml:space="preserve">C9317[c] + C0065[c] + C0004[c]  -&gt; C9302[c] + C0003[c] </t>
  </si>
  <si>
    <t xml:space="preserve">Tetradecenoyl-ACP (n-C14:1ACP) + H+ + NADH  -&gt; Myristoyl-ACP (n-C14:0ACP) + NAD+ </t>
  </si>
  <si>
    <t>IR02695</t>
  </si>
  <si>
    <t>6-Hydroxyhexanoate:NADP+ oxidoreductase</t>
  </si>
  <si>
    <t xml:space="preserve">C0006[c] + C3561[c]  -&gt; C0005[c] + C0065[c] + C3560[c] </t>
  </si>
  <si>
    <t xml:space="preserve">NADP+ + 6-Hydroxyhexanoate  -&gt; NADPH + H+ + Adipate semialdehyde </t>
  </si>
  <si>
    <t>PA2275</t>
  </si>
  <si>
    <t xml:space="preserve">C0024[c] + C0065[c] + C0696[c]  -&gt; C0023[c] + C0263[c] </t>
  </si>
  <si>
    <t>IR04311</t>
  </si>
  <si>
    <t>glycogen phosphorylase</t>
  </si>
  <si>
    <t xml:space="preserve">C0150[c] + C0009[c]  -&gt; C0087[c] </t>
  </si>
  <si>
    <t xml:space="preserve">Glycogen + Orthophosphate  -&gt; D-Glucose 1-phosphate </t>
  </si>
  <si>
    <t>PA2144</t>
  </si>
  <si>
    <t>IR01238</t>
  </si>
  <si>
    <t xml:space="preserve">C0023[c] + C0674[c] + C0002[c]  -&gt; C0325[c] + C0008[c] + C0009[c] </t>
  </si>
  <si>
    <t xml:space="preserve">L-Glutamate + Dihydropteroate + ATP  -&gt; Dihydrofolate + ADP + Orthophosphate </t>
  </si>
  <si>
    <t>IR08488</t>
  </si>
  <si>
    <t>dTDP-6-deoxy-L-mannose:NADP+ 4-oxidoreductase (R)</t>
  </si>
  <si>
    <t xml:space="preserve">C3100[c] + C0005[c] + C0065[c]  -&gt; C0006[c] + C3122[c] </t>
  </si>
  <si>
    <t xml:space="preserve">GDP-4-dehydro-6-deoxy-L-mannose + NADPH + H+  -&gt; NADP+ + GDP-6-deoxy-L-mannose </t>
  </si>
  <si>
    <t>IR05071</t>
  </si>
  <si>
    <t>5-Phosphoribosylamine:pyrophosphate phosphoribosyltransferase(glutamate-amidating) (R)</t>
  </si>
  <si>
    <t xml:space="preserve">C0101[c] + C0001[c] + C0052[c]  -&gt; C1954[c] + C0023[c] + C0012[c] </t>
  </si>
  <si>
    <t xml:space="preserve">5-Phospho-alpha-D-ribose 1-diphosphate + H2O + L-Glutamine  -&gt; 5-Phosphoribosylamine + L-Glutamate + Pyrophosphate </t>
  </si>
  <si>
    <t>PA3108</t>
  </si>
  <si>
    <t>IR09936</t>
  </si>
  <si>
    <t>choline dehydrogenase (FAD-dependent)</t>
  </si>
  <si>
    <t xml:space="preserve">C0015[c] + C0096[c]  -&gt; C0444[c] + C0964[c] </t>
  </si>
  <si>
    <t xml:space="preserve">FAD + Choline  -&gt; Betaine aldehyde + FADH2 </t>
  </si>
  <si>
    <t>PA5372</t>
  </si>
  <si>
    <t>Arachidonic acid metabolism</t>
  </si>
  <si>
    <t>IR00007</t>
  </si>
  <si>
    <t>alpha,alpha-Trehalose glucohydrolase</t>
  </si>
  <si>
    <t xml:space="preserve">C0001[c] + C0782[c]  -&gt; 2 C0027[c] </t>
  </si>
  <si>
    <t xml:space="preserve">H2O + alpha,alpha-Trehalose  -&gt; 2 D-Glucose </t>
  </si>
  <si>
    <t>PA2416</t>
  </si>
  <si>
    <t>IR04344</t>
  </si>
  <si>
    <t>ribonucleoside-triphosphate reductase (ATP)</t>
  </si>
  <si>
    <t xml:space="preserve">C9319[c] + C0002[c]  -&gt; C0113[c] + C0001[c] + C9318[c] </t>
  </si>
  <si>
    <t xml:space="preserve">Reduced thioredoxin + ATP  -&gt; dATP + H2O + Oxidized thioredoxin </t>
  </si>
  <si>
    <t>IR01160</t>
  </si>
  <si>
    <t>Xanthine:NAD+ oxidoreductase</t>
  </si>
  <si>
    <t xml:space="preserve">C0001[c] + C0304[c] + C0003[c]  -&gt; C0294[c] + C0065[c] + C0004[c] </t>
  </si>
  <si>
    <t xml:space="preserve">H2O + Xanthine + NAD+  -&gt; Urate + H+ + NADH </t>
  </si>
  <si>
    <t>PA1524 or PA1523</t>
  </si>
  <si>
    <t>PA1523 PA1524</t>
  </si>
  <si>
    <t>IR10354</t>
  </si>
  <si>
    <t>UDP-2-acetamido-2-deoxy-D-glucuronate 3-dehydrogenase</t>
  </si>
  <si>
    <t xml:space="preserve">C2752[c] + C0003[c]  -&gt; C9589[c] + C0065[c] + C0004[c] </t>
  </si>
  <si>
    <t xml:space="preserve">UDP-N-acetyl-2-amino-2-deoxy-D-glucuronate + NAD+  -&gt; UDP-2-acetamido-2- deoxy-D-ribo-hex-3-uluronic acid + H+ + NADH </t>
  </si>
  <si>
    <t>PA3158</t>
  </si>
  <si>
    <t>IR10021</t>
  </si>
  <si>
    <t>Oxygen Independent coproporphyrinogen-III oxidase</t>
  </si>
  <si>
    <t xml:space="preserve">2 C0017[c] + 2 C0005[c] + 2 C9563[c] + C2053[c]  -&gt; 2 C0058[c] + 2 C3026[c] + 2 C9564[c] + 2 C0011[c] + C0780[c] + 2 C0006[c] + 2 C0065[c] </t>
  </si>
  <si>
    <t xml:space="preserve">2 S-Adenosyl-L-methionine + 2 NADPH + 2 ferrodoxin (oxidized form 4:2) + Coproporphyrinogen III  -&gt; 2 L-Methionine + 2 5'-Deoxyadenosine + 2 ferrodoxin (reduced form 4:2) + 2 CO2 + Protoporphyrinogen IX + 2 NADP+ + 2 H+ </t>
  </si>
  <si>
    <t>PA0386 or PA1546</t>
  </si>
  <si>
    <t>PA0386 PA1546</t>
  </si>
  <si>
    <t>IR09664</t>
  </si>
  <si>
    <t>3-deoxy-D-manno-octulosonic acid transferase</t>
  </si>
  <si>
    <t xml:space="preserve">C2516[c] + C9405[c]  -&gt; C9402[c] + C0046[c] + C0065[c] </t>
  </si>
  <si>
    <t xml:space="preserve">CMP-3-deoxy-D-manno-octulosonate + Pseudomonas aeruginosa KDO-lipidA  -&gt; Pseudomonas aeruginosa KDO2-lipidA + CMP + H+ </t>
  </si>
  <si>
    <t>PA4988</t>
  </si>
  <si>
    <t>IR09920</t>
  </si>
  <si>
    <t>Aspartyl-tRNA synthetase</t>
  </si>
  <si>
    <t xml:space="preserve">C0041[c] + C0002[c] + C9494[c]  -&gt; C0012[c] + C9495[c] + C0018[c] </t>
  </si>
  <si>
    <t xml:space="preserve">L-Aspartate + ATP + tRNA(Asp)  -&gt; Pyrophosphate + L-Aspartyl-tRNA(Asp) + AMP </t>
  </si>
  <si>
    <t>PA0963</t>
  </si>
  <si>
    <t xml:space="preserve">C0041[c]  -&gt; C0957[c] + C0104[c] </t>
  </si>
  <si>
    <t>IR00806</t>
  </si>
  <si>
    <t>N-Ribosylnicotinamide ribohydrolase</t>
  </si>
  <si>
    <t xml:space="preserve">C0001[c] + C1987[c]  -&gt; C0130[c] + C0103[c] + C0065[c] </t>
  </si>
  <si>
    <t xml:space="preserve">H2O + N-Ribosylnicotinamide  -&gt; Nicotinamide + D-Ribose + H+ </t>
  </si>
  <si>
    <t>IR01933</t>
  </si>
  <si>
    <t>CTP:3-deoxy-D-manno-octulosonate cytidylyltransferase</t>
  </si>
  <si>
    <t xml:space="preserve">C0861[c] + C0051[c]  -&gt; C2516[c] + C0012[c] </t>
  </si>
  <si>
    <t xml:space="preserve">3-Deoxy-D-manno-octulosonate + CTP  -&gt; CMP-3-deoxy-D-manno-octulosonate + Pyrophosphate </t>
  </si>
  <si>
    <t>PA2979</t>
  </si>
  <si>
    <t>IR10002</t>
  </si>
  <si>
    <t>quinoprotein glucose dehydrogenase</t>
  </si>
  <si>
    <t xml:space="preserve">C0027[c] + C9314[c]  -&gt; C9315[c] + C1683[c] </t>
  </si>
  <si>
    <t xml:space="preserve">D-Glucose + Ubiquinone-8  -&gt; Ubiquinol-8 + 1,5-Gluconolactone </t>
  </si>
  <si>
    <t>IR10054</t>
  </si>
  <si>
    <t>Ferroxamine transport via ABC system</t>
  </si>
  <si>
    <t xml:space="preserve">C3638[e] + C0001[c] + C0002[c]  -&gt; C0008[c] + C3638[c] + C0009[c] + C0065[c] </t>
  </si>
  <si>
    <t xml:space="preserve">Fe-enterobactin[e] + H2O + ATP  -&gt; ADP + Fe-enterobactin + Orthophosphate + H+ </t>
  </si>
  <si>
    <t>(PA4158 and PA4159 and PA4160 and PA4161)</t>
  </si>
  <si>
    <t>PA4158 PA4159 PA4160 PA4161</t>
  </si>
  <si>
    <t>IR10049</t>
  </si>
  <si>
    <t>Valyl-tRNA synthetase</t>
  </si>
  <si>
    <t xml:space="preserve">C9558[c] + C0151[c] + C0002[c]  -&gt; C0012[c] + C9559[c] + C0018[c] </t>
  </si>
  <si>
    <t xml:space="preserve">tRNA(Val) + L-Valine + ATP  -&gt; Pyrophosphate + L-Valyl-tRNA(Val) + AMP </t>
  </si>
  <si>
    <t>PA3834</t>
  </si>
  <si>
    <t>IR01122</t>
  </si>
  <si>
    <t>N-Acetyl-D-glucosamine-6-phosphate amidohydrolase</t>
  </si>
  <si>
    <t xml:space="preserve">C0001[c] + C0287[c]  -&gt; C0029[c] + C0282[c] </t>
  </si>
  <si>
    <t xml:space="preserve">H2O + N-Acetyl-D-glucosamine 6-phosphate  -&gt; Acetate + D-Glucosamine 6-phosphate </t>
  </si>
  <si>
    <t>PA3758</t>
  </si>
  <si>
    <t>IR10357</t>
  </si>
  <si>
    <t>UDP-2,3-diacetamido- 2,3-dideoxy-D-glucuronatre 2-epimerase</t>
  </si>
  <si>
    <t xml:space="preserve">C9591[c]  -&gt; C9420[c] </t>
  </si>
  <si>
    <t xml:space="preserve">UDP-2,3-diacetamido- 2,3-dideoxy-D-glucuronic acid  -&gt; UDP-N-acetyl-D-manosamine (2NAc3NAc) acid </t>
  </si>
  <si>
    <t>IR10334</t>
  </si>
  <si>
    <t>Pseudomonas LPS carbamoyl transferase</t>
  </si>
  <si>
    <t xml:space="preserve">C9401[c] + C0142[c]  -&gt; C9575[c] + C0009[c] </t>
  </si>
  <si>
    <t xml:space="preserve">Pseudomonas aeruginosa LPS core precursor 2 + KDO2-lipidA + Carbamoyl phosphate  -&gt; Pseudomonas LPS core precursor 3 + KDO2-lipidA + Orthophosphate </t>
  </si>
  <si>
    <t>PA5005</t>
  </si>
  <si>
    <t>IR03809</t>
  </si>
  <si>
    <t>2'-Deoxyguanosine 5'-monophosphate phosphohydrolase</t>
  </si>
  <si>
    <t xml:space="preserve">C0001[c] + C0290[c]  -&gt; C0009[c] + C0271[c] </t>
  </si>
  <si>
    <t xml:space="preserve">H2O + dGMP  -&gt; Orthophosphate + Deoxyguanosine </t>
  </si>
  <si>
    <t xml:space="preserve">C0064[c] + C0007[c] + C0225[c]  -&gt; C0001[c] + C0067[c] + C0223[c] </t>
  </si>
  <si>
    <t xml:space="preserve">C0571[c] + C0001[c]  -&gt; C2276[c] </t>
  </si>
  <si>
    <t>IR09959</t>
  </si>
  <si>
    <t>gamma-butyrobetaine transport in via ABC system</t>
  </si>
  <si>
    <t xml:space="preserve">C9281[e] + C0001[c] + C0002[c]  -&gt; C0008[c] + C0009[c] + C0065[c] + C9281[c] </t>
  </si>
  <si>
    <t xml:space="preserve">gamma-butyrobetaine[e] + H2O + ATP  -&gt; ADP + Orthophosphate + H+ + gamma-butyrobetaine </t>
  </si>
  <si>
    <t>IR00556</t>
  </si>
  <si>
    <t>membrane alanyl aminopeptidase</t>
  </si>
  <si>
    <t xml:space="preserve">C0999[c] + C0001[c]  -&gt; C0082[c] + C0033[c] </t>
  </si>
  <si>
    <t xml:space="preserve">Cys-Gly + H2O  -&gt; L-Cysteine + Glycine </t>
  </si>
  <si>
    <t>PA3083</t>
  </si>
  <si>
    <t>IR10043</t>
  </si>
  <si>
    <t>probable FAD-dependent monooxygenase</t>
  </si>
  <si>
    <t xml:space="preserve">C0007[c] + C9516[c] + C0964[c]  -&gt; C0015[c] + C0001[c] + C9374[c] </t>
  </si>
  <si>
    <t xml:space="preserve">Oxygen + 2-heptyl-4-quinolone + FADH2  -&gt; FAD + H2O + PQS </t>
  </si>
  <si>
    <t>PA2587</t>
  </si>
  <si>
    <t xml:space="preserve">C0001[c] + C0191[c] + C0006[c]  -&gt; C0005[c] + C0036[c] + 2 C0065[c] </t>
  </si>
  <si>
    <t>IR03486</t>
  </si>
  <si>
    <t>dTDPglucose &gt;=&lt; 4,6-Dideoxy-4-oxo-dTDP-D-glucose + H2O</t>
  </si>
  <si>
    <t xml:space="preserve">C0617[c]  -&gt; C0001[c] + C9024[c] </t>
  </si>
  <si>
    <t xml:space="preserve">dTDPglucose  -&gt; H2O + 4,6-Dideoxy-4-oxo-dTDP-D-glucose </t>
  </si>
  <si>
    <t>PA5161</t>
  </si>
  <si>
    <t>IR10336</t>
  </si>
  <si>
    <t>Pseudomonas LPS galactose transferase</t>
  </si>
  <si>
    <t xml:space="preserve">C0043[c] + C9576[c]  -&gt; C0014[c] + C0065[c] + C9577[c] </t>
  </si>
  <si>
    <t xml:space="preserve">UDP-D-galactose + Pseudomonas LPS core precursor 4 + KDO2-lipidA  -&gt; UDP + H+ + Pseudomonas LPS core precursor 5 + KDO2-lipidA </t>
  </si>
  <si>
    <t>PA5010</t>
  </si>
  <si>
    <t>Quorum sensing, PQS</t>
  </si>
  <si>
    <t xml:space="preserve">C0751[c]  -&gt; C0770[c] </t>
  </si>
  <si>
    <t xml:space="preserve">C0001[c] + C2158[c]  -&gt; C3498[c] </t>
  </si>
  <si>
    <t>IR00394</t>
  </si>
  <si>
    <t>L-Arogenate hydro-lyase (decarboxylating)</t>
  </si>
  <si>
    <t xml:space="preserve">C0606[c]  -&gt; C0064[c] + C0001[c] + C0011[c] </t>
  </si>
  <si>
    <t xml:space="preserve">L-Arogenate  -&gt; L-Phenylalanine + H2O + CO2 </t>
  </si>
  <si>
    <t>PA3166</t>
  </si>
  <si>
    <t>IR00048</t>
  </si>
  <si>
    <t>6,7-Dimethyl-8-(1-D-ribityl)lumazine:6,7-dimethyl-8-(1-D-ribityl)lumazine 2,3-butanediyltransferase</t>
  </si>
  <si>
    <t xml:space="preserve">2 C2625[c]  -&gt; C0212[c] + C2847[c] </t>
  </si>
  <si>
    <t xml:space="preserve">2 6,7-Dimethyl-8-(1-D-ribityl)lumazine  -&gt; Riboflavin + 4-(1-D-Ribitylamino)-5-amino-2,6-dihydroxypyrimidine </t>
  </si>
  <si>
    <t>PA4055</t>
  </si>
  <si>
    <t>IR09696</t>
  </si>
  <si>
    <t>trans,cis-tetradec-2,7-dienoyl-acp 2-reductase</t>
  </si>
  <si>
    <t xml:space="preserve">C9444[c] + C0065[c] + C0004[c]  -&gt; C9445[c] + C0003[c] </t>
  </si>
  <si>
    <t xml:space="preserve">trans,cis-tetradec-2,7-dienoyl-acp + H+ + NADH  -&gt; cis-7-tetradecenoyl-acp + NAD+ </t>
  </si>
  <si>
    <t>IR09631</t>
  </si>
  <si>
    <t>Butyryl-[acyl-carrier protein]:malonyl-CoA C-acyltransferase(decarboxylating, oxoacyl- and enoyl-reducing and thioester-hydrolysing)</t>
  </si>
  <si>
    <t xml:space="preserve">C9380[c] + C0065[c] + C0004[c]  -&gt; C9381[c] + C0003[c] </t>
  </si>
  <si>
    <t xml:space="preserve">But-2-enoyl-[acyl-carrier protein] + H+ + NADH  -&gt; Butyryl-[acyl-carrier protein] + NAD+ </t>
  </si>
  <si>
    <t>IR03535</t>
  </si>
  <si>
    <t>Oxaloacetate carboxy-lyase</t>
  </si>
  <si>
    <t xml:space="preserve">C0032[c] + C0065[c]  -&gt; C0020[c] + C0011[c] </t>
  </si>
  <si>
    <t xml:space="preserve">Oxaloacetate + H+  -&gt; Pyruvate + CO2 </t>
  </si>
  <si>
    <t>PA4872</t>
  </si>
  <si>
    <t>IR03564</t>
  </si>
  <si>
    <t>GTP pyrophosphate-lyase (cyclizing)</t>
  </si>
  <si>
    <t xml:space="preserve">C0065[c] + C0038[c]  -&gt; C0012[c] + C0688[c] </t>
  </si>
  <si>
    <t xml:space="preserve">H+ + GTP  -&gt; Pyrophosphate + 3',5'-Cyclic GMP </t>
  </si>
  <si>
    <t>PA5272</t>
  </si>
  <si>
    <t>IR02645</t>
  </si>
  <si>
    <t>S-Adenosyl-L-methionine:1-precorrin-6Y C5,15-methyltransferase(C-12-decarboxylating)</t>
  </si>
  <si>
    <t xml:space="preserve">2 C0017[c] + C3666[c]  -&gt; C0011[c] + 2 C0065[c] + C3733[c] + 2 C0019[c] </t>
  </si>
  <si>
    <t xml:space="preserve">2 S-Adenosyl-L-methionine + Precorrin 6Y  -&gt; CO2 + 2 H+ + Precorrin 8X + 2 S-Adenosyl-L-homocysteine </t>
  </si>
  <si>
    <t>PA2907</t>
  </si>
  <si>
    <t>IR01409</t>
  </si>
  <si>
    <t>(R)-Pantoate:beta-alanine ligase (AMP-forming)</t>
  </si>
  <si>
    <t xml:space="preserve">C0083[c] + C0002[c] + C0404[c]  -&gt; C0012[c] + C0018[c] + C0065[c] + C0636[c] </t>
  </si>
  <si>
    <t xml:space="preserve">beta-Alanine + ATP + (R)-Pantoate  -&gt; Pyrophosphate + AMP + H+ + Pantothenate </t>
  </si>
  <si>
    <t>PA4730</t>
  </si>
  <si>
    <t>IR04295</t>
  </si>
  <si>
    <t>GTP cyclohydrolase II (25drapp)</t>
  </si>
  <si>
    <t xml:space="preserve">3 C0001[c] + C0038[c]  -&gt; C0012[c] + C0941[c] + C0047[c] + 2 C0065[c] </t>
  </si>
  <si>
    <t xml:space="preserve">3 H2O + GTP  -&gt; Pyrophosphate + 2,5-Diamino-6-hydroxy-4-(5'-phosphoribosylamino)-pyrimidine + Formate + 2 H+ </t>
  </si>
  <si>
    <t>PA4054 or PA4047</t>
  </si>
  <si>
    <t>PA4047 PA4054</t>
  </si>
  <si>
    <t>IR04343</t>
  </si>
  <si>
    <t>RNDR3</t>
  </si>
  <si>
    <t xml:space="preserve">C0094[c] + C9319[c]  -&gt; C0523[c] + C0001[c] + C9318[c] </t>
  </si>
  <si>
    <t xml:space="preserve">CDP + Reduced thioredoxin  -&gt; dCDP + H2O + Oxidized thioredoxin </t>
  </si>
  <si>
    <t>IR00293</t>
  </si>
  <si>
    <t>ATP:riboflavin 5'-phosphotransferase</t>
  </si>
  <si>
    <t xml:space="preserve">C0212[c] + C0002[c]  -&gt; C0049[c] + C0008[c] + C0065[c] </t>
  </si>
  <si>
    <t xml:space="preserve">Riboflavin + ATP  -&gt; FMN + ADP + H+ </t>
  </si>
  <si>
    <t>PA4561</t>
  </si>
  <si>
    <t>IR09955</t>
  </si>
  <si>
    <t>iron (III) dicitrate transport via ABC system</t>
  </si>
  <si>
    <t xml:space="preserve">2 C0134[e] + C9512[e] + C0001[c] + C0002[c]  -&gt; C0008[c] + C0009[c] + C9512[c] + C0065[c] + 2 C0134[c] </t>
  </si>
  <si>
    <t xml:space="preserve">2 Citrate[e] + Fe3+[e] + H2O + ATP  -&gt; ADP + Orthophosphate + Fe3+ + H+ + 2 Citrate </t>
  </si>
  <si>
    <t>PA3901</t>
  </si>
  <si>
    <t>IR01611</t>
  </si>
  <si>
    <t>UDP-N-acetylmuramoyl-L-alanine:D-glutamate ligase(ADP-forming)</t>
  </si>
  <si>
    <t xml:space="preserve">C0874[c] + C0002[c] + C0179[c]  -&gt; C0008[c] + C0515[c] + C0009[c] + C0065[c] </t>
  </si>
  <si>
    <t xml:space="preserve">UDP-N-acetylmuramoyl-L-alanine + ATP + D-Glutamate  -&gt; ADP + UDP-N-acetylmuramoyl-L-alanyl-D-glutamate + Orthophosphate + H+ </t>
  </si>
  <si>
    <t>PA4414</t>
  </si>
  <si>
    <t>IR00322</t>
  </si>
  <si>
    <t>L-O-Phosphoserine phosphohydrolase</t>
  </si>
  <si>
    <t xml:space="preserve">C0728[c] + C0001[c]  -&gt; C0053[c] + C0009[c] </t>
  </si>
  <si>
    <t xml:space="preserve">O-Phospho-L-serine + H2O  -&gt; L-Serine + Orthophosphate </t>
  </si>
  <si>
    <t>PA4960</t>
  </si>
  <si>
    <t>IR02774</t>
  </si>
  <si>
    <t>Taurine, 2-oxoglutarate:O2 oxidoreductase (sulfite-forming)</t>
  </si>
  <si>
    <t xml:space="preserve">C0007[c] + C0202[c] + C0024[c]  -&gt; C0079[c] + C0011[c] + C0036[c] + C0065[c] + C4016[c] </t>
  </si>
  <si>
    <t xml:space="preserve">Oxygen + Taurine + 2-Oxoglutarate  -&gt; Sulfite + CO2 + Succinate + H+ + Aminoacetaldehyde </t>
  </si>
  <si>
    <t>PA2310 or PA3935</t>
  </si>
  <si>
    <t>PA2310 PA3935</t>
  </si>
  <si>
    <t>IR09983</t>
  </si>
  <si>
    <t>nitric-oxide reductase</t>
  </si>
  <si>
    <t xml:space="preserve">C9315[c] + 2 C0414[c]  -&gt; C0001[c] + C0651[c] + C9314[c] </t>
  </si>
  <si>
    <t xml:space="preserve">Ubiquinol-8 + 2 Nitric oxide  -&gt; H2O + Nitrous oxide + Ubiquinone-8 </t>
  </si>
  <si>
    <t>PA0524 or PA0523 or PA0520 or PA0521 or PA0522 or PA0525</t>
  </si>
  <si>
    <t>PA0520 PA0521 PA0522 PA0523 PA0524 PA0525</t>
  </si>
  <si>
    <t>IR09904</t>
  </si>
  <si>
    <t>probable phenazine-specific methyltransferase</t>
  </si>
  <si>
    <t xml:space="preserve">C0017[c] + C9476[c]  -&gt; C9484[c] + C0019[c] </t>
  </si>
  <si>
    <t xml:space="preserve">S-Adenosyl-L-methionine + phenazine-1-carboxylic acid  -&gt; 5-methylphenazine-1-carboxylic acid betaine + S-Adenosyl-L-homocysteine </t>
  </si>
  <si>
    <t>PA4209</t>
  </si>
  <si>
    <t>IR00984</t>
  </si>
  <si>
    <t xml:space="preserve">C0218[c] + C0001[c] + C0003[c]  -&gt; C0065[c] + C0304[c] + C0004[c] </t>
  </si>
  <si>
    <t xml:space="preserve">Hypoxanthine + H2O + NAD+  -&gt; H+ + Xanthine + NADH </t>
  </si>
  <si>
    <t>PA1523 or PA1524</t>
  </si>
  <si>
    <t>IR00946</t>
  </si>
  <si>
    <t>Chorismate pyruvatemutase</t>
  </si>
  <si>
    <t xml:space="preserve">C0208[c]  -&gt; C0211[c] </t>
  </si>
  <si>
    <t xml:space="preserve">Chorismate  -&gt; Prephenate </t>
  </si>
  <si>
    <t>IR00028</t>
  </si>
  <si>
    <t>5-Aminolevulinate hydro-lyase(adding 5-aminolevulinate andcyclizing)</t>
  </si>
  <si>
    <t xml:space="preserve">2 C0333[c]  -&gt; 2 C0001[c] + C0680[c] + C0065[c] </t>
  </si>
  <si>
    <t xml:space="preserve">2 5-Aminolevulinate  -&gt; 2 H2O + Porphobilinogen + H+ </t>
  </si>
  <si>
    <t>PA5243</t>
  </si>
  <si>
    <t xml:space="preserve">C3500[c] + C0010[c] + C0003[c]  -&gt; C0084[c] + C0011[c] + C0065[c] + C0004[c] </t>
  </si>
  <si>
    <t xml:space="preserve">C0129[c] + C0001[c]  -&gt; C0957[c] + C0041[c] </t>
  </si>
  <si>
    <t>IR08699</t>
  </si>
  <si>
    <t>cytosine transport in via proton symport</t>
  </si>
  <si>
    <t xml:space="preserve">C0065[e] + C0302[e]  -&gt; C0302[c] + C0065[c] </t>
  </si>
  <si>
    <t xml:space="preserve">H+[e] + Cytosine[e]  -&gt; Cytosine + H+ </t>
  </si>
  <si>
    <t>(PA1419 or PA0438 or PA5099 or PA0443 or PA0476)</t>
  </si>
  <si>
    <t>PA0438 PA0443 PA0476 PA1419 PA5099</t>
  </si>
  <si>
    <t>IR00614</t>
  </si>
  <si>
    <t>Uridine 5'-monophosphate phosphohydrolase</t>
  </si>
  <si>
    <t xml:space="preserve">C0001[c] + C0089[c]  -&gt; C0009[c] + C0242[c] </t>
  </si>
  <si>
    <t xml:space="preserve">H2O + UMP  -&gt; Orthophosphate + Uridine </t>
  </si>
  <si>
    <t>IR09687</t>
  </si>
  <si>
    <t>Octadecanoyl-[acyl-carrier protein] synthase</t>
  </si>
  <si>
    <t xml:space="preserve">C0065[c] + C9305[c] + C0004[c]  -&gt; C9435[c] + C0003[c] </t>
  </si>
  <si>
    <t xml:space="preserve">H+ + Octadecenoyl-ACP (n-C18:1ACP) + NADH  -&gt; Octadecanoyl-ACP + NAD+ </t>
  </si>
  <si>
    <t>IR06019</t>
  </si>
  <si>
    <t>S-Adenosyl-L-methionine:uroporphyrin-III C-methyltransferase (R)</t>
  </si>
  <si>
    <t xml:space="preserve">C0021[c] + C3360[c]  -&gt; C0546[c] + 3 C0065[c] </t>
  </si>
  <si>
    <t xml:space="preserve">Iron + Sirochlorin  -&gt; Siroheme + 3 H+ </t>
  </si>
  <si>
    <t>PA2611</t>
  </si>
  <si>
    <t xml:space="preserve">C0278[c]  -&gt; C0001[c] + C2682[c] </t>
  </si>
  <si>
    <t xml:space="preserve">C0001[c] + C0374[c]  -&gt; C0957[c] + C0047[c] </t>
  </si>
  <si>
    <t>IR10381</t>
  </si>
  <si>
    <t>Protein synthesis  (ECO)</t>
  </si>
  <si>
    <t xml:space="preserve">250 C9282[c] + 54 C9548[c] + 428 C9522[c] + 10162 C0001[c] + 276 C9520[c] + 229 C9495[c] + 90 C9518[c] + 402 C9559[c] + 14 C9607[c] + 176 C9535[c] + 281 C9493[c] + 229 C9604[c] + 250 C9606[c] + 488 C9488[c] + 582 C9514[c] + 132 C9526[c] + 326 C9524[c] + 241 C9546[c] + 210 C9538[c] + 131 C9554[c] + 205 C9544[c] + 87 C9507[c] + 10162 C0038[c]  -&gt; 281 C9492[c] + 10162 C0031[c] + 90 C9517[c] + 132 C9525[c] + 402 C9558[c] + C9601[c] + 326 C9523[c] + 210 C9537[c] + 488 C9487[c] + 14 C9608[c] + 205 C9543[c] + 229 C9602[c] + 276 C9519[c] + 428 C9521[c] + 582 C9513[c] + 10162 C0009[c] + 131 C9553[c] + 14 C0047[c] + 176 C9534[c] + 241 C9545[c] + 250 C9605[c] + 15243 C0065[c] + 87 C9506[c] + 54 C9547[c] + 250 C9320[c] + 229 C9494[c] </t>
  </si>
  <si>
    <t xml:space="preserve">250 L-Glutamyl-tRNA(Glu) + 54 L-Tryptophanyl-tRNA(Trp) + 428 L-Leucyl-tRNA(Leu) + 10162 H2O + 276 L-Isoleucyl-tRNA(Ile) + 229 L-Aspartyl-tRNA(Asp) + 90 L-Histidyl-tRNA(His) + 402 L-Valyl-tRNA(Val) + 14 N-formyl-L-Methionyl-tRNA (fMet) + 176 L-Phenylalanyl-tRNA(Phe) + 281 L-Arginyl-tRNA(Arg) + 229 L-Asparaginyl-tRNA(Asn) + 250 L-Glutaminyl-tRNA(Gln) + 488 L-Alanyl-tRNA(Ala) + 582 Glycyl-tRNA(Gly) + 132 L-Methionyl-tRNA (Met) + 326 L-Lysyl-tRNA (Lys) + 241 L-Threonyl-tRNA(Thr) + 210 L-Prolyl-tRNA(Pro) + 131 L-Tyrosyl-tRNA(Tyr) + 205 L-Seryl-tRNA(Ser) + 87 L-Cysteinyl-tRNA(Cys) + 10162 GTP  -&gt; 281 tRNA(Arg) + 10162 GDP + 90 tRNA(His) + 132 tRNA(Met) + 402 tRNA(Val) + Protein (ECO) + 326 tRNA(Lys) + 210 tRNA(Pro) + 488 tRNA(Ala) + 14 tRNA (fMet) + 205 tRNA(Ser) + 229 tRNA(Asn) + 276 tRNA(Ile) + 428 tRNA(Leu) + 582 tRNA(Gly) + 10162 Orthophosphate + 131 tRNA(Tyr) + 14 Formate + 176 tRNA(Phe) + 241 tRNA(Thr) + 250 tRNA (Gln) + 15243 H+ + 87 tRNA(Cys) + 54 tRNA(Trp) + 250 tRNA (Glu) + 229 tRNA(Asp) </t>
  </si>
  <si>
    <t>IR01843</t>
  </si>
  <si>
    <t>ATP:D-tagatose-6-phosphate 1-phosphotransferase</t>
  </si>
  <si>
    <t xml:space="preserve">C0002[c] + C0793[c]  -&gt; C0008[c] + C0065[c] + C2335[c] </t>
  </si>
  <si>
    <t xml:space="preserve">ATP + D-Tagatose 6-phosphate  -&gt; ADP + H+ + D-Tagatose 1,6-bisphosphate </t>
  </si>
  <si>
    <t>PA3561</t>
  </si>
  <si>
    <t>IR09645</t>
  </si>
  <si>
    <t>(3R)-3-Hydroxydecanoyl-[acyl-carrier-protein]:NADP+ oxidoreductase</t>
  </si>
  <si>
    <t xml:space="preserve">C9375[c] + C0005[c] + C0065[c]  -&gt; C0006[c] + C9391[c] </t>
  </si>
  <si>
    <t xml:space="preserve">3-oxodecanoyl-ACP + NADPH + H+  -&gt; NADP+ + (R)-3-Hydroxydecanoyl-[acyl-carrier protein] </t>
  </si>
  <si>
    <t>IR02604</t>
  </si>
  <si>
    <t>2-Octaprenylphenol hydroxylase</t>
  </si>
  <si>
    <t xml:space="preserve">2 C3378[c] + C0007[c]  -&gt; 2 C3379[c] </t>
  </si>
  <si>
    <t xml:space="preserve">2 2-Octaprenylphenol + Oxygen  -&gt; 2 2-Octaprenyl-6-hydroxyphenol </t>
  </si>
  <si>
    <t>PA5065</t>
  </si>
  <si>
    <t>IR00267</t>
  </si>
  <si>
    <t>Cytidine-5'-monophosphate phosphohydrolase</t>
  </si>
  <si>
    <t xml:space="preserve">C0001[c] + C0046[c]  -&gt; C0009[c] + C0363[c] </t>
  </si>
  <si>
    <t xml:space="preserve">H2O + CMP  -&gt; Orthophosphate + Cytidine </t>
  </si>
  <si>
    <t>IR09971</t>
  </si>
  <si>
    <t>malonate decarboxylase</t>
  </si>
  <si>
    <t xml:space="preserve">C0303[c] + C0065[c]  -&gt; C0029[c] + C0011[c] </t>
  </si>
  <si>
    <t xml:space="preserve">Malonate + H+  -&gt; Acetate + CO2 </t>
  </si>
  <si>
    <t>PA0208 or PA0210 or PA0211 or PA0212</t>
  </si>
  <si>
    <t>PA0208 PA0210 PA0211 PA0212</t>
  </si>
  <si>
    <t>IR10061</t>
  </si>
  <si>
    <t>quinone oxidoreductase</t>
  </si>
  <si>
    <t xml:space="preserve">C9314[c] + C0005[c]  -&gt; C9540[c] + C0006[c] </t>
  </si>
  <si>
    <t xml:space="preserve">Ubiquinone-8 + NADPH  -&gt; semiquinone-8 + NADP+ </t>
  </si>
  <si>
    <t>PA0023</t>
  </si>
  <si>
    <t>IR09704</t>
  </si>
  <si>
    <t>trans,cis-octadec-2,11-dienoyl-acp 2-reductase</t>
  </si>
  <si>
    <t xml:space="preserve">C9453[c] + C0065[c] + C0004[c]  -&gt; C9454[c] + C0003[c] </t>
  </si>
  <si>
    <t xml:space="preserve">trans,cis-octadec-2,11-dienoyl-acp + H+ + NADH  -&gt; cis-11-octadecenoyl-acp + NAD+ </t>
  </si>
  <si>
    <t>IR08640</t>
  </si>
  <si>
    <t>choline transport via ABC system</t>
  </si>
  <si>
    <t xml:space="preserve">C0096[e] + C0001[c] + C0002[c]  -&gt; C0096[c] + C0008[c] + C0009[c] + C0065[c] </t>
  </si>
  <si>
    <t xml:space="preserve">Choline[e] + H2O + ATP  -&gt; Choline + ADP + Orthophosphate + H+ </t>
  </si>
  <si>
    <t>IR09941</t>
  </si>
  <si>
    <t>Copper export via ATPase</t>
  </si>
  <si>
    <t xml:space="preserve">C0001[c] + C0002[c] + C0056[c]  -&gt; C0056[e] + C0008[c] + C0009[c] + C0065[c] </t>
  </si>
  <si>
    <t xml:space="preserve">H2O + ATP + Copper  -&gt; Copper[e] + ADP + Orthophosphate + H+ </t>
  </si>
  <si>
    <t>PA3920</t>
  </si>
  <si>
    <t>IR00461</t>
  </si>
  <si>
    <t>L-Glutamine:D-fructose-6-phosphate aminotransferase (hexoseisomerizing)</t>
  </si>
  <si>
    <t xml:space="preserve">C0052[c] + C0070[c]  -&gt; C0023[c] + C0282[c] </t>
  </si>
  <si>
    <t xml:space="preserve">L-Glutamine + D-Fructose 6-phosphate  -&gt; L-Glutamate + D-Glucosamine 6-phosphate </t>
  </si>
  <si>
    <t>PA5549</t>
  </si>
  <si>
    <t>IR09308</t>
  </si>
  <si>
    <t>2-keto-gluconokinase</t>
  </si>
  <si>
    <t xml:space="preserve">C0475[c] + C0002[c]  -&gt; C0008[c] + C0880[c] + C0065[c] </t>
  </si>
  <si>
    <t xml:space="preserve">2-Dehydro-D-gluconate + ATP  -&gt; ADP + 6-Phospho-2-dehydro-D-gluconate + H+ </t>
  </si>
  <si>
    <t>IR08915</t>
  </si>
  <si>
    <t>Hydroxybenzoate octaprenyltransferase</t>
  </si>
  <si>
    <t xml:space="preserve">C2528[c] + C0133[c]  -&gt; C0012[c] + C3377[c] </t>
  </si>
  <si>
    <t xml:space="preserve">all-trans-Octaprenyl diphosphate + 4-Hydroxybenzoate  -&gt; Pyrophosphate + 3-Octaprenyl-4-hydroxybenzoate </t>
  </si>
  <si>
    <t>PA5358</t>
  </si>
  <si>
    <t>IR01879</t>
  </si>
  <si>
    <t>4-Trimethylammoniobutanal:NAD+ oxidoreductase</t>
  </si>
  <si>
    <t xml:space="preserve">C0001[c] + C0832[c] + C0003[c]  -&gt; C0856[c] + C0065[c] + C0004[c] </t>
  </si>
  <si>
    <t xml:space="preserve">H2O + 4-Trimethylammoniobutanal + NAD+  -&gt; 4-Trimethylammoniobutanoate + H+ + NADH </t>
  </si>
  <si>
    <t>IR03012</t>
  </si>
  <si>
    <t>Benzoate + NADH + H+ + Oxygen &gt;=&lt;1,6-Dihydroxy-cis-2,4-cyclohexadiene-1-carboxylic acid + NAD+</t>
  </si>
  <si>
    <t xml:space="preserve">C0007[c] + C0148[c] + 2 C0065[c] + C0004[c]  -&gt; C3668[c] + C0003[c] </t>
  </si>
  <si>
    <t xml:space="preserve">Oxygen + Benzoate + 2 H+ + NADH  -&gt; 1,6-Dihydroxy-cis-2,4-cyclohexadiene-1-carboxylic acid + NAD+ </t>
  </si>
  <si>
    <t>PA2517 or PA2516 or PA2518</t>
  </si>
  <si>
    <t>PA2516 PA2517 PA2518</t>
  </si>
  <si>
    <t>IR02666</t>
  </si>
  <si>
    <t>S-Adenosyl-L-methionine:precorrin-3B C17-methyltransferase</t>
  </si>
  <si>
    <t xml:space="preserve">C3731[c] + C0017[c]  -&gt; C3732[c] + 3 C0065[c] + C0019[c] </t>
  </si>
  <si>
    <t xml:space="preserve">Precorrin 3B + S-Adenosyl-L-methionine  -&gt; Precorrin 4 + 3 H+ + S-Adenosyl-L-homocysteine </t>
  </si>
  <si>
    <t>IR10016</t>
  </si>
  <si>
    <t>phenazine-1-carboxylic acid synthesis, step 1</t>
  </si>
  <si>
    <t xml:space="preserve">C0208[c] + C0052[c]  -&gt; C0023[c] + C9486[c] </t>
  </si>
  <si>
    <t xml:space="preserve">Chorismate + L-Glutamine  -&gt; L-Glutamate + 2-amino-2-deoxyisochorismic acid </t>
  </si>
  <si>
    <t>PA1903 or PA4214</t>
  </si>
  <si>
    <t>PA1903 PA4214</t>
  </si>
  <si>
    <t>IR00009</t>
  </si>
  <si>
    <t>Glyoxylate carboxy-lyase (dimerizing)</t>
  </si>
  <si>
    <t xml:space="preserve">2 C0040[c] + C0065[c]  -&gt; C0011[c] + C0830[c] </t>
  </si>
  <si>
    <t xml:space="preserve">2 Glyoxylate + H+  -&gt; CO2 + 2-Hydroxy-3-oxopropanoate </t>
  </si>
  <si>
    <t>PA1502</t>
  </si>
  <si>
    <t>IR03599</t>
  </si>
  <si>
    <t>Methanol + PQQ &gt;=&lt; PQQH2 + Formaldehyde</t>
  </si>
  <si>
    <t xml:space="preserve">C0114[c] + C0095[c]  -&gt; C0968[c] + C0054[c] </t>
  </si>
  <si>
    <t xml:space="preserve">Methanol + PQQ  -&gt; PQQH2 + Formaldehyde </t>
  </si>
  <si>
    <t>IR08946</t>
  </si>
  <si>
    <t>phosphopantothenate-cysteine ligase</t>
  </si>
  <si>
    <t xml:space="preserve">C0051[c] + C2174[c] + C0082[c]  -&gt; C0012[c] + C2635[c] + C0046[c] + C0065[c] </t>
  </si>
  <si>
    <t xml:space="preserve">CTP + D-4'-Phosphopantothenate + L-Cysteine  -&gt; Pyrophosphate + (R)-4'-Phosphopantothenoyl-L-cysteine + CMP + H+ </t>
  </si>
  <si>
    <t>PA5320</t>
  </si>
  <si>
    <t>IR01869</t>
  </si>
  <si>
    <t>N-[(R)-4'-Phosphopantothenoyl]-L-cysteine carboxy-lyase</t>
  </si>
  <si>
    <t xml:space="preserve">C2635[c] + C0065[c]  -&gt; C0011[c] + C0822[c] </t>
  </si>
  <si>
    <t xml:space="preserve">(R)-4'-Phosphopantothenoyl-L-cysteine + H+  -&gt; CO2 + Pantetheine 4'-phosphate </t>
  </si>
  <si>
    <t xml:space="preserve">C0032[c] + C0084[c] + C0001[c]  -&gt; C0065[c] + C0010[c] + C1480[c] </t>
  </si>
  <si>
    <t xml:space="preserve">C0007[c] + 4 C0108[c] + 8 C0065[c]  -&gt; 4 C0065[e] + 4 C0107[c] + 2 C0001[c] </t>
  </si>
  <si>
    <t xml:space="preserve">C0286[c]  -&gt; C0022[c] + C0138[c] </t>
  </si>
  <si>
    <t xml:space="preserve">C0116[c] + C0024[c]  -&gt; C0023[c] + C0429[c] </t>
  </si>
  <si>
    <t>IR03648</t>
  </si>
  <si>
    <t>Carbamoyl-phosphate:L-aspartate carbamoyltransferase</t>
  </si>
  <si>
    <t xml:space="preserve">C0142[c] + C0041[c]  -&gt; C0009[c] + C0338[c] + C0065[c] </t>
  </si>
  <si>
    <t xml:space="preserve">Carbamoyl phosphate + L-Aspartate  -&gt; Orthophosphate + N-Carbamoyl-L-aspartate + H+ </t>
  </si>
  <si>
    <t>PA0401 and PA0402</t>
  </si>
  <si>
    <t>PA0401 PA0402</t>
  </si>
  <si>
    <t>IR00781</t>
  </si>
  <si>
    <t>Xanthosine-5'-phosphate:L-glutamine amido-ligase (AMP-forming)</t>
  </si>
  <si>
    <t xml:space="preserve">C0001[c] + C0052[c] + C0002[c] + C0491[c]  -&gt; C0023[c] + C0012[c] + C0018[c] + 2 C0065[c] + C0123[c] </t>
  </si>
  <si>
    <t xml:space="preserve">H2O + L-Glutamine + ATP + Xanthosine 5'-phosphate  -&gt; L-Glutamate + Pyrophosphate + AMP + 2 H+ + GMP </t>
  </si>
  <si>
    <t>PA3769 or PA1742</t>
  </si>
  <si>
    <t>PA1742 PA3769</t>
  </si>
  <si>
    <t>IR03583</t>
  </si>
  <si>
    <t>Inosine 5'-monophosphate phosphohydrolase</t>
  </si>
  <si>
    <t xml:space="preserve">C0001[c] + C0112[c]  -&gt; C0009[c] + C0239[c] </t>
  </si>
  <si>
    <t xml:space="preserve">H2O + IMP  -&gt; Orthophosphate + Inosine </t>
  </si>
  <si>
    <t>IR04165</t>
  </si>
  <si>
    <t>beta-D-Glucosyl-2-coumarinate glucohydrolase</t>
  </si>
  <si>
    <t xml:space="preserve">C0001[c] + C3403[c]  -&gt; C0027[c] + C3402[c] </t>
  </si>
  <si>
    <t xml:space="preserve">H2O + cis-beta-D-Glucosyl-2-hydroxycinnamate  -&gt; D-Glucose + cis-2-Hydroxy cinnamate </t>
  </si>
  <si>
    <t>PA1726</t>
  </si>
  <si>
    <t xml:space="preserve">2 C0065[e] + C0036[e]  -&gt; C0036[c] + 2 C0065[c] </t>
  </si>
  <si>
    <t>IR10015</t>
  </si>
  <si>
    <t>zinc transport out via ABC system</t>
  </si>
  <si>
    <t xml:space="preserve">C0001[c] + C0034[c] + C0002[c]  -&gt; C0034[e] + C0008[c] + C0009[c] + C0065[c] </t>
  </si>
  <si>
    <t xml:space="preserve">H2O + Zinc + ATP  -&gt; Zinc[e] + ADP + Orthophosphate + H+ </t>
  </si>
  <si>
    <t>IR02613</t>
  </si>
  <si>
    <t>Undecaprenyl-diphospho-N-acetylmuramoyl-L-alanyl-D-glutamyl-L-lysyl-D-alanyl-D-alanine + UDP-N-acetyl-D-glucosamine &gt;=&lt; Undecaprenyl-diphospho-N-acetylmuramoyl-(N-acetylglucosamine)-L-alanyl-D-glutamyl-L-lysyl-D-alanyl-D-alanine + UDP</t>
  </si>
  <si>
    <t xml:space="preserve">C0037[c] + C3420[c]  -&gt; C0014[c] + C3421[c] + C0065[c] </t>
  </si>
  <si>
    <t xml:space="preserve">UDP-N-acetyl-D-glucosamine + Undecaprenyl-diphospho-N-acetylmuramoyl-L-alanyl-D-glutamyl-L-lysyl-D-alanyl-D-alanine  -&gt; UDP + Undecaprenyl-diphospho-N-acetylmuramoyl-(N-acetylglucosamine)-L-alanyl-D-glutamyl-L-lysyl-D-alanyl-D-alanine + H+ </t>
  </si>
  <si>
    <t>IR04369</t>
  </si>
  <si>
    <t>TRDR</t>
  </si>
  <si>
    <t xml:space="preserve">C0005[c] + C0065[c] + C9318[c]  -&gt; C0006[c] + C9319[c] </t>
  </si>
  <si>
    <t xml:space="preserve">NADPH + H+ + Oxidized thioredoxin  -&gt; NADP+ + Reduced thioredoxin </t>
  </si>
  <si>
    <t>PA0849 or PA2616</t>
  </si>
  <si>
    <t>PA0849 PA2616</t>
  </si>
  <si>
    <t xml:space="preserve">C0001[c] + C3498[c]  -&gt; C3499[c] + C0010[c] </t>
  </si>
  <si>
    <t>IR02782</t>
  </si>
  <si>
    <t>Acetyl-CoA:D-glucosamine-1-phosphate N-acetyltransferase</t>
  </si>
  <si>
    <t xml:space="preserve">C0022[c] + C3581[c]  -&gt; C2582[c] + C0065[c] + C0010[c] </t>
  </si>
  <si>
    <t xml:space="preserve">Acetyl-CoA + D-Glucosamine 1-phosphate  -&gt; N-Acetyl-D-glucosamine 1-phosphate + H+ + CoA </t>
  </si>
  <si>
    <t xml:space="preserve">C0015[c] + C0001[c] + C0126[c]  -&gt; C0844[c] + C0964[c] </t>
  </si>
  <si>
    <t>IR01547</t>
  </si>
  <si>
    <t>Indole-3-acetaldehyde:NAD+ oxidoreductase</t>
  </si>
  <si>
    <t xml:space="preserve">C0001[c] + C0481[c] + C0003[c]  -&gt; C0694[c] + C0065[c] + C0004[c] </t>
  </si>
  <si>
    <t xml:space="preserve">H2O + Indole-3-acetaldehyde + NAD+  -&gt; Indole-3-acetate + H+ + NADH </t>
  </si>
  <si>
    <t>IR05143</t>
  </si>
  <si>
    <t>3-Carboxy-3-hydroxy-4-methylpentanoate3-methyl-2-oxobutanoate-lyase (CoA-acetylating) (R)</t>
  </si>
  <si>
    <t xml:space="preserve">C0001[c] + C0022[c] + C0121[c]  -&gt; C1626[c] + C0065[c] + C0010[c] </t>
  </si>
  <si>
    <t xml:space="preserve">H2O + Acetyl-CoA + 3-Methyl-2-oxobutanoate  -&gt; 2-Isopropylmalate + H+ + CoA </t>
  </si>
  <si>
    <t>PA3792 or PA1217</t>
  </si>
  <si>
    <t>PA1217 PA3792</t>
  </si>
  <si>
    <t>IR10034</t>
  </si>
  <si>
    <t>L-methionine-S-oxide reductase (trdrd)</t>
  </si>
  <si>
    <t xml:space="preserve">C1887[c] + C9319[c]  -&gt; C0058[c] + C0001[c] + C9318[c] </t>
  </si>
  <si>
    <t xml:space="preserve">L-Methionine S-oxide + Reduced thioredoxin  -&gt; L-Methionine + H2O + Oxidized thioredoxin </t>
  </si>
  <si>
    <t>PA5018</t>
  </si>
  <si>
    <t>IR00316</t>
  </si>
  <si>
    <t>Carbon-dioxide:L-glutamine amido-ligase (ADP-forming,carbamate-phosphorylating)</t>
  </si>
  <si>
    <t xml:space="preserve">C0234[c] + C0001[c] + C0052[c] + 2 C0002[c]  -&gt; C0023[c] + 2 C0008[c] + C0142[c] + C0009[c] + 2 C0065[c] </t>
  </si>
  <si>
    <t xml:space="preserve">HCO3 + H2O + L-Glutamine + 2 ATP  -&gt; L-Glutamate + 2 ADP + Carbamoyl phosphate + Orthophosphate + 2 H+ </t>
  </si>
  <si>
    <t>PA4758 or PA4756</t>
  </si>
  <si>
    <t>PA4756 PA4758</t>
  </si>
  <si>
    <t>IR10356</t>
  </si>
  <si>
    <t>UDP-2-acetamido-3-amino- 2,3-dideoxy-D-glucuronate-N-acetyltransferase</t>
  </si>
  <si>
    <t xml:space="preserve">C9590[c] + C0022[c]  -&gt; C9591[c] + C0010[c] </t>
  </si>
  <si>
    <t xml:space="preserve">UDP-2-acetamido-3-amino- 2,3-dideoxy-D-glucuronic acid + Acetyl-CoA  -&gt; UDP-2,3-diacetamido- 2,3-dideoxy-D-glucuronic acid + CoA </t>
  </si>
  <si>
    <t>PA3156</t>
  </si>
  <si>
    <t>IR09662</t>
  </si>
  <si>
    <t>(3R)-3-Hydroxybutanoyl-[acyl-carrier-protein] hydro-lyase</t>
  </si>
  <si>
    <t xml:space="preserve">C9383[c]  -&gt; C9380[c] + C0001[c] </t>
  </si>
  <si>
    <t xml:space="preserve">(R)-3-Hydroxybutanoyl-[acyl-carrier protein]  -&gt; But-2-enoyl-[acyl-carrier protein] + H2O </t>
  </si>
  <si>
    <t>IR10342</t>
  </si>
  <si>
    <t>Pseudomonas aerugionosa LPS L-Rhamnose 1,3-transferase</t>
  </si>
  <si>
    <t xml:space="preserve">C2083[c] + C9581[c]  -&gt; C9583[c] + C0291[c] + C0065[c] </t>
  </si>
  <si>
    <t xml:space="preserve">dTDP-6-deoxy-L-mannose + Pseudomonas LPS core precursor 9 + KDO2-lipidA  -&gt; Pseudomonas aeruginosa LPS - glycoform2 + dTDP + H+ </t>
  </si>
  <si>
    <t>PA5000</t>
  </si>
  <si>
    <t xml:space="preserve">2 C0107[c] + C9315[c]  -&gt; 2 C0065[e] + 2 C0108[c] + C9314[c] </t>
  </si>
  <si>
    <t>IR09940</t>
  </si>
  <si>
    <t>L-carnitine transport via ABC system</t>
  </si>
  <si>
    <t xml:space="preserve">C0260[e] + C0001[c] + C0002[c]  -&gt; C0008[c] + C0260[c] + C0009[c] + C0065[c] </t>
  </si>
  <si>
    <t xml:space="preserve">L-Carnitine[e] + H2O + ATP  -&gt; ADP + L-Carnitine + Orthophosphate + H+ </t>
  </si>
  <si>
    <t>IR08910</t>
  </si>
  <si>
    <t>fructose-1-phosphate kinase</t>
  </si>
  <si>
    <t xml:space="preserve">C0790[c] + C0002[c]  -&gt; C0008[c] + C0065[c] + C0284[c] </t>
  </si>
  <si>
    <t xml:space="preserve">D-Fructose 1-phosphate + ATP  -&gt; ADP + H+ + D-Fructose 1,6-bisphosphate </t>
  </si>
  <si>
    <t>IR04342</t>
  </si>
  <si>
    <t>RNDR4</t>
  </si>
  <si>
    <t xml:space="preserve">C0014[c] + C9319[c]  -&gt; C0001[c] + C0960[c] + C9318[c] </t>
  </si>
  <si>
    <t xml:space="preserve">UDP + Reduced thioredoxin  -&gt; H2O + dUDP + Oxidized thioredoxin </t>
  </si>
  <si>
    <t>PA1155 or PA1156</t>
  </si>
  <si>
    <t>IR08933</t>
  </si>
  <si>
    <t>2-Octaprenyl-3-methyl-6-methoxy-1,4-benzoquinol hydroxylase</t>
  </si>
  <si>
    <t xml:space="preserve">C0007[c] + 2 C3382[c]  -&gt; 2 C9254[c] </t>
  </si>
  <si>
    <t xml:space="preserve">Oxygen + 2 2-Octaprenyl-3-methyl-6-methoxy-1,4-benzoquinone  -&gt; 2 2-Octaprenyl-3-methyl-5-hydroxy-6-methoxy-1,4-benzoquinol </t>
  </si>
  <si>
    <t>PA5221</t>
  </si>
  <si>
    <t>IR09733</t>
  </si>
  <si>
    <t>Nitrate ABC transport</t>
  </si>
  <si>
    <t xml:space="preserve">C0201[e] + C0001[c] + C0002[c]  -&gt; C0008[c] + C0009[c] + C0201[c] + C0065[c] </t>
  </si>
  <si>
    <t xml:space="preserve">Nitrate[e] + H2O + ATP  -&gt; ADP + Orthophosphate + Nitrate + H+ </t>
  </si>
  <si>
    <t>((PA2328 or PA2296) and (PA2327 or PA2295) and (PA2329 or PA2294))</t>
  </si>
  <si>
    <t>PA2294 PA2295 PA2296 PA2327 PA2328 PA2329</t>
  </si>
  <si>
    <t xml:space="preserve">C0001[c] + C0052[c]  -&gt; C0023[c] + C0957[c] </t>
  </si>
  <si>
    <t>IR03021</t>
  </si>
  <si>
    <t>CTP: 2-C-Methyl-D-erythritol 4-phosphate cytidylyltransferase</t>
  </si>
  <si>
    <t xml:space="preserve">C0051[c] + C8607[c] + C0065[c]  -&gt; C8608[c] + C0012[c] </t>
  </si>
  <si>
    <t xml:space="preserve">CTP + 2-C-Methyl-D-erythritol 4-phosphate + H+  -&gt; 4-(Cytidine 5'-diphospho)-2-C-methyl-D-erythritol + Pyrophosphate </t>
  </si>
  <si>
    <t>PA3633</t>
  </si>
  <si>
    <t>IR00904</t>
  </si>
  <si>
    <t>Dimethylallyl-diphosphate:isopentenyl-diphosphatedimethylallyltranstransferase</t>
  </si>
  <si>
    <t xml:space="preserve">C0194[c] + C0111[c]  -&gt; C0012[c] + C0277[c] </t>
  </si>
  <si>
    <t xml:space="preserve">Dimethylallyl diphosphate + Isopentenyl diphosphate  -&gt; Pyrophosphate + Geranyl diphosphate </t>
  </si>
  <si>
    <t>PA4043</t>
  </si>
  <si>
    <t>IR00114</t>
  </si>
  <si>
    <t>ATP:FMN adenylyltransferase</t>
  </si>
  <si>
    <t xml:space="preserve">C0049[c] + C0065[c] + C0002[c]  -&gt; C0015[c] + C0012[c] </t>
  </si>
  <si>
    <t xml:space="preserve">FMN + H+ + ATP  -&gt; FAD + Pyrophosphate </t>
  </si>
  <si>
    <t>IR10044</t>
  </si>
  <si>
    <t>pyocyanin synthesis</t>
  </si>
  <si>
    <t xml:space="preserve">C0007[c] + C9484[c] + C0065[c] + C0004[c]  -&gt; C0001[c] + C0011[c] + C1194[c] + C0003[c] </t>
  </si>
  <si>
    <t xml:space="preserve">Oxygen + 5-methylphenazine-1-carboxylic acid betaine + H+ + NADH  -&gt; H2O + CO2 + Pyocyanine + NAD+ </t>
  </si>
  <si>
    <t>PA4217</t>
  </si>
  <si>
    <t>IR00442</t>
  </si>
  <si>
    <t>2-Phosphonoacetaldehyde phosphonohydrolase</t>
  </si>
  <si>
    <t xml:space="preserve">C0001[c] + C1994[c]  -&gt; C0069[c] + C0009[c] </t>
  </si>
  <si>
    <t xml:space="preserve">H2O + Phosphonoacetaldehyde  -&gt; Acetaldehyde + Orthophosphate </t>
  </si>
  <si>
    <t>PA1311</t>
  </si>
  <si>
    <t>IR04044</t>
  </si>
  <si>
    <t>UDP-N-acetylmuramoyl-L-alanyl-D-glutamyl-meso-2,6-diaminoheptanedioate:D-alanyl-D-alanine ligase(ADP-forming)</t>
  </si>
  <si>
    <t xml:space="preserve">C2923[c] + C0002[c] + C0721[c]  -&gt; C2927[c] + C0008[c] + C0009[c] + C0065[c] </t>
  </si>
  <si>
    <t xml:space="preserve">UDP-N-acetylmuramoyl-L-alanyl-D-gamma-glutamyl-meso-2,6-diaminopimelate + ATP + D-Alanyl-D-alanine  -&gt; UDP-N-acetylmuramoyl-L-alanyl-D-glutamyl-6-carboxy-L-lysyl-D-alanyl-D-alanine + ADP + Orthophosphate + H+ </t>
  </si>
  <si>
    <t>IR02156</t>
  </si>
  <si>
    <t>Octanoyl-CoA:oxygen 2-oxidoreductase</t>
  </si>
  <si>
    <t xml:space="preserve">C0015[c] + C1316[c]  -&gt; C3061[c] + C0964[c] </t>
  </si>
  <si>
    <t xml:space="preserve">FAD + Octanoyl-CoA  -&gt; trans-Oct-2-enoyl-CoA + FADH2 </t>
  </si>
  <si>
    <t>IR08597</t>
  </si>
  <si>
    <t>FDH2</t>
  </si>
  <si>
    <t xml:space="preserve">C9314[c] + C0047[c] + 3 C0065[c]  -&gt; 2 C0065[e] + C9315[c] + C0011[c] </t>
  </si>
  <si>
    <t xml:space="preserve">Ubiquinone-8 + Formate + 3 H+  -&gt; 2 H+[e] + Ubiquinol-8 + CO2 </t>
  </si>
  <si>
    <t>IR03767</t>
  </si>
  <si>
    <t>ATP:D-xylulose 5-phosphotransferase</t>
  </si>
  <si>
    <t xml:space="preserve">C0002[c] + C0253[c]  -&gt; C0008[c] + C0190[c] + C0065[c] </t>
  </si>
  <si>
    <t xml:space="preserve">ATP + D-Xylulose  -&gt; ADP + D-Xylulose 5-phosphate + H+ </t>
  </si>
  <si>
    <t>PA2343</t>
  </si>
  <si>
    <t>IR08829</t>
  </si>
  <si>
    <t>D-fructose transport via PEP:Pyr PTS</t>
  </si>
  <si>
    <t xml:space="preserve">C0080[e] + C0059[c]  -&gt; C0020[c] + C0790[c] </t>
  </si>
  <si>
    <t xml:space="preserve">D-Fructose[e] + Phosphoenolpyruvate  -&gt; Pyruvate + D-Fructose 1-phosphate </t>
  </si>
  <si>
    <t>PA3560 and PA3562</t>
  </si>
  <si>
    <t>PA3560 PA3562</t>
  </si>
  <si>
    <t xml:space="preserve">C0156[c]  -&gt; C0957[c] + C0092[c] </t>
  </si>
  <si>
    <t>IR09964</t>
  </si>
  <si>
    <t>HHQ synthesis</t>
  </si>
  <si>
    <t xml:space="preserve">C9375[c] + C0091[c] + C0065[c]  -&gt; C0001[c] + C9516[c] + C0011[c] + C9262[c] </t>
  </si>
  <si>
    <t xml:space="preserve">3-oxodecanoyl-ACP + Anthranilate + H+  -&gt; H2O + 2-heptyl-4-quinolone + CO2 + acyl carrier protein </t>
  </si>
  <si>
    <t>PA0997 or PA0998 or PA0996 or PA0999</t>
  </si>
  <si>
    <t>PA0996 PA0997 PA0998 PA0999</t>
  </si>
  <si>
    <t>IR00241</t>
  </si>
  <si>
    <t>(S)-2-Hydroxy-acid:oxygen 2-oxidoreductase</t>
  </si>
  <si>
    <t xml:space="preserve">C0136[c] + C0007[c]  -&gt; C0040[c] + C0025[c] </t>
  </si>
  <si>
    <t xml:space="preserve">Glycolate + Oxygen  -&gt; Glyoxylate + H2O2 </t>
  </si>
  <si>
    <t>PA5355</t>
  </si>
  <si>
    <t>IR09620</t>
  </si>
  <si>
    <t>Hexanoyl-[acyl-carrier protein]:malonyl-[acyl-carrier-protein] C-acyltransferase</t>
  </si>
  <si>
    <t xml:space="preserve">C9394[c] + C9297[c] + C0065[c]  -&gt; C9395[c] + C0011[c] + C9262[c] </t>
  </si>
  <si>
    <t xml:space="preserve">Hexanoyl-[acyl-carrier protein] + Malonyl-[acyl-carrier protein] + H+  -&gt; 3-Oxooctanoyl-[acyl-carrier protein] + CO2 + acyl carrier protein </t>
  </si>
  <si>
    <t>IR09634</t>
  </si>
  <si>
    <t>heptosyltransferase I</t>
  </si>
  <si>
    <t xml:space="preserve">C9402[c] + C3729[c]  -&gt; C0008[c] + C9413[c] + C0065[c] </t>
  </si>
  <si>
    <t xml:space="preserve">Pseudomonas aeruginosa KDO2-lipidA + ADP-L-glycero-D-manno-heptose  -&gt; ADP + Pseudomonas aeruginosa LPS core precursor 1 + KDO2-lipidA + H+ </t>
  </si>
  <si>
    <t>PA5011</t>
  </si>
  <si>
    <t>IR10115</t>
  </si>
  <si>
    <t>PQQH2 dehydrogenase (ubiquinone-8 &amp; 3.5 protons)</t>
  </si>
  <si>
    <t xml:space="preserve">2 C0968[c] + 2 C9314[c] + 7 C0065[c]  -&gt; 7 C0065[e] + 2 C9315[c] + 2 C0095[c] </t>
  </si>
  <si>
    <t xml:space="preserve">2 PQQH2 + 2 Ubiquinone-8 + 7 H+  -&gt; 7 H+[e] + 2 Ubiquinol-8 + 2 PQQ </t>
  </si>
  <si>
    <t>IR09745</t>
  </si>
  <si>
    <t>Farnesyl diphosphate:Isopentenyl diphosphate farnesyl transferase</t>
  </si>
  <si>
    <t xml:space="preserve">C0346[c] + 3 C0065[c] + C0111[c]  -&gt; C0012[c] + C8534[c] </t>
  </si>
  <si>
    <t xml:space="preserve">trans,trans-Farnesyl diphosphate + 3 H+ + Isopentenyl diphosphate  -&gt; Pyrophosphate + trans,trans,cis-Geranylgeranyl diphosphate </t>
  </si>
  <si>
    <t>PA3652</t>
  </si>
  <si>
    <t>IR04559</t>
  </si>
  <si>
    <t>Orthophosphate:oxaloacetate carboxyl-lyase (phosphorylating) (R)</t>
  </si>
  <si>
    <t xml:space="preserve">C0001[c] + C0011[c] + C0059[c]  -&gt; C0032[c] + C0009[c] + C0065[c] </t>
  </si>
  <si>
    <t xml:space="preserve">H2O + CO2 + Phosphoenolpyruvate  -&gt; Oxaloacetate + Orthophosphate + H+ </t>
  </si>
  <si>
    <t>PA3687</t>
  </si>
  <si>
    <t>IR09913</t>
  </si>
  <si>
    <t>Alginate production outer membrane protein</t>
  </si>
  <si>
    <t xml:space="preserve">C9489[c]  -&gt; C9489[e] </t>
  </si>
  <si>
    <t xml:space="preserve">Acetylated Alginate  -&gt; Acetylated Alginate[e] </t>
  </si>
  <si>
    <t>PA3544</t>
  </si>
  <si>
    <t xml:space="preserve">C0192[c] + C0010[c] + C0003[c]  -&gt; C1856[c] + C0011[c] + C0004[c] </t>
  </si>
  <si>
    <t>IR09893</t>
  </si>
  <si>
    <t>4-Aminobutyrate transport via ABC system</t>
  </si>
  <si>
    <t xml:space="preserve">C0275[e] + C0001[c] + C0002[c]  -&gt; C0008[c] + C0275[c] + C0009[c] + C0065[c] </t>
  </si>
  <si>
    <t xml:space="preserve">4-Aminobutanoate[e] + H2O + ATP  -&gt; ADP + 4-Aminobutanoate + Orthophosphate + H+ </t>
  </si>
  <si>
    <t>((PA1070 or PA1071) and (PA1072 or PA1073) and PA1074)</t>
  </si>
  <si>
    <t>IR08603</t>
  </si>
  <si>
    <t>Nitrate reductase (Ubiquinol-8)</t>
  </si>
  <si>
    <t xml:space="preserve">C9315[c] + C0201[c] + 2 C0065[c]  -&gt; 2 C0065[e] + C0001[c] + C9314[c] + C0073[c] </t>
  </si>
  <si>
    <t xml:space="preserve">Ubiquinol-8 + Nitrate + 2 H+  -&gt; 2 H+[e] + H2O + Ubiquinone-8 + Nitrite </t>
  </si>
  <si>
    <t>PA3872 and PA3873 and PA3874 and PA3875</t>
  </si>
  <si>
    <t>PA3872 PA3873 PA3874 PA3875</t>
  </si>
  <si>
    <t>IR00811</t>
  </si>
  <si>
    <t>Palmitoyl-CoA:oxygen 2-oxidoreductase</t>
  </si>
  <si>
    <t xml:space="preserve">C0015[c] + C0131[c]  -&gt; C3057[c] + C0964[c] </t>
  </si>
  <si>
    <t xml:space="preserve">FAD + Palmitoyl-CoA  -&gt; trans-Hexadec-2-enoyl-CoA + FADH2 </t>
  </si>
  <si>
    <t>IR02019</t>
  </si>
  <si>
    <t>ATP:2-amino-4-hydroxy-6-hydroxymethyl-7,8-dihydropteridine6'-pyrophosphotransferase</t>
  </si>
  <si>
    <t xml:space="preserve">C0937[c] + C0002[c]  -&gt; C2881[c] + C0018[c] + C0065[c] </t>
  </si>
  <si>
    <t xml:space="preserve">2-Amino-4-hydroxy-6-hydroxymethyl-7,8-dihydropteridine + ATP  -&gt; 2-Amino-7,8-dihydro-4-hydroxy-6-(diphosphooxymethyl)pteridine + AMP + H+ </t>
  </si>
  <si>
    <t>PA0583 or PA4728</t>
  </si>
  <si>
    <t>PA0583 PA4728</t>
  </si>
  <si>
    <t>IR10364</t>
  </si>
  <si>
    <t>Pseudomonas aeruginosa common antigen assembly</t>
  </si>
  <si>
    <t xml:space="preserve">C9583[e] + C9587[e]  -&gt; C9597[e] + C0001[c] </t>
  </si>
  <si>
    <t xml:space="preserve">Pseudomonas aeruginosa LPS - glycoform2[e] + Pseudomonas Common O Polysaccharide[e]  -&gt; Pseudomonas aeruginosa LPS - common  antigen[e] + H2O </t>
  </si>
  <si>
    <t>PA4999</t>
  </si>
  <si>
    <t>IR06307</t>
  </si>
  <si>
    <t>Nicotinate-nucleotide:pyrophosphate phosphoribosyltransferase(carboxylating) (R)</t>
  </si>
  <si>
    <t xml:space="preserve">C0101[c] + C2296[c] + 2 C0065[c]  -&gt; C0859[c] + C0012[c] + C0011[c] </t>
  </si>
  <si>
    <t xml:space="preserve">5-Phospho-alpha-D-ribose 1-diphosphate + Pyridine-2,3-dicarboxylate + 2 H+  -&gt; Nicotinate D-ribonucleotide + Pyrophosphate + CO2 </t>
  </si>
  <si>
    <t>PA4524</t>
  </si>
  <si>
    <t>IR02665</t>
  </si>
  <si>
    <t>Precorrin 8X 11,12-methylmutase</t>
  </si>
  <si>
    <t xml:space="preserve">C3733[c]  -&gt; C3730[c] + 6 C0065[c] </t>
  </si>
  <si>
    <t xml:space="preserve">Precorrin 8X  -&gt; Hydrogenobyrinate + 6 H+ </t>
  </si>
  <si>
    <t>IR02596</t>
  </si>
  <si>
    <t>Uroporphyrinogen I carboxy-lyase</t>
  </si>
  <si>
    <t xml:space="preserve">C3349[c]  -&gt; 4 C0011[c] + C3351[c] </t>
  </si>
  <si>
    <t xml:space="preserve">Uroporphyrinogen I  -&gt; 4 CO2 + Coproporphyrinogen I </t>
  </si>
  <si>
    <t>IR03952</t>
  </si>
  <si>
    <t>Lauroyl-CoA:(acceptor) 2,3-oxidoreductase</t>
  </si>
  <si>
    <t xml:space="preserve">C0015[c] + C1245[c]  -&gt; C2029[c] + C0964[c] </t>
  </si>
  <si>
    <t xml:space="preserve">FAD + Lauroyl-CoA  -&gt; 2-trans-Dodecenoyl-CoA + FADH2 </t>
  </si>
  <si>
    <t>Synthesis and degradation of ketone bodies</t>
  </si>
  <si>
    <t>IR00776</t>
  </si>
  <si>
    <t>5,10-Methylenetetrahydrofolate:3-methyl-2-oxobutanoatehydroxymethyltransferase</t>
  </si>
  <si>
    <t xml:space="preserve">C0001[c] + C0122[c] + C0121[c]  -&gt; C0085[c] + C0702[c] </t>
  </si>
  <si>
    <t xml:space="preserve">H2O + 5,10-Methylenetetrahydrofolate + 3-Methyl-2-oxobutanoate  -&gt; Tetrahydrofolate + 2-Dehydropantoate </t>
  </si>
  <si>
    <t>PA4729</t>
  </si>
  <si>
    <t>IR00894</t>
  </si>
  <si>
    <t>sn-Glycero-3-phosphoethanolamine glycerophosphohydrolase</t>
  </si>
  <si>
    <t xml:space="preserve">C0001[c] + C0892[c]  -&gt; C0078[c] + C0157[c] + C0065[c] </t>
  </si>
  <si>
    <t xml:space="preserve">H2O + sn-Glycero-3-phosphoethanolamine  -&gt; sn-Glycerol 3-phosphate + Ethanolamine + H+ </t>
  </si>
  <si>
    <t>Flagellar assembly</t>
  </si>
  <si>
    <t xml:space="preserve">C0020[c] + C0957[c] + C0231[c]  -&gt; C0001[c] + C0082[c] </t>
  </si>
  <si>
    <t>IR09699</t>
  </si>
  <si>
    <t>(3R)-3-Hydroxy-cis-hexadec-9-enoyl-[acyl-carrier-protein] hydro-lyase</t>
  </si>
  <si>
    <t xml:space="preserve">C9446[c]  -&gt; C9448[c] + C0001[c] </t>
  </si>
  <si>
    <t xml:space="preserve">R-3-hydroxy-(9Z)-hexadecenoyl-ACP  -&gt; trans,cis-hexadec-2,9-dienoyl-acp + H2O </t>
  </si>
  <si>
    <t>IR09655</t>
  </si>
  <si>
    <t>(3R)-3-Hydroxyhexanoyl-[acyl-carrier-protein] hydro-lyase</t>
  </si>
  <si>
    <t xml:space="preserve">C9386[c]  -&gt; C0001[c] + C9388[c] </t>
  </si>
  <si>
    <t xml:space="preserve">(R)-3-Hydroxyhexanoyl-[acp]  -&gt; H2O + trans-Hex-2-enoyl-[acp] </t>
  </si>
  <si>
    <t>IR01570</t>
  </si>
  <si>
    <t>Xanthosine 5'-phosphate phosphohydrolase</t>
  </si>
  <si>
    <t xml:space="preserve">C0001[c] + C0491[c]  -&gt; C0009[c] + C1205[c] </t>
  </si>
  <si>
    <t xml:space="preserve">H2O + Xanthosine 5'-phosphate  -&gt; Orthophosphate + Xanthosine </t>
  </si>
  <si>
    <t>IR09648</t>
  </si>
  <si>
    <t>(3R)-3-Hydroxydodecanoyl-[acyl-carrier-protein] hydro-lyase</t>
  </si>
  <si>
    <t xml:space="preserve">C9378[c]  -&gt; C0001[c] + C9390[c] </t>
  </si>
  <si>
    <t xml:space="preserve">(R)-3-Hydroxydodecanoyl-[acyl-carrier protein]  -&gt; H2O + trans-Dodec-2-enoyl-[acyl-carrier protein] </t>
  </si>
  <si>
    <t>IR09593</t>
  </si>
  <si>
    <t>2-Dehydro-D-gluconate transport via proton symport</t>
  </si>
  <si>
    <t xml:space="preserve">C0475[e] + C0065[e]  -&gt; C0475[c] + C0065[c] </t>
  </si>
  <si>
    <t xml:space="preserve">2-Dehydro-D-gluconate[e] + H+[e]  -&gt; 2-Dehydro-D-gluconate + H+ </t>
  </si>
  <si>
    <t>PA2262</t>
  </si>
  <si>
    <t xml:space="preserve">C0954[e] + C0126[e]  -&gt; C0126[c] + C0954[c] </t>
  </si>
  <si>
    <t>IR00314</t>
  </si>
  <si>
    <t>UTP:ammonia ligase(ADP-forming)</t>
  </si>
  <si>
    <t xml:space="preserve">C0001[c] + C0060[c] + C0052[c] + C0002[c]  -&gt; C0023[c] + C0008[c] + C0051[c] + C0009[c] + 2 C0065[c] </t>
  </si>
  <si>
    <t xml:space="preserve">H2O + UTP + L-Glutamine + ATP  -&gt; L-Glutamate + ADP + CTP + Orthophosphate + 2 H+ </t>
  </si>
  <si>
    <t>PA3637</t>
  </si>
  <si>
    <t>IR09948</t>
  </si>
  <si>
    <t>phenazine-1-carboxylic acid synthesis, step 2</t>
  </si>
  <si>
    <t xml:space="preserve">C0001[c] + C9486[c]  -&gt; C9508[c] + C0020[c] + C0065[c] </t>
  </si>
  <si>
    <t xml:space="preserve">H2O + 2-amino-2-deoxyisochorismic acid  -&gt; trans-2,3-dihydro-3-hydroxyanthranilic acid + Pyruvate + H+ </t>
  </si>
  <si>
    <t>PA4213 or PA1902</t>
  </si>
  <si>
    <t>PA1902 PA4213</t>
  </si>
  <si>
    <t>IR09926</t>
  </si>
  <si>
    <t>cadmium transport out via antiport</t>
  </si>
  <si>
    <t xml:space="preserve">C0065[e] + C0994[c]  -&gt; C0994[e] + C0065[c] </t>
  </si>
  <si>
    <t xml:space="preserve">H+[e] + Cadmium  -&gt; Cadmium[e] + H+ </t>
  </si>
  <si>
    <t>Benzoate degradation via CoA ligation</t>
  </si>
  <si>
    <t xml:space="preserve">C0050[c] + C0065[c]  -&gt; C0011[c] + C0147[c] </t>
  </si>
  <si>
    <t>IR03493</t>
  </si>
  <si>
    <t>Adenosylcobyric acid:(R)-1-aminopropan-2-yl phosphate ligase</t>
  </si>
  <si>
    <t xml:space="preserve">C2517[c] + C3812[c] + C0002[c]  -&gt; C0008[c] + C0009[c] + C3814[c] + 5 C0065[c] </t>
  </si>
  <si>
    <t xml:space="preserve">D-1-Aminopropan-2-ol O-phosphate + Adenosyl cobyrinate hexaamide + ATP  -&gt; ADP + Orthophosphate + Adenosyl cobinamide phosphate + 5 H+ </t>
  </si>
  <si>
    <t>PA1275 or PA1276</t>
  </si>
  <si>
    <t>PA1275 PA1276</t>
  </si>
  <si>
    <t xml:space="preserve">C0001[c] + C0239[c]  -&gt; C0218[c] + C0103[c] </t>
  </si>
  <si>
    <t>IR01467</t>
  </si>
  <si>
    <t>4-Aminobutanal:NAD+ 1-oxidoreductase</t>
  </si>
  <si>
    <t xml:space="preserve">C0001[c] + C0429[c] + C0003[c]  -&gt; C0275[c] + 2 C0065[c] + C0004[c] </t>
  </si>
  <si>
    <t xml:space="preserve">H2O + 4-Aminobutanal + NAD+  -&gt; 4-Aminobutanoate + 2 H+ + NADH </t>
  </si>
  <si>
    <t>IR08920</t>
  </si>
  <si>
    <t>ketol-acid reductoisomerase (2-Aceto-2-hydroxybutanoate)</t>
  </si>
  <si>
    <t xml:space="preserve">C3501[c] + C0005[c] + C0065[c]  -&gt; C3502[c] + C0006[c] </t>
  </si>
  <si>
    <t xml:space="preserve">(S)-2-Aceto-2-hydroxybutanoate + NADPH + H+  -&gt; (R)-2,3-Dihydroxy-3-methylpentanoate + NADP+ </t>
  </si>
  <si>
    <t>IR00747</t>
  </si>
  <si>
    <t>myo-Inositol 4-phosphate phosphahydrolase</t>
  </si>
  <si>
    <t xml:space="preserve">C2203[c] + C0001[c]  -&gt; C0119[c] + C0009[c] + 2 C0065[c] </t>
  </si>
  <si>
    <t xml:space="preserve">myo-Inositol 4-phosphate + H2O  -&gt; myo-Inositol + Orthophosphate + 2 H+ </t>
  </si>
  <si>
    <t>IR00555</t>
  </si>
  <si>
    <t>O3-Acetyl-L-serine acetate-lyase (adding hydrogen sulfide)</t>
  </si>
  <si>
    <t xml:space="preserve">C0711[c] + C0231[c]  -&gt; C0029[c] + C0082[c] + C0065[c] </t>
  </si>
  <si>
    <t xml:space="preserve">O-Acetyl-L-serine + Hydrogen sulfide  -&gt; Acetate + L-Cysteine + H+ </t>
  </si>
  <si>
    <t>PA2709 or PA2104 or PA0932</t>
  </si>
  <si>
    <t>PA0932 PA2104 PA2709</t>
  </si>
  <si>
    <t>IR10367</t>
  </si>
  <si>
    <t>cyanide insensitive ubiquinone oxidase</t>
  </si>
  <si>
    <t xml:space="preserve">2 C9315[c] + C0007[c] + 4 C0065[c]  -&gt; 4 C0065[e] + 2 C0001[c] + 2 C9314[c] </t>
  </si>
  <si>
    <t xml:space="preserve">2 Ubiquinol-8 + Oxygen + 4 H+  -&gt; 4 H+[e] + 2 H2O + 2 Ubiquinone-8 </t>
  </si>
  <si>
    <t>PA3929 and PA3930</t>
  </si>
  <si>
    <t>PA3929 PA3930</t>
  </si>
  <si>
    <t>IR01037</t>
  </si>
  <si>
    <t>dGTP triphosphohydrolase</t>
  </si>
  <si>
    <t xml:space="preserve">C0001[c] + C0233[c] + 4 C0065[c]  -&gt; C0417[c] + C0271[c] </t>
  </si>
  <si>
    <t xml:space="preserve">H2O + dGTP + 4 H+  -&gt; Triphosphate + Deoxyguanosine </t>
  </si>
  <si>
    <t>PA3043</t>
  </si>
  <si>
    <t>IR09701</t>
  </si>
  <si>
    <t>cis-9-hexadecenoyl-[acyl-carrier protein]:malonyl-[acyl-carrier-protein] C-acyltransferase</t>
  </si>
  <si>
    <t xml:space="preserve">C9447[c] + C9297[c] + C0065[c]  -&gt; C0011[c] + C9262[c] + C9450[c] </t>
  </si>
  <si>
    <t xml:space="preserve">cis-9-hexadecenoyl-acp + Malonyl-[acyl-carrier protein] + H+  -&gt; CO2 + acyl carrier protein + cis-3-oxo-oxadec-11-enoyl-ACP </t>
  </si>
  <si>
    <t>IR10078</t>
  </si>
  <si>
    <t>zinc transport out via antiport</t>
  </si>
  <si>
    <t xml:space="preserve">C0065[e] + C0034[c]  -&gt; C0034[e] + C0065[c] </t>
  </si>
  <si>
    <t xml:space="preserve">H+[e] + Zinc  -&gt; Zinc[e] + H+ </t>
  </si>
  <si>
    <t>IR04164</t>
  </si>
  <si>
    <t>3-Octaprenyl-4-hydroxybenzoate &gt;=&lt; 2-Octaprenylphenol + CO2</t>
  </si>
  <si>
    <t xml:space="preserve">C3377[c] + C0065[c]  -&gt; C3378[c] + C0011[c] </t>
  </si>
  <si>
    <t xml:space="preserve">3-Octaprenyl-4-hydroxybenzoate + H+  -&gt; 2-Octaprenylphenol + CO2 </t>
  </si>
  <si>
    <t>PA4019 or PA5237</t>
  </si>
  <si>
    <t>PA4019 PA5237</t>
  </si>
  <si>
    <t>IR01017</t>
  </si>
  <si>
    <t>Phosphoenolpyruvate:D-erythrose-4-phosphateC-(1-carboxyvinyl)transferase (phosphate hydrolysing,2-carboxy-2-oxoethyl-forming)</t>
  </si>
  <si>
    <t xml:space="preserve">C0001[c] + C0228[c] + C0059[c]  -&gt; C0009[c] + C2823[c] </t>
  </si>
  <si>
    <t xml:space="preserve">H2O + D-Erythrose 4-phosphate + Phosphoenolpyruvate  -&gt; Orthophosphate + 2-Dehydro-3-deoxy-D-arabino-heptonate 7-phosphate </t>
  </si>
  <si>
    <t>PA2943 or PA1750 or PA2843</t>
  </si>
  <si>
    <t>PA1750 PA2843 PA2943</t>
  </si>
  <si>
    <t>IR00335</t>
  </si>
  <si>
    <t>Sarcosine:oxygen oxidoreductase (demethylating)</t>
  </si>
  <si>
    <t xml:space="preserve">C0001[c] + C0176[c] + C0007[c]  -&gt; C0033[c] + C0025[c] + C0054[c] </t>
  </si>
  <si>
    <t xml:space="preserve">H2O + Sarcosine + Oxygen  -&gt; Glycine + H2O2 + Formaldehyde </t>
  </si>
  <si>
    <t>PA5416 or PA5419 or PA5417 or PA5418</t>
  </si>
  <si>
    <t>PA5416 PA5417 PA5418 PA5419</t>
  </si>
  <si>
    <t>IR10331</t>
  </si>
  <si>
    <t>(3S)-3-Hydroxydecanoyl-[acyl-carrier-protein]:NADP+ oxidoreductase</t>
  </si>
  <si>
    <t xml:space="preserve">C9375[c] + C0005[c] + C0065[c]  -&gt; C9573[c] + C0006[c] </t>
  </si>
  <si>
    <t xml:space="preserve">3-oxodecanoyl-ACP + NADPH + H+  -&gt; (S)-3-Hydroxydecanoyl-[acyl-carrier protein] + NADP+ </t>
  </si>
  <si>
    <t>PA3387</t>
  </si>
  <si>
    <t>IR09653</t>
  </si>
  <si>
    <t>(3R)-3-Hydroxytetradecanoyl-[acyl-carrier-protein]:NADP+ oxidoreductase</t>
  </si>
  <si>
    <t xml:space="preserve">C9396[c] + C0005[c] + C0065[c]  -&gt; C9257[c] + C0006[c] </t>
  </si>
  <si>
    <t xml:space="preserve">3-Oxotetradecanoyl-[acyl-carrier protein] + NADPH + H+  -&gt; R-3-hydroxy-myristoyl-ACP + NADP+ </t>
  </si>
  <si>
    <t>IR03797</t>
  </si>
  <si>
    <t>L-Citrulline:L-aspartate ligase (AMP-forming)</t>
  </si>
  <si>
    <t xml:space="preserve">C0041[c] + C0002[c] + C0268[c]  -&gt; C0012[c] + C0018[c] + C0065[c] + C2126[c] </t>
  </si>
  <si>
    <t xml:space="preserve">L-Aspartate + ATP + L-Citrulline  -&gt; Pyrophosphate + AMP + H+ + N-(L-Arginino)succinate </t>
  </si>
  <si>
    <t>PA3525</t>
  </si>
  <si>
    <t>IR04287</t>
  </si>
  <si>
    <t>uroporphyrinogen methyltransferase</t>
  </si>
  <si>
    <t xml:space="preserve">2 C0017[c] + C0763[c]  -&gt; C9316[c] + C0065[c] + 2 C0019[c] </t>
  </si>
  <si>
    <t xml:space="preserve">2 S-Adenosyl-L-methionine + Uroporphyrinogen III  -&gt; Sirohydrochlorin + H+ + 2 S-Adenosyl-L-homocysteine </t>
  </si>
  <si>
    <t>PA2611 or PA5258 or PA1778 or PA0510</t>
  </si>
  <si>
    <t>PA0510 PA1778 PA2611 PA5258</t>
  </si>
  <si>
    <t>IR00679</t>
  </si>
  <si>
    <t>ADPribose ribophosphohydrolase</t>
  </si>
  <si>
    <t xml:space="preserve">C0244[c] + C0001[c]  -&gt; C0099[c] + C0018[c] + 2 C0065[c] </t>
  </si>
  <si>
    <t xml:space="preserve">ADPribose + H2O  -&gt; D-Ribose 5-phosphate + AMP + 2 H+ </t>
  </si>
  <si>
    <t>PA4971</t>
  </si>
  <si>
    <t>IR10345</t>
  </si>
  <si>
    <t>GDP-D-rhamnose:Rha(alpha1,3)-Rha-(alpha1,4)-N-acetylglucosamine pyrophosphorylundecaprenol rhamnotransferase</t>
  </si>
  <si>
    <t xml:space="preserve">C9585[c] + C1970[c]  -&gt; C0031[c] + C9586[c] + C0065[c] </t>
  </si>
  <si>
    <t xml:space="preserve">Rha-(alpha1,2)-Rha-(alpha1,4)-N-acetylglucosamine pyrophosphorylundecaprenol + GDP-6-deoxy-D-mannose  -&gt; GDP + Rha(alpha1,3)-Rha-(alpha1,2)-Rha-(alpha1,4)-N-acetylglucosamine pyrophosphorylundecaprenol + H+ </t>
  </si>
  <si>
    <t>PA5448</t>
  </si>
  <si>
    <t>IR06768</t>
  </si>
  <si>
    <t>Pyridine-2,3-dicarboxylate + 2 H2O + Orthophosphate &gt;=&lt;Iminoaspartate + Glycerone phosphate (R)</t>
  </si>
  <si>
    <t xml:space="preserve">C3404[c] + C0093[c]  -&gt; 2 C0001[c] + C2296[c] + C0009[c] + C0065[c] </t>
  </si>
  <si>
    <t xml:space="preserve">Iminoaspartate + Dihydroxyacetone phosphate  -&gt; 2 H2O + Pyridine-2,3-dicarboxylate + Orthophosphate + H+ </t>
  </si>
  <si>
    <t>PA1004</t>
  </si>
  <si>
    <t>IR09689</t>
  </si>
  <si>
    <t>cis-3-Decenoyl-[acyl-carrier protein]:malonyl-[acyl-carrier-protein] C-acyltransferase</t>
  </si>
  <si>
    <t xml:space="preserve">C9297[c] + C9436[c] + C0065[c]  -&gt; C9438[c] + C0011[c] + C9262[c] </t>
  </si>
  <si>
    <t xml:space="preserve">Malonyl-[acyl-carrier protein] + cis-3-Decenoyl-[acyl-carrier protein] + H+  -&gt; cis-3-oxo-dodec-5-enoyl-ACP + CO2 + acyl carrier protein </t>
  </si>
  <si>
    <t xml:space="preserve">C1486[c] + C0010[c]  -&gt; C0076[c] + C0022[c] </t>
  </si>
  <si>
    <t>IR00552</t>
  </si>
  <si>
    <t>L-Glutamate:L-cysteine gamma-ligase (ADP-forming)</t>
  </si>
  <si>
    <t xml:space="preserve">C0023[c] + C0082[c] + C0002[c]  -&gt; C0008[c] + C0500[c] + C0009[c] + C0065[c] </t>
  </si>
  <si>
    <t xml:space="preserve">L-Glutamate + L-Cysteine + ATP  -&gt; ADP + gamma-L-Glutamyl-L-cysteine + Orthophosphate + H+ </t>
  </si>
  <si>
    <t>PA5203</t>
  </si>
  <si>
    <t>IR09979</t>
  </si>
  <si>
    <t>N-butyryl-L-homoserine lactone synthase</t>
  </si>
  <si>
    <t xml:space="preserve">C9381[c] + C0017[c]  -&gt; C8954[c] + C0143[c] + C9262[c] + C0065[c] </t>
  </si>
  <si>
    <t xml:space="preserve">Butyryl-[acyl-carrier protein] + S-Adenosyl-L-methionine  -&gt; N-Butyryl-L-homoserine lactone + 5'-Methylthioadenosine + acyl carrier protein + H+ </t>
  </si>
  <si>
    <t>PA3476</t>
  </si>
  <si>
    <t>IR10004</t>
  </si>
  <si>
    <t>rhamnosyltransferase chain B</t>
  </si>
  <si>
    <t xml:space="preserve">C0512[c] + C9481[c] + C0065[c]  -&gt; C0291[c] + C9541[c] </t>
  </si>
  <si>
    <t xml:space="preserve">dTDP-4-dehydro-6-deoxy-L-mannose + 3-hydroxydecanoyl-3-hydroxydecanoate + H+  -&gt; dTDP + L-rhamnosyl-3-hydroxydecanoyl-3-hydroxydecanoate </t>
  </si>
  <si>
    <t>PA3478</t>
  </si>
  <si>
    <t>IR09914</t>
  </si>
  <si>
    <t>Poly(beta-d-mannuronate) lyase precursor</t>
  </si>
  <si>
    <t xml:space="preserve">2 C0708[c]  -&gt; 2 C0031[c] + C9490[c] </t>
  </si>
  <si>
    <t xml:space="preserve">2 GDP-D-mannuronate  -&gt; 2 GDP + Alginate </t>
  </si>
  <si>
    <t>PA3541 or PA3542</t>
  </si>
  <si>
    <t>PA3541 PA3542</t>
  </si>
  <si>
    <t>IR10031</t>
  </si>
  <si>
    <t>Histidyl-tRNA synthetase</t>
  </si>
  <si>
    <t xml:space="preserve">C9517[c] + C0002[c] + C0117[c]  -&gt; C0012[c] + C9518[c] + C0018[c] </t>
  </si>
  <si>
    <t xml:space="preserve">tRNA(His) + ATP + L-Histidine  -&gt; Pyrophosphate + L-Histidyl-tRNA(His) + AMP </t>
  </si>
  <si>
    <t>PA3802</t>
  </si>
  <si>
    <t>IR02007</t>
  </si>
  <si>
    <t>ATP:4-amino-5-hydroxymethyl-2-methylpyrimidine 5-phosphotransferase</t>
  </si>
  <si>
    <t xml:space="preserve">C0002[c] + C0924[c]  -&gt; C0008[c] + C2744[c] + C0065[c] </t>
  </si>
  <si>
    <t xml:space="preserve">ATP + 4-Amino-5-hydroxymethyl-2-methylpyrimidine  -&gt; ADP + 4-Amino-2-methyl-5-phosphomethylpyrimidine + H+ </t>
  </si>
  <si>
    <t>IR07876</t>
  </si>
  <si>
    <t>ATP:L-methione S-adenosyltransferase (R)</t>
  </si>
  <si>
    <t xml:space="preserve">C0058[c] + C0001[c] + C0002[c]  -&gt; C0012[c] + C0017[c] + C0009[c] </t>
  </si>
  <si>
    <t xml:space="preserve">L-Methionine + H2O + ATP  -&gt; Pyrophosphate + S-Adenosyl-L-methionine + Orthophosphate </t>
  </si>
  <si>
    <t>IR08931</t>
  </si>
  <si>
    <t>Octaprenyl pyrophosphate synthase</t>
  </si>
  <si>
    <t xml:space="preserve">C0346[c] + 5 C0111[c]  -&gt; 5 C0012[c] + C2528[c] </t>
  </si>
  <si>
    <t xml:space="preserve">trans,trans-Farnesyl diphosphate + 5 Isopentenyl diphosphate  -&gt; 5 Pyrophosphate + all-trans-Octaprenyl diphosphate </t>
  </si>
  <si>
    <t>PA4569</t>
  </si>
  <si>
    <t>IR00074</t>
  </si>
  <si>
    <t>ATP:NAD+ 2'-phosphotransferase</t>
  </si>
  <si>
    <t xml:space="preserve">C0002[c] + C0003[c]  -&gt; C0008[c] + C0006[c] + C0065[c] </t>
  </si>
  <si>
    <t xml:space="preserve">ATP + NAD+  -&gt; ADP + NADP+ + H+ </t>
  </si>
  <si>
    <t>PA3088</t>
  </si>
  <si>
    <t>IR00986</t>
  </si>
  <si>
    <t>ATP:L-homoserine O-phosphotransferase</t>
  </si>
  <si>
    <t xml:space="preserve">C0002[c] + C0219[c]  -&gt; C0008[c] + C0797[c] + C0065[c] </t>
  </si>
  <si>
    <t xml:space="preserve">ATP + L-Homoserine  -&gt; ADP + O-Phospho-L-homoserine + H+ </t>
  </si>
  <si>
    <t>PA1757 or PA5495</t>
  </si>
  <si>
    <t>IR00890</t>
  </si>
  <si>
    <t>O-Phospho-L-homoserine phospho-lyase (adding water)</t>
  </si>
  <si>
    <t xml:space="preserve">C0001[c] + C0797[c]  -&gt; C0009[c] + C0156[c] </t>
  </si>
  <si>
    <t xml:space="preserve">H2O + O-Phospho-L-homoserine  -&gt; Orthophosphate + L-Threonine </t>
  </si>
  <si>
    <t>PA3735</t>
  </si>
  <si>
    <t>IR05396</t>
  </si>
  <si>
    <t>Sedoheptulose 1,7-bisphosphate D-glyceraldehyde-3-phosphate-lyase (R)</t>
  </si>
  <si>
    <t xml:space="preserve">C0093[c] + 4 C0065[c] + C0228[c]  -&gt; C0345[c] </t>
  </si>
  <si>
    <t xml:space="preserve">Dihydroxyacetone phosphate + 4 H+ + D-Erythrose 4-phosphate  -&gt; Sedoheptulose 1,7-bisphosphate </t>
  </si>
  <si>
    <t>IR00230</t>
  </si>
  <si>
    <t>L-Lysine carboxy-lyase</t>
  </si>
  <si>
    <t xml:space="preserve">C0039[c] + C0065[c]  -&gt; C1143[c] + C0011[c] </t>
  </si>
  <si>
    <t xml:space="preserve">L-Lysine + H+  -&gt; Cadaverine + CO2 </t>
  </si>
  <si>
    <t>PA1818</t>
  </si>
  <si>
    <t>IR09663</t>
  </si>
  <si>
    <t>undecaprenyl-diphosphate synthase</t>
  </si>
  <si>
    <t xml:space="preserve">C9403[c] + C0111[c]  -&gt; C0012[c] + C2202[c] </t>
  </si>
  <si>
    <t xml:space="preserve">all-trans-Decaprenyl diphosphate + Isopentenyl diphosphate  -&gt; Pyrophosphate + Undecaprenyl diphosphate </t>
  </si>
  <si>
    <t>IR01289</t>
  </si>
  <si>
    <t>dCTP aminohydrolase</t>
  </si>
  <si>
    <t xml:space="preserve">C0351[c] + C0001[c] + C0065[c]  -&gt; C0353[c] + C0957[c] </t>
  </si>
  <si>
    <t xml:space="preserve">dCTP + H2O + H+  -&gt; dUTP + NH4+ </t>
  </si>
  <si>
    <t>IR09306</t>
  </si>
  <si>
    <t>Gluconate dehydrogenase (membrane)</t>
  </si>
  <si>
    <t xml:space="preserve">C0214[e] + C0006[c]  -&gt; C0475[e] + C0005[c] + C0065[c] </t>
  </si>
  <si>
    <t xml:space="preserve">D-Gluconic acid[e] + NADP+  -&gt; 2-Dehydro-D-gluconate[e] + NADPH + H+ </t>
  </si>
  <si>
    <t>PA2264 and PA2265 and PA2266</t>
  </si>
  <si>
    <t>IR02024</t>
  </si>
  <si>
    <t>N-(5-Phospho-beta-D-ribosyl)anthranilate ketol-isomerase</t>
  </si>
  <si>
    <t xml:space="preserve">C2612[c]  -&gt; C0939[c] </t>
  </si>
  <si>
    <t xml:space="preserve">N-(5-Phospho-D-ribosyl)anthranilate  -&gt; 1-(2-Carboxyphenylamino)-1'-deoxy-D-ribulose 5'-phosphate </t>
  </si>
  <si>
    <t>PA3113</t>
  </si>
  <si>
    <t>IR03022</t>
  </si>
  <si>
    <t>ATP: 4-(Cytidine 5'-diphospho)-2-C-methyl-D-erythritol2-phosphotransferase</t>
  </si>
  <si>
    <t xml:space="preserve">C8608[c] + C0002[c]  -&gt; C0008[c] + C0065[c] + C8609[c] </t>
  </si>
  <si>
    <t xml:space="preserve">4-(Cytidine 5'-diphospho)-2-C-methyl-D-erythritol + ATP  -&gt; ADP + H+ + 2-Phospho-4-(cytidine 5'-diphospho)-2-C-methyl-D-erythritol </t>
  </si>
  <si>
    <t>PA4669</t>
  </si>
  <si>
    <t>IR08557</t>
  </si>
  <si>
    <t>2-Propyn-1-al + PQQH2 &gt;=&lt; 2-Propyn-1-ol + PQQ (R)</t>
  </si>
  <si>
    <t xml:space="preserve">C3489[c] + C0095[c]  -&gt; C0968[c] + C3488[c] </t>
  </si>
  <si>
    <t xml:space="preserve">2-Propyn-1-ol + PQQ  -&gt; PQQH2 + 2-Propyn-1-al </t>
  </si>
  <si>
    <t>Sulfur metabolism</t>
  </si>
  <si>
    <t>IR10337</t>
  </si>
  <si>
    <t>Pseudomonas LPS glucose 1,4-transferase</t>
  </si>
  <si>
    <t xml:space="preserve">C0026[c] + C9577[c]  -&gt; C0014[c] + C9578[c] + C0065[c] </t>
  </si>
  <si>
    <t xml:space="preserve">UDPglucose + Pseudomonas LPS core precursor 5 + KDO2-lipidA  -&gt; UDP + Pseudomonas LPS core precursor 6 + KDO2-lipidA + H+ </t>
  </si>
  <si>
    <t>PA5004</t>
  </si>
  <si>
    <t>IR05641</t>
  </si>
  <si>
    <t>(S)-4-Amino-5-oxopentanoate 4,5-aminomutase (R)</t>
  </si>
  <si>
    <t xml:space="preserve">C2309[c]  -&gt; C0333[c] </t>
  </si>
  <si>
    <t xml:space="preserve">(S)-4-Amino-5-oxopentanoate  -&gt; 5-Aminolevulinate </t>
  </si>
  <si>
    <t>PA3977</t>
  </si>
  <si>
    <t>IR00841</t>
  </si>
  <si>
    <t>Prephenate hydro-lyase (decarboxylating)</t>
  </si>
  <si>
    <t xml:space="preserve">C0211[c] + C0065[c]  -&gt; C0139[c] + C0001[c] + C0011[c] </t>
  </si>
  <si>
    <t xml:space="preserve">Prephenate + H+  -&gt; Phenylpyruvate + H2O + CO2 </t>
  </si>
  <si>
    <t>IR04297</t>
  </si>
  <si>
    <t>DHPPDA2</t>
  </si>
  <si>
    <t xml:space="preserve">C0001[c] + C0941[c] + C0065[c]  -&gt; C0916[c] + C0957[c] </t>
  </si>
  <si>
    <t xml:space="preserve">H2O + 2,5-Diamino-6-hydroxy-4-(5'-phosphoribosylamino)-pyrimidine + H+  -&gt; 5-Amino-6-(5'-phosphoribosylamino)uracil + NH4+ </t>
  </si>
  <si>
    <t>PA4056</t>
  </si>
  <si>
    <t>IR09994</t>
  </si>
  <si>
    <t>phenazine-1-carboxamide synthetase</t>
  </si>
  <si>
    <t xml:space="preserve">C0001[c] + C9476[c] + C0052[c] + C0002[c]  -&gt; C0023[c] + C0012[c] + C0018[c] + 2 C0065[c] + C9533[c] </t>
  </si>
  <si>
    <t xml:space="preserve">H2O + phenazine-1-carboxylic acid + L-Glutamine + ATP  -&gt; L-Glutamate + Pyrophosphate + AMP + 2 H+ + phenazine-1-carboxamide </t>
  </si>
  <si>
    <t>PA0051</t>
  </si>
  <si>
    <t>IR08875</t>
  </si>
  <si>
    <t>2-aceto-2-hydroxybutanoate synthesis</t>
  </si>
  <si>
    <t xml:space="preserve">C0020[c] + C0065[c] + C0092[c]  -&gt; C3501[c] + C0011[c] </t>
  </si>
  <si>
    <t xml:space="preserve">Pyruvate + H+ + 2-Oxobutanoate  -&gt; (S)-2-Aceto-2-hydroxybutanoate + CO2 </t>
  </si>
  <si>
    <t>(PA4695 and (PA4696 or PA4180 or PA1417 or PA2035 or PA2108 or PA3506 or PA4901 or PA4977 or PA5297))</t>
  </si>
  <si>
    <t>PA1417 PA2035 PA2108 PA3506 PA4180 PA4695 PA4696 PA4901 PA4977 PA5297</t>
  </si>
  <si>
    <t>IR01826</t>
  </si>
  <si>
    <t>6-Carboxyhexanoyl-CoA:L-alanine C-carboxyhexanoyltransferase(decarboxylating)</t>
  </si>
  <si>
    <t xml:space="preserve">C0772[c] + C0035[c] + C0065[c]  -&gt; C0788[c] + C0011[c] + C0010[c] </t>
  </si>
  <si>
    <t xml:space="preserve">6-Carboxyhexanoyl-CoA + L-Alanine + H+  -&gt; 8-Amino-7-oxononanoate + CO2 + CoA </t>
  </si>
  <si>
    <t>PA0501</t>
  </si>
  <si>
    <t>IR08708</t>
  </si>
  <si>
    <t>SULabc</t>
  </si>
  <si>
    <t xml:space="preserve">C0048[e] + C0001[c] + C0002[c]  -&gt; C0008[c] + C0048[c] + C0009[c] + C0065[c] </t>
  </si>
  <si>
    <t xml:space="preserve">Sulfate[e] + H2O + ATP  -&gt; ADP + Sulfate + Orthophosphate + H+ </t>
  </si>
  <si>
    <t>(PA0280 and (PA0281 or PA0282) and (PA0283 or PA1493))</t>
  </si>
  <si>
    <t>PA0280 PA0281 PA0282 PA0283 PA1493</t>
  </si>
  <si>
    <t>IR04289</t>
  </si>
  <si>
    <t>S-adenosylmethione:2-demethylmenaquinone methyltransferase</t>
  </si>
  <si>
    <t xml:space="preserve">C0017[c] + C9251[c]  -&gt; C9301[c] + C0065[c] + C0019[c] </t>
  </si>
  <si>
    <t xml:space="preserve">S-Adenosyl-L-methionine + 2-Demethylmenaquinone 8  -&gt; Menaquinone 8 + H+ + S-Adenosyl-L-homocysteine </t>
  </si>
  <si>
    <t>PA5063</t>
  </si>
  <si>
    <t>IR09698</t>
  </si>
  <si>
    <t>(3R)-3-Hydroxy-cis-hexadec-9-enoyl-[acyl-carrier-protein]:NADP+ oxidoreductase</t>
  </si>
  <si>
    <t xml:space="preserve">C0005[c] + C0065[c] + C9449[c]  -&gt; C9446[c] + C0006[c] </t>
  </si>
  <si>
    <t xml:space="preserve">NADPH + H+ + cis-3-oxo-hexadec-9-enoyl-ACP  -&gt; R-3-hydroxy-(9Z)-hexadecenoyl-ACP + NADP+ </t>
  </si>
  <si>
    <t>IR08872</t>
  </si>
  <si>
    <t>RIBabc</t>
  </si>
  <si>
    <t xml:space="preserve">C0103[e] + C0001[c] + C0002[c]  -&gt; C0008[c] + C0009[c] + C0103[c] + C0065[c] </t>
  </si>
  <si>
    <t xml:space="preserve">D-Ribose[e] + H2O + ATP  -&gt; ADP + Orthophosphate + D-Ribose + H+ </t>
  </si>
  <si>
    <t>(PA1946 and PA1947 and PA1948)</t>
  </si>
  <si>
    <t>PA1946 PA1947 PA1948</t>
  </si>
  <si>
    <t xml:space="preserve">C0001[c] + C2276[c]  -&gt; C0339[c] </t>
  </si>
  <si>
    <t>IR01353</t>
  </si>
  <si>
    <t>L-Cystine Lysteine-lyase (deaminating)</t>
  </si>
  <si>
    <t xml:space="preserve">C0001[c] + C0377[c]  -&gt; C0020[c] + C1328[c] + C0957[c] </t>
  </si>
  <si>
    <t xml:space="preserve">H2O + L-Cystine  -&gt; Pyruvate + Thiocysteine + NH4+ </t>
  </si>
  <si>
    <t>IR10025</t>
  </si>
  <si>
    <t>1,2-dihydroxy-3-keto-5-methylthiopentene dioxygenase (3-methylthiopropionate)</t>
  </si>
  <si>
    <t xml:space="preserve">C9509[c] + C0007[c]  -&gt; C0047[c] + C5496[c] + C0196[c] </t>
  </si>
  <si>
    <t xml:space="preserve">1,2-dihydroxy-3-keto-5-methylthiopentene + Oxygen  -&gt; Formate + 3-(Methylthio)propionic acid + CO </t>
  </si>
  <si>
    <t>PA1684</t>
  </si>
  <si>
    <t>IR03716</t>
  </si>
  <si>
    <t>Thymidylate 5'-phosphohydrolase</t>
  </si>
  <si>
    <t xml:space="preserve">C0001[c] + C0292[c]  -&gt; C0177[c] + C0009[c] </t>
  </si>
  <si>
    <t xml:space="preserve">H2O + dTMP  -&gt; Thymidine + Orthophosphate </t>
  </si>
  <si>
    <t>IR03645</t>
  </si>
  <si>
    <t>Hydroxypyruvate ketol-isomerase</t>
  </si>
  <si>
    <t xml:space="preserve">C0141[c]  -&gt; C0830[c] </t>
  </si>
  <si>
    <t xml:space="preserve">Hydroxypyruvate  -&gt; 2-Hydroxy-3-oxopropanoate </t>
  </si>
  <si>
    <t>PA1501 or PA0550</t>
  </si>
  <si>
    <t>PA0550 PA1501</t>
  </si>
  <si>
    <t>IR08934</t>
  </si>
  <si>
    <t>Ornithine Decarboxylase</t>
  </si>
  <si>
    <t xml:space="preserve">C0062[c] + C0065[c]  -&gt; C0116[c] + C0011[c] </t>
  </si>
  <si>
    <t xml:space="preserve">L-Ornithine + H+  -&gt; Putrescine + CO2 </t>
  </si>
  <si>
    <t>PA4519 or PA1818</t>
  </si>
  <si>
    <t>PA1818 PA4519</t>
  </si>
  <si>
    <t>IR09947</t>
  </si>
  <si>
    <t>delta-aminovalerate synthesis</t>
  </si>
  <si>
    <t xml:space="preserve">C3601[c] + 2 C0001[c]  -&gt; C0334[c] </t>
  </si>
  <si>
    <t xml:space="preserve">Piperideine + 2 H2O  -&gt; 5-Aminopentanoate </t>
  </si>
  <si>
    <t>IR08745</t>
  </si>
  <si>
    <t>Glycerol-3-phosphate : phosphate antiporter</t>
  </si>
  <si>
    <t xml:space="preserve">C0078[e] + C0009[c]  -&gt; C0009[e] + C0078[c] </t>
  </si>
  <si>
    <t xml:space="preserve">sn-Glycerol 3-phosphate[e] + Orthophosphate  -&gt; Orthophosphate[e] + sn-Glycerol 3-phosphate </t>
  </si>
  <si>
    <t>PA5235</t>
  </si>
  <si>
    <t>IR03532</t>
  </si>
  <si>
    <t>(S)-Malate:NADP+ oxidoreductase(oxaloacetate-decarboxylating)</t>
  </si>
  <si>
    <t xml:space="preserve">C0127[c] + C0003[c]  -&gt; C0020[c] + C0011[c] + C0004[c] </t>
  </si>
  <si>
    <t xml:space="preserve">(S)-Malate + NAD+  -&gt; Pyruvate + CO2 + NADH </t>
  </si>
  <si>
    <t>PA3471 or PA5046</t>
  </si>
  <si>
    <t>PA3471 PA5046</t>
  </si>
  <si>
    <t>IR10067</t>
  </si>
  <si>
    <t>4-aminobutanoate cyclization reaction</t>
  </si>
  <si>
    <t xml:space="preserve">C0429[c]  -&gt; C9478[c] + C0001[c] + C0065[c] </t>
  </si>
  <si>
    <t xml:space="preserve">4-Aminobutanal  -&gt; 1-pyrroline + H2O + H+ </t>
  </si>
  <si>
    <t>IR02684</t>
  </si>
  <si>
    <t>Cob(I)yrinate a,c diamide + ATP &gt;=&lt;Adenosyl cobyrinate a,c diamide + Pyrophosphate + Orthophosphate</t>
  </si>
  <si>
    <t xml:space="preserve">C3810[c] + C0001[c] + C0002[c]  -&gt; C3811[c] + C0012[c] + C0009[c] </t>
  </si>
  <si>
    <t xml:space="preserve">Cob(I)yrinate a,c diamide + H2O + ATP  -&gt; Adenosyl cobyrinate a,c diamide + Pyrophosphate + Orthophosphate </t>
  </si>
  <si>
    <t>IR01483</t>
  </si>
  <si>
    <t>p-Cumic alcohol:NAD+ oxidoreductase</t>
  </si>
  <si>
    <t xml:space="preserve">C0444[c] + C0001[c] + C0003[c]  -&gt; 2 C0065[c] + C0530[c] + C0004[c] </t>
  </si>
  <si>
    <t xml:space="preserve">Betaine aldehyde + H2O + NAD+  -&gt; 2 H+ + Betaine + NADH </t>
  </si>
  <si>
    <t xml:space="preserve">C0015[c] + C0476[c]  -&gt; C2158[c] + C0964[c] </t>
  </si>
  <si>
    <t>IR04292</t>
  </si>
  <si>
    <t>NADS1</t>
  </si>
  <si>
    <t xml:space="preserve">C0957[c] + C0630[c] + C0002[c]  -&gt; C0012[c] + C0018[c] + C0065[c] + C0003[c] </t>
  </si>
  <si>
    <t xml:space="preserve">NH4+ + Deamino-NAD+ + ATP  -&gt; Pyrophosphate + AMP + H+ + NAD+ </t>
  </si>
  <si>
    <t>PA4920</t>
  </si>
  <si>
    <t xml:space="preserve">C0001[c] + C0429[c] + C0006[c]  -&gt; C0275[c] + C0005[c] + 2 C0065[c] </t>
  </si>
  <si>
    <t>IR06714</t>
  </si>
  <si>
    <t>2,3,4,5-Tetrahydrodipicolinate:NADP+ oxidoreductase (R)</t>
  </si>
  <si>
    <t xml:space="preserve">C2093[c] + C0005[c] + C0065[c]  -&gt; C2429[c] + C0006[c] </t>
  </si>
  <si>
    <t xml:space="preserve">2,3-Dihydrodipicolinate + NADPH + H+  -&gt; 2,3,4,5-Tetrahydrodipicolinate + NADP+ </t>
  </si>
  <si>
    <t>PA4759</t>
  </si>
  <si>
    <t>IR10363</t>
  </si>
  <si>
    <t>Pseudomonas aeruginosa O5 antigen assdembly</t>
  </si>
  <si>
    <t xml:space="preserve">C9595[e] + C9583[e]  -&gt; C9596[e] + C2202[c] + C0065[c] </t>
  </si>
  <si>
    <t xml:space="preserve">Pseudomonas aeruginosa LPS - O5 antigen polymer[e] + Pseudomonas aeruginosa LPS - glycoform2[e]  -&gt; Pseudomonas aeruginosa O5 lipopolysaccharide[e] + Undecaprenyl diphosphate + H+ </t>
  </si>
  <si>
    <t>IR09965</t>
  </si>
  <si>
    <t xml:space="preserve">C9434[c]  -&gt; C0001[c] + C9474[c] </t>
  </si>
  <si>
    <t xml:space="preserve">R-3-hydroxy-octadecanoyl-ACP  -&gt; H2O + trans-Octadec-2-enoyl-[acyl-carrier-protein] </t>
  </si>
  <si>
    <t>IR01347</t>
  </si>
  <si>
    <t>Glutarate-semialdehyde:NAD+ oxidoreductase</t>
  </si>
  <si>
    <t xml:space="preserve">C0001[c] + C2059[c] + C0003[c]  -&gt; C0375[c] + 2 C0065[c] + C0004[c] </t>
  </si>
  <si>
    <t xml:space="preserve">H2O + 5-Oxopentanoate + NAD+  -&gt; Glutarate + 2 H+ + NADH </t>
  </si>
  <si>
    <t>IR01996</t>
  </si>
  <si>
    <t>D-erythro-1-(Imidazol-4-yl)glycerol 3-phosphate hydro-lyase</t>
  </si>
  <si>
    <t xml:space="preserve">C2809[c]  -&gt; C0001[c] + C0915[c] </t>
  </si>
  <si>
    <t xml:space="preserve">D-erythro-1-(Imidazol-4-yl)glycerol 3-phosphate  -&gt; H2O + 3-(Imidazol-4-yl)-2-oxopropyl phosphate </t>
  </si>
  <si>
    <t>PA5143</t>
  </si>
  <si>
    <t>IR00616</t>
  </si>
  <si>
    <t>Orotidine-5'-phosphate carboxy-lyase</t>
  </si>
  <si>
    <t xml:space="preserve">C0798[c] + C0065[c]  -&gt; C0089[c] + C0011[c] </t>
  </si>
  <si>
    <t xml:space="preserve">Orotidine 5'-phosphate + H+  -&gt; UMP + CO2 </t>
  </si>
  <si>
    <t>PA2876</t>
  </si>
  <si>
    <t>IR02664</t>
  </si>
  <si>
    <t>ADP-D-glycero-D-manno-heptose 6-epimerase</t>
  </si>
  <si>
    <t xml:space="preserve">C3728[c]  -&gt; C3729[c] </t>
  </si>
  <si>
    <t xml:space="preserve">ADP-D-glycero-D-manno-heptose  -&gt; ADP-L-glycero-D-manno-heptose </t>
  </si>
  <si>
    <t>PA3337 or PA3337</t>
  </si>
  <si>
    <t>PA3337</t>
  </si>
  <si>
    <t>IR10386</t>
  </si>
  <si>
    <t>Methionyl-tRNA synthetase (fMet)</t>
  </si>
  <si>
    <t xml:space="preserve">C0058[c] + C9608[c] + C0002[c]  -&gt; C0012[c] + C9609[c] + C0018[c] </t>
  </si>
  <si>
    <t xml:space="preserve">L-Methionine + tRNA (fMet) + ATP  -&gt; Pyrophosphate + L-Methionyl-tRNA (fMet) + AMP </t>
  </si>
  <si>
    <t>IR00222</t>
  </si>
  <si>
    <t>N2-Succinyl-L-glutamate + H2O &gt;=&lt; L-Glutamate + Succinate</t>
  </si>
  <si>
    <t xml:space="preserve">C0001[c] + C3455[c]  -&gt; C0023[c] + C0036[c] </t>
  </si>
  <si>
    <t xml:space="preserve">H2O + N2-Succinyl-L-glutamate  -&gt; L-Glutamate + Succinate </t>
  </si>
  <si>
    <t>PA0901</t>
  </si>
  <si>
    <t>IR01775</t>
  </si>
  <si>
    <t xml:space="preserve">C0262[c] + C0711[c] + C0065[c]  -&gt; C0029[c] + C3390[c] </t>
  </si>
  <si>
    <t xml:space="preserve">Thiosulfate + O-Acetyl-L-serine + H+  -&gt; Acetate + S-Sulfo-L-cysteine </t>
  </si>
  <si>
    <t>PA0932</t>
  </si>
  <si>
    <t>IR09652</t>
  </si>
  <si>
    <t>(3R)-3-Hydroxyhexanoyl-[acyl-carrier-protein]:NADP+ oxidoreductase</t>
  </si>
  <si>
    <t xml:space="preserve">C0005[c] + C9384[c] + C0065[c]  -&gt; C9386[c] + C0006[c] </t>
  </si>
  <si>
    <t xml:space="preserve">NADPH + 3-Oxohexanoyl-[acyl-carrier protein] + H+  -&gt; (R)-3-Hydroxyhexanoyl-[acp] + NADP+ </t>
  </si>
  <si>
    <t>IR00544</t>
  </si>
  <si>
    <t>GDP-D-mannose:NAD+ 6-oxidoreductase</t>
  </si>
  <si>
    <t xml:space="preserve">C0001[c] + C0081[c] + 2 C0003[c]  -&gt; C0708[c] + 3 C0065[c] + 2 C0004[c] </t>
  </si>
  <si>
    <t xml:space="preserve">H2O + GDPmannose + 2 NAD+  -&gt; GDP-D-mannuronate + 3 H+ + 2 NADH </t>
  </si>
  <si>
    <t>PA3540</t>
  </si>
  <si>
    <t>IR10378</t>
  </si>
  <si>
    <t>GAM pao-recon</t>
  </si>
  <si>
    <t xml:space="preserve">1050000 C0001[c] + 10000 C9324[c] + 1050000 C0002[c]  -&gt; 10000 C9324[e] + 1050000 C0008[c] + 1050000 C0009[c] + 1050000 C0065[c] </t>
  </si>
  <si>
    <t xml:space="preserve">1050000 H2O + 10000 Biomass + 1050000 ATP  -&gt; 10000 Biomass[e] + 1050000 ADP + 1050000 Orthophosphate + 1050000 H+ </t>
  </si>
  <si>
    <t>IR01114</t>
  </si>
  <si>
    <t>6-Phospho-D-glucono-1,5-lactone lactonohydrolase</t>
  </si>
  <si>
    <t xml:space="preserve">C0001[c] + C0895[c]  -&gt; C0278[c] + C0065[c] </t>
  </si>
  <si>
    <t xml:space="preserve">H2O + D-Glucono-1,5-lactone 6-phosphate  -&gt; 6-Phospho-D-gluconate + H+ </t>
  </si>
  <si>
    <t>PA3182</t>
  </si>
  <si>
    <t>IR04851</t>
  </si>
  <si>
    <t>Ferrocytochrome-c:oxygen oxidoreductase (R)</t>
  </si>
  <si>
    <t xml:space="preserve">C0108[c] + C0073[c] + 2 C0065[c]  -&gt; C0107[c] + C0001[c] + C0414[c] </t>
  </si>
  <si>
    <t xml:space="preserve">Ferrocytochrome c + Nitrite + 2 H+  -&gt; Ferricytochrome c + H2O + Nitric oxide </t>
  </si>
  <si>
    <t>PA0514 and PA0511 and PA0516 and PA0519</t>
  </si>
  <si>
    <t>PA0511 PA0514 PA0516 PA0519</t>
  </si>
  <si>
    <t>IR02389</t>
  </si>
  <si>
    <t>2-Amino-4-hydroxy-6-(erythro-1,2,3-trihydroxypropyl)dihydropteridine triphosphate lyase</t>
  </si>
  <si>
    <t xml:space="preserve">C2932[c]  -&gt; C2280[c] + C2062[c] + C0065[c] </t>
  </si>
  <si>
    <t xml:space="preserve">2-Amino-4-hydroxy-6-(erythro-1,2,3-trihydroxypropyl)dihydropteridine triphosphate  -&gt; 6-Pyruvoyltetrahydropterin + Inorganic triphosphate + H+ </t>
  </si>
  <si>
    <t>PA2666</t>
  </si>
  <si>
    <t xml:space="preserve">C0214[c] + C0002[c]  -&gt; C0008[c] + C0278[c] + C0065[c] </t>
  </si>
  <si>
    <t>IR04310</t>
  </si>
  <si>
    <t>glycogen synthase (ADPGlc)</t>
  </si>
  <si>
    <t xml:space="preserve">C0383[c]  -&gt; C0008[c] + C0150[c] + C0065[c] </t>
  </si>
  <si>
    <t xml:space="preserve">ADPglucose  -&gt; ADP + Glycogen + H+ </t>
  </si>
  <si>
    <t>PA2165</t>
  </si>
  <si>
    <t>IR00777</t>
  </si>
  <si>
    <t>Guanosine 5'-monophosphate phosphohydrolase</t>
  </si>
  <si>
    <t xml:space="preserve">C0001[c] + C0123[c]  -&gt; C0009[c] + C0306[c] </t>
  </si>
  <si>
    <t xml:space="preserve">H2O + GMP  -&gt; Orthophosphate + Guanosine </t>
  </si>
  <si>
    <t xml:space="preserve">C0027[e] + C0006[c]  -&gt; C1683[e] + C0005[c] + C0065[c] </t>
  </si>
  <si>
    <t xml:space="preserve">C0001[c] + C0147[c]  -&gt; C0071[c] + C0116[c] </t>
  </si>
  <si>
    <t>IR10349</t>
  </si>
  <si>
    <t>Pseudomonas aeruginosa LPSG1 export by ABC-system</t>
  </si>
  <si>
    <t xml:space="preserve">C0001[c] + C9582[c] + C0002[c]  -&gt; C9582[e] + C0008[c] + C0009[c] + C0065[c] </t>
  </si>
  <si>
    <t xml:space="preserve">H2O + Pseudomonas aeruginosa LPS - glycoform1 + ATP  -&gt; Pseudomonas aeruginosa LPS - glycoform1[e] + ADP + Orthophosphate + H+ </t>
  </si>
  <si>
    <t xml:space="preserve">C0015[c] + C1856[c]  -&gt; C1939[c] + C0964[c] </t>
  </si>
  <si>
    <t>IR07961</t>
  </si>
  <si>
    <t>IMP 1,2-hydrolase (decyclizing) (R)</t>
  </si>
  <si>
    <t xml:space="preserve">C2849[c]  -&gt; C0001[c] + C0112[c] </t>
  </si>
  <si>
    <t xml:space="preserve">1-(5'-Phosphoribosyl)-5-formamido-4-imidazolecarboxamide  -&gt; H2O + IMP </t>
  </si>
  <si>
    <t>IR03784</t>
  </si>
  <si>
    <t>S-Adenosylmethioninamine:putrescine 3-aminopropyltransferase</t>
  </si>
  <si>
    <t xml:space="preserve">C0825[c] + C0116[c]  -&gt; C0143[c] + C0065[c] + C0258[c] </t>
  </si>
  <si>
    <t xml:space="preserve">S-Adenosylmethioninamine + Putrescine  -&gt; 5'-Methylthioadenosine + H+ + Spermidine </t>
  </si>
  <si>
    <t>PA1687 or PA4774</t>
  </si>
  <si>
    <t>PA1687 PA4774</t>
  </si>
  <si>
    <t>IR08641</t>
  </si>
  <si>
    <t>GLYBabc</t>
  </si>
  <si>
    <t xml:space="preserve">C0530[e] + C0001[c] + C0002[c]  -&gt; C0008[c] + C0009[c] + C0065[c] + C0530[c] </t>
  </si>
  <si>
    <t xml:space="preserve">Betaine[e] + H2O + ATP  -&gt; ADP + Orthophosphate + H+ + Betaine </t>
  </si>
  <si>
    <t xml:space="preserve">C0053[c]  -&gt; C0020[c] + C0957[c] </t>
  </si>
  <si>
    <t>IR09621</t>
  </si>
  <si>
    <t>Hexanoyl-[acyl-carrier protein]:oxoacyl- and enoyl-reducing and thioester-hydrolysing)</t>
  </si>
  <si>
    <t xml:space="preserve">C9388[c] + C0065[c] + C0004[c]  -&gt; C9394[c] + C0003[c] </t>
  </si>
  <si>
    <t xml:space="preserve">trans-Hex-2-enoyl-[acp] + H+ + NADH  -&gt; Hexanoyl-[acyl-carrier protein] + NAD+ </t>
  </si>
  <si>
    <t>IR09962</t>
  </si>
  <si>
    <t>Glycyl-tRNA synthetase</t>
  </si>
  <si>
    <t xml:space="preserve">C0033[c] + C9513[c] + C0002[c]  -&gt; C0012[c] + C9514[c] + C0018[c] </t>
  </si>
  <si>
    <t xml:space="preserve">Glycine + tRNA(Gly) + ATP  -&gt; Pyrophosphate + Glycyl-tRNA(Gly) + AMP </t>
  </si>
  <si>
    <t>PA0008 and PA0009</t>
  </si>
  <si>
    <t>PA0008 PA0009</t>
  </si>
  <si>
    <t xml:space="preserve">2 C0025[c]  -&gt; 2 C0001[c] + C0007[c] </t>
  </si>
  <si>
    <t>Phosphonate and phosphinate metabolism</t>
  </si>
  <si>
    <t>IR02630</t>
  </si>
  <si>
    <t>O-Phospho-4-hydroxy-L-threonine phospho-lyase (adding water)</t>
  </si>
  <si>
    <t xml:space="preserve">C0001[c] + C3531[c]  -&gt; C0009[c] + C3532[c] </t>
  </si>
  <si>
    <t xml:space="preserve">H2O + O-Phospho-4-hydroxy-L-threonine  -&gt; Orthophosphate + 4-Hydroxy-L-threonine </t>
  </si>
  <si>
    <t>IR03033</t>
  </si>
  <si>
    <t>D-Glycero-D-manno-heptose 1,7-bisphosphate + H2O &gt;=&lt;D-Glycero-D-manno-heptose 1-phosphate + Orthophosphate</t>
  </si>
  <si>
    <t xml:space="preserve">C0001[c] + C8637[c]  -&gt; C5073[c] + C0009[c] </t>
  </si>
  <si>
    <t xml:space="preserve">H2O + D-Glycero-D-manno-heptose 1,7-bisphosphate  -&gt; D-Glycero-D-manno-heptose 1-phosphate + Orthophosphate </t>
  </si>
  <si>
    <t>PA0006</t>
  </si>
  <si>
    <t>IR08425</t>
  </si>
  <si>
    <t>Dihydroneopterin phosphate +H2O -&lt; 2-Amino-4-hydroxy-6-(D-erythro-1,2,3-trihydroxypropyl)-7,8-dihydropteridine + Orthophosphate</t>
  </si>
  <si>
    <t xml:space="preserve">C0001[c] + C3451[c]  -&gt; C0009[c] + C2920[c] </t>
  </si>
  <si>
    <t xml:space="preserve">H2O + Dihydroneopterin phosphate  -&gt; Orthophosphate + 2-Amino-4-hydroxy-6-(D-erythro-1,2,3-trihydroxypropyl)-7,8-dihydropteridine </t>
  </si>
  <si>
    <t>PA3296</t>
  </si>
  <si>
    <t>IR09654</t>
  </si>
  <si>
    <t>Pseudomonas UDP-3-O-(acyl)glucosamine acyltransferase</t>
  </si>
  <si>
    <t xml:space="preserve">C9378[c] + C9393[c]  -&gt; C9262[c] + C9417[c] </t>
  </si>
  <si>
    <t xml:space="preserve">(R)-3-Hydroxydodecanoyl-[acyl-carrier protein] + UDP-3-O-(3OH-C10:0)-D-glucosamine  -&gt; acyl carrier protein + UDP-2-NH-(3OH-C12:0),3-O-(3OH-C10:0)glucosamine </t>
  </si>
  <si>
    <t>PA3646</t>
  </si>
  <si>
    <t>IR08980</t>
  </si>
  <si>
    <t>Cyanide sulfurtransferase</t>
  </si>
  <si>
    <t xml:space="preserve">C0145[c] + C0262[c]  -&gt; C0079[c] + C0065[c] + C1199[c] </t>
  </si>
  <si>
    <t xml:space="preserve">Cyanide + Thiosulfate  -&gt; Sulfite + H+ + Thiocyanate </t>
  </si>
  <si>
    <t>PA4956 or PA0589</t>
  </si>
  <si>
    <t>PA0589 PA4956</t>
  </si>
  <si>
    <t>IR10023</t>
  </si>
  <si>
    <t>Cysteinyl-tRNA synthetase</t>
  </si>
  <si>
    <t xml:space="preserve">C0082[c] + C0002[c] + C9506[c]  -&gt; C0012[c] + C0018[c] + C9507[c] </t>
  </si>
  <si>
    <t xml:space="preserve">L-Cysteine + ATP + tRNA(Cys)  -&gt; Pyrophosphate + AMP + L-Cysteinyl-tRNA(Cys) </t>
  </si>
  <si>
    <t>PA1795</t>
  </si>
  <si>
    <t>IR09949</t>
  </si>
  <si>
    <t>1,2-dihydroxy-3-keto-5-methylthiopentene dioxygenase (2-keto-4-methylthiobutyrate)</t>
  </si>
  <si>
    <t xml:space="preserve">C9509[c] + C0007[c]  -&gt; C9253[c] + C0047[c] </t>
  </si>
  <si>
    <t xml:space="preserve">1,2-dihydroxy-3-keto-5-methylthiopentene + Oxygen  -&gt; 2-keto-4-methylthiobutyrate + Formate </t>
  </si>
  <si>
    <t>IR00748</t>
  </si>
  <si>
    <t>1D-myo-Inositol 3-phosphate phosphahydrolase</t>
  </si>
  <si>
    <t xml:space="preserve">C2449[c] + C0001[c]  -&gt; C0119[c] + C0009[c] + 2 C0065[c] </t>
  </si>
  <si>
    <t xml:space="preserve">1D-myo-Inositol 3-phosphate + H2O  -&gt; myo-Inositol + Orthophosphate + 2 H+ </t>
  </si>
  <si>
    <t>IR03505</t>
  </si>
  <si>
    <t>Adenosine 5'-monophosphate phosphohydrolase</t>
  </si>
  <si>
    <t xml:space="preserve">C0001[c] + C0018[c]  -&gt; C0009[c] + C0175[c] </t>
  </si>
  <si>
    <t xml:space="preserve">H2O + AMP  -&gt; Orthophosphate + Adenosine </t>
  </si>
  <si>
    <t>IR04615</t>
  </si>
  <si>
    <t>L-Malate glyoxylate-lyase (CoA-acetylating) (R)</t>
  </si>
  <si>
    <t xml:space="preserve">C0001[c] + C0022[c] + C0040[c]  -&gt; C0127[c] + C0065[c] + C0010[c] </t>
  </si>
  <si>
    <t xml:space="preserve">H2O + Acetyl-CoA + Glyoxylate  -&gt; (S)-Malate + H+ + CoA </t>
  </si>
  <si>
    <t>PA0482</t>
  </si>
  <si>
    <t>IR00411</t>
  </si>
  <si>
    <t>Acetaldehyde:NAD+ oxidoreductase</t>
  </si>
  <si>
    <t xml:space="preserve">C0001[c] + C0069[c] + C0003[c]  -&gt; C0029[c] + 2 C0065[c] + C0004[c] </t>
  </si>
  <si>
    <t xml:space="preserve">H2O + Acetaldehyde + NAD+  -&gt; Acetate + 2 H+ + NADH </t>
  </si>
  <si>
    <t>IR09649</t>
  </si>
  <si>
    <t xml:space="preserve">C2516[c] + C9408[c]  -&gt; C9405[c] + C0046[c] + C0065[c] </t>
  </si>
  <si>
    <t xml:space="preserve">CMP-3-deoxy-D-manno-octulosonate + Pseudomonas aeruginosa Lipid A  -&gt; Pseudomonas aeruginosa KDO-lipidA + CMP + H+ </t>
  </si>
  <si>
    <t>IR02607</t>
  </si>
  <si>
    <t>UDP-L-rhamnose:flavonol-3-O-D-glucoside L-rhamnosyltransferase</t>
  </si>
  <si>
    <t xml:space="preserve">C0017[c] + C3381[c]  -&gt; C0065[c] + C0019[c] + C3382[c] </t>
  </si>
  <si>
    <t xml:space="preserve">S-Adenosyl-L-methionine + 2-Octaprenyl-6-methoxy-1,4-benzoquinone  -&gt; H+ + S-Adenosyl-L-homocysteine + 2-Octaprenyl-3-methyl-6-methoxy-1,4-benzoquinone </t>
  </si>
  <si>
    <t>IR09700</t>
  </si>
  <si>
    <t>trans,cis-hexadec-2,9-dienoyl-acp 2-reductase</t>
  </si>
  <si>
    <t xml:space="preserve">C9448[c] + C0065[c] + C0004[c]  -&gt; C9447[c] + C0003[c] </t>
  </si>
  <si>
    <t xml:space="preserve">trans,cis-hexadec-2,9-dienoyl-acp + H+ + NADH  -&gt; cis-9-hexadecenoyl-acp + NAD+ </t>
  </si>
  <si>
    <t>IR04052</t>
  </si>
  <si>
    <t>N-(5'-Phospho-D-ribosylformimino)-5-amino-1-(5''-phospho-D-ribosyl)-4-imidazolecarboxamide ketol-isomerase</t>
  </si>
  <si>
    <t xml:space="preserve">C2933[c]  -&gt; C2941[c] </t>
  </si>
  <si>
    <t xml:space="preserve">5-(5-Phospho-D-ribosylaminoformimino)-1-(5-phosphoribosyl)-imidazole-4-carboxamide  -&gt; N-(5'-Phospho-D-1'-ribulosylformimino)-5-amino-1-(5''-phospho-D-ribosyl)-4-imidazolecarboxamide </t>
  </si>
  <si>
    <t>PA5141</t>
  </si>
  <si>
    <t>IR03345</t>
  </si>
  <si>
    <t>Aldehyde:NAD+ oxidoreductase</t>
  </si>
  <si>
    <t xml:space="preserve">C0001[c] + C1665[c] + C0003[c]  -&gt; C9040[c] + C0065[c] + C0004[c] </t>
  </si>
  <si>
    <t xml:space="preserve">H2O + Perillyl aldehyde + NAD+  -&gt; Perillic acid + H+ + NADH </t>
  </si>
  <si>
    <t>IR09592</t>
  </si>
  <si>
    <t>Glucose ABC transport</t>
  </si>
  <si>
    <t xml:space="preserve">C0027[e] + C0001[c] + C0002[c]  -&gt; C0008[c] + C0027[c] + C0009[c] + C0065[c] </t>
  </si>
  <si>
    <t xml:space="preserve">D-Glucose[e] + H2O + ATP  -&gt; ADP + D-Glucose + Orthophosphate + H+ </t>
  </si>
  <si>
    <t>(PA3187 and (PA3188 or PA3189) and PA3190)</t>
  </si>
  <si>
    <t>PA3187 PA3188 PA3189 PA3190</t>
  </si>
  <si>
    <t>IR04028</t>
  </si>
  <si>
    <t>3alpha,7alpha-Dihydroxy-5beta-cholestan-26-al:NAD+ oxidoreductase</t>
  </si>
  <si>
    <t xml:space="preserve">C0001[c] + C3160[c] + C0003[c]  -&gt; C0065[c] + C2742[c] + C0004[c] </t>
  </si>
  <si>
    <t xml:space="preserve">H2O + 3alpha,7alpha-Dihydroxy-5beta-cholestan-26-al + NAD+  -&gt; H+ + 3alpha,7alpha-Dihydroxy-5beta-cholestanate + NADH </t>
  </si>
  <si>
    <t>IR03182</t>
  </si>
  <si>
    <t>4-(phosphonooxy)threonine:NAD oxidoreductase</t>
  </si>
  <si>
    <t xml:space="preserve">C3531[c] + C0065[c] + C0003[c]  -&gt; C8767[c] + C0011[c] + C0004[c] </t>
  </si>
  <si>
    <t xml:space="preserve">O-Phospho-4-hydroxy-L-threonine + H+ + NAD+  -&gt; 3-Amino-2-oxopropyl phosphate + CO2 + NADH </t>
  </si>
  <si>
    <t>PA0593</t>
  </si>
  <si>
    <t xml:space="preserve">C0082[e] + C0001[c] + C0002[c]  -&gt; C0008[c] + C0082[c] + C0009[c] + C0065[c] </t>
  </si>
  <si>
    <t>IR00955</t>
  </si>
  <si>
    <t>Prephenate:NAD+ oxidoreductase(decarboxylating)</t>
  </si>
  <si>
    <t xml:space="preserve">C0211[c] + C0003[c]  -&gt; C0854[c] + C0011[c] + C0004[c] </t>
  </si>
  <si>
    <t xml:space="preserve">Prephenate + NAD+  -&gt; 3-(4-Hydroxyphenyl)pyruvate + CO2 + NADH </t>
  </si>
  <si>
    <t>IR01735</t>
  </si>
  <si>
    <t>2-Amino-4-hydroxy-6-hydroxymethyl-7,8-dihydropteridine-diphosphate:4-aminobenzoate2-amino-4-hydroxydihydropteridine-6-methenyltransferase</t>
  </si>
  <si>
    <t xml:space="preserve">C2881[c] + C0439[c]  -&gt; C0012[c] + C0674[c] </t>
  </si>
  <si>
    <t xml:space="preserve">2-Amino-7,8-dihydro-4-hydroxy-6-(diphosphooxymethyl)pteridine + 4-Aminobenzoate  -&gt; Pyrophosphate + Dihydropteroate </t>
  </si>
  <si>
    <t xml:space="preserve">C0214[e] + C0065[e]  -&gt; C0214[c] + C0065[c] </t>
  </si>
  <si>
    <t>IR01474</t>
  </si>
  <si>
    <t>Deoxyadenosine aminohydrolase</t>
  </si>
  <si>
    <t xml:space="preserve">C0001[c] + C0433[c] + C0065[c]  -&gt; C3211[c] + C0957[c] </t>
  </si>
  <si>
    <t xml:space="preserve">H2O + Deoxyadenosine + H+  -&gt; Deoxyinosine + NH4+ </t>
  </si>
  <si>
    <t>IR10366</t>
  </si>
  <si>
    <t>cytochrome oxidase cbb3</t>
  </si>
  <si>
    <t xml:space="preserve">C0007[c] + 4 C0108[c] + 6 C0065[c]  -&gt; 2 C0065[e] + 4 C0107[c] + 2 C0001[c] </t>
  </si>
  <si>
    <t xml:space="preserve">Oxygen + 4 Ferrocytochrome c + 6 H+  -&gt; 2 H+[e] + 4 Ferricytochrome c + 2 H2O </t>
  </si>
  <si>
    <t>(PA1552 and PA1553 and PA1554) or (PA1555 and PA1556 and PA1557)</t>
  </si>
  <si>
    <t>PA1552 PA1553 PA1554 PA1555 PA1556 PA1557</t>
  </si>
  <si>
    <t>IR02286</t>
  </si>
  <si>
    <t>N-Acetylmuramoyl-Ala amidohydrolase</t>
  </si>
  <si>
    <t xml:space="preserve">C0001[c] + C1895[c]  -&gt; C3419[c] + C0035[c] </t>
  </si>
  <si>
    <t xml:space="preserve">H2O + N-Acetylmuramoyl-Ala  -&gt; N-Acetyl-D-muramoate + L-Alanine </t>
  </si>
  <si>
    <t>PA4947 or PA5538</t>
  </si>
  <si>
    <t>PA4947 PA5538</t>
  </si>
  <si>
    <t>IR00522</t>
  </si>
  <si>
    <t>ATP:glycerol 3-phosphotransferase</t>
  </si>
  <si>
    <t xml:space="preserve">C0098[c] + C0002[c]  -&gt; C0008[c] + C0078[c] + C0065[c] </t>
  </si>
  <si>
    <t xml:space="preserve">Glycerol + ATP  -&gt; ADP + sn-Glycerol 3-phosphate + H+ </t>
  </si>
  <si>
    <t>PA3582 or PA3579 or PA1487</t>
  </si>
  <si>
    <t>PA1487 PA3579 PA3582</t>
  </si>
  <si>
    <t>IR00125</t>
  </si>
  <si>
    <t>Acetyl-CoA:L-glutamate N-acetyltransferase</t>
  </si>
  <si>
    <t xml:space="preserve">C0023[c] + C0022[c]  -&gt; C0472[c] + C0065[c] + C0010[c] </t>
  </si>
  <si>
    <t xml:space="preserve">L-Glutamate + Acetyl-CoA  -&gt; N-Acetyl-L-glutamate + H+ + CoA </t>
  </si>
  <si>
    <t>PA5204 or PA4402</t>
  </si>
  <si>
    <t>PA4402 PA5204</t>
  </si>
  <si>
    <t>IR00599</t>
  </si>
  <si>
    <t>5-Methyltetrahydrofolate:L-homocysteine S-methyltransferase</t>
  </si>
  <si>
    <t xml:space="preserve">C0340[c] + C0132[c]  -&gt; C0058[c] + C0085[c] </t>
  </si>
  <si>
    <t xml:space="preserve">5-Methyltetrahydrofolate + L-Homocysteine  -&gt; L-Methionine + Tetrahydrofolate </t>
  </si>
  <si>
    <t>PA1843</t>
  </si>
  <si>
    <t>IR09924</t>
  </si>
  <si>
    <t>C4-homoserine lactone acylase</t>
  </si>
  <si>
    <t xml:space="preserve">C8954[c] + C0001[c]  -&gt; C9482[c] + C0065[c] + C0203[c] </t>
  </si>
  <si>
    <t xml:space="preserve">N-Butyryl-L-homoserine lactone + H2O  -&gt; homoserine lactone + H+ + Butanoate </t>
  </si>
  <si>
    <t>IR10382</t>
  </si>
  <si>
    <t>Aspartyl-tRNA synthetase (Asn)</t>
  </si>
  <si>
    <t xml:space="preserve">C9602[c] + C0041[c] + C0002[c]  -&gt; C0012[c] + C9603[c] + C0018[c] </t>
  </si>
  <si>
    <t xml:space="preserve">tRNA(Asn) + L-Aspartate + ATP  -&gt; Pyrophosphate + L-Aspartyl-tRNA(Asn) + AMP </t>
  </si>
  <si>
    <t>IR03896</t>
  </si>
  <si>
    <t>Isochorismate pyruvate-hydrolase</t>
  </si>
  <si>
    <t xml:space="preserve">C0001[c] + C0650[c]  -&gt; C0020[c] + C2537[c] </t>
  </si>
  <si>
    <t xml:space="preserve">H2O + Isochorismate  -&gt; Pyruvate + 2,3-Dihydro-2,3-dihydroxybenzoate </t>
  </si>
  <si>
    <t>PA1902 or PA4213</t>
  </si>
  <si>
    <t>IR10385</t>
  </si>
  <si>
    <t>10-Formyltetrahydrofolate:L-methionyl-tRNA N-formyltransferase</t>
  </si>
  <si>
    <t xml:space="preserve">C0193[c] + C9609[c]  -&gt; C0085[c] + C9607[c] </t>
  </si>
  <si>
    <t xml:space="preserve">10-Formyltetrahydrofolate + L-Methionyl-tRNA (fMet)  -&gt; Tetrahydrofolate + N-formyl-L-Methionyl-tRNA (fMet) </t>
  </si>
  <si>
    <t>PA0018</t>
  </si>
  <si>
    <t xml:space="preserve">C0007[c] + C0422[c]  -&gt; C0751[c] + C0065[c] </t>
  </si>
  <si>
    <t>IR01833</t>
  </si>
  <si>
    <t>Protoporphyrinogen-IX:oxygen oxidoreductase</t>
  </si>
  <si>
    <t xml:space="preserve">3 C0007[c] + 2 C0780[c]  -&gt; 6 C0001[c] + 2 C1455[c] </t>
  </si>
  <si>
    <t xml:space="preserve">3 Oxygen + 2 Protoporphyrinogen IX  -&gt; 6 H2O + 2 Protoporphyrin </t>
  </si>
  <si>
    <t>PA5257 or PA4664</t>
  </si>
  <si>
    <t>PA4664 PA5257</t>
  </si>
  <si>
    <t>IR00095</t>
  </si>
  <si>
    <t>Urea amidohydrolase</t>
  </si>
  <si>
    <t xml:space="preserve">C0071[c] + C0001[c] + 2 C0065[c]  -&gt; C0011[c] + 2 C0957[c] </t>
  </si>
  <si>
    <t xml:space="preserve">Urea + H2O + 2 H+  -&gt; CO2 + 2 NH4+ </t>
  </si>
  <si>
    <t>PA4868 or PA4865 or PA4867</t>
  </si>
  <si>
    <t>PA4865 PA4867 PA4868</t>
  </si>
  <si>
    <t>IR00601</t>
  </si>
  <si>
    <t>ATP:alpha-D-glucose-1-phosphate adenyltransferase</t>
  </si>
  <si>
    <t xml:space="preserve">C0087[c] + C0065[c] + C0002[c]  -&gt; C0012[c] + C0383[c] </t>
  </si>
  <si>
    <t xml:space="preserve">D-Glucose 1-phosphate + H+ + ATP  -&gt; Pyrophosphate + ADPglucose </t>
  </si>
  <si>
    <t>IR03032</t>
  </si>
  <si>
    <t>ATP + D-Glycero-D-manno-heptose 7-phosphate &gt;=&lt; ADP +D-Glycero-D-manno-heptose 1,7-bisphosphate</t>
  </si>
  <si>
    <t xml:space="preserve">C5071[c] + C0002[c]  -&gt; C0008[c] + C0065[c] + C8637[c] </t>
  </si>
  <si>
    <t xml:space="preserve">D-Glycero-D-manno-heptose 7-phosphate + ATP  -&gt; ADP + H+ + D-Glycero-D-manno-heptose 1,7-bisphosphate </t>
  </si>
  <si>
    <t>IR03652</t>
  </si>
  <si>
    <t>5'-Methylthioadenosine:orthophosphatemethylthio-D-ribosyltransferase</t>
  </si>
  <si>
    <t xml:space="preserve">C0009[c] + C0143[c]  -&gt; C2547[c] + C0125[c] </t>
  </si>
  <si>
    <t xml:space="preserve">Orthophosphate + 5'-Methylthioadenosine  -&gt; 5-Methylthio-D-ribose 1-phosphate + Adenine </t>
  </si>
  <si>
    <t>PA3004</t>
  </si>
  <si>
    <t>IR09915</t>
  </si>
  <si>
    <t>alginate-c5-mannuronan-epimerase</t>
  </si>
  <si>
    <t xml:space="preserve">C9490[c]  -&gt; C9491[c] </t>
  </si>
  <si>
    <t xml:space="preserve">Alginate  -&gt; Epimerized Alginate Dimer </t>
  </si>
  <si>
    <t>PA3546 or PA3545 or PA3543</t>
  </si>
  <si>
    <t>PA3543 PA3545 PA3546</t>
  </si>
  <si>
    <t>IR04322</t>
  </si>
  <si>
    <t>ACOATA</t>
  </si>
  <si>
    <t xml:space="preserve">C0022[c] + C9262[c]  -&gt; C9261[c] + C0010[c] </t>
  </si>
  <si>
    <t xml:space="preserve">Acetyl-CoA + acyl carrier protein  -&gt; Acetyl-ACP + CoA </t>
  </si>
  <si>
    <t>(PA0098 or PA1609 or PA1373 or PA2965 or PA0999 or PA3268 or PA3333)</t>
  </si>
  <si>
    <t>PA0098 PA0999 PA1373 PA1609 PA2965 PA3268 PA3333</t>
  </si>
  <si>
    <t>IR03556</t>
  </si>
  <si>
    <t>UDP-N-acetyl-D-glucosamine:NAD+ 6-oxidoreductase</t>
  </si>
  <si>
    <t xml:space="preserve">C0001[c] + C0037[c] + 2 C0003[c]  -&gt; C2752[c] + 2 C0065[c] + 2 C0004[c] </t>
  </si>
  <si>
    <t xml:space="preserve">H2O + UDP-N-acetyl-D-glucosamine + 2 NAD+  -&gt; UDP-N-acetyl-2-amino-2-deoxy-D-glucuronate + 2 H+ + 2 NADH </t>
  </si>
  <si>
    <t>PA3159</t>
  </si>
  <si>
    <t>IR03023</t>
  </si>
  <si>
    <t>1-Deoxy-D-xylulose-5-phosphate pyruvate-lyase (carboxylating)</t>
  </si>
  <si>
    <t xml:space="preserve">C0100[c] + C0020[c] + C0065[c]  -&gt; C0011[c] + C8610[c] </t>
  </si>
  <si>
    <t xml:space="preserve">D-Glyceraldehyde 3-phosphate + Pyruvate + H+  -&gt; CO2 + 1-Deoxy-D-xylulose 5-phosphate </t>
  </si>
  <si>
    <t>PA4044</t>
  </si>
  <si>
    <t>IR00981</t>
  </si>
  <si>
    <t>Benzoylformate carboxy-lyase</t>
  </si>
  <si>
    <t xml:space="preserve">C1426[c]  -&gt; C0011[c] + C0217[c] </t>
  </si>
  <si>
    <t xml:space="preserve">alpha-Oxo-benzeneacetic acid  -&gt; CO2 + Benzaldehyde </t>
  </si>
  <si>
    <t>PA4901</t>
  </si>
  <si>
    <t xml:space="preserve">C0001[c] + C0147[c]  -&gt; C0957[c] + C0336[c] </t>
  </si>
  <si>
    <t>IR10036</t>
  </si>
  <si>
    <t>molybdate transport via ABC system</t>
  </si>
  <si>
    <t xml:space="preserve">C9527[e] + C0001[c] + C0002[c]  -&gt; C0008[c] + C0009[c] + C9527[c] + C0065[c] </t>
  </si>
  <si>
    <t xml:space="preserve">Molybdate[e] + H2O + ATP  -&gt; ADP + Orthophosphate + Molybdate + H+ </t>
  </si>
  <si>
    <t>PA1861 and PA1863 and PA1862</t>
  </si>
  <si>
    <t>PA1861 PA1862 PA1863</t>
  </si>
  <si>
    <t>IR06374</t>
  </si>
  <si>
    <t>5-Amino-6-(5-phosphoribitylamino)uracil:NADP+ 1'-oxidoreductase (R)</t>
  </si>
  <si>
    <t xml:space="preserve">C0916[c] + C0005[c] + C0065[c]  -&gt; C0006[c] + C2691[c] </t>
  </si>
  <si>
    <t xml:space="preserve">5-Amino-6-(5'-phosphoribosylamino)uracil + NADPH + H+  -&gt; NADP+ + 5-Amino-6-(5'-phosphoribitylamino)uracil </t>
  </si>
  <si>
    <t>IR10039</t>
  </si>
  <si>
    <t>Octadecanoyl-[acyl-carrier protein]:malonyl-CoA  C-acyltransferase</t>
  </si>
  <si>
    <t xml:space="preserve">C9474[c] + C0065[c] + C0004[c]  -&gt; C9435[c] + C0003[c] </t>
  </si>
  <si>
    <t xml:space="preserve">trans-Octadec-2-enoyl-[acyl-carrier-protein] + H+ + NADH  -&gt; Octadecanoyl-ACP + NAD+ </t>
  </si>
  <si>
    <t xml:space="preserve">2 C9314[c] + 9 C0065[c] + 2 C0004[c]  -&gt; 7 C0065[e] + 2 C9315[c] + 2 C0003[c] </t>
  </si>
  <si>
    <t>IR04347</t>
  </si>
  <si>
    <t>ribonucleoside-triphosphate reductase (UTP)</t>
  </si>
  <si>
    <t xml:space="preserve">C0060[c] + C9319[c]  -&gt; C0001[c] + C0353[c] + C9318[c] </t>
  </si>
  <si>
    <t xml:space="preserve">UTP + Reduced thioredoxin  -&gt; H2O + dUTP + Oxidized thioredoxin </t>
  </si>
  <si>
    <t>IR08716</t>
  </si>
  <si>
    <t>SUCCt2b</t>
  </si>
  <si>
    <t xml:space="preserve">C0036[c] + C0065[c]  -&gt; C0065[e] + C0036[e] </t>
  </si>
  <si>
    <t xml:space="preserve">Succinate + H+  -&gt; H+[e] + Succinate[e] </t>
  </si>
  <si>
    <t>PA0119 or PA1183</t>
  </si>
  <si>
    <t>IR03576</t>
  </si>
  <si>
    <t>Glutathione + H2O &gt;=&lt; Cys-Gly + L-Glutamate</t>
  </si>
  <si>
    <t xml:space="preserve">C0001[c] + C0042[c]  -&gt; C0023[c] + C0999[c] </t>
  </si>
  <si>
    <t xml:space="preserve">H2O + Glutathione  -&gt; L-Glutamate + Cys-Gly </t>
  </si>
  <si>
    <t>PA1338 or PA0164 or PA0361</t>
  </si>
  <si>
    <t>PA0164 PA0361 PA1338</t>
  </si>
  <si>
    <t>IR09622</t>
  </si>
  <si>
    <t>Dodecanoyl-[acyl-carrier protein]: malonyl-CoA C-acyltransferase(decarboxylating, oxoacyl- and enoyl-reducing andthioester-hydrolysing)</t>
  </si>
  <si>
    <t xml:space="preserve">C0065[c] + C9390[c] + C0004[c]  -&gt; C9275[c] + C0003[c] </t>
  </si>
  <si>
    <t xml:space="preserve">H+ + trans-Dodec-2-enoyl-[acyl-carrier protein] + NADH  -&gt; Dodecanoyl-ACP (n-C12:0ACP) + NAD+ </t>
  </si>
  <si>
    <t>IR10017</t>
  </si>
  <si>
    <t>CDPdiacylglycerol-serine O-phosphatidyltransferase reversible</t>
  </si>
  <si>
    <t xml:space="preserve">50 C0053[c] + C9501[c]  -&gt; C9503[c] + 50 C0046[c] + 50 C0065[c] </t>
  </si>
  <si>
    <t xml:space="preserve">50 L-Serine + CDPdiacylglycerol (PAO1)  -&gt; phosphatidylserine (PAO1) + 50 CMP + 50 H+ </t>
  </si>
  <si>
    <t>PA4693</t>
  </si>
  <si>
    <t>IR08816</t>
  </si>
  <si>
    <t>SPMDabc</t>
  </si>
  <si>
    <t xml:space="preserve">C0258[e] + C0001[c] + C0002[c]  -&gt; C0008[c] + C0009[c] + C0065[c] + C0258[c] </t>
  </si>
  <si>
    <t xml:space="preserve">Spermidine[e] + H2O + ATP  -&gt; ADP + Orthophosphate + H+ + Spermidine </t>
  </si>
  <si>
    <t>((PA0203 or PA0300 or PA0301 or PA0323 or PA0602 or PA0604 or PA3610) and (PA0204 or PA0304 or PA0324 or PA0606 or PA3253 or PA3609) and (PA0205 or PA0303 or PA0325 or PA0605 or PA3608) and (PA0206 or PA0302 or PA0326 or PA0603 or PA3254 or PA3607))</t>
  </si>
  <si>
    <t>PA0203 PA0204 PA0205 PA0206 PA0300 PA0301 PA0302 PA0303 PA0304 PA0323 PA0324 PA0325 PA0326 PA0602 PA0603 PA0604 PA0605 PA0606 PA3253 PA3254 PA3607 PA3608 PA3609 PA3610</t>
  </si>
  <si>
    <t>IR01158</t>
  </si>
  <si>
    <t>5,10-Methylenetetrahydrofolate:dUMP C-methyltransferase</t>
  </si>
  <si>
    <t xml:space="preserve">C0293[c] + C0122[c]  -&gt; C0325[c] + C0292[c] </t>
  </si>
  <si>
    <t xml:space="preserve">dUMP + 5,10-Methylenetetrahydrofolate  -&gt; Dihydrofolate + dTMP </t>
  </si>
  <si>
    <t>PA0342</t>
  </si>
  <si>
    <t xml:space="preserve">C0065[e] + C0105[e]  -&gt; C0065[c] + C0105[c] </t>
  </si>
  <si>
    <t>IR01079</t>
  </si>
  <si>
    <t xml:space="preserve">C0257[c] + C0002[c]  -&gt; C0008[c] + C0065[c] + C0473[c] </t>
  </si>
  <si>
    <t xml:space="preserve">Pyridoxine + ATP  -&gt; ADP + H+ + Pyridoxine phosphate </t>
  </si>
  <si>
    <t>IR10340</t>
  </si>
  <si>
    <t>Pseudomonas LPS glucose 1,6-transferase</t>
  </si>
  <si>
    <t xml:space="preserve">C0026[c] + C9580[c]  -&gt; C0014[c] + C0065[c] + C9581[c] </t>
  </si>
  <si>
    <t xml:space="preserve">UDPglucose + Pseudomonas LPS core precursor 8 + KDO2-lipidA  -&gt; UDP + H+ + Pseudomonas LPS core precursor 9 + KDO2-lipidA </t>
  </si>
  <si>
    <t>IR02335</t>
  </si>
  <si>
    <t>N2-Succinyl-L-arginine +h+ &gt;=&lt; N2-Succinyl-L-ornithine + CO2 + 2 NH4</t>
  </si>
  <si>
    <t xml:space="preserve">C2073[c] + 2 C0001[c] + 2 C0065[c]  -&gt; C2133[c] + C0011[c] + 2 C0957[c] </t>
  </si>
  <si>
    <t xml:space="preserve">N2-Succinyl-L-arginine + 2 H2O + 2 H+  -&gt; N2-Succinyl-L-ornithine + CO2 + 2 NH4+ </t>
  </si>
  <si>
    <t>PA0899</t>
  </si>
  <si>
    <t>IR03994</t>
  </si>
  <si>
    <t>Imidazole acetaldehyde:NAD+ oxidoreductase</t>
  </si>
  <si>
    <t xml:space="preserve">C0001[c] + C2987[c] + C0003[c]  -&gt; C1806[c] + C0065[c] + C0004[c] </t>
  </si>
  <si>
    <t xml:space="preserve">H2O + Imidazole-4-acetaldehyde + NAD+  -&gt; Imidazole-4-acetate + H+ + NADH </t>
  </si>
  <si>
    <t>IR09967</t>
  </si>
  <si>
    <t>L-isoleucine transport in via proton symport</t>
  </si>
  <si>
    <t xml:space="preserve">C0954[e] + C0317[e]  -&gt; C0954[c] + C0317[c] </t>
  </si>
  <si>
    <t xml:space="preserve">Sodium[e] + L-Isoleucine[e]  -&gt; Sodium + L-Isoleucine </t>
  </si>
  <si>
    <t>IR02688</t>
  </si>
  <si>
    <t>Hydrogenobyrinate + 2 L-Glutamine + 2 ATP + 2 H2O &gt;=&lt;Hydrogenobyrinate a,c diamide + 2 Orthophosphate + 2 L-Glutamate +2 ADP</t>
  </si>
  <si>
    <t xml:space="preserve">2 C0001[c] + C3730[c] + 2 C0052[c] + 2 C0002[c]  -&gt; C3808[c] + 2 C0023[c] + 2 C0008[c] + 2 C0009[c] + 2 C0065[c] </t>
  </si>
  <si>
    <t xml:space="preserve">2 H2O + Hydrogenobyrinate + 2 L-Glutamine + 2 ATP  -&gt; Hydrogenobyrinate a,c diamide + 2 L-Glutamate + 2 ADP + 2 Orthophosphate + 2 H+ </t>
  </si>
  <si>
    <t>PA1273</t>
  </si>
  <si>
    <t>IR04367</t>
  </si>
  <si>
    <t>pyruvate oxidase</t>
  </si>
  <si>
    <t xml:space="preserve">C0001[c] + C0020[c] + C9314[c]  -&gt; C0029[c] + C9315[c] + C0011[c] </t>
  </si>
  <si>
    <t xml:space="preserve">H2O + Pyruvate + Ubiquinone-8  -&gt; Acetate + Ubiquinol-8 + CO2 </t>
  </si>
  <si>
    <t>PA2108 or PA5297</t>
  </si>
  <si>
    <t>PA2108 PA5297</t>
  </si>
  <si>
    <t>IR10033</t>
  </si>
  <si>
    <t>malonate transport</t>
  </si>
  <si>
    <t xml:space="preserve">C0303[e] + C0954[e]  -&gt; C0303[c] + C0954[c] </t>
  </si>
  <si>
    <t xml:space="preserve">Malonate[e] + Sodium[e]  -&gt; Malonate + Sodium </t>
  </si>
  <si>
    <t>PA0215 or PA0216</t>
  </si>
  <si>
    <t>PA0215 PA0216</t>
  </si>
  <si>
    <t xml:space="preserve">C0502[c] + C0010[c] + C0003[c]  -&gt; C0011[c] + C0748[c] + C0004[c] </t>
  </si>
  <si>
    <t>IR09668</t>
  </si>
  <si>
    <t>undecaprenol kinase</t>
  </si>
  <si>
    <t xml:space="preserve">C1333[c] + C0002[c]  -&gt; C0008[c] + C0280[c] + C0065[c] </t>
  </si>
  <si>
    <t xml:space="preserve">Undecaprenol + ATP  -&gt; ADP + Undecaprenyl phosphate + H+ </t>
  </si>
  <si>
    <t>IR00973</t>
  </si>
  <si>
    <t>D-Glyceraldehyde:NAD+ oxidoreductase</t>
  </si>
  <si>
    <t xml:space="preserve">C0001[c] + C0445[c] + C0003[c]  -&gt; C0215[c] + 2 C0065[c] + C0004[c] </t>
  </si>
  <si>
    <t xml:space="preserve">H2O + D-Glyceraldehyde + NAD+  -&gt; D-Glycerate + 2 H+ + NADH </t>
  </si>
  <si>
    <t>IR02961</t>
  </si>
  <si>
    <t>4-amino-4-deoxychorismate pyruvate-lyase</t>
  </si>
  <si>
    <t xml:space="preserve">C8533[c]  -&gt; C0020[c] + C0439[c] + C0065[c] </t>
  </si>
  <si>
    <t xml:space="preserve">4-amino-4-deoxychorismate  -&gt; Pyruvate + 4-Aminobenzoate + H+ </t>
  </si>
  <si>
    <t>PA2964</t>
  </si>
  <si>
    <t>IR04162</t>
  </si>
  <si>
    <t>Selenocystathionine Lysteine-lyase (deaminating)</t>
  </si>
  <si>
    <t xml:space="preserve">C0001[c] + C3332[c]  -&gt; C0957[c] + C3323[c] + C0092[c] </t>
  </si>
  <si>
    <t xml:space="preserve">H2O + Selenocystathionine  -&gt; NH4+ + Selenocysteine + 2-Oxobutanoate </t>
  </si>
  <si>
    <t>IR08824</t>
  </si>
  <si>
    <t>phosphate transport via ABC system</t>
  </si>
  <si>
    <t xml:space="preserve">C0009[e] + C0001[c] + C0002[c]  -&gt; C0008[c] + 2 C0009[c] + C0065[c] </t>
  </si>
  <si>
    <t xml:space="preserve">Orthophosphate[e] + H2O + ATP  -&gt; ADP + 2 Orthophosphate + H+ </t>
  </si>
  <si>
    <t>PA5367 and PA5368 and PA5369 and PA5366</t>
  </si>
  <si>
    <t>PA5366 PA5367 PA5368 PA5369</t>
  </si>
  <si>
    <t>IR01046</t>
  </si>
  <si>
    <t>(S)-Dihydroorotate:oxygen oxidoreductase</t>
  </si>
  <si>
    <t xml:space="preserve">C0007[c] + C0276[c]  -&gt; C0240[c] + C0025[c] </t>
  </si>
  <si>
    <t xml:space="preserve">Oxygen + (S)-Dihydroorotate  -&gt; Orotate + H2O2 </t>
  </si>
  <si>
    <t>IR01705</t>
  </si>
  <si>
    <t>D-Glucuronolactone:NAD+ oxidoreductase</t>
  </si>
  <si>
    <t xml:space="preserve">2 C0001[c] + C1715[c] + C0003[c]  -&gt; C0599[c] + 3 C0065[c] + C0004[c] </t>
  </si>
  <si>
    <t xml:space="preserve">2 H2O + D-Glucuronolactone + NAD+  -&gt; D-Glucarate + 3 H+ + NADH </t>
  </si>
  <si>
    <t xml:space="preserve">C0001[c] + C0770[c]  -&gt; C0138[c] + C0104[c] + C0065[c] </t>
  </si>
  <si>
    <t>IR08815</t>
  </si>
  <si>
    <t>putrescine transport via ABC system</t>
  </si>
  <si>
    <t xml:space="preserve">C0116[e] + C0001[c] + C0002[c]  -&gt; C0008[c] + C0116[c] + C0009[c] + C0065[c] </t>
  </si>
  <si>
    <t xml:space="preserve">Putrescine[e] + H2O + ATP  -&gt; ADP + Putrescine + Orthophosphate + H+ </t>
  </si>
  <si>
    <t>IR04244</t>
  </si>
  <si>
    <t>PPTGS</t>
  </si>
  <si>
    <t xml:space="preserve">C3429[c]  -&gt; C2202[c] + C9310[c] + C0065[c] </t>
  </si>
  <si>
    <t xml:space="preserve">Undecaprenyl-diphospho-N-acetylmuramoyl-(N-acetylglucosamine)-L-alanyl-D-glutamyl-meso-2,6-diaminopimeloyl-D-alanyl-D-alanine  -&gt; Undecaprenyl diphosphate + Peptidoglycan subunit of Escherichia coli + H+ </t>
  </si>
  <si>
    <t>IR00829</t>
  </si>
  <si>
    <t>Acetoacetate:CoA ligase (AMP-forming)</t>
  </si>
  <si>
    <t xml:space="preserve">C0138[c] + C0002[c] + C0010[c]  -&gt; C0012[c] + C0273[c] + C0018[c] </t>
  </si>
  <si>
    <t xml:space="preserve">Acetoacetate + ATP + CoA  -&gt; Pyrophosphate + Acetoacetyl-CoA + AMP </t>
  </si>
  <si>
    <t>PA1997</t>
  </si>
  <si>
    <t>IR08833</t>
  </si>
  <si>
    <t>thiosulfate transport via ABC system</t>
  </si>
  <si>
    <t xml:space="preserve">C0262[e] + C0001[c] + C0002[c]  -&gt; C0008[c] + C0262[c] + C0009[c] + C0065[c] </t>
  </si>
  <si>
    <t xml:space="preserve">Thiosulfate[e] + H2O + ATP  -&gt; ADP + Thiosulfate + Orthophosphate + H+ </t>
  </si>
  <si>
    <t>(PA0280 and (PA0281 or PA0282) and PA0283)</t>
  </si>
  <si>
    <t>PA0280 PA0281 PA0282 PA0283</t>
  </si>
  <si>
    <t>IR03677</t>
  </si>
  <si>
    <t>ATP:(R)-glycerate 3-phosphotransferase</t>
  </si>
  <si>
    <t xml:space="preserve">C0215[c] + C0002[c]  -&gt; C0008[c] + C0163[c] + C0065[c] </t>
  </si>
  <si>
    <t xml:space="preserve">D-Glycerate + ATP  -&gt; ADP + 3-Phospho-D-glycerate + H+ </t>
  </si>
  <si>
    <t>PA1052</t>
  </si>
  <si>
    <t>IR09690</t>
  </si>
  <si>
    <t>(3R)-3-Hydroxy-cis-dodec-5-enoyl-[acyl-carrier-protein]:NADP+ oxidoreductase</t>
  </si>
  <si>
    <t xml:space="preserve">C9438[c] + C0005[c] + C0065[c]  -&gt; C9439[c] + C0006[c] </t>
  </si>
  <si>
    <t xml:space="preserve">cis-3-oxo-dodec-5-enoyl-ACP + NADPH + H+  -&gt; R-3-hydroxy-(5Z)-dodecenoyl-ACP + NADP+ </t>
  </si>
  <si>
    <t>D-Alanine metabolism</t>
  </si>
  <si>
    <t>IR08911</t>
  </si>
  <si>
    <t>GAR transformylase-T</t>
  </si>
  <si>
    <t xml:space="preserve">C0047[c] + C0002[c] + C2358[c]  -&gt; C0008[c] + C0009[c] + C0065[c] + C2646[c] </t>
  </si>
  <si>
    <t xml:space="preserve">Formate + ATP + 5'-Phosphoribosylglycinamide  -&gt; ADP + Orthophosphate + H+ + 5'-Phosphoribosyl-N-formylglycinamide </t>
  </si>
  <si>
    <t>PA3751</t>
  </si>
  <si>
    <t>IR01366</t>
  </si>
  <si>
    <t>Allantoin amidohydrolase</t>
  </si>
  <si>
    <t xml:space="preserve">C0001[c] + C1078[c]  -&gt; C0384[c] + C0065[c] </t>
  </si>
  <si>
    <t xml:space="preserve">H2O + Allantoin  -&gt; Allantoate + H+ </t>
  </si>
  <si>
    <t>PA1517</t>
  </si>
  <si>
    <t>IR02606</t>
  </si>
  <si>
    <t>2-octaprenyl-6-methoxyphenol hydroxylase</t>
  </si>
  <si>
    <t xml:space="preserve">C0007[c] + C0005[c] + C3380[c] + C0065[c]  -&gt; C0001[c] + C0006[c] + C3381[c] </t>
  </si>
  <si>
    <t xml:space="preserve">Oxygen + NADPH + 2-Octaprenyl-6-methoxyphenol + H+  -&gt; H2O + NADP+ + 2-Octaprenyl-6-methoxy-1,4-benzoquinone </t>
  </si>
  <si>
    <t>PA5223</t>
  </si>
  <si>
    <t>IR06237</t>
  </si>
  <si>
    <t>2-Dehydro-3-deoxy-D-octonate-8-phosphateD-arabinose-5-phosphate-lyase (pyruvate-phosphorylating) (R)</t>
  </si>
  <si>
    <t xml:space="preserve">C0805[c] + C0001[c] + C0059[c]  -&gt; C0009[c] + C2701[c] </t>
  </si>
  <si>
    <t xml:space="preserve">D-Arabinose 5-phosphate + H2O + Phosphoenolpyruvate  -&gt; Orthophosphate + 3-Deoxy-D-manno-octulosonate 8-phosphate </t>
  </si>
  <si>
    <t>PA3636</t>
  </si>
  <si>
    <t>IR08876</t>
  </si>
  <si>
    <t>acetylornithine deacetylation</t>
  </si>
  <si>
    <t xml:space="preserve">C0337[c] + C0001[c]  -&gt; C0029[c] + C0062[c] </t>
  </si>
  <si>
    <t xml:space="preserve">N2-Acetyl-L-ornithine + H2O  -&gt; Acetate + L-Ornithine </t>
  </si>
  <si>
    <t>PA5206 or PA5390</t>
  </si>
  <si>
    <t>PA5206 PA5390</t>
  </si>
  <si>
    <t>IR09889</t>
  </si>
  <si>
    <t>1-pyrroline dehydrogenase</t>
  </si>
  <si>
    <t xml:space="preserve">C9478[c] + 2 C0001[c] + C0003[c]  -&gt; C0275[c] + C0065[c] + C0004[c] </t>
  </si>
  <si>
    <t xml:space="preserve">1-pyrroline + 2 H2O + NAD+  -&gt; 4-Aminobutanoate + H+ + NADH </t>
  </si>
  <si>
    <t>IR04298</t>
  </si>
  <si>
    <t>riboflavin synthase</t>
  </si>
  <si>
    <t xml:space="preserve">C9274[c] + C2847[c]  -&gt; 2 C0001[c] + C0009[c] + C2625[c] </t>
  </si>
  <si>
    <t xml:space="preserve">3,4-dihydroxy-2-butanone 4-phosphate + 4-(1-D-Ribitylamino)-5-amino-2,6-dihydroxypyrimidine  -&gt; 2 H2O + Orthophosphate + 6,7-Dimethyl-8-(1-D-ribityl)lumazine </t>
  </si>
  <si>
    <t>PA4053</t>
  </si>
  <si>
    <t>IR03622</t>
  </si>
  <si>
    <t>O-Acetyl-L-homoserine acetate-lyase (adding methanethiol)</t>
  </si>
  <si>
    <t xml:space="preserve">C0231[c] + C0779[c]  -&gt; C0029[c] + C0132[c] + C0065[c] </t>
  </si>
  <si>
    <t xml:space="preserve">Hydrogen sulfide + O-Acetyl-L-homoserine  -&gt; Acetate + L-Homocysteine + H+ </t>
  </si>
  <si>
    <t>PA5025</t>
  </si>
  <si>
    <t>IR10362</t>
  </si>
  <si>
    <t>Pseudomonas aeruginosa LPS O5 antigen polymerisation</t>
  </si>
  <si>
    <t xml:space="preserve">30 C9594[e]  -&gt; C9595[e] + 29 C2202[c] + 29 C0065[c] </t>
  </si>
  <si>
    <t xml:space="preserve">30 Pseudomonas aeruginosa LPS - O5 antigen[e]  -&gt; Pseudomonas aeruginosa LPS - O5 antigen polymer[e] + 29 Undecaprenyl diphosphate + 29 H+ </t>
  </si>
  <si>
    <t>PA3154</t>
  </si>
  <si>
    <t>IR03548</t>
  </si>
  <si>
    <t>Acetate:CoA ligase (AMP-forming)</t>
  </si>
  <si>
    <t xml:space="preserve">C0029[c] + C0002[c] + C0010[c]  -&gt; C0012[c] + C0022[c] + C0018[c] </t>
  </si>
  <si>
    <t xml:space="preserve">Acetate + ATP + CoA  -&gt; Pyrophosphate + Acetyl-CoA + AMP </t>
  </si>
  <si>
    <t>PA2555 or PA4733 or PA0887</t>
  </si>
  <si>
    <t>PA0887 PA2555 PA4733</t>
  </si>
  <si>
    <t>IR02691</t>
  </si>
  <si>
    <t>Hydrogenobyrinate a,c diamide + Cobalt + ATP &gt;=&lt;Cob(II)yrinate a,c diamide + Orthophosphate + ADP</t>
  </si>
  <si>
    <t xml:space="preserve">C3808[c] + C0001[c] + C0144[c] + C0002[c]  -&gt; C0008[c] + C3809[c] + C0009[c] </t>
  </si>
  <si>
    <t xml:space="preserve">Hydrogenobyrinate a,c diamide + H2O + Cobalt + ATP  -&gt; ADP + Cob(II)yrinate a,c diamide + Orthophosphate </t>
  </si>
  <si>
    <t>PA1923 or PA2944</t>
  </si>
  <si>
    <t>PA1923 PA2944</t>
  </si>
  <si>
    <t>IR01348</t>
  </si>
  <si>
    <t>Glutarate:CoA ligase (ADP-forming)</t>
  </si>
  <si>
    <t xml:space="preserve">C0375[c] + C0002[c] + C0010[c]  -&gt; C0008[c] + C0009[c] + C0409[c] </t>
  </si>
  <si>
    <t xml:space="preserve">Glutarate + ATP + CoA  -&gt; ADP + Orthophosphate + Glutaryl-CoA </t>
  </si>
  <si>
    <t>IR10048</t>
  </si>
  <si>
    <t>Tyrosyl-tRNA synthetase</t>
  </si>
  <si>
    <t xml:space="preserve">C0067[c] + C9553[c] + C0002[c]  -&gt; C0012[c] + C0018[c] + C9554[c] </t>
  </si>
  <si>
    <t xml:space="preserve">L-Tyrosine + tRNA(Tyr) + ATP  -&gt; Pyrophosphate + AMP + L-Tyrosyl-tRNA(Tyr) </t>
  </si>
  <si>
    <t>PA4138 or PA0668</t>
  </si>
  <si>
    <t>PA0668 PA4138</t>
  </si>
  <si>
    <t>IR09992</t>
  </si>
  <si>
    <t>phosphatidate cytidylyltransferase reversible</t>
  </si>
  <si>
    <t xml:space="preserve">50 C0051[c] + C9475[c] + 50 C0065[c]  -&gt; 50 C0012[c] + C9501[c] </t>
  </si>
  <si>
    <t xml:space="preserve">50 CTP + 1,2-Diacyl-sn-glycerol 3-phosphate (PAO1) + 50 H+  -&gt; 50 Pyrophosphate + CDPdiacylglycerol (PAO1) </t>
  </si>
  <si>
    <t>PA3651</t>
  </si>
  <si>
    <t>IR10332</t>
  </si>
  <si>
    <t>rhamnosyltransferase chain A</t>
  </si>
  <si>
    <t xml:space="preserve">2 C9573[c]  -&gt; C9262[c] + C9574[c] </t>
  </si>
  <si>
    <t xml:space="preserve">2 (S)-3-Hydroxydecanoyl-[acyl-carrier protein]  -&gt; acyl carrier protein + (3S)-hydroxydecanoyl-(3S)-hydroxydecanoyl-ACP </t>
  </si>
  <si>
    <t>PA3479</t>
  </si>
  <si>
    <t>IR08799</t>
  </si>
  <si>
    <t>sodium proton antiporter (H:NA is 1.5)</t>
  </si>
  <si>
    <t xml:space="preserve">3 C0065[e] + 2 C0954[c]  -&gt; 2 C0954[e] + 3 C0065[c] </t>
  </si>
  <si>
    <t xml:space="preserve">3 H+[e] + 2 Sodium  -&gt; 2 Sodium[e] + 3 H+ </t>
  </si>
  <si>
    <t>PA1820</t>
  </si>
  <si>
    <t>IR10024</t>
  </si>
  <si>
    <t>Diamine oxidase</t>
  </si>
  <si>
    <t xml:space="preserve">C1143[c] + C0007[c]  -&gt; C3601[c] + C0957[c] + C0025[c] + C0065[c] </t>
  </si>
  <si>
    <t xml:space="preserve">Cadaverine + Oxygen  -&gt; Piperideine + NH4+ + H2O2 + H+ </t>
  </si>
  <si>
    <t>IR01104</t>
  </si>
  <si>
    <t>Geranyl-diphosphate:isopentenyl-diphosphate geranyltrans-transferase</t>
  </si>
  <si>
    <t xml:space="preserve">C0277[c] + C0111[c]  -&gt; C0012[c] + C0346[c] </t>
  </si>
  <si>
    <t xml:space="preserve">Geranyl diphosphate + Isopentenyl diphosphate  -&gt; Pyrophosphate + trans,trans-Farnesyl diphosphate </t>
  </si>
  <si>
    <t>IR09642</t>
  </si>
  <si>
    <t>Butyryl-[acyl-carrier protein]:malonyl-[acyl-carrier-protein]C-acyltransferase (decarboxylating)</t>
  </si>
  <si>
    <t xml:space="preserve">C9381[c] + C9297[c] + C0065[c]  -&gt; C0011[c] + C9384[c] + C9262[c] </t>
  </si>
  <si>
    <t xml:space="preserve">Butyryl-[acyl-carrier protein] + Malonyl-[acyl-carrier protein] + H+  -&gt; CO2 + 3-Oxohexanoyl-[acyl-carrier protein] + acyl carrier protein </t>
  </si>
  <si>
    <t>IR03504</t>
  </si>
  <si>
    <t>AMP phosphoribohydrolase</t>
  </si>
  <si>
    <t xml:space="preserve">C0001[c] + C0018[c]  -&gt; C0099[c] + C0125[c] </t>
  </si>
  <si>
    <t xml:space="preserve">H2O + AMP  -&gt; D-Ribose 5-phosphate + Adenine </t>
  </si>
  <si>
    <t>PA3970</t>
  </si>
  <si>
    <t>IR04341</t>
  </si>
  <si>
    <t>RNDR2</t>
  </si>
  <si>
    <t xml:space="preserve">C0031[c] + C9319[c]  -&gt; C0001[c] + C0289[c] + C9318[c] </t>
  </si>
  <si>
    <t xml:space="preserve">GDP + Reduced thioredoxin  -&gt; H2O + dGDP + Oxidized thioredoxin </t>
  </si>
  <si>
    <t>IR10384</t>
  </si>
  <si>
    <t>asparaginyl-tRNA synthase (glutamine-hydrolysing)</t>
  </si>
  <si>
    <t xml:space="preserve">C0001[c] + C9603[c] + C0052[c] + C0002[c]  -&gt; C0023[c] + C0008[c] + C0009[c] + C9604[c] + C0065[c] </t>
  </si>
  <si>
    <t xml:space="preserve">H2O + L-Aspartyl-tRNA(Asn) + L-Glutamine + ATP  -&gt; L-Glutamate + ADP + Orthophosphate + L-Asparaginyl-tRNA(Asn) + H+ </t>
  </si>
  <si>
    <t>PA4482 and PA4483 and PA4484</t>
  </si>
  <si>
    <t>PA4482 PA4483 PA4484</t>
  </si>
  <si>
    <t>IR00455</t>
  </si>
  <si>
    <t>D-Fructose-1,6-bisphosphate 1-phosphohydrolase</t>
  </si>
  <si>
    <t xml:space="preserve">C0001[c] + C0284[c]  -&gt; C0009[c] + C0070[c] </t>
  </si>
  <si>
    <t xml:space="preserve">H2O + D-Fructose 1,6-bisphosphate  -&gt; Orthophosphate + D-Fructose 6-phosphate </t>
  </si>
  <si>
    <t>PA5110</t>
  </si>
  <si>
    <t>IR02475</t>
  </si>
  <si>
    <t>(R)-2,3-Dihydroxy-3-methylbutanoate hydro-lyase</t>
  </si>
  <si>
    <t xml:space="preserve">C2591[c]  -&gt; C0001[c] + C0121[c] </t>
  </si>
  <si>
    <t xml:space="preserve">(R)-2,3-Dihydroxy-3-methylbutanoate  -&gt; H2O + 3-Methyl-2-oxobutanoate </t>
  </si>
  <si>
    <t>IR09996</t>
  </si>
  <si>
    <t>phosphonate transport via ABC system</t>
  </si>
  <si>
    <t xml:space="preserve">C3994[e] + C0001[c] + C0002[c]  -&gt; C0008[c] + C0009[c] + C0065[c] + C3994[c] </t>
  </si>
  <si>
    <t xml:space="preserve">Phosphonate[e] + H2O + ATP  -&gt; ADP + Orthophosphate + H+ + Phosphonate </t>
  </si>
  <si>
    <t>((PA3313 or PA3383) and (PA3315 or PA3316 or PA3382) and (PA3314 or PA3384 or PA3375 or PA3376))</t>
  </si>
  <si>
    <t>PA3313 PA3314 PA3315 PA3316 PA3375 PA3376 PA3382 PA3383 PA3384</t>
  </si>
  <si>
    <t>IR07919</t>
  </si>
  <si>
    <t>(S)-2-Acetolactate pyruvate-lyase (carboxylating) (R)</t>
  </si>
  <si>
    <t xml:space="preserve">2 C0020[c] + C0065[c]  -&gt; C0011[c] + C3504[c] </t>
  </si>
  <si>
    <t xml:space="preserve">2 Pyruvate + H+  -&gt; CO2 + (S)-2-Acetolactate </t>
  </si>
  <si>
    <t>IR09656</t>
  </si>
  <si>
    <t>acyl-[acyl-carrier-protein]-UDP-N-acetylglucosamine O-acyltransferase</t>
  </si>
  <si>
    <t xml:space="preserve">C0037[c] + C9391[c]  -&gt; C9392[c] + C9262[c] </t>
  </si>
  <si>
    <t xml:space="preserve">UDP-N-acetyl-D-glucosamine + (R)-3-Hydroxydecanoyl-[acyl-carrier protein]  -&gt; UDP-3-O-(3OH-C10:0)-N-acetylglucosamine + acyl carrier protein </t>
  </si>
  <si>
    <t>PA3644</t>
  </si>
  <si>
    <t>IR10065</t>
  </si>
  <si>
    <t>peptide transport in via ABC transport</t>
  </si>
  <si>
    <t xml:space="preserve">C9532[e] + C0001[c] + C0002[c]  -&gt; C0008[c] + C0009[c] + C9532[c] + C0065[c] </t>
  </si>
  <si>
    <t xml:space="preserve">peptide[e] + H2O + ATP  -&gt; ADP + Orthophosphate + peptide + H+ </t>
  </si>
  <si>
    <t>(PA1807 and (PA1808 or PA1809) and PA1810)</t>
  </si>
  <si>
    <t>IR00696</t>
  </si>
  <si>
    <t>Biotin:CoA ligase (AMP-forming)</t>
  </si>
  <si>
    <t xml:space="preserve">C0102[c] + C0065[c] + C0002[c]  -&gt; C3447[c] + C0012[c] </t>
  </si>
  <si>
    <t xml:space="preserve">Biotin + H+ + ATP  -&gt; Biotinyl-5'-AMP + Pyrophosphate </t>
  </si>
  <si>
    <t>PA4280</t>
  </si>
  <si>
    <t xml:space="preserve">C0007[c] + C0063[c]  -&gt; C1726[c] + C0065[c] </t>
  </si>
  <si>
    <t>IR08729</t>
  </si>
  <si>
    <t>iron (II) transport via ABC system</t>
  </si>
  <si>
    <t xml:space="preserve">C0021[e] + C0001[c] + C0002[c]  -&gt; C0008[c] + C0021[c] + C0009[c] + C0065[c] </t>
  </si>
  <si>
    <t xml:space="preserve">Iron[e] + H2O + ATP  -&gt; ADP + Iron + Orthophosphate + H+ </t>
  </si>
  <si>
    <t>(PA3538 and (PA4687 or PA5217) and (PA4688 or PA5216))</t>
  </si>
  <si>
    <t>PA3538 PA4687 PA4688 PA5216 PA5217</t>
  </si>
  <si>
    <t>IR03705</t>
  </si>
  <si>
    <t>Maltose alpha-D-glucosylmutase</t>
  </si>
  <si>
    <t xml:space="preserve">C0172[c]  -&gt; C0782[c] </t>
  </si>
  <si>
    <t xml:space="preserve">Maltose  -&gt; alpha,alpha-Trehalose </t>
  </si>
  <si>
    <t>PA2152</t>
  </si>
  <si>
    <t>IR09974</t>
  </si>
  <si>
    <t>manganese transport via ABC system</t>
  </si>
  <si>
    <t xml:space="preserve">C0030[e] + C0001[c] + C0002[c]  -&gt; C0008[c] + C0009[c] + C0065[c] + C0030[c] </t>
  </si>
  <si>
    <t xml:space="preserve">Manganese[e] + H2O + ATP  -&gt; ADP + Orthophosphate + H+ + Manganese </t>
  </si>
  <si>
    <t>PA2407 and PA2409 and PA2408</t>
  </si>
  <si>
    <t>PA2407 PA2408 PA2409</t>
  </si>
  <si>
    <t xml:space="preserve">C1683[e] + C0001[e]  -&gt; C0214[e] + C0065[e] </t>
  </si>
  <si>
    <t>IR10343</t>
  </si>
  <si>
    <t>GDP=D-rhamnose:GlcNac-pyrophosphorylundecaprenol rhamnotransferase</t>
  </si>
  <si>
    <t xml:space="preserve">C0930[c] + C1970[c]  -&gt; C0031[c] + C9584[c] + C0065[c] </t>
  </si>
  <si>
    <t xml:space="preserve">N-Acetyl-D-glucosaminyldiphosphoundecaprenol + GDP-6-deoxy-D-mannose  -&gt; GDP + Rha-(alpha1,4)-N-acetylglucosamine pyrophosphorylundecaprenol + H+ </t>
  </si>
  <si>
    <t>PA5447</t>
  </si>
  <si>
    <t>IR04157</t>
  </si>
  <si>
    <t>5-Hydroxyindoleacetaldehyde:NAD+ oxidoreductase</t>
  </si>
  <si>
    <t xml:space="preserve">C0001[c] + C3279[c] + C0003[c]  -&gt; C3280[c] + C0065[c] + C0004[c] </t>
  </si>
  <si>
    <t xml:space="preserve">H2O + 5-Hydroxyindoleacetaldehyde + NAD+  -&gt; 5-Hydroxyindoleacetate + H+ + NADH </t>
  </si>
  <si>
    <t>IR09681</t>
  </si>
  <si>
    <t xml:space="preserve">C9430[c] + C0005[c] + C0065[c]  -&gt; C9431[c] + C0006[c] </t>
  </si>
  <si>
    <t xml:space="preserve">3-Oxohexadecanoyl-[acyl-carrier protein] + NADPH + H+  -&gt; R-3-hydroxy-hexadecanoyl-ACP + NADP+ </t>
  </si>
  <si>
    <t>IR09680</t>
  </si>
  <si>
    <t>Tetradecanoyl-[acyl-carrier-protein]:malonyl-[acyl-carrier-protein]  C-acyltransferase</t>
  </si>
  <si>
    <t xml:space="preserve">C9297[c] + C0065[c] + C9302[c]  -&gt; C9430[c] + C0011[c] + C9262[c] </t>
  </si>
  <si>
    <t xml:space="preserve">Malonyl-[acyl-carrier protein] + H+ + Myristoyl-ACP (n-C14:0ACP)  -&gt; 3-Oxohexadecanoyl-[acyl-carrier protein] + CO2 + acyl carrier protein </t>
  </si>
  <si>
    <t>IR08769</t>
  </si>
  <si>
    <t>L-alanine transport via ABC system</t>
  </si>
  <si>
    <t xml:space="preserve">C0035[e] + C0001[c] + C0002[c]  -&gt; C0008[c] + C0009[c] + C0035[c] + C0065[c] </t>
  </si>
  <si>
    <t xml:space="preserve">L-Alanine[e] + H2O + ATP  -&gt; ADP + Orthophosphate + L-Alanine + H+ </t>
  </si>
  <si>
    <t>IR01889</t>
  </si>
  <si>
    <t>trans-4-Hydroxy-L-proline:NAD+ oxidoreductase</t>
  </si>
  <si>
    <t xml:space="preserve">C0015[c] + C0837[c]  -&gt; C2597[c] + C0964[c] </t>
  </si>
  <si>
    <t xml:space="preserve">FAD + trans-4-Hydroxy-L-proline  -&gt; L-1-Pyrroline-3-hydroxy-5-carboxylate + FADH2 </t>
  </si>
  <si>
    <t>IR10394</t>
  </si>
  <si>
    <t>D-glutamate transport in via sodium symport</t>
  </si>
  <si>
    <t xml:space="preserve">C0179[e] + C0954[e]  -&gt; C0954[c] + C0179[c] </t>
  </si>
  <si>
    <t xml:space="preserve">D-Glutamate[e] + Sodium[e]  -&gt; Sodium + D-Glutamate </t>
  </si>
  <si>
    <t>IR10006</t>
  </si>
  <si>
    <t>Seryl-tRNA synthetase</t>
  </si>
  <si>
    <t xml:space="preserve">C9543[c] + C0053[c] + C0002[c]  -&gt; C0012[c] + C0018[c] + C9544[c] </t>
  </si>
  <si>
    <t xml:space="preserve">tRNA(Ser) + L-Serine + ATP  -&gt; Pyrophosphate + AMP + L-Seryl-tRNA(Ser) </t>
  </si>
  <si>
    <t>PA2612</t>
  </si>
  <si>
    <t>IR04238</t>
  </si>
  <si>
    <t>MDRPD</t>
  </si>
  <si>
    <t xml:space="preserve">C2761[c]  -&gt; C0001[c] + C9277[c] </t>
  </si>
  <si>
    <t xml:space="preserve">5-Methylthio-5-deoxy-D-ribulose 1-phosphate  -&gt; H2O + 2,3-diketo5-methylthio-1-phosphopentane </t>
  </si>
  <si>
    <t>PA1683</t>
  </si>
  <si>
    <t>IR02640</t>
  </si>
  <si>
    <t>3-Butyn-1-al:NAD+ oxidoreductase</t>
  </si>
  <si>
    <t xml:space="preserve">C3574[c] + C0001[c] + C0003[c]  -&gt; C3573[c] + C0065[c] + C0004[c] </t>
  </si>
  <si>
    <t xml:space="preserve">3-Butyn-1-al + H2O + NAD+  -&gt; 3-Butynoate + H+ + NADH </t>
  </si>
  <si>
    <t>IR03226</t>
  </si>
  <si>
    <t>2-C-Methyl-D-erythritol 2,4-cyclodiphosphate + 2 H+ &gt;=&lt;1-Hydroxy-2-methyl-2-butenyl 4-diphosphate + H2O</t>
  </si>
  <si>
    <t xml:space="preserve">C8622[c] + C0065[c]  -&gt; C0001[c] + C8935[c] </t>
  </si>
  <si>
    <t xml:space="preserve">2-C-Methyl-D-erythritol 2,4-cyclodiphosphate + H+  -&gt; H2O + 1-Hydroxy-2-methyl-2-butenyl 4-diphosphate </t>
  </si>
  <si>
    <t>PA3803</t>
  </si>
  <si>
    <t>IR04346</t>
  </si>
  <si>
    <t>ribonucleoside-triphosphate reductase (CTP)</t>
  </si>
  <si>
    <t xml:space="preserve">C0051[c] + C9319[c]  -&gt; C0351[c] + C0001[c] + C9318[c] </t>
  </si>
  <si>
    <t xml:space="preserve">CTP + Reduced thioredoxin  -&gt; dCTP + H2O + Oxidized thioredoxin </t>
  </si>
  <si>
    <t>IR03961</t>
  </si>
  <si>
    <t>(S)-Methylmalonate semialdehyde:NAD+ oxidoreductase</t>
  </si>
  <si>
    <t xml:space="preserve">C0001[c] + C3500[c] + C0003[c]  -&gt; C1447[c] + C0065[c] + C0004[c] </t>
  </si>
  <si>
    <t xml:space="preserve">H2O + (S)-Methylmalonate semialdehyde + NAD+  -&gt; Methylmalonate + H+ + NADH </t>
  </si>
  <si>
    <t>IR01527</t>
  </si>
  <si>
    <t>ATP:N-acetyl-L-glutamate 5-phosphotransferase</t>
  </si>
  <si>
    <t xml:space="preserve">C0472[c] + C0002[c]  -&gt; C2523[c] + C0008[c] </t>
  </si>
  <si>
    <t xml:space="preserve">N-Acetyl-L-glutamate + ATP  -&gt; N-Acetyl-L-glutamate 5-phosphate + ADP </t>
  </si>
  <si>
    <t>PA5323</t>
  </si>
  <si>
    <t>IR10038</t>
  </si>
  <si>
    <t>N-(3-oxo-dodecanoyl)-L-homoserine lactone synthase</t>
  </si>
  <si>
    <t xml:space="preserve">C9377[c] + C0017[c]  -&gt; C8957[c] + C0143[c] + C9262[c] + C0065[c] </t>
  </si>
  <si>
    <t xml:space="preserve">3-Oxododecanoyl-[acyl-carrier protein] + S-Adenosyl-L-methionine  -&gt; N-(3-Oxododecanoyl)homoserine lactone + 5'-Methylthioadenosine + acyl carrier protein + H+ </t>
  </si>
  <si>
    <t>PA1432</t>
  </si>
  <si>
    <t>IR04308</t>
  </si>
  <si>
    <t>SERD D</t>
  </si>
  <si>
    <t xml:space="preserve">C0539[c]  -&gt; C0020[c] + C0957[c] </t>
  </si>
  <si>
    <t xml:space="preserve">D-Serine  -&gt; Pyruvate + NH4+ </t>
  </si>
  <si>
    <t>PA3357</t>
  </si>
  <si>
    <t>IR00149</t>
  </si>
  <si>
    <t>ATP:D-glucose 6-phosphotransferase</t>
  </si>
  <si>
    <t xml:space="preserve">C0027[c] + C0002[c]  -&gt; C0008[c] + C0077[c] + C0065[c] </t>
  </si>
  <si>
    <t xml:space="preserve">D-Glucose + ATP  -&gt; ADP + D-Glucose 6-phosphate + H+ </t>
  </si>
  <si>
    <t>PA3193</t>
  </si>
  <si>
    <t>IR00547</t>
  </si>
  <si>
    <t>GTP:alpha-D-mannose-1-phosphate guanylyltransferase</t>
  </si>
  <si>
    <t xml:space="preserve">C0480[c] + C0065[c] + C0038[c]  -&gt; C0012[c] + C0081[c] </t>
  </si>
  <si>
    <t xml:space="preserve">D-Mannose 1-phosphate + H+ + GTP  -&gt; Pyrophosphate + GDPmannose </t>
  </si>
  <si>
    <t>PA3551</t>
  </si>
  <si>
    <t>IR00406</t>
  </si>
  <si>
    <t>3-Oxopropanoate:NAD+ oxidoreductase (decarboxylating,CoA-acetylating)</t>
  </si>
  <si>
    <t xml:space="preserve">C0184[c] + C0010[c] + C0003[c]  -&gt; C0022[c] + C0011[c] + C0004[c] </t>
  </si>
  <si>
    <t xml:space="preserve">3-Oxopropanoate + CoA + NAD+  -&gt; Acetyl-CoA + CO2 + NADH </t>
  </si>
  <si>
    <t>IR09991</t>
  </si>
  <si>
    <t>Phosphatidylglycerophosphate phosphohydrolase</t>
  </si>
  <si>
    <t xml:space="preserve">50 C0001[c] + C9502[c]  -&gt; C9504[c] + 50 C0009[c] </t>
  </si>
  <si>
    <t xml:space="preserve">50 H2O + phosphatidylglycerophosphate (PAO1)  -&gt; phosphatidylglycerol (PAO1) + 50 Orthophosphate </t>
  </si>
  <si>
    <t>PA4050</t>
  </si>
  <si>
    <t>IR08747</t>
  </si>
  <si>
    <t>GLUabc</t>
  </si>
  <si>
    <t xml:space="preserve">C0023[e] + C0001[c] + C0002[c]  -&gt; C0023[c] + C0008[c] + C0009[c] + C0065[c] </t>
  </si>
  <si>
    <t xml:space="preserve">L-Glutamate[e] + H2O + ATP  -&gt; L-Glutamate + ADP + Orthophosphate + H+ </t>
  </si>
  <si>
    <t>IR10071</t>
  </si>
  <si>
    <t>L-malate transport in via proton symport</t>
  </si>
  <si>
    <t xml:space="preserve">C0127[e] + C0065[e]  -&gt; C0127[c] + C0065[c] </t>
  </si>
  <si>
    <t xml:space="preserve">(S)-Malate[e] + H+[e]  -&gt; (S)-Malate + H+ </t>
  </si>
  <si>
    <t>IR02605</t>
  </si>
  <si>
    <t>2-Octaprenyl-6-hydroxyphenol + S-Adenosyl-L-methionine &gt;=&lt;2-Octaprenyl-6-methoxyphenol + S-Adenosyl-L-homocysteine</t>
  </si>
  <si>
    <t xml:space="preserve">C3379[c] + C0017[c]  -&gt; C3380[c] + C0065[c] + C0019[c] </t>
  </si>
  <si>
    <t xml:space="preserve">2-Octaprenyl-6-hydroxyphenol + S-Adenosyl-L-methionine  -&gt; 2-Octaprenyl-6-methoxyphenol + H+ + S-Adenosyl-L-homocysteine </t>
  </si>
  <si>
    <t>IR00019</t>
  </si>
  <si>
    <t>beta-D-Glucoside glucohydrolase</t>
  </si>
  <si>
    <t xml:space="preserve">C0153[c] + C0001[c]  -&gt; 2 C0183[c] </t>
  </si>
  <si>
    <t xml:space="preserve">Cellobiose + H2O  -&gt; 2 beta-D-Glucose </t>
  </si>
  <si>
    <t>IR04282</t>
  </si>
  <si>
    <t>Heme O synthase</t>
  </si>
  <si>
    <t xml:space="preserve">C0001[c] + C0346[c] + C0028[c]  -&gt; C0012[c] + C9286[c] </t>
  </si>
  <si>
    <t xml:space="preserve">H2O + trans,trans-Farnesyl diphosphate + Heme  -&gt; Pyrophosphate + Heme O </t>
  </si>
  <si>
    <t>PA1321 or PA0113</t>
  </si>
  <si>
    <t>PA0113 PA1321</t>
  </si>
  <si>
    <t>IR10372</t>
  </si>
  <si>
    <t>Biomass imo-recon</t>
  </si>
  <si>
    <t xml:space="preserve">8669 C9597[e] + 10 C0015[c] + 3 C0076[c] + 50000 C0340[c] + 25400 C0351[c] + 24700 C0113[c] + 35000 C0116[c] + 1000 C9601[c] + 50 C0022[c] + 126000 C0051[c] + 43 C9503[c] + 136000 C0060[c] + 24700 C0352[c] + 386 C9504[c] + 3000 C0026[c] + C0028[c] + 154000 C0150[c] + 27600 C9310[c] + 25400 C0233[c] + 400 C0005[c] + 104 C9505[c] + 130 C0006[c] + 1000 C0018[c] + 450 C0065[c] + 171000 C0002[c] + 1596 C9539[c] + 6 C0010[c] + 35000 C0258[c] + 2150 C0003[c] + 203000 C0038[c] + 50 C0004[c]  -&gt; 730200 C0012[c] + 1000000 C9324[c] + 2000 C0009[c] </t>
  </si>
  <si>
    <t xml:space="preserve">8669 Pseudomonas aeruginosa LPS - common  antigen[e] + 10 FAD + 3 Succinyl-CoA + 50000 5-Methyltetrahydrofolate + 25400 dCTP + 24700 dATP + 35000 Putrescine + 1000 Protein (ECO) + 50 Acetyl-CoA + 126000 CTP + 43 phosphatidylserine (PAO1) + 136000 UTP + 24700 dTTP + 386 phosphatidylglycerol (PAO1) + 3000 UDPglucose + Heme + 154000 Glycogen + 27600 Peptidoglycan subunit of Escherichia coli + 25400 dGTP + 400 NADPH + 104 cardiolipin PAO1 + 130 NADP+ + 1000 AMP + 450 H+ + 171000 ATP + 1596 phosphatidylethanolamine PAO1 + 6 CoA + 35000 Spermidine + 2150 NAD+ + 203000 GTP + 50 NADH  -&gt; 730200 Pyrophosphate + 1000000 Biomass + 2000 Orthophosphate </t>
  </si>
  <si>
    <t>IR08770</t>
  </si>
  <si>
    <t>VALabc</t>
  </si>
  <si>
    <t xml:space="preserve">C0151[e] + C0001[c] + C0002[c]  -&gt; C0008[c] + C0151[c] + C0009[c] + C0065[c] </t>
  </si>
  <si>
    <t xml:space="preserve">L-Valine[e] + H2O + ATP  -&gt; ADP + L-Valine + Orthophosphate + H+ </t>
  </si>
  <si>
    <t>IR10045</t>
  </si>
  <si>
    <t>rhamnosyltransferase 2</t>
  </si>
  <si>
    <t xml:space="preserve">C0512[c] + C9541[c] + C0065[c]  -&gt; C9542[c] + C0291[c] </t>
  </si>
  <si>
    <t xml:space="preserve">dTDP-4-dehydro-6-deoxy-L-mannose + L-rhamnosyl-3-hydroxydecanoyl-3-hydroxydecanoate + H+  -&gt; L-rhamnosyl-Lrhamnosyl-3-hydroxydecanoyl-3-hydroxydecanoate + dTDP </t>
  </si>
  <si>
    <t>PA1130</t>
  </si>
  <si>
    <t>IR08874</t>
  </si>
  <si>
    <t>UDP-N-acetylglucosamine:undecaprenylphosphate N-acetylglucosamine -1-phosphate transfer</t>
  </si>
  <si>
    <t xml:space="preserve">C0280[c] + C0037[c]  -&gt; C0089[c] + C0930[c] </t>
  </si>
  <si>
    <t xml:space="preserve">Undecaprenyl phosphate + UDP-N-acetyl-D-glucosamine  -&gt; UMP + N-Acetyl-D-glucosaminyldiphosphoundecaprenol </t>
  </si>
  <si>
    <t>IR04050</t>
  </si>
  <si>
    <t>2-Amino-4-hydroxy-6-(erythro-1,2,3-trihydroxypropyl)dihydropteridine triphosphate + H2O &gt;=&lt;Dihydroneopterin phosphate + Pyrophosphate</t>
  </si>
  <si>
    <t xml:space="preserve">C2932[c] + C0001[c]  -&gt; C0012[c] + C3451[c] + C0065[c] </t>
  </si>
  <si>
    <t xml:space="preserve">2-Amino-4-hydroxy-6-(erythro-1,2,3-trihydroxypropyl)dihydropteridine triphosphate + H2O  -&gt; Pyrophosphate + Dihydroneopterin phosphate + H+ </t>
  </si>
  <si>
    <t>IR03610</t>
  </si>
  <si>
    <t>L-Histidinol:NAD+ oxidoreductase</t>
  </si>
  <si>
    <t xml:space="preserve">C0001[c] + C0633[c] + 2 C0003[c]  -&gt; 3 C0065[c] + C0117[c] + 2 C0004[c] </t>
  </si>
  <si>
    <t xml:space="preserve">H2O + L-Histidinol + 2 NAD+  -&gt; 3 H+ + L-Histidine + 2 NADH </t>
  </si>
  <si>
    <t>PA4448</t>
  </si>
  <si>
    <t>IR01287</t>
  </si>
  <si>
    <t>Nicotinamide ribonucleotide phosphohydrolase</t>
  </si>
  <si>
    <t xml:space="preserve">C0350[c] + C0001[c]  -&gt; C1987[c] + C0009[c] </t>
  </si>
  <si>
    <t xml:space="preserve">Nicotinamide D-ribonucleotide + H2O  -&gt; N-Ribosylnicotinamide + Orthophosphate </t>
  </si>
  <si>
    <t>IR00141</t>
  </si>
  <si>
    <t>Pyridoxamine-5'-phosphate:oxygen oxidoreductase (deaminating)</t>
  </si>
  <si>
    <t>IR00909</t>
  </si>
  <si>
    <t>2'-Deoxycytidine 5'-monophosphate phosphohydrolase</t>
  </si>
  <si>
    <t xml:space="preserve">C0001[c] + C0198[c]  -&gt; C0646[c] + C0009[c] </t>
  </si>
  <si>
    <t xml:space="preserve">H2O + dCMP  -&gt; Deoxycytidine + Orthophosphate </t>
  </si>
  <si>
    <t>IR04315</t>
  </si>
  <si>
    <t>Acyl-[acyl-carrier-protein]:malonyl-[acyl-carrier-protein] C-acyltransferase (decarboxylating)</t>
  </si>
  <si>
    <t xml:space="preserve">C9261[c] + C9297[c] + C0065[c]  -&gt; C9263[c] + C0011[c] + C9262[c] </t>
  </si>
  <si>
    <t xml:space="preserve">Acetyl-ACP + Malonyl-[acyl-carrier protein] + H+  -&gt; Acetoacetyl-ACP + CO2 + acyl carrier protein </t>
  </si>
  <si>
    <t>PA0999 or PA3286 or PA3333</t>
  </si>
  <si>
    <t>PA0999 PA3286 PA3333</t>
  </si>
  <si>
    <t>IR09892</t>
  </si>
  <si>
    <t>S-2-hydroxymyristoyl-ACP synthase</t>
  </si>
  <si>
    <t xml:space="preserve">C0007[c] + 2 C9302[c]  -&gt; 2 C9479[c] </t>
  </si>
  <si>
    <t xml:space="preserve">Oxygen + 2 Myristoyl-ACP (n-C14:0ACP)  -&gt; 2 S-2-hydroxymyristoyl-[acyl-carrier protein] </t>
  </si>
  <si>
    <t>PA4512 or PA0936</t>
  </si>
  <si>
    <t>PA0936 PA4512</t>
  </si>
  <si>
    <t>IR04283</t>
  </si>
  <si>
    <t>SHCHD2</t>
  </si>
  <si>
    <t xml:space="preserve">C9316[c] + C0003[c]  -&gt; C3360[c] + C0065[c] + C0004[c] </t>
  </si>
  <si>
    <t xml:space="preserve">Sirohydrochlorin + NAD+  -&gt; Sirochlorin + H+ + NADH </t>
  </si>
  <si>
    <t>IR03761</t>
  </si>
  <si>
    <t>Protocatechuate:oxygen 3,4-oxidoreductase (decyclizing)</t>
  </si>
  <si>
    <t xml:space="preserve">C0189[c] + C0007[c]  -&gt; C0842[c] + 2 C0065[c] </t>
  </si>
  <si>
    <t xml:space="preserve">3,4-Dihydroxybenzoate + Oxygen  -&gt; 3-Carboxy-cis,cis-muconate + 2 H+ </t>
  </si>
  <si>
    <t>PA0154 or PA0153</t>
  </si>
  <si>
    <t>PA0153 PA0154</t>
  </si>
  <si>
    <t>IR01159</t>
  </si>
  <si>
    <t>dUMP + H2O &gt;=&lt; Deoxyuridine + Orthophosphate</t>
  </si>
  <si>
    <t xml:space="preserve">C0001[c] + C0293[c]  -&gt; C0009[c] + C0408[c] </t>
  </si>
  <si>
    <t xml:space="preserve">H2O + dUMP  -&gt; Orthophosphate + Deoxyuridine </t>
  </si>
  <si>
    <t>IR00156</t>
  </si>
  <si>
    <t>Protoporphyrin ferro-lyase</t>
  </si>
  <si>
    <t xml:space="preserve">C0021[c] + C1455[c]  -&gt; C0028[c] + 2 C0065[c] </t>
  </si>
  <si>
    <t xml:space="preserve">Iron + Protoporphyrin  -&gt; Heme + 2 H+ </t>
  </si>
  <si>
    <t>PA4655</t>
  </si>
  <si>
    <t>IR00283</t>
  </si>
  <si>
    <t>ATP:sulfate adenylyltransferase</t>
  </si>
  <si>
    <t xml:space="preserve">C0048[c] + C0065[c] + C0002[c]  -&gt; C0012[c] + C0186[c] </t>
  </si>
  <si>
    <t xml:space="preserve">Sulfate + H+ + ATP  -&gt; Pyrophosphate + Adenylylsulfate </t>
  </si>
  <si>
    <t>PA4443 and PA4442</t>
  </si>
  <si>
    <t>PA4442 PA4443</t>
  </si>
  <si>
    <t>IR09632</t>
  </si>
  <si>
    <t>heptosyltransferase II</t>
  </si>
  <si>
    <t xml:space="preserve">C9413[c] + C3729[c]  -&gt; C0008[c] + C9401[c] + C0065[c] </t>
  </si>
  <si>
    <t xml:space="preserve">Pseudomonas aeruginosa LPS core precursor 1 + KDO2-lipidA + ADP-L-glycero-D-manno-heptose  -&gt; ADP + Pseudomonas aeruginosa LPS core precursor 2 + KDO2-lipidA + H+ </t>
  </si>
  <si>
    <t>PA5012</t>
  </si>
  <si>
    <t>IR00059</t>
  </si>
  <si>
    <t>Porphobilinogen ammonia-lyase (polymerizing)</t>
  </si>
  <si>
    <t xml:space="preserve">C0001[c] + 4 C0680[c]  -&gt; C0743[c] + 4 C0957[c] </t>
  </si>
  <si>
    <t xml:space="preserve">H2O + 4 Porphobilinogen  -&gt; Hydroxymethylbilane + 4 NH4+ </t>
  </si>
  <si>
    <t>PA5260</t>
  </si>
  <si>
    <t>IR04278</t>
  </si>
  <si>
    <t>ACPS1</t>
  </si>
  <si>
    <t xml:space="preserve">C9264[c] + C0010[c]  -&gt; C0045[c] + C9262[c] + C0065[c] </t>
  </si>
  <si>
    <t xml:space="preserve">apoprotein [acyl carrier protein] + CoA  -&gt; Adenosine 3',5'-bisphosphate + acyl carrier protein + H+ </t>
  </si>
  <si>
    <t>PA1165</t>
  </si>
  <si>
    <t>IR09691</t>
  </si>
  <si>
    <t>(3R)-3-Hydroxy-cis-dodec-5-enoyl-[acyl-carrier-protein] hydro-lyase</t>
  </si>
  <si>
    <t xml:space="preserve">C9439[c]  -&gt; C9440[c] + C0001[c] </t>
  </si>
  <si>
    <t xml:space="preserve">R-3-hydroxy-(5Z)-dodecenoyl-ACP  -&gt; trans,cis-Dodec-2,5-dienoyl-acp + H2O </t>
  </si>
  <si>
    <t>IR03590</t>
  </si>
  <si>
    <t>IMP:L-aspartate ligase (GDP-forming)</t>
  </si>
  <si>
    <t xml:space="preserve">C0112[c] + C0041[c] + C0038[c]  -&gt; C0031[c] + C2339[c] + C0009[c] + 2 C0065[c] </t>
  </si>
  <si>
    <t xml:space="preserve">IMP + L-Aspartate + GTP  -&gt; GDP + N6-(1,2-Dicarboxyethyl)-AMP + Orthophosphate + 2 H+ </t>
  </si>
  <si>
    <t>PA4938</t>
  </si>
  <si>
    <t>IR10012</t>
  </si>
  <si>
    <t xml:space="preserve">C9253[c] + C0067[c]  -&gt; C0058[c] + C9556[c] </t>
  </si>
  <si>
    <t xml:space="preserve">2-keto-4-methylthiobutyrate + L-Tyrosine  -&gt; L-Methionine + 3-(4-hydroxyphenyl)-2-oxopropanoate </t>
  </si>
  <si>
    <t>IR00491</t>
  </si>
  <si>
    <t>cis-1,2-Dihydroxycyclohexa-3,5-diene-1-carboxylate:NAD+oxidoreductase</t>
  </si>
  <si>
    <t xml:space="preserve">C3668[c] + C0003[c]  -&gt; C0011[c] + C0065[c] + C0075[c] + C0004[c] </t>
  </si>
  <si>
    <t xml:space="preserve">1,6-Dihydroxy-cis-2,4-cyclohexadiene-1-carboxylic acid + NAD+  -&gt; CO2 + H+ + Catechol + NADH </t>
  </si>
  <si>
    <t>PA2515</t>
  </si>
  <si>
    <t>IR04366</t>
  </si>
  <si>
    <t>NTRIR2x</t>
  </si>
  <si>
    <t xml:space="preserve">C0073[c] + 5 C0065[c] + 3 C0004[c]  -&gt; 2 C0001[c] + C0957[c] + 3 C0003[c] </t>
  </si>
  <si>
    <t xml:space="preserve">Nitrite + 5 H+ + 3 NADH  -&gt; 2 H2O + NH4+ + 3 NAD+ </t>
  </si>
  <si>
    <t>PA1781 or PA1780</t>
  </si>
  <si>
    <t>PA1780 PA1781</t>
  </si>
  <si>
    <t>IR09743</t>
  </si>
  <si>
    <t>Beta-alanine reversible transport via proton symport</t>
  </si>
  <si>
    <t xml:space="preserve">C0065[e] + C0083[e]  -&gt; C0083[c] + C0065[c] </t>
  </si>
  <si>
    <t xml:space="preserve">H+[e] + beta-Alanine[e]  -&gt; beta-Alanine + H+ </t>
  </si>
  <si>
    <t>IR03560</t>
  </si>
  <si>
    <t>ATP:GTP 3'-pyrophosphotransferase</t>
  </si>
  <si>
    <t xml:space="preserve">C0002[c] + C0038[c]  -&gt; C2711[c] + C0018[c] + C0065[c] </t>
  </si>
  <si>
    <t xml:space="preserve">ATP + GTP  -&gt; Guanosine 3'-diphosphate 5'-triphosphate + AMP + H+ </t>
  </si>
  <si>
    <t>PA0934</t>
  </si>
  <si>
    <t>IR09888</t>
  </si>
  <si>
    <t>1-hydroxyphenazine synthase</t>
  </si>
  <si>
    <t xml:space="preserve">C0007[c] + C9476[c] + C0065[c] + C0004[c]  -&gt; C0001[c] + C9477[c] + C0011[c] + C0003[c] </t>
  </si>
  <si>
    <t xml:space="preserve">Oxygen + phenazine-1-carboxylic acid + H+ + NADH  -&gt; H2O + 1-hydroxyphenazine + CO2 + NAD+ </t>
  </si>
  <si>
    <t>IR00318</t>
  </si>
  <si>
    <t>L-Aspartate:L-glutamine amido-ligase (AMP-forming)</t>
  </si>
  <si>
    <t xml:space="preserve">C0001[c] + C0041[c] + C0052[c] + C0002[c]  -&gt; C0129[c] + C0023[c] + C0012[c] + C0018[c] + C0065[c] </t>
  </si>
  <si>
    <t xml:space="preserve">H2O + L-Aspartate + L-Glutamine + ATP  -&gt; L-Asparagine + L-Glutamate + Pyrophosphate + AMP + H+ </t>
  </si>
  <si>
    <t>PA3459 or PA2084</t>
  </si>
  <si>
    <t>PA2084 PA3459</t>
  </si>
  <si>
    <t>IR10333</t>
  </si>
  <si>
    <t>3'-hydroxy-decanoyl-3-hydroxydecanoate-acp lyase</t>
  </si>
  <si>
    <t xml:space="preserve">C0001[c] + C9574[c]  -&gt; C9481[c] + C9262[c] </t>
  </si>
  <si>
    <t xml:space="preserve">H2O + (3S)-hydroxydecanoyl-(3S)-hydroxydecanoyl-ACP  -&gt; 3-hydroxydecanoyl-3-hydroxydecanoate + acyl carrier protein </t>
  </si>
  <si>
    <t>IR00013</t>
  </si>
  <si>
    <t>Ferrocytochrome-c:hydrogen-peroxide oxidoreductase</t>
  </si>
  <si>
    <t xml:space="preserve">2 C0108[c] + C0025[c] + 2 C0065[c]  -&gt; 2 C0107[c] + 2 C0001[c] </t>
  </si>
  <si>
    <t xml:space="preserve">2 Ferrocytochrome c + H2O2 + 2 H+  -&gt; 2 Ferricytochrome c + 2 H2O </t>
  </si>
  <si>
    <t>PA4587</t>
  </si>
  <si>
    <t xml:space="preserve">C0234[c] + C1939[c] + C0002[c]  -&gt; C0008[c] + C0009[c] + C2037[c] + C0065[c] </t>
  </si>
  <si>
    <t>IR08823</t>
  </si>
  <si>
    <t>L-proline transport via ABC system</t>
  </si>
  <si>
    <t xml:space="preserve">C0126[e] + C0001[c] + C0002[c]  -&gt; C0008[c] + C0126[c] + C0009[c] + C0065[c] </t>
  </si>
  <si>
    <t xml:space="preserve">L-Proline[e] + H2O + ATP  -&gt; ADP + L-Proline + Orthophosphate + H+ </t>
  </si>
  <si>
    <t>IR00799</t>
  </si>
  <si>
    <t>(S)-Malate:(acceptor) oxidoreductase</t>
  </si>
  <si>
    <t xml:space="preserve">C0127[c] + C0015[c]  -&gt; C0032[c] + C0964[c] </t>
  </si>
  <si>
    <t xml:space="preserve">(S)-Malate + FAD  -&gt; Oxaloacetate + FADH2 </t>
  </si>
  <si>
    <t>PA3452 or PA4640</t>
  </si>
  <si>
    <t>PA3452 PA4640</t>
  </si>
  <si>
    <t>IR09927</t>
  </si>
  <si>
    <t>alginate o-acetyltransferase</t>
  </si>
  <si>
    <t xml:space="preserve">C9491[c] + C9261[c]  -&gt; C9489[c] + C9262[c] </t>
  </si>
  <si>
    <t xml:space="preserve">Epimerized Alginate Dimer + Acetyl-ACP  -&gt; Acetylated Alginate + acyl carrier protein </t>
  </si>
  <si>
    <t>PA3549 or PA3548 or PA3550</t>
  </si>
  <si>
    <t>PA3548 PA3549 PA3550</t>
  </si>
  <si>
    <t>IR00840</t>
  </si>
  <si>
    <t>Phenylpyruvate:oxygen oxidoreductase (hydroxylating,decarboxylating)</t>
  </si>
  <si>
    <t xml:space="preserve">C0139[c] + C0007[c] + C0065[c]  -&gt; C0011[c] + C3414[c] </t>
  </si>
  <si>
    <t xml:space="preserve">Phenylpyruvate + Oxygen + H+  -&gt; CO2 + 2-Hydroxyphenylacetate </t>
  </si>
  <si>
    <t>PA0865 or PA0242</t>
  </si>
  <si>
    <t>IR09641</t>
  </si>
  <si>
    <t>(3R)-3-Hydroxybutanoyl-[acyl-carrier protein]:NADP+ oxidoreductase</t>
  </si>
  <si>
    <t xml:space="preserve">C9263[c] + C0005[c] + C0065[c]  -&gt; C0006[c] + C9383[c] </t>
  </si>
  <si>
    <t xml:space="preserve">Acetoacetyl-ACP + NADPH + H+  -&gt; NADP+ + (R)-3-Hydroxybutanoyl-[acyl-carrier protein] </t>
  </si>
  <si>
    <t>IR00597</t>
  </si>
  <si>
    <t>10-Formyltetrahydrofolate amidohydrolase</t>
  </si>
  <si>
    <t xml:space="preserve">C0193[c] + C0001[c]  -&gt; C0085[c] + C0047[c] + C0065[c] </t>
  </si>
  <si>
    <t xml:space="preserve">10-Formyltetrahydrofolate + H2O  -&gt; Tetrahydrofolate + Formate + H+ </t>
  </si>
  <si>
    <t>PA5420 or PA4314</t>
  </si>
  <si>
    <t>PA4314 PA5420</t>
  </si>
  <si>
    <t>IR08155</t>
  </si>
  <si>
    <t>4-Methyl-2-oxopentanoate + CO2 &gt;=&lt;3-Carboxy-4-methyl-2-oxopentanoate (R)</t>
  </si>
  <si>
    <t xml:space="preserve">C2576[c] + C0065[c]  -&gt; C0192[c] + C0011[c] </t>
  </si>
  <si>
    <t xml:space="preserve">3-Carboxy-4-methyl-2-oxopentanoate + H+  -&gt; 4-Methyl-2-oxopentanoate + CO2 </t>
  </si>
  <si>
    <t>IR00356</t>
  </si>
  <si>
    <t xml:space="preserve">C0779[c] + C0319[c]  -&gt; C0029[c] + C0058[c] + C0065[c] </t>
  </si>
  <si>
    <t xml:space="preserve">O-Acetyl-L-homoserine + Methanethiol  -&gt; Acetate + L-Methionine + H+ </t>
  </si>
  <si>
    <t>IR03420</t>
  </si>
  <si>
    <t>di-trans,poly-cis-Decaprenyl-diphosphate:isopentenyl-diphosphateundecaprenylcistransferase</t>
  </si>
  <si>
    <t xml:space="preserve">C8534[c] + 7 C0111[c]  -&gt; 7 C0012[c] + C2753[c] </t>
  </si>
  <si>
    <t xml:space="preserve">trans,trans,cis-Geranylgeranyl diphosphate + 7 Isopentenyl diphosphate  -&gt; 7 Pyrophosphate + di-trans,poly-cis-Undecaprenyl diphosphate </t>
  </si>
  <si>
    <t>IR03577</t>
  </si>
  <si>
    <t>gamma-L-Glutamyl-L-cysteine:glycine ligase (ADP-forming)</t>
  </si>
  <si>
    <t xml:space="preserve">C0033[c] + C0500[c] + C0002[c]  -&gt; C0008[c] + C0042[c] + C0009[c] + C0065[c] </t>
  </si>
  <si>
    <t xml:space="preserve">Glycine + gamma-L-Glutamyl-L-cysteine + ATP  -&gt; ADP + Glutathione + Orthophosphate + H+ </t>
  </si>
  <si>
    <t>PA0407</t>
  </si>
  <si>
    <t>IR09619</t>
  </si>
  <si>
    <t>UDP-3-0-acyl N-acetylglucosamine deacetylase</t>
  </si>
  <si>
    <t xml:space="preserve">C0001[c] + C9392[c]  -&gt; C0029[c] + C9393[c] + C0065[c] </t>
  </si>
  <si>
    <t xml:space="preserve">H2O + UDP-3-O-(3OH-C10:0)-N-acetylglucosamine  -&gt; Acetate + UDP-3-O-(3OH-C10:0)-D-glucosamine + H+ </t>
  </si>
  <si>
    <t>PA4406</t>
  </si>
  <si>
    <t>IR00945</t>
  </si>
  <si>
    <t>5-O-(1-Carboxyvinyl)-3-phosphoshikimate phosphate-lyase</t>
  </si>
  <si>
    <t xml:space="preserve">C0917[c]  -&gt; C0009[c] + C0208[c] </t>
  </si>
  <si>
    <t xml:space="preserve">5-O-(1-Carboxyvinyl)-3-phosphoshikimate  -&gt; Orthophosphate + Chorismate </t>
  </si>
  <si>
    <t>PA1681</t>
  </si>
  <si>
    <t>EX_EC9527</t>
  </si>
  <si>
    <t>EX EC9527</t>
  </si>
  <si>
    <t xml:space="preserve">C9527[e]  &lt;=&gt; </t>
  </si>
  <si>
    <t xml:space="preserve">Molybdate[e]  &lt;=&gt; </t>
  </si>
  <si>
    <t>EX_EC1919</t>
  </si>
  <si>
    <t>EX EC1919</t>
  </si>
  <si>
    <t xml:space="preserve">C1919[e]  &lt;=&gt; </t>
  </si>
  <si>
    <t xml:space="preserve">(R,R)-Butane-2,3-diol[e]  &lt;=&gt; </t>
  </si>
  <si>
    <t>EX_EC0104</t>
  </si>
  <si>
    <t>EX EC0104</t>
  </si>
  <si>
    <t xml:space="preserve">C0104[e]  &lt;=&gt; </t>
  </si>
  <si>
    <t xml:space="preserve">Fumarate[e]  &lt;=&gt; </t>
  </si>
  <si>
    <t>EX_EC0009</t>
  </si>
  <si>
    <t>EX EC0009</t>
  </si>
  <si>
    <t xml:space="preserve">C0009[e]  &lt;=&gt; </t>
  </si>
  <si>
    <t xml:space="preserve">Orthophosphate[e]  &lt;=&gt; </t>
  </si>
  <si>
    <t>EX_EC0024</t>
  </si>
  <si>
    <t>EX EC0024</t>
  </si>
  <si>
    <t xml:space="preserve">C0024[e]  &lt;=&gt; </t>
  </si>
  <si>
    <t xml:space="preserve">2-Oxoglutarate[e]  &lt;=&gt; </t>
  </si>
  <si>
    <t>EX_EC9595</t>
  </si>
  <si>
    <t>EX EC9595</t>
  </si>
  <si>
    <t xml:space="preserve">C9595[e]  &lt;=&gt; </t>
  </si>
  <si>
    <t xml:space="preserve">Pseudomonas aeruginosa LPS - O5 antigen polymer[e]  &lt;=&gt; </t>
  </si>
  <si>
    <t>EX_EC3026</t>
  </si>
  <si>
    <t>EX EC3026</t>
  </si>
  <si>
    <t xml:space="preserve">C3026[e]  &lt;=&gt; </t>
  </si>
  <si>
    <t xml:space="preserve">5'-Deoxyadenosine[e]  &lt;=&gt; </t>
  </si>
  <si>
    <t>EX_EC0300</t>
  </si>
  <si>
    <t>EX EC0300</t>
  </si>
  <si>
    <t xml:space="preserve">C0300[e]  &lt;=&gt; </t>
  </si>
  <si>
    <t xml:space="preserve">Thiamin[e]  &lt;=&gt; </t>
  </si>
  <si>
    <t>EX_EC0144</t>
  </si>
  <si>
    <t>EX EC0144</t>
  </si>
  <si>
    <t xml:space="preserve">C0144[e]  &lt;=&gt; </t>
  </si>
  <si>
    <t xml:space="preserve">Cobalt[e]  &lt;=&gt; </t>
  </si>
  <si>
    <t>EX_EC9596</t>
  </si>
  <si>
    <t>EX EC9596</t>
  </si>
  <si>
    <t xml:space="preserve">C9596[e]  &lt;=&gt; </t>
  </si>
  <si>
    <t xml:space="preserve">Pseudomonas aeruginosa O5 lipopolysaccharide[e]  &lt;=&gt; </t>
  </si>
  <si>
    <t>EX_EC9324</t>
  </si>
  <si>
    <t>EX EC9324</t>
  </si>
  <si>
    <t xml:space="preserve">C9324[e]  &lt;=&gt; </t>
  </si>
  <si>
    <t xml:space="preserve">Biomass[e]  &lt;=&gt; </t>
  </si>
  <si>
    <t>EX_EC0116</t>
  </si>
  <si>
    <t>EX EC0116</t>
  </si>
  <si>
    <t xml:space="preserve">C0116[e]  &lt;=&gt; </t>
  </si>
  <si>
    <t xml:space="preserve">Putrescine[e]  &lt;=&gt; </t>
  </si>
  <si>
    <t>EX_EC0214</t>
  </si>
  <si>
    <t>EX EC0214</t>
  </si>
  <si>
    <t xml:space="preserve">C0214[e]  &lt;=&gt; </t>
  </si>
  <si>
    <t xml:space="preserve">D-Gluconic acid[e]  &lt;=&gt; </t>
  </si>
  <si>
    <t>EX_EC0073</t>
  </si>
  <si>
    <t>EX EC0073</t>
  </si>
  <si>
    <t xml:space="preserve">C0073[e]  &lt;=&gt; </t>
  </si>
  <si>
    <t xml:space="preserve">Nitrite[e]  &lt;=&gt; </t>
  </si>
  <si>
    <t>EX_EC0304</t>
  </si>
  <si>
    <t>EX EC0304</t>
  </si>
  <si>
    <t xml:space="preserve">C0304[e]  &lt;=&gt; </t>
  </si>
  <si>
    <t xml:space="preserve">Xanthine[e]  &lt;=&gt; </t>
  </si>
  <si>
    <t>EX_EC0530</t>
  </si>
  <si>
    <t>EX EC0530</t>
  </si>
  <si>
    <t xml:space="preserve">C0530[e]  &lt;=&gt; </t>
  </si>
  <si>
    <t xml:space="preserve">Betaine[e]  &lt;=&gt; </t>
  </si>
  <si>
    <t>EX_EC0096</t>
  </si>
  <si>
    <t>EX EC0096</t>
  </si>
  <si>
    <t xml:space="preserve">C0096[e]  &lt;=&gt; </t>
  </si>
  <si>
    <t xml:space="preserve">Choline[e]  &lt;=&gt; </t>
  </si>
  <si>
    <t>EX_EC0115</t>
  </si>
  <si>
    <t>EX EC0115</t>
  </si>
  <si>
    <t xml:space="preserve">C0115[e]  &lt;=&gt; </t>
  </si>
  <si>
    <t xml:space="preserve">D-Alanine[e]  &lt;=&gt; </t>
  </si>
  <si>
    <t>EX_EC9582</t>
  </si>
  <si>
    <t>EX EC9582</t>
  </si>
  <si>
    <t xml:space="preserve">C9582[e]  &lt;=&gt; </t>
  </si>
  <si>
    <t xml:space="preserve">Pseudomonas aeruginosa LPS - glycoform1[e]  &lt;=&gt; </t>
  </si>
  <si>
    <t>EX_EC0248</t>
  </si>
  <si>
    <t>EX EC0248</t>
  </si>
  <si>
    <t xml:space="preserve">C0248[e]  &lt;=&gt; </t>
  </si>
  <si>
    <t xml:space="preserve">Magnesium[e]  &lt;=&gt; </t>
  </si>
  <si>
    <t>EX_EC0098</t>
  </si>
  <si>
    <t>EX EC0098</t>
  </si>
  <si>
    <t xml:space="preserve">C0098[e]  &lt;=&gt; </t>
  </si>
  <si>
    <t xml:space="preserve">Glycerol[e]  &lt;=&gt; </t>
  </si>
  <si>
    <t>EX_EC0020</t>
  </si>
  <si>
    <t>EX EC0020</t>
  </si>
  <si>
    <t xml:space="preserve">C0020[e]  &lt;=&gt; </t>
  </si>
  <si>
    <t xml:space="preserve">Pyruvate[e]  &lt;=&gt; </t>
  </si>
  <si>
    <t>EX_EC0236</t>
  </si>
  <si>
    <t>EX EC0236</t>
  </si>
  <si>
    <t xml:space="preserve">C0236[e]  &lt;=&gt; </t>
  </si>
  <si>
    <t xml:space="preserve">Nickel[e]  &lt;=&gt; </t>
  </si>
  <si>
    <t>EX_EC0518</t>
  </si>
  <si>
    <t>EX EC0518</t>
  </si>
  <si>
    <t xml:space="preserve">C0518[e]  &lt;=&gt; </t>
  </si>
  <si>
    <t xml:space="preserve">Nitrogen[e]  &lt;=&gt; </t>
  </si>
  <si>
    <t>EX_EC0147</t>
  </si>
  <si>
    <t>EX EC0147</t>
  </si>
  <si>
    <t xml:space="preserve">C0147[e]  &lt;=&gt; </t>
  </si>
  <si>
    <t xml:space="preserve">Agmatine[e]  &lt;=&gt; </t>
  </si>
  <si>
    <t>EX_EC0262</t>
  </si>
  <si>
    <t>EX EC0262</t>
  </si>
  <si>
    <t xml:space="preserve">C0262[e]  &lt;=&gt; </t>
  </si>
  <si>
    <t xml:space="preserve">Thiosulfate[e]  &lt;=&gt; </t>
  </si>
  <si>
    <t>EX_EC0034</t>
  </si>
  <si>
    <t>EX EC0034</t>
  </si>
  <si>
    <t xml:space="preserve">C0034[e]  &lt;=&gt; </t>
  </si>
  <si>
    <t xml:space="preserve">Zinc[e]  &lt;=&gt; </t>
  </si>
  <si>
    <t>EX_EC0258</t>
  </si>
  <si>
    <t>EX EC0258</t>
  </si>
  <si>
    <t xml:space="preserve">C0258[e]  &lt;=&gt; </t>
  </si>
  <si>
    <t xml:space="preserve">Spermidine[e]  &lt;=&gt; </t>
  </si>
  <si>
    <t>EX_EC0058</t>
  </si>
  <si>
    <t>EX EC0058</t>
  </si>
  <si>
    <t xml:space="preserve">C0058[e]  &lt;=&gt; </t>
  </si>
  <si>
    <t xml:space="preserve">L-Methionine[e]  &lt;=&gt; </t>
  </si>
  <si>
    <t>EX_EC0954</t>
  </si>
  <si>
    <t>EX EC0954</t>
  </si>
  <si>
    <t xml:space="preserve">C0954[e]  &lt;=&gt; </t>
  </si>
  <si>
    <t xml:space="preserve">Sodium[e]  &lt;=&gt; </t>
  </si>
  <si>
    <t>EX_EC0382</t>
  </si>
  <si>
    <t>EX EC0382</t>
  </si>
  <si>
    <t xml:space="preserve">C0382[e]  &lt;=&gt; </t>
  </si>
  <si>
    <t xml:space="preserve">(R)-Malate[e]  &lt;=&gt; </t>
  </si>
  <si>
    <t>EX_EC9583</t>
  </si>
  <si>
    <t>EX EC9583</t>
  </si>
  <si>
    <t xml:space="preserve">C9583[e]  &lt;=&gt; </t>
  </si>
  <si>
    <t xml:space="preserve">Pseudomonas aeruginosa LPS - glycoform2[e]  &lt;=&gt; </t>
  </si>
  <si>
    <t>EX_EC1078</t>
  </si>
  <si>
    <t>EX EC1078</t>
  </si>
  <si>
    <t xml:space="preserve">C1078[e]  &lt;=&gt; </t>
  </si>
  <si>
    <t xml:space="preserve">Allantoin[e]  &lt;=&gt; </t>
  </si>
  <si>
    <t>EX_EC1610</t>
  </si>
  <si>
    <t>EX EC1610</t>
  </si>
  <si>
    <t xml:space="preserve">C1610[e]  &lt;=&gt; </t>
  </si>
  <si>
    <t xml:space="preserve">cis,cis-Muconate[e]  &lt;=&gt; </t>
  </si>
  <si>
    <t>EX_EC0994</t>
  </si>
  <si>
    <t>EX EC0994</t>
  </si>
  <si>
    <t xml:space="preserve">C0994[e]  &lt;=&gt; </t>
  </si>
  <si>
    <t xml:space="preserve">Cadmium[e]  &lt;=&gt; </t>
  </si>
  <si>
    <t>EX_EC0375</t>
  </si>
  <si>
    <t>EX EC0375</t>
  </si>
  <si>
    <t xml:space="preserve">C0375[e]  &lt;=&gt; </t>
  </si>
  <si>
    <t xml:space="preserve">Glutarate[e]  &lt;=&gt; </t>
  </si>
  <si>
    <t>EX_EC0056</t>
  </si>
  <si>
    <t>EX EC0056</t>
  </si>
  <si>
    <t xml:space="preserve">C0056[e]  &lt;=&gt; </t>
  </si>
  <si>
    <t xml:space="preserve">Copper[e]  &lt;=&gt; </t>
  </si>
  <si>
    <t>EX_EC9374</t>
  </si>
  <si>
    <t>EX EC9374</t>
  </si>
  <si>
    <t xml:space="preserve">C9374[e]  &lt;=&gt; </t>
  </si>
  <si>
    <t xml:space="preserve">PQS[e]  &lt;=&gt; </t>
  </si>
  <si>
    <t>EX_EC0221</t>
  </si>
  <si>
    <t>EX EC0221</t>
  </si>
  <si>
    <t xml:space="preserve">C0221[e]  &lt;=&gt; </t>
  </si>
  <si>
    <t xml:space="preserve">Glycolaldehyde[e]  &lt;=&gt; </t>
  </si>
  <si>
    <t>EX_EC0475</t>
  </si>
  <si>
    <t>EX EC0475</t>
  </si>
  <si>
    <t xml:space="preserve">C0475[e]  &lt;=&gt; </t>
  </si>
  <si>
    <t xml:space="preserve">2-Dehydro-D-gluconate[e]  &lt;=&gt; </t>
  </si>
  <si>
    <t>EX_EC0309</t>
  </si>
  <si>
    <t>EX EC0309</t>
  </si>
  <si>
    <t xml:space="preserve">C0309[e]  &lt;=&gt; </t>
  </si>
  <si>
    <t xml:space="preserve">Mannitol[e]  &lt;=&gt; </t>
  </si>
  <si>
    <t>EX_EC0133</t>
  </si>
  <si>
    <t>EX EC0133</t>
  </si>
  <si>
    <t xml:space="preserve">C0133[e]  &lt;=&gt; </t>
  </si>
  <si>
    <t xml:space="preserve">4-Hydroxybenzoate[e]  &lt;=&gt; </t>
  </si>
  <si>
    <t>EX_EC0062</t>
  </si>
  <si>
    <t>EX EC0062</t>
  </si>
  <si>
    <t xml:space="preserve">C0062[e]  &lt;=&gt; </t>
  </si>
  <si>
    <t xml:space="preserve">L-Ornithine[e]  &lt;=&gt; </t>
  </si>
  <si>
    <t>EX_EC9597</t>
  </si>
  <si>
    <t>EX EC9597</t>
  </si>
  <si>
    <t xml:space="preserve">C9597[e]  &lt;=&gt; </t>
  </si>
  <si>
    <t xml:space="preserve">Pseudomonas aeruginosa LPS - common  antigen[e]  &lt;=&gt; </t>
  </si>
  <si>
    <t>EX_EC0275</t>
  </si>
  <si>
    <t>EX EC0275</t>
  </si>
  <si>
    <t xml:space="preserve">C0275[e]  &lt;=&gt; </t>
  </si>
  <si>
    <t xml:space="preserve">4-Aminobutanoate[e]  &lt;=&gt; </t>
  </si>
  <si>
    <t>EX_EC0083</t>
  </si>
  <si>
    <t>EX EC0083</t>
  </si>
  <si>
    <t xml:space="preserve">C0083[e]  &lt;=&gt; </t>
  </si>
  <si>
    <t xml:space="preserve">beta-Alanine[e]  &lt;=&gt; </t>
  </si>
  <si>
    <t>EX_EC0179</t>
  </si>
  <si>
    <t>EX EC0179</t>
  </si>
  <si>
    <t xml:space="preserve">C0179[e]  &lt;=&gt; </t>
  </si>
  <si>
    <t xml:space="preserve">D-Glutamate[e]  &lt;=&gt; </t>
  </si>
  <si>
    <t>EX_EC0103</t>
  </si>
  <si>
    <t>EX EC0103</t>
  </si>
  <si>
    <t xml:space="preserve">C0103[e]  &lt;=&gt; </t>
  </si>
  <si>
    <t xml:space="preserve">D-Ribose[e]  &lt;=&gt; </t>
  </si>
  <si>
    <t>EX_EC0302</t>
  </si>
  <si>
    <t>EX EC0302</t>
  </si>
  <si>
    <t xml:space="preserve">C0302[e]  &lt;=&gt; </t>
  </si>
  <si>
    <t xml:space="preserve">Cytosine[e]  &lt;=&gt; </t>
  </si>
  <si>
    <t>EX_EC3994</t>
  </si>
  <si>
    <t>EX EC3994</t>
  </si>
  <si>
    <t xml:space="preserve">C3994[e]  &lt;=&gt; </t>
  </si>
  <si>
    <t xml:space="preserve">Phosphonate[e]  &lt;=&gt; </t>
  </si>
  <si>
    <t>EX_EC0201</t>
  </si>
  <si>
    <t>EX EC0201</t>
  </si>
  <si>
    <t xml:space="preserve">C0201[e]  &lt;=&gt; </t>
  </si>
  <si>
    <t xml:space="preserve">Nitrate[e]  &lt;=&gt; </t>
  </si>
  <si>
    <t>EX_EC9489</t>
  </si>
  <si>
    <t>EX EC9489</t>
  </si>
  <si>
    <t xml:space="preserve">C9489[e]  &lt;=&gt; </t>
  </si>
  <si>
    <t xml:space="preserve">Acetylated Alginate[e]  &lt;=&gt; </t>
  </si>
  <si>
    <t>EX_EC3638</t>
  </si>
  <si>
    <t>EX EC3638</t>
  </si>
  <si>
    <t xml:space="preserve">C3638[e]  &lt;=&gt; </t>
  </si>
  <si>
    <t xml:space="preserve">Fe-enterobactin[e]  &lt;=&gt; </t>
  </si>
  <si>
    <t>EX_EC9587</t>
  </si>
  <si>
    <t>EX EC9587</t>
  </si>
  <si>
    <t xml:space="preserve">C9587[e]  &lt;=&gt; </t>
  </si>
  <si>
    <t xml:space="preserve">Pseudomonas Common O Polysaccharide[e]  &lt;=&gt; </t>
  </si>
  <si>
    <t>EX_EC0090</t>
  </si>
  <si>
    <t>EX EC0090</t>
  </si>
  <si>
    <t xml:space="preserve">C0090[e]  &lt;=&gt; </t>
  </si>
  <si>
    <t xml:space="preserve">Uracil[e]  &lt;=&gt; </t>
  </si>
  <si>
    <t>EX_EC9512</t>
  </si>
  <si>
    <t>EX EC9512</t>
  </si>
  <si>
    <t xml:space="preserve">C9512[e]  &lt;=&gt; </t>
  </si>
  <si>
    <t xml:space="preserve">Fe3+[e]  &lt;=&gt; </t>
  </si>
  <si>
    <t>EX_EC0303</t>
  </si>
  <si>
    <t>EX EC0303</t>
  </si>
  <si>
    <t xml:space="preserve">C0303[e]  &lt;=&gt; </t>
  </si>
  <si>
    <t xml:space="preserve">Malonate[e]  &lt;=&gt; </t>
  </si>
  <si>
    <t>EX_EC9532</t>
  </si>
  <si>
    <t>EX EC9532</t>
  </si>
  <si>
    <t xml:space="preserve">C9532[e]  &lt;=&gt; </t>
  </si>
  <si>
    <t xml:space="preserve">peptide[e]  &lt;=&gt; </t>
  </si>
  <si>
    <t>EX_EC0127</t>
  </si>
  <si>
    <t>EX EC0127</t>
  </si>
  <si>
    <t xml:space="preserve">C0127[e]  &lt;=&gt; </t>
  </si>
  <si>
    <t xml:space="preserve">(S)-Malate[e]  &lt;=&gt; </t>
  </si>
  <si>
    <t>EX_EC0048</t>
  </si>
  <si>
    <t>EX EC0048</t>
  </si>
  <si>
    <t xml:space="preserve">C0048[e]  &lt;=&gt; </t>
  </si>
  <si>
    <t xml:space="preserve">Sulfate[e]  &lt;=&gt; </t>
  </si>
  <si>
    <t>EX_EC0078</t>
  </si>
  <si>
    <t>EX EC0078</t>
  </si>
  <si>
    <t xml:space="preserve">C0078[e]  &lt;=&gt; </t>
  </si>
  <si>
    <t xml:space="preserve">sn-Glycerol 3-phosphate[e]  &lt;=&gt; </t>
  </si>
  <si>
    <t>EX_EC0260</t>
  </si>
  <si>
    <t>EX EC0260</t>
  </si>
  <si>
    <t xml:space="preserve">C0260[e]  &lt;=&gt; </t>
  </si>
  <si>
    <t xml:space="preserve">L-Carnitine[e]  &lt;=&gt; </t>
  </si>
  <si>
    <t>EX_EC9536</t>
  </si>
  <si>
    <t>EX EC9536</t>
  </si>
  <si>
    <t xml:space="preserve">C9536[e]  &lt;=&gt; </t>
  </si>
  <si>
    <t xml:space="preserve">proline betaine[e]  &lt;=&gt; </t>
  </si>
  <si>
    <t>EX_EC0080</t>
  </si>
  <si>
    <t>EX EC0080</t>
  </si>
  <si>
    <t xml:space="preserve">C0080[e]  &lt;=&gt; </t>
  </si>
  <si>
    <t xml:space="preserve">D-Fructose[e]  &lt;=&gt; </t>
  </si>
  <si>
    <t>EX_EC0030</t>
  </si>
  <si>
    <t>EX EC0030</t>
  </si>
  <si>
    <t xml:space="preserve">C0030[e]  &lt;=&gt; </t>
  </si>
  <si>
    <t xml:space="preserve">Manganese[e]  &lt;=&gt; </t>
  </si>
  <si>
    <t>EX_EC3745</t>
  </si>
  <si>
    <t>EX EC3745</t>
  </si>
  <si>
    <t xml:space="preserve">C3745[e]  &lt;=&gt; </t>
  </si>
  <si>
    <t xml:space="preserve">Myristic acid[e]  &lt;=&gt; </t>
  </si>
  <si>
    <t>EX_EC1683</t>
  </si>
  <si>
    <t>EX EC1683</t>
  </si>
  <si>
    <t xml:space="preserve">C1683[e]  &lt;=&gt; </t>
  </si>
  <si>
    <t xml:space="preserve">1,5-Gluconolactone[e]  &lt;=&gt; </t>
  </si>
  <si>
    <t>EX_EC0143</t>
  </si>
  <si>
    <t>EX EC0143</t>
  </si>
  <si>
    <t xml:space="preserve">C0143[e]  &lt;=&gt; </t>
  </si>
  <si>
    <t xml:space="preserve">5'-Methylthioadenosine[e]  &lt;=&gt; </t>
  </si>
  <si>
    <t>EX_EC0021</t>
  </si>
  <si>
    <t>EX EC0021</t>
  </si>
  <si>
    <t xml:space="preserve">C0021[e]  &lt;=&gt; </t>
  </si>
  <si>
    <t xml:space="preserve">Iron[e]  &lt;=&gt; </t>
  </si>
  <si>
    <t>EX_EC0148</t>
  </si>
  <si>
    <t>EX EC0148</t>
  </si>
  <si>
    <t xml:space="preserve">C0148[e]  &lt;=&gt; </t>
  </si>
  <si>
    <t xml:space="preserve">Benzoate[e]  &lt;=&gt; </t>
  </si>
  <si>
    <t>EX_EC0359</t>
  </si>
  <si>
    <t>EX EC0359</t>
  </si>
  <si>
    <t xml:space="preserve">C0359[e]  &lt;=&gt; </t>
  </si>
  <si>
    <t xml:space="preserve">Ethanol[e]  &lt;=&gt; </t>
  </si>
  <si>
    <t>EX_EC0197</t>
  </si>
  <si>
    <t>EX EC0197</t>
  </si>
  <si>
    <t xml:space="preserve">C0197[e]  &lt;=&gt; </t>
  </si>
  <si>
    <t xml:space="preserve">Potassium[e]  &lt;=&gt; </t>
  </si>
  <si>
    <t>EX_EC9594</t>
  </si>
  <si>
    <t>EX EC9594</t>
  </si>
  <si>
    <t xml:space="preserve">C9594[e]  &lt;=&gt; </t>
  </si>
  <si>
    <t xml:space="preserve">Pseudomonas aeruginosa LPS - O5 antigen[e]  &lt;=&gt; </t>
  </si>
  <si>
    <t>EX_EC9281</t>
  </si>
  <si>
    <t>EX EC9281</t>
  </si>
  <si>
    <t xml:space="preserve">C9281[e]  &lt;=&gt; </t>
  </si>
  <si>
    <t xml:space="preserve">gamma-butyrobetaine[e]  &lt;=&gt; </t>
  </si>
  <si>
    <t>EX_EC0202</t>
  </si>
  <si>
    <t>EX EC0202</t>
  </si>
  <si>
    <t xml:space="preserve">C0202[e]  &lt;=&gt; </t>
  </si>
  <si>
    <t xml:space="preserve">Taurine[e]  &lt;=&gt; </t>
  </si>
  <si>
    <t>P. aeruginosa model</t>
  </si>
  <si>
    <t>Rxn No.</t>
  </si>
  <si>
    <t>invest objective</t>
  </si>
  <si>
    <t>trp catabolism</t>
  </si>
  <si>
    <t>thr catabolism</t>
  </si>
  <si>
    <t>cys catabolism</t>
  </si>
  <si>
    <t>met catabolism</t>
  </si>
  <si>
    <t>poonam phalak</t>
  </si>
  <si>
    <t>AA metabolism</t>
  </si>
  <si>
    <t>AA abundance</t>
  </si>
  <si>
    <t>percent</t>
  </si>
  <si>
    <t>electron donor optimized</t>
  </si>
  <si>
    <t>electron acceptor optimized</t>
  </si>
  <si>
    <t>mol O2/ mol ATP</t>
  </si>
  <si>
    <t>Cmol/mol</t>
  </si>
  <si>
    <t>Cmol S/mol ATP</t>
  </si>
  <si>
    <t>mol S/mol ATP</t>
  </si>
  <si>
    <t>e/mol</t>
  </si>
  <si>
    <t>e/Cmol</t>
  </si>
  <si>
    <t>e/ATP</t>
  </si>
  <si>
    <t>mol O2/kg Bio</t>
  </si>
  <si>
    <t>Cmol CS/kg Bio</t>
  </si>
  <si>
    <t>sum of uptake per Kg biomass</t>
  </si>
  <si>
    <t>Citr</t>
  </si>
  <si>
    <t>AA aggreg</t>
  </si>
  <si>
    <t>NA</t>
  </si>
  <si>
    <t>Donor order</t>
  </si>
  <si>
    <t>X</t>
  </si>
  <si>
    <t>ATP</t>
  </si>
  <si>
    <t>Investment (RxnC)</t>
  </si>
  <si>
    <t>(L-Glu)</t>
  </si>
  <si>
    <t>X crrtd</t>
  </si>
  <si>
    <t>ATP crrtd</t>
  </si>
  <si>
    <t>ATP Fluxes</t>
  </si>
  <si>
    <t>Biomass Fluxes</t>
  </si>
  <si>
    <t>Cmol CS/Kg Bio</t>
  </si>
  <si>
    <t>mol O2/Kg Bio</t>
  </si>
  <si>
    <t>CSP Media</t>
  </si>
  <si>
    <t>Final Concentrations</t>
  </si>
  <si>
    <t>Stock added</t>
  </si>
  <si>
    <t>Element/Molecule</t>
  </si>
  <si>
    <t>Element (mM)</t>
  </si>
  <si>
    <t>MW</t>
  </si>
  <si>
    <t>mM</t>
  </si>
  <si>
    <t>1x</t>
  </si>
  <si>
    <t>Stock concentration</t>
  </si>
  <si>
    <t>C</t>
  </si>
  <si>
    <t>N</t>
  </si>
  <si>
    <t>P</t>
  </si>
  <si>
    <t>O</t>
  </si>
  <si>
    <t>Na</t>
  </si>
  <si>
    <t>S</t>
  </si>
  <si>
    <t>K</t>
  </si>
  <si>
    <t>(g/mol)</t>
  </si>
  <si>
    <t>Base Media</t>
  </si>
  <si>
    <t>1x - 709.89mL/L</t>
  </si>
  <si>
    <r>
      <t>EDTA, Tetrasodium Salt 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2</t>
    </r>
    <r>
      <rPr>
        <sz val="11"/>
        <color theme="1"/>
        <rFont val="Calibri"/>
        <family val="2"/>
        <scheme val="minor"/>
      </rPr>
      <t>Na</t>
    </r>
    <r>
      <rPr>
        <vertAlign val="subscript"/>
        <sz val="11"/>
        <color theme="1"/>
        <rFont val="Calibri"/>
        <family val="2"/>
        <scheme val="minor"/>
      </rPr>
      <t>4</t>
    </r>
    <r>
      <rPr>
        <sz val="11"/>
        <color theme="1"/>
        <rFont val="Calibri"/>
        <family val="2"/>
        <scheme val="minor"/>
      </rPr>
      <t>O</t>
    </r>
    <r>
      <rPr>
        <vertAlign val="subscript"/>
        <sz val="11"/>
        <color theme="1"/>
        <rFont val="Calibri"/>
        <family val="2"/>
        <scheme val="minor"/>
      </rPr>
      <t xml:space="preserve">8 </t>
    </r>
    <r>
      <rPr>
        <sz val="11"/>
        <color theme="1"/>
        <rFont val="Calibri"/>
        <family val="2"/>
        <scheme val="minor"/>
      </rPr>
      <t>· 2 H</t>
    </r>
    <r>
      <rPr>
        <vertAlign val="subscript"/>
        <sz val="11"/>
        <color theme="1"/>
        <rFont val="Calibri"/>
        <family val="2"/>
        <scheme val="minor"/>
      </rPr>
      <t>2</t>
    </r>
    <r>
      <rPr>
        <sz val="11"/>
        <color theme="1"/>
        <rFont val="Calibri"/>
        <family val="2"/>
        <scheme val="minor"/>
      </rPr>
      <t>O</t>
    </r>
  </si>
  <si>
    <t>--</t>
  </si>
  <si>
    <t>MEM Non-essential AA solution</t>
  </si>
  <si>
    <t>1x - 100mL/L</t>
  </si>
  <si>
    <t>MEM Non-essential AA solution (100x)</t>
  </si>
  <si>
    <t>100mL</t>
  </si>
  <si>
    <t>MEM AA solution</t>
  </si>
  <si>
    <t>1x - 50mL/L</t>
  </si>
  <si>
    <t>MEM AA solution (50x)</t>
  </si>
  <si>
    <t>1x - 42.2mL/L</t>
  </si>
  <si>
    <t>68.045g/500mL</t>
  </si>
  <si>
    <t>1x - 57.8mL/L</t>
  </si>
  <si>
    <t>71g/500mL</t>
  </si>
  <si>
    <t>Nucleoside Stock</t>
  </si>
  <si>
    <t>100x - 10mL/L</t>
  </si>
  <si>
    <t>0.2g/100mL</t>
  </si>
  <si>
    <r>
      <t>Uracil (C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4</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r>
      <rPr>
        <sz val="11"/>
        <color theme="1"/>
        <rFont val="Calibri"/>
        <family val="2"/>
        <scheme val="minor"/>
      </rPr>
      <t>)</t>
    </r>
  </si>
  <si>
    <r>
      <t>Guanine (C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5</t>
    </r>
    <r>
      <rPr>
        <sz val="11"/>
        <color theme="1"/>
        <rFont val="Calibri"/>
        <family val="2"/>
        <scheme val="minor"/>
      </rPr>
      <t>N</t>
    </r>
    <r>
      <rPr>
        <vertAlign val="subscript"/>
        <sz val="11"/>
        <color theme="1"/>
        <rFont val="Calibri"/>
        <family val="2"/>
        <scheme val="minor"/>
      </rPr>
      <t>5</t>
    </r>
    <r>
      <rPr>
        <sz val="11"/>
        <color theme="1"/>
        <rFont val="Calibri"/>
        <family val="2"/>
        <scheme val="minor"/>
      </rPr>
      <t>O)</t>
    </r>
  </si>
  <si>
    <t>Glutamine Stock</t>
  </si>
  <si>
    <t>100x - 10mL</t>
  </si>
  <si>
    <t>1.46g/100mL</t>
  </si>
  <si>
    <t>Vitamin B12 Stock</t>
  </si>
  <si>
    <t>100,000x - 0.01mL/L  (10uL)</t>
  </si>
  <si>
    <t>0.002g/100mL</t>
  </si>
  <si>
    <t>Metals Stock</t>
  </si>
  <si>
    <t>10,000x - 0.1mL/L  (100uL)</t>
  </si>
  <si>
    <t>2.8g/100mL</t>
  </si>
  <si>
    <r>
      <t>CoCl</t>
    </r>
    <r>
      <rPr>
        <vertAlign val="subscript"/>
        <sz val="11"/>
        <color theme="1"/>
        <rFont val="Calibri"/>
        <family val="2"/>
        <scheme val="minor"/>
      </rPr>
      <t>2</t>
    </r>
    <r>
      <rPr>
        <sz val="11"/>
        <color theme="1"/>
        <rFont val="Calibri"/>
        <family val="2"/>
        <scheme val="minor"/>
      </rPr>
      <t xml:space="preserve"> · 6 H</t>
    </r>
    <r>
      <rPr>
        <vertAlign val="subscript"/>
        <sz val="11"/>
        <color theme="1"/>
        <rFont val="Calibri"/>
        <family val="2"/>
        <scheme val="minor"/>
      </rPr>
      <t>2</t>
    </r>
    <r>
      <rPr>
        <sz val="11"/>
        <color theme="1"/>
        <rFont val="Calibri"/>
        <family val="2"/>
        <scheme val="minor"/>
      </rPr>
      <t>O</t>
    </r>
  </si>
  <si>
    <t>0.012g/100mL</t>
  </si>
  <si>
    <t>Glucose Stock</t>
  </si>
  <si>
    <t>50x - 20mL/L</t>
  </si>
  <si>
    <t>40g/200mL</t>
  </si>
  <si>
    <t>g/mol</t>
  </si>
  <si>
    <t>g/L</t>
  </si>
  <si>
    <t>Vitamins:</t>
  </si>
  <si>
    <t>C10H16N2O3S</t>
  </si>
  <si>
    <t>C18H32CaN2O10</t>
  </si>
  <si>
    <t>‎C19H19N7O6</t>
  </si>
  <si>
    <t>Inositol, 2.0 mg/L</t>
  </si>
  <si>
    <t>C6H12O6</t>
  </si>
  <si>
    <t>C 6H 5NO 2</t>
  </si>
  <si>
    <t>C17H29ClN2O2</t>
  </si>
  <si>
    <t>C8H11NO3 · HCl</t>
  </si>
  <si>
    <t>C17H20N4O6</t>
  </si>
  <si>
    <t>‎C12H17N4OS+</t>
  </si>
  <si>
    <t>Citric acid, 0.1 g/L</t>
  </si>
  <si>
    <t>C6H8O7</t>
  </si>
  <si>
    <t>Trace Elements:</t>
  </si>
  <si>
    <t>H3BO3</t>
  </si>
  <si>
    <t>‎CuSO4</t>
  </si>
  <si>
    <t>KI</t>
  </si>
  <si>
    <t>FeCl3</t>
  </si>
  <si>
    <t>MgSO4</t>
  </si>
  <si>
    <t>Na2MoO4</t>
  </si>
  <si>
    <t>ZnSO4</t>
  </si>
  <si>
    <t>Salts:</t>
  </si>
  <si>
    <t>Potassium phosphate monobasic, 1.0 g/L</t>
  </si>
  <si>
    <t>‎KH2PO4</t>
  </si>
  <si>
    <t>Magnesium sulfate, 0.5 g/L</t>
  </si>
  <si>
    <t>Sodium chloride, 0.1 g/L</t>
  </si>
  <si>
    <t>‎NaCl</t>
  </si>
  <si>
    <t>Calcium chloride, 0.1 g/L</t>
  </si>
  <si>
    <t>CaCl2</t>
  </si>
  <si>
    <t>Molecular Weight</t>
  </si>
  <si>
    <t>Concentration (mg/L)</t>
  </si>
  <si>
    <t>MEM non-essential AA solution</t>
  </si>
  <si>
    <t>C2H5NO2</t>
  </si>
  <si>
    <t>L-Alanine</t>
  </si>
  <si>
    <t>C3H7NO2</t>
  </si>
  <si>
    <t>L-Asparagine</t>
  </si>
  <si>
    <t>C4H8N2O3</t>
  </si>
  <si>
    <t>L-Aspartic acid</t>
  </si>
  <si>
    <t>C4H7NO4</t>
  </si>
  <si>
    <t>L-Proline</t>
  </si>
  <si>
    <t>C5H9NO2</t>
  </si>
  <si>
    <t>L-Serine</t>
  </si>
  <si>
    <t>C3H7NO3</t>
  </si>
  <si>
    <t>L-Glutamic Acid</t>
  </si>
  <si>
    <t>C5H9NO4</t>
  </si>
  <si>
    <t>L-Arginine hydrochloride</t>
  </si>
  <si>
    <t>C6H14N4O2</t>
  </si>
  <si>
    <t>L-Cystine</t>
  </si>
  <si>
    <t>C3H7NO2S</t>
  </si>
  <si>
    <t>L-Histidine hydrochloride-H2O</t>
  </si>
  <si>
    <t>C6H9N3O2</t>
  </si>
  <si>
    <t>L-Isoleucine</t>
  </si>
  <si>
    <t>C6H13NO2</t>
  </si>
  <si>
    <t>L-Leucine</t>
  </si>
  <si>
    <t>L-Lysine hydrochloride</t>
  </si>
  <si>
    <t>C6H14N2O2</t>
  </si>
  <si>
    <t>L-Methionine</t>
  </si>
  <si>
    <t>C5H11NO2S</t>
  </si>
  <si>
    <t>L-Phenylalanine</t>
  </si>
  <si>
    <t>C9H11NO2</t>
  </si>
  <si>
    <t>L-Threonine</t>
  </si>
  <si>
    <t>C4H9NO3</t>
  </si>
  <si>
    <t>L-Tryptophan</t>
  </si>
  <si>
    <t>C11H12N2O2</t>
  </si>
  <si>
    <t>L-Tyrosine</t>
  </si>
  <si>
    <t>C9H11NO3</t>
  </si>
  <si>
    <t>L-Valine</t>
  </si>
  <si>
    <t>C5H11NO2</t>
  </si>
  <si>
    <t>Totals (mM)</t>
  </si>
  <si>
    <t>Total Elemental Concentration (mM)</t>
  </si>
  <si>
    <t>Cmol</t>
  </si>
  <si>
    <t>C:N</t>
  </si>
  <si>
    <t>N:C</t>
  </si>
  <si>
    <t>G</t>
  </si>
  <si>
    <t>GL</t>
  </si>
  <si>
    <t>GA</t>
  </si>
  <si>
    <t>GS</t>
  </si>
  <si>
    <t>Cmol/L</t>
  </si>
  <si>
    <t>%Cmol of total</t>
  </si>
  <si>
    <t>Amino Acids</t>
  </si>
  <si>
    <t>Other</t>
  </si>
  <si>
    <t>Total</t>
  </si>
  <si>
    <t>ATP from AA</t>
  </si>
  <si>
    <t>Amino acid distribution from protein coding sequences of PAOI genome</t>
  </si>
  <si>
    <t>AA w/wo NH4+</t>
  </si>
  <si>
    <t>AA preference score</t>
  </si>
  <si>
    <t>CSP+NH4+</t>
  </si>
  <si>
    <t>pH</t>
  </si>
  <si>
    <t>CSP G with NH4+</t>
  </si>
  <si>
    <t>CSP GL with NH4+</t>
  </si>
  <si>
    <t>sum of uptake per Kg biomass (no O2)</t>
  </si>
  <si>
    <t>O2</t>
  </si>
  <si>
    <t>Km</t>
  </si>
  <si>
    <t>AA score</t>
  </si>
  <si>
    <t>E. coli data</t>
  </si>
  <si>
    <t>AA specific</t>
  </si>
  <si>
    <t>CSP medium</t>
  </si>
  <si>
    <t>Typical enzyme</t>
  </si>
  <si>
    <t>data, see below</t>
  </si>
  <si>
    <t>So (mM)</t>
  </si>
  <si>
    <t>Km (mM)</t>
  </si>
  <si>
    <t>vmax (mmol/g/h)</t>
  </si>
  <si>
    <t>v (mmol/g/h)</t>
  </si>
  <si>
    <t>qATP</t>
  </si>
  <si>
    <t>mu (h-1)</t>
  </si>
  <si>
    <t>simulation</t>
  </si>
  <si>
    <t>kcat</t>
  </si>
  <si>
    <t>80/s</t>
  </si>
  <si>
    <t>central metabolism rate</t>
  </si>
  <si>
    <t>0.2 mM</t>
  </si>
  <si>
    <t>5000/cell</t>
  </si>
  <si>
    <t>density of cell</t>
  </si>
  <si>
    <t>1.1 g/cm3</t>
  </si>
  <si>
    <t>typical enzyme details:</t>
  </si>
  <si>
    <t>enzyme copy #</t>
  </si>
  <si>
    <t>https://doi.org/10.1021/bi2002289</t>
  </si>
  <si>
    <t>https://doi.org/10.1016/j.jprot.2012.06.020</t>
  </si>
  <si>
    <t>Meadows et al, 2010</t>
  </si>
  <si>
    <t>doi:10.1016/j.ymben.2009.07.006</t>
  </si>
  <si>
    <t>Bar-Even et al, 2011</t>
  </si>
  <si>
    <t>Arike et al., 2012</t>
  </si>
  <si>
    <t>Alternate optimization criteria that showed interesting trends</t>
  </si>
  <si>
    <t>Biom</t>
  </si>
  <si>
    <t>simulation data</t>
  </si>
  <si>
    <t>mol O2/ kg Bio</t>
  </si>
  <si>
    <t>mol O2/mol ATP</t>
  </si>
  <si>
    <t>2 dimension optimization, optimal electron donor yield, electron acceptor use</t>
  </si>
  <si>
    <t>Supplemental Table of Contents</t>
  </si>
  <si>
    <t>Metabolite and growth data for P. aeruginosa 215 batch growth on CSP G (glucose) medium.</t>
  </si>
  <si>
    <t>Metabolite and growth data for P. aeruginosa 215 batch growth on CSP GL (glucose, lactate) medium.</t>
  </si>
  <si>
    <t>Metabolite and growth data for P. aeruginosa 215 batch growth on CSP GA (glucose, acetate) medium.</t>
  </si>
  <si>
    <t>Metabolite and growth data for P. aeruginosa 215 batch growth on CSP GLA (glucose, lactate, acetate) medium.</t>
  </si>
  <si>
    <t>Metabolite and growth data for P. aeruginosa 215 batch growth on CSP GLAS (glucose, lactate, acetate, succinate) medium.</t>
  </si>
  <si>
    <t>Summary of ATP synthesis flux distributions for each individual substrate. Results are optimal conversion of substrate into ATP with the minimum proteome as represented by the minimum number of reactions (reaction count, RxnC).</t>
  </si>
  <si>
    <t>Summary of FBA results for individual substrates optimized for either cellular energy or biomass. Output considers maximization of product on either electron donor or electron acceptor.</t>
  </si>
  <si>
    <t>Metabolite and growth data for P. aeruginosa 215 batch growth on CSP G and CSP GL medium with the addition of NH4+.</t>
  </si>
  <si>
    <t>Comparison of amino acid preference on CSP medium with and without NH4+.</t>
  </si>
  <si>
    <t>Summary of FBA results for individual substrates optimized for either cellular energy or biomass rates.</t>
  </si>
  <si>
    <t>Summary of ATP and biomass producing flux distrubtions that utilize aggregate substrate pools.  Both flux minimization and minimal proteome are considered.</t>
  </si>
  <si>
    <t>Summary of in silico data and data analysis.</t>
  </si>
  <si>
    <t>Analysis of an alternative optimization criterion.</t>
  </si>
  <si>
    <t>Reaction Count (Minimal Proteome)</t>
  </si>
  <si>
    <t>Order predicted</t>
  </si>
  <si>
    <t>Experimental donor order</t>
  </si>
  <si>
    <t>Gluconate</t>
  </si>
  <si>
    <t>(original model from Jason Papin group DOI: 10.1128/JB.01583-07)</t>
  </si>
  <si>
    <t xml:space="preserve">Metabolic model for flux balanace analysis.  </t>
  </si>
  <si>
    <t>the O2 per ATP optimization criterion was successful at predicting amino acid preference but it did not predict preference for organic acids or glucose</t>
  </si>
  <si>
    <t>PAOI growth on CSP GLAS medium</t>
  </si>
  <si>
    <t>PAOI growth data on CSP GLAS medium.</t>
  </si>
  <si>
    <t>MATLAB code</t>
  </si>
  <si>
    <t>uses P. aeruginosa model pa_1086</t>
  </si>
  <si>
    <t>clear; clc; load('Models/pa_1086.mat');</t>
  </si>
  <si>
    <t>ub=max(pa_1086.ub); z=1e-8;</t>
  </si>
  <si>
    <t>m.S=pa_1086.S; m.c=pa_1086.c; m.b=pa_1086.b;</t>
  </si>
  <si>
    <t>m.lb=pa_1086.lb; m.ub=pa_1086.ub; m.lb(1107)=0;</t>
  </si>
  <si>
    <t>m.c([378 1032 1046])=0;</t>
  </si>
  <si>
    <t>% even with all the changes, methionine (1072) does not work</t>
  </si>
  <si>
    <t xml:space="preserve">% id=[1051]; </t>
  </si>
  <si>
    <t>id=[1107,1108,1041,1128,1060,1116,1123,1133,1079,1132,1034,1121,1078,1061,1109,1050,1038,1118,1032,1047,1136,1131,1065,1051];</t>
  </si>
  <si>
    <t>% add the reaction 1.14.12.1 pa2512-pa2514</t>
  </si>
  <si>
    <t xml:space="preserve">m.S=[m.S zeros(length(m.b),1)]; m.S([972 588 634 1004],end)=1; m.S([707 1012 446],end)=-1; m.S(832,end)=-3; </t>
  </si>
  <si>
    <t>m.lb=[m.lb;-ub]; m.ub=[m.ub;ub]; m.c=[m.c;0];</t>
  </si>
  <si>
    <t>% make methionine degradable 2.5.1.6 pa0546</t>
  </si>
  <si>
    <t>m.S=[m.S zeros(length(m.b),1)]; m.S([144 848 287],end)=-1; m.S([393 549 274],end)=1; m.lb=[m.lb;-ub]; m.ub=[m.ub;ub]; m.c=[m.c;0];</t>
  </si>
  <si>
    <t>% make cysteine degradable</t>
  </si>
  <si>
    <t>m.lb(741)=-ub;</t>
  </si>
  <si>
    <t>% make 4.4.1.1 the correct directionand reversible according to BRENDA, KEGG, and METACYC</t>
  </si>
  <si>
    <t>m.S(:,560)=-m.S(:,560); m.lb(560)=-ub;</t>
  </si>
  <si>
    <t>% add the condensed reaction 1.2.4.4 2-oxobutanoate + CoA + NAD -&gt; propanoyl-CoA + NADH + CO2</t>
  </si>
  <si>
    <t>m.S=[m.S zeros(length(m.b),1)]; m.S([923 928 1004],end)=-1; m.S([120 1012 588],end)=1; m.lb=[m.lb;0]; m.ub=[m.ub;ub]; m.c=[m.c;0];</t>
  </si>
  <si>
    <t>% make H2S excretable</t>
  </si>
  <si>
    <t>m.S=[m.S zeros(length(m.b),1)]; m.S(814,end)=-1; m.lb=[m.lb;0]; m.ub=[m.ub;ub]; m.c=[m.c;0];</t>
  </si>
  <si>
    <t>% list of nontraditional excretion reactions in pa_1086</t>
  </si>
  <si>
    <t>% ind=[1035 1036 1039 1040 1042 1043 1045 1048 1049 1051 1053 1054 1056:1058 1062 1064 1068 1071 1074:1077,...</t>
  </si>
  <si>
    <t>%      1083:1085 1087:1089 1091:1096 1099:1102 1104:1106 1111:1114 1117 1119 1120 1125 1129 1130 1135];</t>
  </si>
  <si>
    <t>ind=[1035 1036 1039 1040 1042 1043 1045 1048 1049 1053 1054 1056:1058 1062 1064 1068 1071 1074:1077,...</t>
  </si>
  <si>
    <t xml:space="preserve">     1083:1085 1087:1089 1091:1096 1099:1102 1104:1106 1111:1114 1117 1119 1120 1125 1129 1130 1135];</t>
  </si>
  <si>
    <t>m.lb(ind)=0;</t>
  </si>
  <si>
    <t>% set the granularity of finding different solutions for the tradeoff</t>
  </si>
  <si>
    <t>% low values find fewer reactions, higher values find more nutrient efficient</t>
  </si>
  <si>
    <t>points=10001; spec=[0 logspace(-12,5,points-1)];</t>
  </si>
  <si>
    <t>% set w the weighting for reactions assuming no compressed reactions</t>
  </si>
  <si>
    <t>% w=ones(length(m.lb),1);</t>
  </si>
  <si>
    <t>% set weighting function that removes excretions reactions</t>
  </si>
  <si>
    <t>% w=[1; 1; 1; 1; 1; 1; 1; 1; 1; 1; 1; 1; 1; 1; 1; 1; 1; 1; 1; 1; 1; 1; 1; 1; 1; 1; 1; 1; 1; 1; 1; 1; 1; 1; 1; 1; 1; 1; 1; 1; 1; 1; 1; 1; 1; 1; 1; 1; 1; 1; 1; 1; 1; 1; 1; 1; 1; 1; 1; 1; 1; 1; 1; 1; 1; 1; 1; 1; 1; 1; 1; 1; 1; 1; 1; 1; 1; 1; 1; 1; 1; 1; 1; 1; 1; 1; 1; 1; 1; 1; 1; 1; 1; 1; 1; 1; 1; 1; 1; 1; 1; 1; 1; 1; 1; 1; 1; 1; 1; 1; 1; 1; 1; 1; 1; 1; 1; 1; 1; 1; 1; 1; 1; 1; 1; 1; 1; 1; 1; 1; 1; 1; 1; 0; 1; 1; 1; 1; 1; 1; 1; 1; 1; 1; 1; 1; 1; 1; 1; 1; 1; 1; 1; 1; 1; 1; 1; 1; 1; 1; 1; 1; 1; 1; 1; 1; 1; 1; 1; 1; 1; 1; 1; 1; 1; 1; 1; 1; 1; 1; 1; 1; 1; 1; 0; 1; 1; 1; 1; 1; 1; 1; 1; 1; 1; 1; 1; 1; 1; 1; 1; 1; 1; 1; 1; 1; 1; 1; 1; 0; 1; 1; 1; 1; 1; 1; 1; 1; 1; 1; 1; 1; 1; 1; 1; 1; 1; 1; 1; 1; 1; 1; 1; 1; 1; 1; 1; 1; 1; 1; 1; 1; 1; 1; 1; 1; 1; 1; 1; 1; 1; 1; 1; 1; 1; 1; 1; 1; 1; 1; 1; 1; 1; 1; 1; 1; 1; 1; 1; 1; 1; 1; 1; 1; 0; 1; 1; 1; 1; 0; 1; 1; 1; 1; 1; 1; 1; 1; 0; 1; 1; 1; 1; 1; 1; 1; 1; 1; 1; 1; 1; 1; 1; 1; 1; 1; 1; 1; 0; 1; 1; 1; 1; 1; 1; 1; 1; 1; 1; 1; 1; 1; 1; 1; 1; 1; 1; 1; 1; 1; 1; 1; 1; 1; 1; 1; 1; 1; 1; 1; 0; 1; 1; 1; 1; 1; 1; 1; 1; 1; 1; 1; 1; 1; 1; 1; 1; 1; 1; 1; 1; 1; 1; 1; 1; 1; 1; 1; 1; 1; 1; 1; 1; 1; 1; 1; 1; 0; 1; 1; 1; 1; 1; 1; 1; 1; 1; 1; 1; 1; 1; 1; 1; 1; 1; 1; 1; 1; 1; 1; 1; 1; 1; 1; 1; 1; 1; 1; 1; 1; 1; 1; 1; 1; 1; 1; 1; 1; 1; 1; 1; 1; 1; 1; 1; 1; 1; 1; 1; 1; 1; 1; 1; 1; 1; 1; 1; 1; 1; 1; 1; 1; 1; 1; 1; 1; 1; 1; 1; 1; 1; 1; 1; 1; 1; 1; 0;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0; 0; 0; 0; 0; 0; 0; 0; 0; 0; 0; 0; 0; 0; 0; 0; 0; 0; 0; 0; 0; 0; 0; 0; 0; 0; 0; 0; 0; 0; 0; 0; 0; 0; 0; 0; 0; 0; 0; 0; 0; 0; 0; 0; 0; 0; 0; 0; 0; 0; 0; 0; 0; 0; 0; 0; 0; 0; 0; 0; 0; 0; 0; 0; 0; 0; 0; 0; 0; 0; 0; 0; 0; 0; 0; 0; 0; 0; 0; 0; 0; 0; 0; 0; 0; 0; 0; 0; 0; 0; 0; 0; 0; 0; 0; 0; 0; 0; 0; 0; 0; 0; 0; 0; 0; 1; 1; 1; 1; 1; 1; 1; 1;];</t>
  </si>
  <si>
    <t>% set weighting function that removes excretions reactions and does not count the TCA cycle</t>
  </si>
  <si>
    <t>w=[1;1;1;1;1;1;1;1;1;1;1;1;1;1;1;1;1;1;1;1;1;1;1;1;1;1;1;1;1;1;1;1;1;1;1;1;1;1;1;1;1;1;1;1;1;1;1;1;1;1;1;1;1;1;1;1;1;0;1;0;1;1;1;1;1;1;1;1;1;1;1;1;1;1;1;1;1;1;1;1;1;1;1;1;1;1;1;1;1;1;1;1;1;1;1;1;1;1;1;1;1;1;1;1;1;1;1;1;1;1;1;1;1;1;1;1;1;1;1;1;1;1;1;1;1;1;1;1;1;1;1;1;1;0;1;1;1;1;1;1;1;1;1;1;1;1;1;1;1;1;1;1;1;1;1;1;1;1;1;1;1;1;1;1;1;1;1;1;1;1;1;1;1;1;1;1;1;1;1;1;1;1;1;1;0;1;1;1;1;1;1;1;1;1;1;1;1;1;1;1;1;1;1;1;1;1;1;1;1;0;1;1;1;1;1;1;1;1;1;1;1;1;1;1;1;1;1;1;0;1;1;1;1;1;1;0;1;1;1;1;1;0;1;1;1;1;1;1;1;1;1;1;1;1;1;1;1;1;1;1;1;1;1;1;1;1;1;1;1;1;1;1;1;1;0;1;1;1;1;0;1;1;1;1;1;1;0;1;0;1;1;1;1;0;1;1;1;1;0;1;1;1;1;1;1;1;1;1;0;1;1;1;1;1;1;1;1;1;1;1;1;0;1;1;1;1;1;1;1;0;1;1;1;1;1;1;1;1;1;1;0;1;0;1;1;1;1;1;1;1;1;1;1;1;1;1;1;1;1;1;1;1;1;1;1;1;1;1;1;1;1;1;1;1;1;1;1;0;1;1;1;1;1;1;1;1;1;1;1;1;1;1;1;1;1;1;1;1;1;1;1;1;1;1;1;1;1;1;1;1;1;1;1;1;1;1;1;1;1;1;1;1;1;1;1;1;1;1;1;1;1;1;1;1;1;1;1;1;1;1;1;1;1;1;1;1;1;1;1;1;1;1;1;1;1;1;0;1;1;1;1;1;1;1;1;1;1;1;1;1;1;1;1;1;1;1;1;1;1;1;1;1;1;1;1;1;1;1;1;1;1;1;1;1;1;1;1;1;1;1;1;1;1;1;1;1;1;1;1;1;1;1;1;1;1;1;1;1;1;1;1;1;1;1;1;0;1;1;1;1;1;1;1;1;1;1;1;1;1;1;1;1;1;1;1;1;1;1;1;1;1;1;1;1;1;1;1;1;1;1;1;1;1;1;1;1;1;1;1;1;1;1;1;1;1;1;1;1;1;1;1;1;1;1;1;1;1;1;1;1;1;1;1;1;1;1;1;1;1;1;1;1;1;1;1;1;1;1;1;1;1;1;1;1;1;1;1;1;1;1;1;1;1;1;1;1;1;1;1;1;1;1;1;1;0;1;1;1;1;1;1;1;1;1;1;1;1;1;1;1;1;1;1;1;1;1;1;1;1;1;1;1;1;1;1;1;1;1;1;1;1;1;1;1;1;1;1;1;1;1;1;1;1;1;1;1;1;1;1;1;1;1;1;1;1;1;1;1;1;1;1;1;1;1;1;1;1;1;1;1;1;1;1;1;1;1;1;1;1;1;1;1;1;1;1;1;1;1;1;1;1;1;1;1;1;1;1;1;1;1;1;1;1;1;1;1;1;1;1;1;1;1;1;1;1;1;1;0;1;1;1;1;1;1;1;1;1;1;1;1;1;1;1;1;1;1;1;1;1;1;1;1;1;1;1;1;1;1;1;1;1;1;1;1;1;1;1;1;1;1;1;1;1;1;1;1;1;1;1;1;1;1;1;1;1;1;1;1;1;1;1;1;1;1;1;1;1;1;1;1;1;1;1;1;1;1;1;1;1;1;1;1;1;1;1;1;1;1;1;1;1;1;1;1;1;1;1;1;1;1;1;1;1;1;1;1;1;1;1;1;1;1;1;1;1;1;1;1;1;1;1;1;1;1;1;1;1;1;1;1;1;1;1;1;1;1;1;1;1;1;1;1;1;1;1;1;1;1;1;1;1;1;1;1;1;1;1;1;1;1;1;1;1;1;1;1;1;1;1;1;1;1;1;1;1;1;1;1;1;1;1;1;1;1;1;1;1;1;1;1;1;1;1;1;1;1;1;1;1;1;1;1;1;1;1;1;1;1;1;1;1;1;1;1;1;1;1;1;1;1;1;1;1;1;1;1;1;1;1;1;1;1;1;1;1;1;1;1;1;1;1;1;1;1;1;1;1;1;1;1;1;1;1;1;1;1;1;1;1;1;0;1;1;1;1;1;1;1;1;1;1;0;0;0;0;0;0;0;0;0;0;0;0;0;0;0;0;0;0;0;0;0;0;0;0;0;0;0;0;0;0;0;0;0;0;0;0;0;0;0;0;0;0;0;0;0;0;0;0;0;0;0;0;0;0;0;0;0;0;0;0;0;0;0;0;0;0;0;0;0;0;0;0;0;0;0;0;0;0;0;0;0;0;0;0;0;0;0;0;0;0;0;0;0;0;0;0;0;0;0;0;0;0;0;0;0;1;1;1;1;1;1;1;1]</t>
  </si>
  <si>
    <t>% store NGAM and restrict the upper bound for biomass production to 1 h^{-1}</t>
  </si>
  <si>
    <t xml:space="preserve">h=m.lb(378);  m.ub(1046)=1; </t>
  </si>
  <si>
    <t>% prevent oxygen production</t>
  </si>
  <si>
    <t>m.S(:,1134)=-m.S(:,1134); m.lb(1134)=0;</t>
  </si>
  <si>
    <t>% m.S(:,id(end))=-m.S(:,id(end));m.lb(id(end))=5;m.ub(id(end))=5; m.c(378)=1;</t>
  </si>
  <si>
    <t>cslength=length(id);</t>
  </si>
  <si>
    <t>% cslength=4;</t>
  </si>
  <si>
    <t>% % % solve for the optima of each carbon source</t>
  </si>
  <si>
    <t>% % % tic</t>
  </si>
  <si>
    <t>% % % for i=1:cslengthdi</t>
  </si>
  <si>
    <t>% % %   id(i)</t>
  </si>
  <si>
    <t>% % %   % make carbon source consumption positive and the uptake rate 5 mol/gdw/h</t>
  </si>
  <si>
    <t>% % %   m.S(:,id(i))=-m.S(:,id(i)); m.lb(id(i))=0; m.ub(id(i))=ub;</t>
  </si>
  <si>
    <t>% % %   for j=1:points</t>
  </si>
  <si>
    <t>% % %     m.c(id(i))=spec(j);</t>
  </si>
  <si>
    <t>% % %     % set growth rate to 1 h^{-1}, run it, then set biomass to 0 for cellular energy run</t>
  </si>
  <si>
    <t>% % %     m.lb(1046)=1; [xcb(:,i,j),r,g]=test2(m,w); m.lb(1046)=0; m.ub(ind)=0;</t>
  </si>
  <si>
    <t>% % %     % set the minimum cellular energy production to 0.01 and set the objective coefficient, then run it and reset the parameters</t>
  </si>
  <si>
    <t>% % %     m.lb(378)=1;  m.ub(378)=1; [xce(:,i,j)]=test2(m,w); m.lb(378)=h;  m.ub(378)=h; m.ub(ind)=ub;</t>
  </si>
  <si>
    <t>% % %   end</t>
  </si>
  <si>
    <t>% % %   % let the carbon source be anything but limit oxygen uptake rate to 20 mol/gdw/h</t>
  </si>
  <si>
    <t>% % %   m.lb(id(i))=0; m.ub(id(i))=ub; m.c(id(i))=0;</t>
  </si>
  <si>
    <t>% % %     m.c(1134)=spec(j);</t>
  </si>
  <si>
    <t xml:space="preserve">% % %     m.lb(1046)=1; [xob(:,i,j)]=test2(m,w); m.lb(1046)=0; m.ub(ind)=0; </t>
  </si>
  <si>
    <t>% % %     m.lb(378)=1;  [xoe(:,i,j)]=test2(m,w); m.lb(378)=h;  m.ub(ind)=ub;</t>
  </si>
  <si>
    <t>% % %   % reset the carbon source and oxygen uptake reactions</t>
  </si>
  <si>
    <t>% % %   m.c(1134)=0; m.S(:,id(i))=-m.S(:,id(i)); m.lb(1134)=0; m.ub(1134)=ub;</t>
  </si>
  <si>
    <t>% % % end</t>
  </si>
  <si>
    <t>% % % toc</t>
  </si>
  <si>
    <t>% % % file='20180911940';</t>
  </si>
  <si>
    <t>% % % [mcnce,mcncb,monoe,monob,Nce,Ncb,Noe,Nob,Ycsec]=PAprocessor(cslength,1,file,xce,xcb,xoe,xob);</t>
  </si>
  <si>
    <t>% % % find solutions for consumption of all carbon sources</t>
  </si>
  <si>
    <t>% % id=[1107,   1108,   1041,   1128,   1060,   1116,   1123,   1133,   1079,   1132,   1034,   1121,...</t>
  </si>
  <si>
    <t>% %     1078,   1061,   1109,   1050,   1038,   1118,   1032,   1047,   1136,   1131,   1065,   1051];</t>
  </si>
  <si>
    <t>% % nm={'Gluc', 'Ace',  'Suc',  'Lac',  'L-Cys','L-Gln','L-Asp','L-Trp','L-Asn','L-Glu','L-Ala','L-Pro',...</t>
  </si>
  <si>
    <t>% %     'L-Leu','L-Arg','L-Tyr','L-Ser','L-Phe','L-Thr','L-His','L-Lys','L-Val','Gly',  'L-Iso','Citrate'};</t>
  </si>
  <si>
    <t>% % cm=[6,      2,      4,      3,      3,      5,      4,      11,     4,      5,      3,      5,...</t>
  </si>
  <si>
    <t>% %     6,      6,      9,      3,      9,      4,      6,      6,      5,      2,      6,      6];</t>
  </si>
  <si>
    <t xml:space="preserve">% % m.S(:,id)=-m.S(:,id); m.lb(id)=0; m.ub(id)=ub; </t>
  </si>
  <si>
    <t>% % tic</t>
  </si>
  <si>
    <t>% % for j=1:points</t>
  </si>
  <si>
    <t>% % %   m.c(id)=spec(j)*cm; % carbon mole basis for carbon source</t>
  </si>
  <si>
    <t>% %   m.c(id)=spec(j);    % mole basis for carbon source</t>
  </si>
  <si>
    <t>% %   m.lb(378)=h; m.ub(378)=h; m.lb(1046)=1; m.ub(1046)=1; [f1(:,j),~,~]=test2(m,w);</t>
  </si>
  <si>
    <t xml:space="preserve">% %   m.ub(ind)=0; m.lb(1046)=0; m.ub(1046)=0; m.lb(378)=1; m.ub(378)=1; [f2(:,j),~,~]=test2(m,w); m.ub(ind)=ub; </t>
  </si>
  <si>
    <t>% % end</t>
  </si>
  <si>
    <t>% % toc</t>
  </si>
  <si>
    <t>% % f1s=f1(:,max(abs(f1))&lt;1000);            % screen for solutions that are not bound by the upper or lower limits</t>
  </si>
  <si>
    <t>% % [C,ia,ic]=unique(logical(f1s'),'row');  % find solutions that are unique at the binary level</t>
  </si>
  <si>
    <t>% % f1u=f1s'; f1u=f1u(ia,:); f1u=f1u';      % reduce the set of solutions to those that are unique</t>
  </si>
  <si>
    <t>% % N1=sum(and(logical(f1u),w));            % calculate the number of participating reactions</t>
  </si>
  <si>
    <t>% % % Ycsec1=(cm*f1u(id,:))./f1u(1046,:);     % calculate the carbon mole basis of carbon source per biomass cost</t>
  </si>
  <si>
    <t>% % Ycsec1=sum(f1u(id,:))./f1u(1046,:);     % calculate the mole basis of carbon source per biomass cost</t>
  </si>
  <si>
    <t>% % f1u=f1u(:,convhull(N1,Ycsec1));         % find the solutions that represent the convex hull</t>
  </si>
  <si>
    <t xml:space="preserve">% % </t>
  </si>
  <si>
    <t>% % f2s=f2(:,max(abs(f2))&lt;1000);            % screen for solutions that are not bound by the upper or lower limits</t>
  </si>
  <si>
    <t>% % [C,ia,ic]=unique(logical(f2s'),'row');  % find solutions that are unique at the binary level</t>
  </si>
  <si>
    <t>% % f2u=f2s'; f2u=f2u(ia,:); f2u=f2u';      % reduce the set of solutions to those that are unique</t>
  </si>
  <si>
    <t>% % N2=sum(and(logical(f2u),w));            % calculate the number of participating reactions</t>
  </si>
  <si>
    <t>% % % Ycsec2=(cm*f2u(id,:))./f2u(378,:);      % calculate the carbon mole basis of carbon source per energy cost</t>
  </si>
  <si>
    <t>% % Ycsec2=sum(f2u(id,:))./f2u(378,:);      % calculate the mole basis of carbon source per enery cost</t>
  </si>
  <si>
    <t>% % f2u=f2u(:,convhull(N2,Ycsec2));         % find the solutions that represent the convex hull</t>
  </si>
  <si>
    <t>% % % currently runs in about 5 hours, time scales relatively linearly with the number of points in line 30</t>
  </si>
  <si>
    <t>% find solutions for all carbon sources that minimize the sum of fluxes</t>
  </si>
  <si>
    <t>id=[1107,   1108,   1041,   1128,   1060,   1116,   1123,   1133,   1079,   1132,   1034,   1121,...</t>
  </si>
  <si>
    <t xml:space="preserve">    1078,   1061,   1109,   1050,   1038,   1118,   1032,   1047,   1136,   1131,   1065,   1051];</t>
  </si>
  <si>
    <t>nm={'Gluc', 'Ace',  'Suc',  'Lac',  'L-Cys','L-Gln','L-Asp','L-Trp','L-Asn','L-Glu','L-Ala','L-Pro',...</t>
  </si>
  <si>
    <t xml:space="preserve">    'L-Leu','L-Arg','L-Tyr','L-Ser','L-Phe','L-Thr','L-His','L-Lys','L-Val','Gly',  'L-Iso','Citrate'};</t>
  </si>
  <si>
    <t>cm=[6,      2,      4,      3,      3,      5,      4,      11,     4,      5,      3,      5,...</t>
  </si>
  <si>
    <t xml:space="preserve">    6,      6,      9,      3,      9,      4,      6,      6,      5,      2,      6,      6];</t>
  </si>
  <si>
    <t xml:space="preserve">m.S(:,id)=-m.S(:,id); m.lb(id)=0; m.ub(id)=ub; m.c=ones(length(m.ub),1); </t>
  </si>
  <si>
    <t>% removed the weighting function for the sum of fluxes</t>
  </si>
  <si>
    <t>w=zeros(length(m.ub),1);</t>
  </si>
  <si>
    <t>tic</t>
  </si>
  <si>
    <t>for j=1:points</t>
  </si>
  <si>
    <t>%   m.c(id)=spec(j)*cm; % carbon mole basis for carbon source</t>
  </si>
  <si>
    <t xml:space="preserve">  m.c(id)=spec(j);    % mole basis for carbon source</t>
  </si>
  <si>
    <t xml:space="preserve">  m.lb(378)=h; m.ub(378)=h; m.lb(1046)=1; m.ub(1046)=1; [f1(:,j),~,~]=test2(m,w);</t>
  </si>
  <si>
    <t xml:space="preserve">  m.ub(ind)=0; m.lb(1046)=0; m.ub(1046)=0; m.lb(378)=1; m.ub(378)=1; [f2(:,j),~,~]=test2(m,w); m.ub(ind)=ub; </t>
  </si>
  <si>
    <t>end</t>
  </si>
  <si>
    <t>toc</t>
  </si>
  <si>
    <t>f1s=f1(:,max(abs(f1))&lt;1000);            % screen for solutions that are not bound by the upper or lower limits</t>
  </si>
  <si>
    <t>[C,ia,ic]=unique(logical(f1s'),'row');  % find solutions that are unique at the binary level</t>
  </si>
  <si>
    <t>f1u=f1s'; f1u=f1u(ia,:); f1u=f1u';      % reduce the set of solutions to those that are unique</t>
  </si>
  <si>
    <t>% Removed the weighting function from this calculation</t>
  </si>
  <si>
    <t>N1=sum(f1u,1);            % calculate the sum of fluxes</t>
  </si>
  <si>
    <t>% Ycsec1=(cm*f1u(id,:))./f1u(1046,:);     % calculate the carbon mole basis of carbon source per biomass cost</t>
  </si>
  <si>
    <t>Ycsec1=sum(f1u(id,:))./f1u(1046,:);     % calculate the mole basis of carbon source per biomass cost</t>
  </si>
  <si>
    <t>f1u=f1u(:,convhull(N1,Ycsec1));         % find the solutions that represent the convex hull</t>
  </si>
  <si>
    <t>f2s=f2(:,max(abs(f2))&lt;1000);            % screen for solutions that are not bound by the upper or lower limits</t>
  </si>
  <si>
    <t>[C,ia,ic]=unique(logical(f2s'),'row');  % find solutions that are unique at the binary level</t>
  </si>
  <si>
    <t>f2u=f2s'; f2u=f2u(ia,:); f2u=f2u';      % reduce the set of solutions to those that are unique</t>
  </si>
  <si>
    <t>N2=sum(f2u,1);            % calculate the sum of fluxes</t>
  </si>
  <si>
    <t>% Ycsec2=(cm*f2u(id,:))./f2u(378,:);      % calculate the carbon mole basis of carbon source per energy cost</t>
  </si>
  <si>
    <t>Ycsec2=sum(f2u(id,:))./f2u(378,:);      % calculate the mole basis of carbon source per enery cost</t>
  </si>
  <si>
    <t>f2u=f2u(:,convhull(N2,Ycsec2));         % find the solutions that represent the convex hull</t>
  </si>
  <si>
    <t>% currently runs in about 5 hours, time scales relatively linearly with the number of points in line 30</t>
  </si>
  <si>
    <t>PAcurver2.m</t>
  </si>
  <si>
    <t>test2.m</t>
  </si>
  <si>
    <t>function [temp,r,g]=test2(m,w)</t>
  </si>
  <si>
    <t>% Inputs</t>
  </si>
  <si>
    <t>%   m  = struct of the model</t>
  </si>
  <si>
    <t>%    S  = stoichiometric matrix</t>
  </si>
  <si>
    <t>%    b  = rhs of Ax=b</t>
  </si>
  <si>
    <t>%    ub = upper bound (i.e. 1000 for most FBA)</t>
  </si>
  <si>
    <t>%    lb = lower bound (i.e. 0 for irreversibles)</t>
  </si>
  <si>
    <t>%    c  = objective function being maximized</t>
  </si>
  <si>
    <t>%   w  = reaction weighting (i.e. &gt;1 for compressed reactions)</t>
  </si>
  <si>
    <t>%  Outputs</t>
  </si>
  <si>
    <t>%   x is the optimal solution</t>
  </si>
  <si>
    <t>m.id=zeros(size(m.S,2),2);        m.rev=m.lb&lt;0;</t>
  </si>
  <si>
    <t>m.lb=[m.lb; zeros(nnz(m.rev),1)]; m.c=[m.c; zeros(nnz(m.rev),1)];</t>
  </si>
  <si>
    <t>w=[w;zeros(nnz(m.rev),1)];</t>
  </si>
  <si>
    <t>for i=1:length(m.rev)</t>
  </si>
  <si>
    <t xml:space="preserve">  if m.rev(i)==1</t>
  </si>
  <si>
    <t xml:space="preserve">    m.S = [m.S -m.S(:,i)];        m.ub = [m.ub; -m.lb(i)]; m.lb(i) = 0; </t>
  </si>
  <si>
    <t xml:space="preserve">    m.id(i,:) = [i length(m.ub)]; w(length(m.ub)) = w(i);</t>
  </si>
  <si>
    <t xml:space="preserve">  end</t>
  </si>
  <si>
    <t xml:space="preserve">si=length(m.c);  </t>
  </si>
  <si>
    <t>g.modelsense = 'min';</t>
  </si>
  <si>
    <t>g.A     = sparse([m.S zeros(length(m.b),length(m.c)) zeros(length(m.b),length(m.c));</t>
  </si>
  <si>
    <t xml:space="preserve">                  zeros(length(m.c)) eye(length(m.c)) eye(length(m.c))]);</t>
  </si>
  <si>
    <t>g.rhs   = [m.b; ones(length(m.c),1)];</t>
  </si>
  <si>
    <t>g.obj   = [m.c; zeros(si,1); w];</t>
  </si>
  <si>
    <t>g.sense = repmat('=',1,length(m.b)+length(m.c));</t>
  </si>
  <si>
    <t>g.vtype = [repmat('C',1,si) repmat('B',1,si) repmat('B',1,si)];</t>
  </si>
  <si>
    <t xml:space="preserve">g.lb    = [m.lb; zeros(si,1); zeros(si,1)]; </t>
  </si>
  <si>
    <t>g.ub    = [m.ub; ones(si,1); ones(si,1)];</t>
  </si>
  <si>
    <t>% for i=1:length(g.obj); g.varnames{i} = {'R'}; end</t>
  </si>
  <si>
    <t xml:space="preserve">% special ordered sets (SOSs) </t>
  </si>
  <si>
    <t>t=0;% only one direction for reversible reactions</t>
  </si>
  <si>
    <t>for k=1:length(m.rev)</t>
  </si>
  <si>
    <t xml:space="preserve">  if m.rev(k)==1</t>
  </si>
  <si>
    <t xml:space="preserve">    t=t+1;</t>
  </si>
  <si>
    <t xml:space="preserve">    g.sos(t).type = 1; g.sos(t).index = [m.id(k,1)+si m.id(k,2)+si]; g.sos(t).weight = [1 2];</t>
  </si>
  <si>
    <t>% nonzero flux pairs with zero</t>
  </si>
  <si>
    <t>for j=1:si</t>
  </si>
  <si>
    <t xml:space="preserve">  g.sos(t+j).type = 1; g.sos(t+j).index = [j j+si]; g.sos(t+j).weight = [1 2];   </t>
  </si>
  <si>
    <t>% Parameters for gurobi</t>
  </si>
  <si>
    <t xml:space="preserve">p.IntFeasTol=1e-9; p.FeasibilityTol=1e-9; p.OptimalityTol=1e-9; </t>
  </si>
  <si>
    <t>% p.MIPFocus=3; % p.ConcurrentMIP=24; p.ImproveStartGap=0.01; p.MIPFocus=3; p.ImproveStartNodes=10;</t>
  </si>
  <si>
    <t>p.MIPGapAbs=1e-12; p.MIPGap=1e-12; %p.NumericFocus=2; %p.MarkowitzTol=0.999; p.Quad=1;</t>
  </si>
  <si>
    <t>r=gurobi(g,p);</t>
  </si>
  <si>
    <t>temp=zeros(length(m.id),1);</t>
  </si>
  <si>
    <t>for j=1:length(m.id)</t>
  </si>
  <si>
    <t xml:space="preserve">  temp(j)=r.x(j);</t>
  </si>
  <si>
    <t xml:space="preserve">  if m.rev(j)==1;  temp(j)=r.x(m.id(j,1))-r.x(m.id(j,2));  end</t>
  </si>
  <si>
    <t xml:space="preserve">  if abs(temp(j))&lt;1e-8;  temp(j)=0;  end</t>
  </si>
  <si>
    <t>MATLAB code for presented in silico analyses.</t>
  </si>
  <si>
    <t>S1</t>
  </si>
  <si>
    <t>S7</t>
  </si>
  <si>
    <t>S2</t>
  </si>
  <si>
    <t>S3</t>
  </si>
  <si>
    <t>S4</t>
  </si>
  <si>
    <t>S5</t>
  </si>
  <si>
    <t>S6</t>
  </si>
  <si>
    <t>S8</t>
  </si>
  <si>
    <t>S9</t>
  </si>
  <si>
    <t>S11</t>
  </si>
  <si>
    <t>S12</t>
  </si>
  <si>
    <t>S13</t>
  </si>
  <si>
    <t>S14</t>
  </si>
  <si>
    <t>S15</t>
  </si>
  <si>
    <t>S16</t>
  </si>
  <si>
    <t>S17</t>
  </si>
  <si>
    <t>S18</t>
  </si>
  <si>
    <t>S10</t>
  </si>
  <si>
    <t>S19</t>
  </si>
  <si>
    <r>
      <rPr>
        <i/>
        <sz val="11"/>
        <color theme="1"/>
        <rFont val="Calibri"/>
        <family val="2"/>
        <scheme val="minor"/>
      </rPr>
      <t>Pa 215 CSP G</t>
    </r>
    <r>
      <rPr>
        <sz val="11"/>
        <color theme="1"/>
        <rFont val="Calibri"/>
        <family val="2"/>
        <scheme val="minor"/>
      </rPr>
      <t xml:space="preserve"> + 22 mM lactate</t>
    </r>
  </si>
  <si>
    <r>
      <t xml:space="preserve">Pa 215 CSP G </t>
    </r>
    <r>
      <rPr>
        <sz val="11"/>
        <color theme="1"/>
        <rFont val="Calibri"/>
        <family val="2"/>
        <scheme val="minor"/>
      </rPr>
      <t>+ 22 mM Acetate</t>
    </r>
  </si>
  <si>
    <r>
      <t xml:space="preserve">Pa 215 CSP G </t>
    </r>
    <r>
      <rPr>
        <sz val="11"/>
        <color theme="1"/>
        <rFont val="Calibri"/>
        <family val="2"/>
        <scheme val="minor"/>
      </rPr>
      <t>+ 22 mM Lactate &amp; 22 mM Acetate</t>
    </r>
  </si>
  <si>
    <r>
      <t xml:space="preserve">Pa 215 CSP G </t>
    </r>
    <r>
      <rPr>
        <sz val="11"/>
        <color theme="1"/>
        <rFont val="Calibri"/>
        <family val="2"/>
        <scheme val="minor"/>
      </rPr>
      <t>+ 22 mM Lactate &amp; 22 mM Acetate &amp; 22 mM Succinate</t>
    </r>
  </si>
  <si>
    <t>P. aeruginosa 215 CSP G</t>
  </si>
  <si>
    <t>CSP G growth medium composition with elemental analysis.</t>
  </si>
  <si>
    <t>Summary of ATP synthesis flux distributions for each individual substrate. Results are optimal conversion of substrate into ATP while minimizing total flux (sum of flux, SoF).</t>
  </si>
  <si>
    <t>Amino acid preference data for 5 separate CSP medium formulations.  Amino acid composition of P. aeruginosa proteome based on genome codon usage frequency. Percent of consumed amino acids incorporated into protein.</t>
  </si>
  <si>
    <t>CSP G</t>
  </si>
  <si>
    <t>CSP G+L</t>
  </si>
  <si>
    <t>CSP G+A</t>
  </si>
  <si>
    <t>CSP G+LA</t>
  </si>
  <si>
    <t>CSP G+LAS</t>
  </si>
  <si>
    <t>S20</t>
  </si>
  <si>
    <t>Summary of P. aeruginosa growth properties on five formulations of CSP medium.</t>
  </si>
  <si>
    <t>Total Reactions</t>
  </si>
  <si>
    <t>Refined, core reactions</t>
  </si>
  <si>
    <t xml:space="preserve">Pseudomonas aeruginosa reverse diauxie is a multidimensional, optimized, resource utilization strategy </t>
  </si>
  <si>
    <t>Yeast Nitrogen Base (YNB)</t>
  </si>
  <si>
    <t>Sigmoid curve model fitting parameters for amino acid vs. time profiles</t>
  </si>
  <si>
    <t>Model from: Behrends, Ebbels, Williams, Bundy 2009 DOI: 10.1128/AEM.01742-08</t>
  </si>
  <si>
    <t>[7.990537956611295</t>
  </si>
  <si>
    <t>-0.038280768361117]</t>
  </si>
  <si>
    <t>[-0.672265398968592</t>
  </si>
  <si>
    <t>0.671847140527291]</t>
  </si>
  <si>
    <t>[-0.224530291731231</t>
  </si>
  <si>
    <t>0.224529848671153]</t>
  </si>
  <si>
    <t>[7.861913374553062</t>
  </si>
  <si>
    <t>-0.005676102047929]</t>
  </si>
  <si>
    <t>[7.614240181380592</t>
  </si>
  <si>
    <t>-0.018248758658625]</t>
  </si>
  <si>
    <t>[7.470260641514035</t>
  </si>
  <si>
    <t>-0.046561769652474]</t>
  </si>
  <si>
    <t>[1.499957701753947</t>
  </si>
  <si>
    <t>-5.907786632479233e-18]</t>
  </si>
  <si>
    <t>[7.743643351501922</t>
  </si>
  <si>
    <t>-0.027883942866395]</t>
  </si>
  <si>
    <t>[7.657272256010054</t>
  </si>
  <si>
    <t>-0.036838256235782]</t>
  </si>
  <si>
    <t>[7.172330485294764</t>
  </si>
  <si>
    <t>-0.040173654227285]</t>
  </si>
  <si>
    <t>[5.569701080267532</t>
  </si>
  <si>
    <t>-0.005994119048417]</t>
  </si>
  <si>
    <t>[8.103742606040083</t>
  </si>
  <si>
    <t>-0.010570404517694]</t>
  </si>
  <si>
    <t>[12.135322380096602</t>
  </si>
  <si>
    <t>-0.098478194519301]</t>
  </si>
  <si>
    <t>[4.065408630473015</t>
  </si>
  <si>
    <t>-0.053667694260328]</t>
  </si>
  <si>
    <t>[7.560885020992898</t>
  </si>
  <si>
    <t>-0.115070023895651]</t>
  </si>
  <si>
    <t>[7.882701866941884</t>
  </si>
  <si>
    <t>-0.141904194351712]</t>
  </si>
  <si>
    <t>[27.047804555878940</t>
  </si>
  <si>
    <t>-0.153432207233488]</t>
  </si>
  <si>
    <t>[-1.138115245519144</t>
  </si>
  <si>
    <t>1.138115245517559]</t>
  </si>
  <si>
    <t>[-0.771403428481447</t>
  </si>
  <si>
    <t>0.771403428475568]</t>
  </si>
  <si>
    <t>[-0.754816992132537</t>
  </si>
  <si>
    <t>0.754816992128013]</t>
  </si>
  <si>
    <t>[-0.360443829554867</t>
  </si>
  <si>
    <t>0.360637275104436]</t>
  </si>
  <si>
    <t>[-0.626025274085859</t>
  </si>
  <si>
    <t>0.673320715772417]</t>
  </si>
  <si>
    <t>[0.803374445689348</t>
  </si>
  <si>
    <t>-6.264198756168963e-08]</t>
  </si>
  <si>
    <t>[-0.172043025029754</t>
  </si>
  <si>
    <t>0.172040743669396]</t>
  </si>
  <si>
    <t>[0.900093488842296</t>
  </si>
  <si>
    <t>-0.012339549414103]</t>
  </si>
  <si>
    <t>[2.865003106433663</t>
  </si>
  <si>
    <t>-2.215688045474976e-25]</t>
  </si>
  <si>
    <t>[0.927358757220309</t>
  </si>
  <si>
    <t>9.326602996342016e-19]</t>
  </si>
  <si>
    <t>[-0.856860846382878</t>
  </si>
  <si>
    <t>0.810719993757079]</t>
  </si>
  <si>
    <t>[0.917387426156159</t>
  </si>
  <si>
    <t>-0.008516746875738]</t>
  </si>
  <si>
    <t>[-0.445454199830287</t>
  </si>
  <si>
    <t>0.437284518583511]</t>
  </si>
  <si>
    <t>CSP GL</t>
  </si>
  <si>
    <t>*</t>
  </si>
  <si>
    <t>CSP GLA</t>
  </si>
  <si>
    <t>[-0.883887929687223</t>
  </si>
  <si>
    <t>0.880437467951308]</t>
  </si>
  <si>
    <t>[-0.600913336640229</t>
  </si>
  <si>
    <t>0.612958127719076]</t>
  </si>
  <si>
    <t>[-0.100124408480481</t>
  </si>
  <si>
    <t>0.298583060929133]</t>
  </si>
  <si>
    <t>[0.712681684802328</t>
  </si>
  <si>
    <t>0.010008019563434]</t>
  </si>
  <si>
    <t>[-0.176503847648881</t>
  </si>
  <si>
    <t>0.175105694358722]</t>
  </si>
  <si>
    <t>[0.919678014590601</t>
  </si>
  <si>
    <t>-0.003628679131860]</t>
  </si>
  <si>
    <t>[-0.050935196291027</t>
  </si>
  <si>
    <t>0.050165309617245]</t>
  </si>
  <si>
    <t>[2.151066378831068</t>
  </si>
  <si>
    <t>-0.008201057607344]</t>
  </si>
  <si>
    <t>[1.082626277791253</t>
  </si>
  <si>
    <t>-0.029173406061022]</t>
  </si>
  <si>
    <t>[0.905263089524017</t>
  </si>
  <si>
    <t>-0.003836242700161]</t>
  </si>
  <si>
    <t>[0.920495018474527</t>
  </si>
  <si>
    <t>-0.017242944493496]</t>
  </si>
  <si>
    <t>[-0.322769321505146</t>
  </si>
  <si>
    <t>0.327466448910538]</t>
  </si>
  <si>
    <t>[-0.607995621729210</t>
  </si>
  <si>
    <t>0.607995621644262]</t>
  </si>
  <si>
    <t>[1.942499632623078</t>
  </si>
  <si>
    <t>-1.735385894503491e-13]</t>
  </si>
  <si>
    <t>[-0.594171441755353</t>
  </si>
  <si>
    <t>0.590175661976406]</t>
  </si>
  <si>
    <t>[0.936421225968320</t>
  </si>
  <si>
    <t>-0.009845465090222]</t>
  </si>
  <si>
    <t>[0.958005748010371</t>
  </si>
  <si>
    <t>-0.015912528009826]</t>
  </si>
  <si>
    <t>[-0.253707315705710</t>
  </si>
  <si>
    <t>0.250162956530182]</t>
  </si>
  <si>
    <t>[0.953939884112204</t>
  </si>
  <si>
    <t>-0.032121746871774]</t>
  </si>
  <si>
    <t>CSP GLAS</t>
  </si>
  <si>
    <t>amplitude</t>
  </si>
  <si>
    <t>hlaf life</t>
  </si>
  <si>
    <t>width decrease</t>
  </si>
  <si>
    <t>relative error</t>
  </si>
  <si>
    <t>CSP G medium, good fits</t>
  </si>
  <si>
    <t>examples of good and poor sigmoid model parameter fits</t>
  </si>
  <si>
    <t>CSP GL medium, poor fits</t>
  </si>
  <si>
    <t>* data series did not fit model within published criteria</t>
  </si>
  <si>
    <t>E. coli specific AA data</t>
  </si>
  <si>
    <t>(SoF = sum of flux, normalized to ATP = 1 mmol/gcdw/h)</t>
  </si>
  <si>
    <t>*notes at bottom</t>
  </si>
  <si>
    <t>*notes:</t>
  </si>
  <si>
    <t>* notes at bottom</t>
  </si>
  <si>
    <t xml:space="preserve">line color coding: abiotic reaction = gray, core metabolism reaction = blue, yellow = optimized ATP reaction </t>
  </si>
  <si>
    <t>line color coding: abiotic reaction = gray, core metabolism reaction = blue</t>
  </si>
  <si>
    <t>*blue cells</t>
  </si>
  <si>
    <t>*green cells</t>
  </si>
  <si>
    <t>Sum of Fluxes (SoF, Flux minization)</t>
  </si>
  <si>
    <t xml:space="preserve">Yeast Nitrogen Base </t>
  </si>
  <si>
    <r>
      <t>Sodium Citrate 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5</t>
    </r>
    <r>
      <rPr>
        <sz val="11"/>
        <color theme="1"/>
        <rFont val="Calibri"/>
        <family val="2"/>
        <scheme val="minor"/>
      </rPr>
      <t>Na</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7</t>
    </r>
    <r>
      <rPr>
        <sz val="11"/>
        <color theme="1"/>
        <rFont val="Calibri"/>
        <family val="2"/>
        <scheme val="minor"/>
      </rPr>
      <t xml:space="preserve"> · 2 H</t>
    </r>
    <r>
      <rPr>
        <vertAlign val="subscript"/>
        <sz val="11"/>
        <color theme="1"/>
        <rFont val="Calibri"/>
        <family val="2"/>
        <scheme val="minor"/>
      </rPr>
      <t>2</t>
    </r>
    <r>
      <rPr>
        <sz val="11"/>
        <color theme="1"/>
        <rFont val="Calibri"/>
        <family val="2"/>
        <scheme val="minor"/>
      </rPr>
      <t>O</t>
    </r>
  </si>
  <si>
    <t>see below</t>
  </si>
  <si>
    <r>
      <t>KH</t>
    </r>
    <r>
      <rPr>
        <b/>
        <vertAlign val="subscript"/>
        <sz val="11"/>
        <color theme="0"/>
        <rFont val="Calibri"/>
        <family val="2"/>
        <scheme val="minor"/>
      </rPr>
      <t>2</t>
    </r>
    <r>
      <rPr>
        <b/>
        <sz val="11"/>
        <color theme="0"/>
        <rFont val="Calibri"/>
        <family val="2"/>
        <scheme val="minor"/>
      </rPr>
      <t>PO</t>
    </r>
    <r>
      <rPr>
        <b/>
        <vertAlign val="subscript"/>
        <sz val="11"/>
        <color theme="0"/>
        <rFont val="Calibri"/>
        <family val="2"/>
        <scheme val="minor"/>
      </rPr>
      <t>4</t>
    </r>
    <r>
      <rPr>
        <b/>
        <sz val="11"/>
        <color theme="0"/>
        <rFont val="Calibri"/>
        <family val="2"/>
        <scheme val="minor"/>
      </rPr>
      <t xml:space="preserve">  1M Stock</t>
    </r>
  </si>
  <si>
    <r>
      <t>KH</t>
    </r>
    <r>
      <rPr>
        <vertAlign val="subscript"/>
        <sz val="11"/>
        <color theme="1"/>
        <rFont val="Calibri"/>
        <family val="2"/>
        <scheme val="minor"/>
      </rPr>
      <t>2</t>
    </r>
    <r>
      <rPr>
        <sz val="11"/>
        <color theme="1"/>
        <rFont val="Calibri"/>
        <family val="2"/>
        <scheme val="minor"/>
      </rPr>
      <t>PO</t>
    </r>
    <r>
      <rPr>
        <vertAlign val="subscript"/>
        <sz val="11"/>
        <color theme="1"/>
        <rFont val="Calibri"/>
        <family val="2"/>
        <scheme val="minor"/>
      </rPr>
      <t>4</t>
    </r>
  </si>
  <si>
    <r>
      <t>Na</t>
    </r>
    <r>
      <rPr>
        <b/>
        <vertAlign val="subscript"/>
        <sz val="11"/>
        <color theme="0"/>
        <rFont val="Calibri"/>
        <family val="2"/>
        <scheme val="minor"/>
      </rPr>
      <t>2</t>
    </r>
    <r>
      <rPr>
        <b/>
        <sz val="11"/>
        <color theme="0"/>
        <rFont val="Calibri"/>
        <family val="2"/>
        <scheme val="minor"/>
      </rPr>
      <t>HPO</t>
    </r>
    <r>
      <rPr>
        <b/>
        <vertAlign val="subscript"/>
        <sz val="11"/>
        <color theme="0"/>
        <rFont val="Calibri"/>
        <family val="2"/>
        <scheme val="minor"/>
      </rPr>
      <t>4</t>
    </r>
    <r>
      <rPr>
        <b/>
        <sz val="11"/>
        <color theme="0"/>
        <rFont val="Calibri"/>
        <family val="2"/>
        <scheme val="minor"/>
      </rPr>
      <t xml:space="preserve">  1M Stock</t>
    </r>
  </si>
  <si>
    <r>
      <t>Na</t>
    </r>
    <r>
      <rPr>
        <vertAlign val="subscript"/>
        <sz val="11"/>
        <color theme="1"/>
        <rFont val="Calibri"/>
        <family val="2"/>
        <scheme val="minor"/>
      </rPr>
      <t>2</t>
    </r>
    <r>
      <rPr>
        <sz val="11"/>
        <color theme="1"/>
        <rFont val="Calibri"/>
        <family val="2"/>
        <scheme val="minor"/>
      </rPr>
      <t>HPO</t>
    </r>
    <r>
      <rPr>
        <vertAlign val="subscript"/>
        <sz val="11"/>
        <color theme="1"/>
        <rFont val="Calibri"/>
        <family val="2"/>
        <scheme val="minor"/>
      </rPr>
      <t>4</t>
    </r>
    <r>
      <rPr>
        <sz val="11"/>
        <color theme="1"/>
        <rFont val="Calibri"/>
        <family val="2"/>
        <scheme val="minor"/>
      </rPr>
      <t xml:space="preserve"> </t>
    </r>
  </si>
  <si>
    <r>
      <t>Glutamine (C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10</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r>
      <rPr>
        <sz val="11"/>
        <color theme="1"/>
        <rFont val="Calibri"/>
        <family val="2"/>
        <scheme val="minor"/>
      </rPr>
      <t>)</t>
    </r>
  </si>
  <si>
    <r>
      <t>Adenine (C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5</t>
    </r>
    <r>
      <rPr>
        <sz val="11"/>
        <color theme="1"/>
        <rFont val="Calibri"/>
        <family val="2"/>
        <scheme val="minor"/>
      </rPr>
      <t>N</t>
    </r>
    <r>
      <rPr>
        <vertAlign val="subscript"/>
        <sz val="11"/>
        <color theme="1"/>
        <rFont val="Calibri"/>
        <family val="2"/>
        <scheme val="minor"/>
      </rPr>
      <t>5</t>
    </r>
    <r>
      <rPr>
        <sz val="11"/>
        <color theme="1"/>
        <rFont val="Calibri"/>
        <family val="2"/>
        <scheme val="minor"/>
      </rPr>
      <t>)</t>
    </r>
  </si>
  <si>
    <r>
      <t>Cytosine (C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5</t>
    </r>
    <r>
      <rPr>
        <sz val="11"/>
        <color theme="1"/>
        <rFont val="Calibri"/>
        <family val="2"/>
        <scheme val="minor"/>
      </rPr>
      <t>N</t>
    </r>
    <r>
      <rPr>
        <vertAlign val="subscript"/>
        <sz val="11"/>
        <color theme="1"/>
        <rFont val="Calibri"/>
        <family val="2"/>
        <scheme val="minor"/>
      </rPr>
      <t>3</t>
    </r>
    <r>
      <rPr>
        <sz val="11"/>
        <color theme="1"/>
        <rFont val="Calibri"/>
        <family val="2"/>
        <scheme val="minor"/>
      </rPr>
      <t>O)</t>
    </r>
  </si>
  <si>
    <r>
      <t>Vitamin B</t>
    </r>
    <r>
      <rPr>
        <vertAlign val="subscript"/>
        <sz val="11"/>
        <color theme="1"/>
        <rFont val="Calibri"/>
        <family val="2"/>
        <scheme val="minor"/>
      </rPr>
      <t>12</t>
    </r>
    <r>
      <rPr>
        <sz val="11"/>
        <color theme="1"/>
        <rFont val="Calibri"/>
        <family val="2"/>
        <scheme val="minor"/>
      </rPr>
      <t xml:space="preserve"> (C</t>
    </r>
    <r>
      <rPr>
        <vertAlign val="subscript"/>
        <sz val="11"/>
        <color theme="1"/>
        <rFont val="Calibri"/>
        <family val="2"/>
        <scheme val="minor"/>
      </rPr>
      <t>63</t>
    </r>
    <r>
      <rPr>
        <sz val="11"/>
        <color theme="1"/>
        <rFont val="Calibri"/>
        <family val="2"/>
        <scheme val="minor"/>
      </rPr>
      <t>H</t>
    </r>
    <r>
      <rPr>
        <vertAlign val="subscript"/>
        <sz val="11"/>
        <color theme="1"/>
        <rFont val="Calibri"/>
        <family val="2"/>
        <scheme val="minor"/>
      </rPr>
      <t>88</t>
    </r>
    <r>
      <rPr>
        <sz val="11"/>
        <color theme="1"/>
        <rFont val="Calibri"/>
        <family val="2"/>
        <scheme val="minor"/>
      </rPr>
      <t>CoN</t>
    </r>
    <r>
      <rPr>
        <vertAlign val="subscript"/>
        <sz val="11"/>
        <color theme="1"/>
        <rFont val="Calibri"/>
        <family val="2"/>
        <scheme val="minor"/>
      </rPr>
      <t>14</t>
    </r>
    <r>
      <rPr>
        <sz val="11"/>
        <color theme="1"/>
        <rFont val="Calibri"/>
        <family val="2"/>
        <scheme val="minor"/>
      </rPr>
      <t>O</t>
    </r>
    <r>
      <rPr>
        <vertAlign val="subscript"/>
        <sz val="11"/>
        <color theme="1"/>
        <rFont val="Calibri"/>
        <family val="2"/>
        <scheme val="minor"/>
      </rPr>
      <t>14</t>
    </r>
    <r>
      <rPr>
        <sz val="11"/>
        <color theme="1"/>
        <rFont val="Calibri"/>
        <family val="2"/>
        <scheme val="minor"/>
      </rPr>
      <t>P)</t>
    </r>
  </si>
  <si>
    <r>
      <t>FeSO</t>
    </r>
    <r>
      <rPr>
        <vertAlign val="subscript"/>
        <sz val="11"/>
        <color theme="1"/>
        <rFont val="Calibri"/>
        <family val="2"/>
        <scheme val="minor"/>
      </rPr>
      <t>4</t>
    </r>
    <r>
      <rPr>
        <sz val="11"/>
        <color theme="1"/>
        <rFont val="Calibri"/>
        <family val="2"/>
        <scheme val="minor"/>
      </rPr>
      <t xml:space="preserve"> · 7 H</t>
    </r>
    <r>
      <rPr>
        <vertAlign val="subscript"/>
        <sz val="11"/>
        <color theme="1"/>
        <rFont val="Calibri"/>
        <family val="2"/>
        <scheme val="minor"/>
      </rPr>
      <t>2</t>
    </r>
    <r>
      <rPr>
        <sz val="11"/>
        <color theme="1"/>
        <rFont val="Calibri"/>
        <family val="2"/>
        <scheme val="minor"/>
      </rPr>
      <t>O</t>
    </r>
  </si>
  <si>
    <r>
      <t>Glucose (C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12</t>
    </r>
    <r>
      <rPr>
        <sz val="11"/>
        <color theme="1"/>
        <rFont val="Calibri"/>
        <family val="2"/>
        <scheme val="minor"/>
      </rPr>
      <t>O</t>
    </r>
    <r>
      <rPr>
        <vertAlign val="subscript"/>
        <sz val="11"/>
        <color theme="1"/>
        <rFont val="Calibri"/>
        <family val="2"/>
        <scheme val="minor"/>
      </rPr>
      <t>6</t>
    </r>
    <r>
      <rPr>
        <sz val="11"/>
        <color theme="1"/>
        <rFont val="Calibri"/>
        <family val="2"/>
        <scheme val="minor"/>
      </rPr>
      <t>)</t>
    </r>
  </si>
  <si>
    <t xml:space="preserve">Analysis of Medium Solutions </t>
  </si>
  <si>
    <t xml:space="preserve">Component, amount  </t>
  </si>
  <si>
    <t>Biotin, 2.0 μg/L</t>
  </si>
  <si>
    <r>
      <t> </t>
    </r>
    <r>
      <rPr>
        <sz val="11"/>
        <rFont val="Calibri"/>
        <family val="2"/>
        <scheme val="minor"/>
      </rPr>
      <t>244.31</t>
    </r>
  </si>
  <si>
    <t>Calcium pantothenate, 400 μg/L</t>
  </si>
  <si>
    <t>Folic acid, 2.0 μg/L</t>
  </si>
  <si>
    <t>Nicotinic acid, 400 μg/L</t>
  </si>
  <si>
    <t>p-Aminobenzoic acid, 200 μg/L</t>
  </si>
  <si>
    <t>Pyridoxine HCl, 400 μg/L</t>
  </si>
  <si>
    <t>Riboflavin, 200 μg/L</t>
  </si>
  <si>
    <t>Thiamine HCL, 400 μg/L</t>
  </si>
  <si>
    <t>Boric acid, 500 μg/L</t>
  </si>
  <si>
    <t>Copper sulfate, 40 μg/L</t>
  </si>
  <si>
    <t>Potassium iodide, 100 μg/L</t>
  </si>
  <si>
    <t>Ferric chloride, 200 μg/L</t>
  </si>
  <si>
    <t>Magnesium sulfate, 400 μg/L</t>
  </si>
  <si>
    <t>Sodium molybdate, 200 μg/L</t>
  </si>
  <si>
    <t>Zinc sulfate, 400 μg/L</t>
  </si>
  <si>
    <t>Example of comparison between HPLC and NMR (Chemanalysis of metabolites.</t>
  </si>
  <si>
    <t>Analysis of amino acid utilization order as a function of different metrics including start of catabolism, depletion time, and depletion binning. (FBA simulation data plotted vs experimental data using MATLAB and Excel.)</t>
  </si>
  <si>
    <t>*corresponding author: Ross P. Carlson, rossc@montana.edu</t>
  </si>
  <si>
    <r>
      <t>S. Lee McGill</t>
    </r>
    <r>
      <rPr>
        <vertAlign val="superscript"/>
        <sz val="11"/>
        <color theme="1"/>
        <rFont val="Calibri"/>
        <family val="2"/>
        <scheme val="minor"/>
      </rPr>
      <t>1,2</t>
    </r>
    <r>
      <rPr>
        <sz val="11"/>
        <color theme="1"/>
        <rFont val="Calibri"/>
        <family val="2"/>
        <scheme val="minor"/>
      </rPr>
      <t>, Yeni Yung</t>
    </r>
    <r>
      <rPr>
        <vertAlign val="superscript"/>
        <sz val="11"/>
        <color theme="1"/>
        <rFont val="Calibri"/>
        <family val="2"/>
        <scheme val="minor"/>
      </rPr>
      <t>3</t>
    </r>
    <r>
      <rPr>
        <sz val="11"/>
        <color theme="1"/>
        <rFont val="Calibri"/>
        <family val="2"/>
        <scheme val="minor"/>
      </rPr>
      <t>, Kristopher A. Hunt</t>
    </r>
    <r>
      <rPr>
        <vertAlign val="superscript"/>
        <sz val="11"/>
        <color theme="1"/>
        <rFont val="Calibri"/>
        <family val="2"/>
        <scheme val="minor"/>
      </rPr>
      <t>1,4</t>
    </r>
    <r>
      <rPr>
        <sz val="11"/>
        <color theme="1"/>
        <rFont val="Calibri"/>
        <family val="2"/>
        <scheme val="minor"/>
      </rPr>
      <t>, Michael A. Henson</t>
    </r>
    <r>
      <rPr>
        <vertAlign val="superscript"/>
        <sz val="11"/>
        <color theme="1"/>
        <rFont val="Calibri"/>
        <family val="2"/>
        <scheme val="minor"/>
      </rPr>
      <t>5</t>
    </r>
    <r>
      <rPr>
        <sz val="11"/>
        <color theme="1"/>
        <rFont val="Calibri"/>
        <family val="2"/>
        <scheme val="minor"/>
      </rPr>
      <t>, Luke Hanley</t>
    </r>
    <r>
      <rPr>
        <vertAlign val="superscript"/>
        <sz val="11"/>
        <color theme="1"/>
        <rFont val="Calibri"/>
        <family val="2"/>
        <scheme val="minor"/>
      </rPr>
      <t>3</t>
    </r>
    <r>
      <rPr>
        <sz val="11"/>
        <color theme="1"/>
        <rFont val="Calibri"/>
        <family val="2"/>
        <scheme val="minor"/>
      </rPr>
      <t>, Ross P. Carlson</t>
    </r>
    <r>
      <rPr>
        <vertAlign val="superscript"/>
        <sz val="11"/>
        <color theme="1"/>
        <rFont val="Calibri"/>
        <family val="2"/>
        <scheme val="minor"/>
      </rPr>
      <t>1,2</t>
    </r>
    <r>
      <rPr>
        <sz val="11"/>
        <color theme="1"/>
        <rFont val="Calibri"/>
        <family val="2"/>
        <scheme val="minor"/>
      </rPr>
      <t>*</t>
    </r>
  </si>
  <si>
    <r>
      <rPr>
        <vertAlign val="superscript"/>
        <sz val="11"/>
        <color theme="1"/>
        <rFont val="Calibri"/>
        <family val="2"/>
        <scheme val="minor"/>
      </rPr>
      <t>2</t>
    </r>
    <r>
      <rPr>
        <sz val="11"/>
        <color theme="1"/>
        <rFont val="Calibri"/>
        <family val="2"/>
        <scheme val="minor"/>
      </rPr>
      <t>Department of Microbiology and Immunology, Montana State University, Bozeman MT 59717 U.S.A.</t>
    </r>
  </si>
  <si>
    <r>
      <rPr>
        <vertAlign val="superscript"/>
        <sz val="11"/>
        <color theme="1"/>
        <rFont val="Calibri"/>
        <family val="2"/>
        <scheme val="minor"/>
      </rPr>
      <t>3</t>
    </r>
    <r>
      <rPr>
        <sz val="11"/>
        <color theme="1"/>
        <rFont val="Calibri"/>
        <family val="2"/>
        <scheme val="minor"/>
      </rPr>
      <t>Department of Chemistry, University of Illinois at Chicago, Chicago, IL 60607, U.S.A.</t>
    </r>
  </si>
  <si>
    <r>
      <rPr>
        <vertAlign val="superscript"/>
        <sz val="11"/>
        <color theme="1"/>
        <rFont val="Calibri"/>
        <family val="2"/>
        <scheme val="minor"/>
      </rPr>
      <t>5</t>
    </r>
    <r>
      <rPr>
        <sz val="11"/>
        <color theme="1"/>
        <rFont val="Calibri"/>
        <family val="2"/>
        <scheme val="minor"/>
      </rPr>
      <t>Department of Chemical Engineering and the Institute for Applied Life Sciences, University of Massachusetts, Amherst, MA 01003, U.S.A.</t>
    </r>
  </si>
  <si>
    <r>
      <rPr>
        <vertAlign val="superscript"/>
        <sz val="11"/>
        <color theme="1"/>
        <rFont val="Calibri"/>
        <family val="2"/>
        <scheme val="minor"/>
      </rPr>
      <t>4</t>
    </r>
    <r>
      <rPr>
        <sz val="11"/>
        <color theme="1"/>
        <rFont val="Calibri"/>
        <family val="2"/>
        <scheme val="minor"/>
      </rPr>
      <t>Department of Civil and Environmental Engineering, University of Washington, Seattle WA 98115, U.S.A.</t>
    </r>
  </si>
  <si>
    <r>
      <rPr>
        <vertAlign val="superscript"/>
        <sz val="11"/>
        <color theme="1"/>
        <rFont val="Calibri"/>
        <family val="2"/>
        <scheme val="minor"/>
      </rPr>
      <t>1</t>
    </r>
    <r>
      <rPr>
        <sz val="11"/>
        <color theme="1"/>
        <rFont val="Calibri"/>
        <family val="2"/>
        <scheme val="minor"/>
      </rPr>
      <t>Department of Chemical and Biological Engineering, Center for Biofilm Engineering, Montana State University, Bozeman MT 59717, U.S.A.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</si>
</sst>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sz val="11"/>
      <name val="Calibri"/>
      <family val="2"/>
      <scheme val="minor"/>
    </font>
    <font>
      <i/>
      <sz val="11"/>
      <color theme="1"/>
      <name val="Calibri"/>
      <family val="2"/>
      <scheme val="minor"/>
    </font>
    <font>
      <sz val="11"/>
      <color theme="1"/>
      <name val="Calibri"/>
      <family val="2"/>
    </font>
    <font>
      <sz val="12"/>
      <color theme="1"/>
      <name val="Arial"/>
      <family val="2"/>
    </font>
    <font>
      <b/>
      <sz val="11"/>
      <color theme="0"/>
      <name val="Calibri"/>
      <family val="2"/>
      <scheme val="minor"/>
    </font>
    <font>
      <sz val="11"/>
      <color theme="0"/>
      <name val="Calibri"/>
      <family val="2"/>
      <scheme val="minor"/>
    </font>
    <font>
      <vertAlign val="subscript"/>
      <sz val="11"/>
      <color theme="1"/>
      <name val="Calibri"/>
      <family val="2"/>
      <scheme val="minor"/>
    </font>
    <font>
      <sz val="11"/>
      <color rgb="FFFF0000"/>
      <name val="Calibri"/>
      <family val="2"/>
      <scheme val="minor"/>
    </font>
    <font>
      <u/>
      <sz val="11"/>
      <color theme="10"/>
      <name val="Calibri"/>
      <family val="2"/>
      <scheme val="minor"/>
    </font>
    <font>
      <sz val="8"/>
      <name val="Calibri"/>
      <family val="2"/>
      <scheme val="minor"/>
    </font>
    <font>
      <sz val="10"/>
      <name val="Calibri"/>
      <family val="2"/>
      <scheme val="minor"/>
    </font>
    <font>
      <b/>
      <vertAlign val="subscript"/>
      <sz val="11"/>
      <color theme="0"/>
      <name val="Calibri"/>
      <family val="2"/>
      <scheme val="minor"/>
    </font>
    <font>
      <b/>
      <sz val="11"/>
      <name val="Calibri"/>
      <family val="2"/>
      <scheme val="minor"/>
    </font>
    <font>
      <vertAlign val="superscript"/>
      <sz val="11"/>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6" tint="0.79998168889431442"/>
        <bgColor indexed="65"/>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9"/>
      </patternFill>
    </fill>
    <fill>
      <patternFill patternType="solid">
        <fgColor theme="1"/>
        <bgColor indexed="64"/>
      </patternFill>
    </fill>
    <fill>
      <patternFill patternType="solid">
        <fgColor theme="9" tint="-0.249977111117893"/>
        <bgColor indexed="64"/>
      </patternFill>
    </fill>
  </fills>
  <borders count="1">
    <border>
      <left/>
      <right/>
      <top/>
      <bottom/>
      <diagonal/>
    </border>
  </borders>
  <cellStyleXfs count="6">
    <xf numFmtId="0" fontId="0" fillId="0" borderId="0"/>
    <xf numFmtId="0" fontId="3" fillId="6" borderId="0" applyNumberFormat="0" applyBorder="0" applyAlignment="0" applyProtection="0"/>
    <xf numFmtId="0" fontId="2" fillId="0" borderId="0"/>
    <xf numFmtId="0" fontId="7" fillId="0" borderId="0"/>
    <xf numFmtId="0" fontId="9" fillId="12" borderId="0" applyNumberFormat="0" applyBorder="0" applyAlignment="0" applyProtection="0"/>
    <xf numFmtId="0" fontId="12" fillId="0" borderId="0" applyNumberFormat="0" applyFill="0" applyBorder="0" applyAlignment="0" applyProtection="0"/>
  </cellStyleXfs>
  <cellXfs count="78">
    <xf numFmtId="0" fontId="0" fillId="0" borderId="0" xfId="0"/>
    <xf numFmtId="0" fontId="0" fillId="2" borderId="0" xfId="0" applyFill="1"/>
    <xf numFmtId="0" fontId="0" fillId="0" borderId="0" xfId="0" applyAlignment="1">
      <alignment horizontal="center"/>
    </xf>
    <xf numFmtId="0" fontId="0" fillId="3" borderId="0" xfId="0" applyFill="1"/>
    <xf numFmtId="0" fontId="0" fillId="4" borderId="0" xfId="0" applyFill="1"/>
    <xf numFmtId="0" fontId="1" fillId="0" borderId="0" xfId="0" applyFont="1"/>
    <xf numFmtId="0" fontId="0" fillId="5" borderId="0" xfId="0" applyFill="1"/>
    <xf numFmtId="0" fontId="2" fillId="0" borderId="0" xfId="0" applyFont="1"/>
    <xf numFmtId="0" fontId="0" fillId="7" borderId="0" xfId="0" applyFill="1"/>
    <xf numFmtId="0" fontId="4" fillId="3" borderId="0" xfId="0" applyFont="1" applyFill="1"/>
    <xf numFmtId="0" fontId="6" fillId="7" borderId="0" xfId="0" applyFont="1" applyFill="1"/>
    <xf numFmtId="0" fontId="0" fillId="0" borderId="0" xfId="1" applyFont="1" applyFill="1"/>
    <xf numFmtId="0" fontId="3" fillId="0" borderId="0" xfId="1" applyFill="1"/>
    <xf numFmtId="0" fontId="5" fillId="0" borderId="0" xfId="0" applyFont="1"/>
    <xf numFmtId="0" fontId="6" fillId="0" borderId="0" xfId="0" applyFont="1"/>
    <xf numFmtId="0" fontId="2" fillId="0" borderId="0" xfId="2"/>
    <xf numFmtId="0" fontId="0" fillId="0" borderId="0" xfId="3" applyFont="1"/>
    <xf numFmtId="0" fontId="3" fillId="0" borderId="0" xfId="3" applyFont="1"/>
    <xf numFmtId="0" fontId="1" fillId="0" borderId="0" xfId="0" applyFont="1" applyAlignment="1">
      <alignment horizontal="center"/>
    </xf>
    <xf numFmtId="2" fontId="1" fillId="0" borderId="0" xfId="0" applyNumberFormat="1" applyFont="1" applyAlignment="1">
      <alignment horizontal="center"/>
    </xf>
    <xf numFmtId="0" fontId="0" fillId="8" borderId="0" xfId="0" applyFill="1"/>
    <xf numFmtId="0" fontId="0" fillId="5" borderId="0" xfId="0" applyFill="1" applyAlignment="1">
      <alignment horizontal="center"/>
    </xf>
    <xf numFmtId="0" fontId="0" fillId="8" borderId="0" xfId="0" applyFill="1" applyAlignment="1">
      <alignment horizontal="center"/>
    </xf>
    <xf numFmtId="11" fontId="0" fillId="0" borderId="0" xfId="0" applyNumberFormat="1"/>
    <xf numFmtId="0" fontId="0" fillId="9" borderId="0" xfId="0" applyFill="1"/>
    <xf numFmtId="0" fontId="0" fillId="9" borderId="0" xfId="0" applyFill="1" applyAlignment="1">
      <alignment horizontal="center"/>
    </xf>
    <xf numFmtId="0" fontId="0" fillId="4" borderId="0" xfId="0" applyFill="1" applyAlignment="1">
      <alignment horizontal="left"/>
    </xf>
    <xf numFmtId="0" fontId="0" fillId="4" borderId="0" xfId="0" applyFill="1" applyAlignment="1">
      <alignment horizontal="center"/>
    </xf>
    <xf numFmtId="0" fontId="0" fillId="10" borderId="0" xfId="3" applyFont="1" applyFill="1"/>
    <xf numFmtId="0" fontId="3" fillId="10" borderId="0" xfId="0" applyFont="1" applyFill="1"/>
    <xf numFmtId="0" fontId="0" fillId="10" borderId="0" xfId="0" applyFill="1"/>
    <xf numFmtId="164" fontId="3" fillId="10" borderId="0" xfId="3" applyNumberFormat="1" applyFont="1" applyFill="1" applyAlignment="1">
      <alignment horizontal="center"/>
    </xf>
    <xf numFmtId="164" fontId="3" fillId="10" borderId="0" xfId="0" applyNumberFormat="1" applyFont="1" applyFill="1" applyAlignment="1">
      <alignment horizontal="center"/>
    </xf>
    <xf numFmtId="164" fontId="0" fillId="10" borderId="0" xfId="0" applyNumberFormat="1" applyFill="1" applyAlignment="1">
      <alignment horizontal="center"/>
    </xf>
    <xf numFmtId="0" fontId="0" fillId="11" borderId="0" xfId="0" applyFill="1"/>
    <xf numFmtId="0" fontId="0" fillId="11" borderId="0" xfId="0" applyFill="1" applyAlignment="1">
      <alignment horizontal="center"/>
    </xf>
    <xf numFmtId="164" fontId="0" fillId="9" borderId="0" xfId="0" applyNumberFormat="1" applyFill="1" applyAlignment="1">
      <alignment horizontal="center"/>
    </xf>
    <xf numFmtId="164" fontId="0" fillId="9" borderId="0" xfId="3" applyNumberFormat="1" applyFont="1" applyFill="1" applyAlignment="1">
      <alignment horizontal="center"/>
    </xf>
    <xf numFmtId="0" fontId="3" fillId="0" borderId="0" xfId="3" applyFont="1" applyAlignment="1">
      <alignment horizontal="center"/>
    </xf>
    <xf numFmtId="0" fontId="0" fillId="0" borderId="0" xfId="0" applyFill="1"/>
    <xf numFmtId="0" fontId="1" fillId="0" borderId="0" xfId="0" applyFont="1" applyFill="1" applyAlignment="1">
      <alignment horizontal="center"/>
    </xf>
    <xf numFmtId="2" fontId="1" fillId="0" borderId="0" xfId="0" applyNumberFormat="1" applyFont="1" applyFill="1" applyAlignment="1">
      <alignment horizontal="center"/>
    </xf>
    <xf numFmtId="0" fontId="8" fillId="13" borderId="0" xfId="4" applyFont="1" applyFill="1"/>
    <xf numFmtId="0" fontId="3" fillId="6" borderId="0" xfId="1"/>
    <xf numFmtId="0" fontId="0" fillId="0" borderId="0" xfId="0" quotePrefix="1" applyAlignment="1">
      <alignment horizontal="center"/>
    </xf>
    <xf numFmtId="11" fontId="0" fillId="0" borderId="0" xfId="0" applyNumberFormat="1" applyAlignment="1">
      <alignment horizontal="center"/>
    </xf>
    <xf numFmtId="0" fontId="3" fillId="8" borderId="0" xfId="1" applyFill="1"/>
    <xf numFmtId="0" fontId="0" fillId="8" borderId="0" xfId="1" applyFont="1" applyFill="1"/>
    <xf numFmtId="0" fontId="0" fillId="0" borderId="0" xfId="0" applyAlignment="1">
      <alignment horizontal="center"/>
    </xf>
    <xf numFmtId="0" fontId="0" fillId="14" borderId="0" xfId="0" applyFill="1"/>
    <xf numFmtId="0" fontId="11" fillId="0" borderId="0" xfId="0" applyFont="1"/>
    <xf numFmtId="0" fontId="4" fillId="0" borderId="0" xfId="0" applyFont="1"/>
    <xf numFmtId="0" fontId="12" fillId="0" borderId="0" xfId="5"/>
    <xf numFmtId="0" fontId="0" fillId="0" borderId="0" xfId="3" applyFont="1" applyFill="1"/>
    <xf numFmtId="0" fontId="0" fillId="0" borderId="0" xfId="0" applyFont="1"/>
    <xf numFmtId="0" fontId="0" fillId="0" borderId="0" xfId="0" applyFont="1" applyAlignment="1">
      <alignment horizontal="center"/>
    </xf>
    <xf numFmtId="0" fontId="0" fillId="0" borderId="0" xfId="0" applyAlignment="1">
      <alignment horizontal="center"/>
    </xf>
    <xf numFmtId="0" fontId="0" fillId="3"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5" fillId="3" borderId="0" xfId="0" applyFont="1" applyFill="1"/>
    <xf numFmtId="0" fontId="0" fillId="0" borderId="0" xfId="0" applyAlignment="1">
      <alignment wrapText="1"/>
    </xf>
    <xf numFmtId="0" fontId="0" fillId="7" borderId="0" xfId="0" applyFont="1" applyFill="1"/>
    <xf numFmtId="0" fontId="14" fillId="0" borderId="0" xfId="0" applyFont="1"/>
    <xf numFmtId="0" fontId="0" fillId="0" borderId="0" xfId="0"/>
    <xf numFmtId="0" fontId="0" fillId="0" borderId="0" xfId="0" applyAlignment="1">
      <alignment horizontal="center"/>
    </xf>
    <xf numFmtId="2" fontId="1" fillId="0" borderId="0" xfId="0" applyNumberFormat="1" applyFont="1" applyAlignment="1">
      <alignment horizontal="left"/>
    </xf>
    <xf numFmtId="0" fontId="9" fillId="13" borderId="0" xfId="0" applyFont="1" applyFill="1"/>
    <xf numFmtId="0" fontId="1" fillId="0" borderId="0" xfId="4" applyFont="1" applyFill="1" applyAlignment="1">
      <alignment horizontal="left"/>
    </xf>
    <xf numFmtId="0" fontId="0" fillId="0" borderId="0" xfId="0" applyAlignment="1">
      <alignment horizontal="center"/>
    </xf>
    <xf numFmtId="0" fontId="0" fillId="6" borderId="0" xfId="1" applyFont="1"/>
    <xf numFmtId="0" fontId="4" fillId="0" borderId="0" xfId="0" applyFont="1" applyAlignment="1">
      <alignment horizontal="center"/>
    </xf>
    <xf numFmtId="0" fontId="0" fillId="11" borderId="0" xfId="1" applyFont="1" applyFill="1"/>
    <xf numFmtId="0" fontId="3" fillId="0" borderId="0" xfId="4" applyFont="1" applyFill="1" applyAlignment="1">
      <alignment horizontal="left"/>
    </xf>
    <xf numFmtId="0" fontId="8" fillId="10" borderId="0" xfId="4" applyFont="1" applyFill="1"/>
    <xf numFmtId="0" fontId="16" fillId="0" borderId="0" xfId="0" applyFont="1" applyAlignment="1">
      <alignment horizontal="right"/>
    </xf>
    <xf numFmtId="0" fontId="4" fillId="0" borderId="0" xfId="0" applyFont="1" applyAlignment="1">
      <alignment horizontal="right"/>
    </xf>
    <xf numFmtId="0" fontId="0" fillId="0" borderId="0" xfId="0" applyAlignment="1">
      <alignment horizontal="center"/>
    </xf>
  </cellXfs>
  <cellStyles count="6">
    <cellStyle name="20% - Accent3" xfId="1" builtinId="38"/>
    <cellStyle name="Accent6" xfId="4" builtinId="49"/>
    <cellStyle name="Hyperlink" xfId="5" builtinId="8"/>
    <cellStyle name="Normal" xfId="0" builtinId="0"/>
    <cellStyle name="Normal 2" xfId="2" xr:uid="{100E19FE-971B-4F63-BD5D-5CEA1349FD0B}"/>
    <cellStyle name="Normal 3" xfId="3" xr:uid="{D4D881D0-BCD2-4CEC-93DE-BC053E8A74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Element Ratios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378-4E6C-A3F2-2CF61B52079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378-4E6C-A3F2-2CF61B52079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378-4E6C-A3F2-2CF61B52079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378-4E6C-A3F2-2CF61B52079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378-4E6C-A3F2-2CF61B52079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378-4E6C-A3F2-2CF61B520794}"/>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378-4E6C-A3F2-2CF61B5207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C</c:v>
              </c:pt>
              <c:pt idx="1">
                <c:v>N</c:v>
              </c:pt>
              <c:pt idx="2">
                <c:v>P</c:v>
              </c:pt>
              <c:pt idx="3">
                <c:v>O</c:v>
              </c:pt>
              <c:pt idx="4">
                <c:v>Na</c:v>
              </c:pt>
              <c:pt idx="5">
                <c:v>S</c:v>
              </c:pt>
              <c:pt idx="6">
                <c:v>K</c:v>
              </c:pt>
            </c:strLit>
          </c:cat>
          <c:val>
            <c:numLit>
              <c:formatCode>General</c:formatCode>
              <c:ptCount val="7"/>
              <c:pt idx="0">
                <c:v>233.72205757483101</c:v>
              </c:pt>
              <c:pt idx="1">
                <c:v>26.241635164492401</c:v>
              </c:pt>
              <c:pt idx="2">
                <c:v>118.38648261906999</c:v>
              </c:pt>
              <c:pt idx="3">
                <c:v>710.05021874275201</c:v>
              </c:pt>
              <c:pt idx="4">
                <c:v>18.980748858104398</c:v>
              </c:pt>
              <c:pt idx="5">
                <c:v>10.9072443731477</c:v>
              </c:pt>
              <c:pt idx="6">
                <c:v>60.571702192389303</c:v>
              </c:pt>
            </c:numLit>
          </c:val>
          <c:extLst>
            <c:ext xmlns:c16="http://schemas.microsoft.com/office/drawing/2014/chart" uri="{C3380CC4-5D6E-409C-BE32-E72D297353CC}">
              <c16:uniqueId val="{0000000E-9378-4E6C-A3F2-2CF61B5207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 vs max ATP rate (AA specific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597550306211726E-2"/>
                  <c:y val="-0.211184383202099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S14'!$A$6:$A$19</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S14'!$L$6:$L$19</c:f>
              <c:numCache>
                <c:formatCode>General</c:formatCode>
                <c:ptCount val="14"/>
                <c:pt idx="0">
                  <c:v>3.4469696969696977</c:v>
                </c:pt>
                <c:pt idx="1">
                  <c:v>2.5781249999999978</c:v>
                </c:pt>
                <c:pt idx="2">
                  <c:v>1.349431818181819</c:v>
                </c:pt>
                <c:pt idx="3">
                  <c:v>0.86079545454545481</c:v>
                </c:pt>
                <c:pt idx="4">
                  <c:v>3.2045454545454555</c:v>
                </c:pt>
                <c:pt idx="5">
                  <c:v>2.2050000000000001</c:v>
                </c:pt>
                <c:pt idx="6">
                  <c:v>1.2926136364628296</c:v>
                </c:pt>
                <c:pt idx="7">
                  <c:v>0.44374999999999998</c:v>
                </c:pt>
                <c:pt idx="8">
                  <c:v>0.64062500000000011</c:v>
                </c:pt>
                <c:pt idx="9">
                  <c:v>0.15333333333333335</c:v>
                </c:pt>
                <c:pt idx="10">
                  <c:v>1.9090909090909094</c:v>
                </c:pt>
                <c:pt idx="11">
                  <c:v>14.393939394491271</c:v>
                </c:pt>
                <c:pt idx="12">
                  <c:v>3.0681818182879441</c:v>
                </c:pt>
                <c:pt idx="13">
                  <c:v>0.41750000000000004</c:v>
                </c:pt>
              </c:numCache>
            </c:numRef>
          </c:yVal>
          <c:smooth val="0"/>
          <c:extLst>
            <c:ext xmlns:c16="http://schemas.microsoft.com/office/drawing/2014/chart" uri="{C3380CC4-5D6E-409C-BE32-E72D297353CC}">
              <c16:uniqueId val="{00000000-BECA-4AE6-8305-A0F63A2D130D}"/>
            </c:ext>
          </c:extLst>
        </c:ser>
        <c:dLbls>
          <c:showLegendKey val="0"/>
          <c:showVal val="0"/>
          <c:showCatName val="0"/>
          <c:showSerName val="0"/>
          <c:showPercent val="0"/>
          <c:showBubbleSize val="0"/>
        </c:dLbls>
        <c:axId val="1836478847"/>
        <c:axId val="1972356463"/>
      </c:scatterChart>
      <c:valAx>
        <c:axId val="18364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usage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56463"/>
        <c:crosses val="autoZero"/>
        <c:crossBetween val="midCat"/>
      </c:valAx>
      <c:valAx>
        <c:axId val="197235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qATP (mmol/g/h)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478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 vs max ATP rate</a:t>
            </a:r>
            <a:r>
              <a:rPr lang="en-US" baseline="0"/>
              <a:t> (typical enzyme parameters)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6155074365704284E-2"/>
                  <c:y val="0.166703484981044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S14'!$A$6:$A$19</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S14'!$M$6:$M$19</c:f>
              <c:numCache>
                <c:formatCode>General</c:formatCode>
                <c:ptCount val="14"/>
                <c:pt idx="0">
                  <c:v>1.5798611111111114</c:v>
                </c:pt>
                <c:pt idx="1">
                  <c:v>1.5165441176470573</c:v>
                </c:pt>
                <c:pt idx="2">
                  <c:v>1.2369791666666676</c:v>
                </c:pt>
                <c:pt idx="3">
                  <c:v>1.3151041666666672</c:v>
                </c:pt>
                <c:pt idx="4">
                  <c:v>1.4687500000000004</c:v>
                </c:pt>
                <c:pt idx="5">
                  <c:v>1.5312500000000002</c:v>
                </c:pt>
                <c:pt idx="6">
                  <c:v>1.1848958334242605</c:v>
                </c:pt>
                <c:pt idx="7">
                  <c:v>1.8489583333333335</c:v>
                </c:pt>
                <c:pt idx="8">
                  <c:v>1.7795138888888893</c:v>
                </c:pt>
                <c:pt idx="9">
                  <c:v>1.5972222222222223</c:v>
                </c:pt>
                <c:pt idx="10">
                  <c:v>1.7500000000000004</c:v>
                </c:pt>
                <c:pt idx="11">
                  <c:v>1.3194444444950335</c:v>
                </c:pt>
                <c:pt idx="12">
                  <c:v>1.4062500000486411</c:v>
                </c:pt>
                <c:pt idx="13">
                  <c:v>1.7395833333333337</c:v>
                </c:pt>
              </c:numCache>
            </c:numRef>
          </c:yVal>
          <c:smooth val="0"/>
          <c:extLst>
            <c:ext xmlns:c16="http://schemas.microsoft.com/office/drawing/2014/chart" uri="{C3380CC4-5D6E-409C-BE32-E72D297353CC}">
              <c16:uniqueId val="{00000000-8EFF-4DCF-A0A0-44C68685A0D8}"/>
            </c:ext>
          </c:extLst>
        </c:ser>
        <c:dLbls>
          <c:showLegendKey val="0"/>
          <c:showVal val="0"/>
          <c:showCatName val="0"/>
          <c:showSerName val="0"/>
          <c:showPercent val="0"/>
          <c:showBubbleSize val="0"/>
        </c:dLbls>
        <c:axId val="1851299839"/>
        <c:axId val="1972375183"/>
      </c:scatterChart>
      <c:valAx>
        <c:axId val="185129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usage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75183"/>
        <c:crosses val="autoZero"/>
        <c:crossBetween val="midCat"/>
      </c:valAx>
      <c:valAx>
        <c:axId val="197237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qATP (mmol/g/h)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9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 vs max</a:t>
            </a:r>
            <a:r>
              <a:rPr lang="en-US" baseline="0"/>
              <a:t> growth rate (AA specific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952209098862642E-2"/>
                  <c:y val="-0.157050524934383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S14'!$A$6:$A$19</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S14'!$P$6:$P$19</c:f>
              <c:numCache>
                <c:formatCode>General</c:formatCode>
                <c:ptCount val="14"/>
                <c:pt idx="0">
                  <c:v>1.0466848540388452E-2</c:v>
                </c:pt>
                <c:pt idx="1">
                  <c:v>7.9024372679392767E-3</c:v>
                </c:pt>
                <c:pt idx="2">
                  <c:v>4.0975986730911402E-3</c:v>
                </c:pt>
                <c:pt idx="3">
                  <c:v>2.6138366272563511E-3</c:v>
                </c:pt>
                <c:pt idx="4">
                  <c:v>9.8122362951232785E-3</c:v>
                </c:pt>
                <c:pt idx="5">
                  <c:v>6.6955624970669123E-3</c:v>
                </c:pt>
                <c:pt idx="6">
                  <c:v>3.9613493715538036E-3</c:v>
                </c:pt>
                <c:pt idx="7">
                  <c:v>1.3528485276260145E-3</c:v>
                </c:pt>
                <c:pt idx="8">
                  <c:v>1.9525767751925242E-3</c:v>
                </c:pt>
                <c:pt idx="9">
                  <c:v>4.6826760280471979E-4</c:v>
                </c:pt>
                <c:pt idx="10">
                  <c:v>5.8039632353009095E-3</c:v>
                </c:pt>
                <c:pt idx="11">
                  <c:v>4.4111729265653959E-2</c:v>
                </c:pt>
                <c:pt idx="12">
                  <c:v>9.4553411927100119E-3</c:v>
                </c:pt>
                <c:pt idx="13">
                  <c:v>1.2737736818461643E-3</c:v>
                </c:pt>
              </c:numCache>
            </c:numRef>
          </c:yVal>
          <c:smooth val="0"/>
          <c:extLst>
            <c:ext xmlns:c16="http://schemas.microsoft.com/office/drawing/2014/chart" uri="{C3380CC4-5D6E-409C-BE32-E72D297353CC}">
              <c16:uniqueId val="{00000000-7F53-42EF-90FA-8C2626CF205D}"/>
            </c:ext>
          </c:extLst>
        </c:ser>
        <c:dLbls>
          <c:showLegendKey val="0"/>
          <c:showVal val="0"/>
          <c:showCatName val="0"/>
          <c:showSerName val="0"/>
          <c:showPercent val="0"/>
          <c:showBubbleSize val="0"/>
        </c:dLbls>
        <c:axId val="1853730111"/>
        <c:axId val="1972383087"/>
      </c:scatterChart>
      <c:valAx>
        <c:axId val="185373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usage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83087"/>
        <c:crosses val="autoZero"/>
        <c:crossBetween val="midCat"/>
      </c:valAx>
      <c:valAx>
        <c:axId val="197238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 rate (1/h)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730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 vs max growth rate (typical enzyme parameters)</a:t>
            </a:r>
          </a:p>
        </c:rich>
      </c:tx>
      <c:layout>
        <c:manualLayout>
          <c:xMode val="edge"/>
          <c:yMode val="edge"/>
          <c:x val="0.1918611111111110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4647200349956255E-2"/>
                  <c:y val="0.151944444444444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S14'!$A$6:$A$19</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S14'!$Q$6:$Q$19</c:f>
              <c:numCache>
                <c:formatCode>General</c:formatCode>
                <c:ptCount val="14"/>
                <c:pt idx="0">
                  <c:v>4.7973055810113744E-3</c:v>
                </c:pt>
                <c:pt idx="1">
                  <c:v>4.6484925105525158E-3</c:v>
                </c:pt>
                <c:pt idx="2">
                  <c:v>3.7561321170002122E-3</c:v>
                </c:pt>
                <c:pt idx="3">
                  <c:v>3.9933615138638707E-3</c:v>
                </c:pt>
                <c:pt idx="4">
                  <c:v>4.4972749685981694E-3</c:v>
                </c:pt>
                <c:pt idx="5">
                  <c:v>4.6496961785186895E-3</c:v>
                </c:pt>
                <c:pt idx="6">
                  <c:v>3.6312369239243202E-3</c:v>
                </c:pt>
                <c:pt idx="7">
                  <c:v>5.6368688651083944E-3</c:v>
                </c:pt>
                <c:pt idx="8">
                  <c:v>5.4238243755347897E-3</c:v>
                </c:pt>
                <c:pt idx="9">
                  <c:v>4.8777875292158315E-3</c:v>
                </c:pt>
                <c:pt idx="10">
                  <c:v>5.3202996323591673E-3</c:v>
                </c:pt>
                <c:pt idx="11">
                  <c:v>4.0435751826849468E-3</c:v>
                </c:pt>
                <c:pt idx="12">
                  <c:v>4.3336980466587563E-3</c:v>
                </c:pt>
                <c:pt idx="13">
                  <c:v>5.3073903410256855E-3</c:v>
                </c:pt>
              </c:numCache>
            </c:numRef>
          </c:yVal>
          <c:smooth val="0"/>
          <c:extLst>
            <c:ext xmlns:c16="http://schemas.microsoft.com/office/drawing/2014/chart" uri="{C3380CC4-5D6E-409C-BE32-E72D297353CC}">
              <c16:uniqueId val="{00000000-03F2-4D4D-8E44-3A1B5BE5E8BB}"/>
            </c:ext>
          </c:extLst>
        </c:ser>
        <c:dLbls>
          <c:showLegendKey val="0"/>
          <c:showVal val="0"/>
          <c:showCatName val="0"/>
          <c:showSerName val="0"/>
          <c:showPercent val="0"/>
          <c:showBubbleSize val="0"/>
        </c:dLbls>
        <c:axId val="1860131311"/>
        <c:axId val="1972376847"/>
      </c:scatterChart>
      <c:valAx>
        <c:axId val="186013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usage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76847"/>
        <c:crosses val="autoZero"/>
        <c:crossBetween val="midCat"/>
      </c:valAx>
      <c:valAx>
        <c:axId val="197237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 rate (1/h)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31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trade off surface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 S17'!$B$129:$S$129</c:f>
              <c:numCache>
                <c:formatCode>General</c:formatCode>
                <c:ptCount val="18"/>
                <c:pt idx="0">
                  <c:v>348.24733774491</c:v>
                </c:pt>
                <c:pt idx="1">
                  <c:v>348.56693199933301</c:v>
                </c:pt>
                <c:pt idx="2">
                  <c:v>348.566931999345</c:v>
                </c:pt>
                <c:pt idx="3">
                  <c:v>435.34282646476697</c:v>
                </c:pt>
                <c:pt idx="4">
                  <c:v>441.15134685925602</c:v>
                </c:pt>
                <c:pt idx="5">
                  <c:v>456.94265279805001</c:v>
                </c:pt>
                <c:pt idx="6">
                  <c:v>611.14038673538801</c:v>
                </c:pt>
                <c:pt idx="7">
                  <c:v>624.19191659721196</c:v>
                </c:pt>
                <c:pt idx="8">
                  <c:v>643.14415552238995</c:v>
                </c:pt>
                <c:pt idx="9">
                  <c:v>650.81169575227</c:v>
                </c:pt>
                <c:pt idx="10">
                  <c:v>669.07624248621698</c:v>
                </c:pt>
                <c:pt idx="11">
                  <c:v>674.276001220647</c:v>
                </c:pt>
                <c:pt idx="12">
                  <c:v>686.87798749651199</c:v>
                </c:pt>
                <c:pt idx="13">
                  <c:v>693.78115991030495</c:v>
                </c:pt>
                <c:pt idx="14">
                  <c:v>699.77374611720199</c:v>
                </c:pt>
                <c:pt idx="15">
                  <c:v>350.83311074553899</c:v>
                </c:pt>
                <c:pt idx="16">
                  <c:v>348.826806744897</c:v>
                </c:pt>
                <c:pt idx="17">
                  <c:v>348.24733774491</c:v>
                </c:pt>
              </c:numCache>
            </c:numRef>
          </c:xVal>
          <c:yVal>
            <c:numRef>
              <c:f>'Tab S17'!$B$130:$S$130</c:f>
              <c:numCache>
                <c:formatCode>General</c:formatCode>
                <c:ptCount val="18"/>
                <c:pt idx="0">
                  <c:v>67.658804728562217</c:v>
                </c:pt>
                <c:pt idx="1">
                  <c:v>66.704464499740993</c:v>
                </c:pt>
                <c:pt idx="2">
                  <c:v>66.704464499738819</c:v>
                </c:pt>
                <c:pt idx="3">
                  <c:v>52.288653717491187</c:v>
                </c:pt>
                <c:pt idx="4">
                  <c:v>51.967691792324445</c:v>
                </c:pt>
                <c:pt idx="5">
                  <c:v>51.332702384160903</c:v>
                </c:pt>
                <c:pt idx="6">
                  <c:v>67.724873348654313</c:v>
                </c:pt>
                <c:pt idx="7">
                  <c:v>70.386941762397811</c:v>
                </c:pt>
                <c:pt idx="8">
                  <c:v>73.106840875408082</c:v>
                </c:pt>
                <c:pt idx="9">
                  <c:v>74.374664630201394</c:v>
                </c:pt>
                <c:pt idx="10">
                  <c:v>76.661103311982885</c:v>
                </c:pt>
                <c:pt idx="11">
                  <c:v>77.312032660491354</c:v>
                </c:pt>
                <c:pt idx="12">
                  <c:v>79.39830449957212</c:v>
                </c:pt>
                <c:pt idx="13">
                  <c:v>80.37012059152616</c:v>
                </c:pt>
                <c:pt idx="14">
                  <c:v>80.889028637503216</c:v>
                </c:pt>
                <c:pt idx="15">
                  <c:v>67.65880472855352</c:v>
                </c:pt>
                <c:pt idx="16">
                  <c:v>67.658804728562217</c:v>
                </c:pt>
                <c:pt idx="17">
                  <c:v>67.658804728562217</c:v>
                </c:pt>
              </c:numCache>
            </c:numRef>
          </c:yVal>
          <c:smooth val="0"/>
          <c:extLst>
            <c:ext xmlns:c16="http://schemas.microsoft.com/office/drawing/2014/chart" uri="{C3380CC4-5D6E-409C-BE32-E72D297353CC}">
              <c16:uniqueId val="{00000000-CEB0-4B52-A0CF-D87F99AF4AB0}"/>
            </c:ext>
          </c:extLst>
        </c:ser>
        <c:dLbls>
          <c:showLegendKey val="0"/>
          <c:showVal val="0"/>
          <c:showCatName val="0"/>
          <c:showSerName val="0"/>
          <c:showPercent val="0"/>
          <c:showBubbleSize val="0"/>
        </c:dLbls>
        <c:axId val="488425936"/>
        <c:axId val="487167264"/>
      </c:scatterChart>
      <c:valAx>
        <c:axId val="4884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All Fluxes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67264"/>
        <c:crosses val="autoZero"/>
        <c:crossBetween val="midCat"/>
      </c:valAx>
      <c:valAx>
        <c:axId val="48716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Uptake Fluxes (electron donor)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25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trade off surface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 S17'!$B$60:$AI$60</c:f>
              <c:numCache>
                <c:formatCode>General</c:formatCode>
                <c:ptCount val="34"/>
                <c:pt idx="0">
                  <c:v>321</c:v>
                </c:pt>
                <c:pt idx="1">
                  <c:v>323</c:v>
                </c:pt>
                <c:pt idx="2">
                  <c:v>337</c:v>
                </c:pt>
                <c:pt idx="3">
                  <c:v>343</c:v>
                </c:pt>
                <c:pt idx="4">
                  <c:v>349</c:v>
                </c:pt>
                <c:pt idx="5">
                  <c:v>357</c:v>
                </c:pt>
                <c:pt idx="6">
                  <c:v>361</c:v>
                </c:pt>
                <c:pt idx="7">
                  <c:v>363</c:v>
                </c:pt>
                <c:pt idx="8">
                  <c:v>366</c:v>
                </c:pt>
                <c:pt idx="9">
                  <c:v>366</c:v>
                </c:pt>
                <c:pt idx="10">
                  <c:v>366</c:v>
                </c:pt>
                <c:pt idx="11">
                  <c:v>366</c:v>
                </c:pt>
                <c:pt idx="12">
                  <c:v>312</c:v>
                </c:pt>
                <c:pt idx="13">
                  <c:v>307</c:v>
                </c:pt>
                <c:pt idx="14">
                  <c:v>304</c:v>
                </c:pt>
                <c:pt idx="15">
                  <c:v>304</c:v>
                </c:pt>
                <c:pt idx="16">
                  <c:v>304</c:v>
                </c:pt>
                <c:pt idx="17">
                  <c:v>304</c:v>
                </c:pt>
                <c:pt idx="18">
                  <c:v>304</c:v>
                </c:pt>
                <c:pt idx="19">
                  <c:v>304</c:v>
                </c:pt>
                <c:pt idx="20">
                  <c:v>304</c:v>
                </c:pt>
                <c:pt idx="21">
                  <c:v>304</c:v>
                </c:pt>
                <c:pt idx="22">
                  <c:v>304</c:v>
                </c:pt>
                <c:pt idx="23">
                  <c:v>304</c:v>
                </c:pt>
                <c:pt idx="24">
                  <c:v>304</c:v>
                </c:pt>
                <c:pt idx="25">
                  <c:v>304</c:v>
                </c:pt>
                <c:pt idx="26">
                  <c:v>304</c:v>
                </c:pt>
                <c:pt idx="27">
                  <c:v>304</c:v>
                </c:pt>
                <c:pt idx="28">
                  <c:v>305</c:v>
                </c:pt>
                <c:pt idx="29">
                  <c:v>307</c:v>
                </c:pt>
                <c:pt idx="30">
                  <c:v>308</c:v>
                </c:pt>
                <c:pt idx="31">
                  <c:v>309</c:v>
                </c:pt>
                <c:pt idx="32">
                  <c:v>320</c:v>
                </c:pt>
                <c:pt idx="33">
                  <c:v>321</c:v>
                </c:pt>
              </c:numCache>
            </c:numRef>
          </c:xVal>
          <c:yVal>
            <c:numRef>
              <c:f>'Tab S17'!$B$61:$AI$61</c:f>
              <c:numCache>
                <c:formatCode>General</c:formatCode>
                <c:ptCount val="34"/>
                <c:pt idx="0">
                  <c:v>76.626819968415418</c:v>
                </c:pt>
                <c:pt idx="1">
                  <c:v>76.336356105934783</c:v>
                </c:pt>
                <c:pt idx="2">
                  <c:v>79.781474230387943</c:v>
                </c:pt>
                <c:pt idx="3">
                  <c:v>79.410487640460786</c:v>
                </c:pt>
                <c:pt idx="4">
                  <c:v>80.3701205452968</c:v>
                </c:pt>
                <c:pt idx="5">
                  <c:v>80.889028636229369</c:v>
                </c:pt>
                <c:pt idx="6">
                  <c:v>80.889026657174</c:v>
                </c:pt>
                <c:pt idx="7">
                  <c:v>80.889025985355218</c:v>
                </c:pt>
                <c:pt idx="8">
                  <c:v>80.889025357921909</c:v>
                </c:pt>
                <c:pt idx="9">
                  <c:v>80.889025370714791</c:v>
                </c:pt>
                <c:pt idx="10">
                  <c:v>80.889025884255759</c:v>
                </c:pt>
                <c:pt idx="11">
                  <c:v>80.88902812965496</c:v>
                </c:pt>
                <c:pt idx="12">
                  <c:v>1204.3586839902132</c:v>
                </c:pt>
                <c:pt idx="13">
                  <c:v>785.93452386916738</c:v>
                </c:pt>
                <c:pt idx="14">
                  <c:v>133.91288689819689</c:v>
                </c:pt>
                <c:pt idx="15">
                  <c:v>133.91288689816398</c:v>
                </c:pt>
                <c:pt idx="16">
                  <c:v>133.84748079816538</c:v>
                </c:pt>
                <c:pt idx="17">
                  <c:v>133.8282717981545</c:v>
                </c:pt>
                <c:pt idx="18">
                  <c:v>133.40587179816532</c:v>
                </c:pt>
                <c:pt idx="19">
                  <c:v>133.05784539816526</c:v>
                </c:pt>
                <c:pt idx="20">
                  <c:v>133.03863639816532</c:v>
                </c:pt>
                <c:pt idx="21">
                  <c:v>133.03836369887492</c:v>
                </c:pt>
                <c:pt idx="22">
                  <c:v>133.03836369816656</c:v>
                </c:pt>
                <c:pt idx="23">
                  <c:v>133.03836369816514</c:v>
                </c:pt>
                <c:pt idx="24">
                  <c:v>133.03836369815585</c:v>
                </c:pt>
                <c:pt idx="25">
                  <c:v>133.03836369815585</c:v>
                </c:pt>
                <c:pt idx="26">
                  <c:v>133.03836369809392</c:v>
                </c:pt>
                <c:pt idx="27">
                  <c:v>132.28132059818748</c:v>
                </c:pt>
                <c:pt idx="28">
                  <c:v>111.15265195809218</c:v>
                </c:pt>
                <c:pt idx="29">
                  <c:v>69.393162310333196</c:v>
                </c:pt>
                <c:pt idx="30">
                  <c:v>62.294193191950455</c:v>
                </c:pt>
                <c:pt idx="31">
                  <c:v>52.690796764435504</c:v>
                </c:pt>
                <c:pt idx="32">
                  <c:v>76.315674373982688</c:v>
                </c:pt>
                <c:pt idx="33">
                  <c:v>76.626819968415418</c:v>
                </c:pt>
              </c:numCache>
            </c:numRef>
          </c:yVal>
          <c:smooth val="0"/>
          <c:extLst>
            <c:ext xmlns:c16="http://schemas.microsoft.com/office/drawing/2014/chart" uri="{C3380CC4-5D6E-409C-BE32-E72D297353CC}">
              <c16:uniqueId val="{00000000-4C68-4EA3-972B-67177288F74D}"/>
            </c:ext>
          </c:extLst>
        </c:ser>
        <c:dLbls>
          <c:showLegendKey val="0"/>
          <c:showVal val="0"/>
          <c:showCatName val="0"/>
          <c:showSerName val="0"/>
          <c:showPercent val="0"/>
          <c:showBubbleSize val="0"/>
        </c:dLbls>
        <c:axId val="488420736"/>
        <c:axId val="487163104"/>
      </c:scatterChart>
      <c:valAx>
        <c:axId val="488420736"/>
        <c:scaling>
          <c:orientation val="minMax"/>
          <c:min val="27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Reaction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63104"/>
        <c:crosses val="autoZero"/>
        <c:crossBetween val="midCat"/>
      </c:valAx>
      <c:valAx>
        <c:axId val="487163104"/>
        <c:scaling>
          <c:orientation val="minMax"/>
          <c:max val="1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Uptake Fluxes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2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RxnC based data</a:t>
            </a:r>
          </a:p>
        </c:rich>
      </c:tx>
      <c:overlay val="0"/>
      <c:spPr>
        <a:noFill/>
        <a:ln w="25400">
          <a:noFill/>
        </a:ln>
      </c:spPr>
    </c:title>
    <c:autoTitleDeleted val="0"/>
    <c:plotArea>
      <c:layout>
        <c:manualLayout>
          <c:layoutTarget val="inner"/>
          <c:xMode val="edge"/>
          <c:yMode val="edge"/>
          <c:x val="0.12923990135035937"/>
          <c:y val="0.15454166666666669"/>
          <c:w val="0.83401976161430524"/>
          <c:h val="0.66044455380577427"/>
        </c:manualLayout>
      </c:layout>
      <c:scatterChart>
        <c:scatterStyle val="lineMarker"/>
        <c:varyColors val="0"/>
        <c:ser>
          <c:idx val="0"/>
          <c:order val="0"/>
          <c:spPr>
            <a:ln w="19050">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796358201703661"/>
                  <c:y val="9.7193752420291733E-3"/>
                </c:manualLayout>
              </c:layout>
              <c:numFmt formatCode="General" sourceLinked="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S18'!$B$7:$B$20</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S18'!$D$7:$D$20</c:f>
              <c:numCache>
                <c:formatCode>General</c:formatCode>
                <c:ptCount val="14"/>
                <c:pt idx="0">
                  <c:v>31</c:v>
                </c:pt>
                <c:pt idx="1">
                  <c:v>40</c:v>
                </c:pt>
                <c:pt idx="2">
                  <c:v>33</c:v>
                </c:pt>
                <c:pt idx="3">
                  <c:v>32</c:v>
                </c:pt>
                <c:pt idx="4">
                  <c:v>32</c:v>
                </c:pt>
                <c:pt idx="5">
                  <c:v>31</c:v>
                </c:pt>
                <c:pt idx="6">
                  <c:v>32</c:v>
                </c:pt>
                <c:pt idx="7">
                  <c:v>39</c:v>
                </c:pt>
                <c:pt idx="8">
                  <c:v>37</c:v>
                </c:pt>
                <c:pt idx="9">
                  <c:v>43</c:v>
                </c:pt>
                <c:pt idx="10">
                  <c:v>34</c:v>
                </c:pt>
                <c:pt idx="11">
                  <c:v>29</c:v>
                </c:pt>
                <c:pt idx="12">
                  <c:v>34</c:v>
                </c:pt>
                <c:pt idx="13">
                  <c:v>40</c:v>
                </c:pt>
              </c:numCache>
            </c:numRef>
          </c:yVal>
          <c:smooth val="0"/>
          <c:extLst>
            <c:ext xmlns:c16="http://schemas.microsoft.com/office/drawing/2014/chart" uri="{C3380CC4-5D6E-409C-BE32-E72D297353CC}">
              <c16:uniqueId val="{00000001-7F54-41AD-A4D4-75C3A47C75B2}"/>
            </c:ext>
          </c:extLst>
        </c:ser>
        <c:ser>
          <c:idx val="1"/>
          <c:order val="1"/>
          <c:spPr>
            <a:ln w="19050">
              <a:noFill/>
            </a:ln>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7859577411978442"/>
                  <c:y val="-5.9921001678068929E-2"/>
                </c:manualLayout>
              </c:layout>
              <c:numFmt formatCode="General" sourceLinked="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S18'!$B$7:$B$20</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S18'!$E$7:$E$20</c:f>
              <c:numCache>
                <c:formatCode>General</c:formatCode>
                <c:ptCount val="14"/>
                <c:pt idx="0">
                  <c:v>6.18</c:v>
                </c:pt>
                <c:pt idx="1">
                  <c:v>6.07</c:v>
                </c:pt>
                <c:pt idx="2">
                  <c:v>6.42</c:v>
                </c:pt>
                <c:pt idx="3">
                  <c:v>6</c:v>
                </c:pt>
                <c:pt idx="4">
                  <c:v>5.91</c:v>
                </c:pt>
                <c:pt idx="5">
                  <c:v>5.65</c:v>
                </c:pt>
                <c:pt idx="6">
                  <c:v>6.88</c:v>
                </c:pt>
                <c:pt idx="7">
                  <c:v>6.06</c:v>
                </c:pt>
                <c:pt idx="8">
                  <c:v>6.41</c:v>
                </c:pt>
                <c:pt idx="9">
                  <c:v>6.61</c:v>
                </c:pt>
                <c:pt idx="10">
                  <c:v>5.6</c:v>
                </c:pt>
                <c:pt idx="11">
                  <c:v>6.37</c:v>
                </c:pt>
                <c:pt idx="12">
                  <c:v>6.74</c:v>
                </c:pt>
                <c:pt idx="13">
                  <c:v>6.1</c:v>
                </c:pt>
              </c:numCache>
            </c:numRef>
          </c:yVal>
          <c:smooth val="0"/>
          <c:extLst>
            <c:ext xmlns:c16="http://schemas.microsoft.com/office/drawing/2014/chart" uri="{C3380CC4-5D6E-409C-BE32-E72D297353CC}">
              <c16:uniqueId val="{00000003-7F54-41AD-A4D4-75C3A47C75B2}"/>
            </c:ext>
          </c:extLst>
        </c:ser>
        <c:ser>
          <c:idx val="2"/>
          <c:order val="2"/>
          <c:spPr>
            <a:ln w="19050">
              <a:noFill/>
            </a:ln>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4.1170909974281385E-4"/>
                  <c:y val="-7.8128824060926805E-2"/>
                </c:manualLayout>
              </c:layout>
              <c:numFmt formatCode="General" sourceLinked="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S18'!$B$7:$B$20</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S18'!$F$7:$F$20</c:f>
              <c:numCache>
                <c:formatCode>General</c:formatCode>
                <c:ptCount val="14"/>
                <c:pt idx="0">
                  <c:v>6</c:v>
                </c:pt>
                <c:pt idx="1">
                  <c:v>11</c:v>
                </c:pt>
                <c:pt idx="2">
                  <c:v>6</c:v>
                </c:pt>
                <c:pt idx="3">
                  <c:v>5</c:v>
                </c:pt>
                <c:pt idx="4">
                  <c:v>5</c:v>
                </c:pt>
                <c:pt idx="5">
                  <c:v>4</c:v>
                </c:pt>
                <c:pt idx="6">
                  <c:v>7</c:v>
                </c:pt>
                <c:pt idx="7">
                  <c:v>14</c:v>
                </c:pt>
                <c:pt idx="8">
                  <c:v>12</c:v>
                </c:pt>
                <c:pt idx="9">
                  <c:v>19</c:v>
                </c:pt>
                <c:pt idx="10">
                  <c:v>7</c:v>
                </c:pt>
                <c:pt idx="11">
                  <c:v>4</c:v>
                </c:pt>
                <c:pt idx="12">
                  <c:v>9</c:v>
                </c:pt>
                <c:pt idx="13">
                  <c:v>15</c:v>
                </c:pt>
              </c:numCache>
            </c:numRef>
          </c:yVal>
          <c:smooth val="0"/>
          <c:extLst>
            <c:ext xmlns:c16="http://schemas.microsoft.com/office/drawing/2014/chart" uri="{C3380CC4-5D6E-409C-BE32-E72D297353CC}">
              <c16:uniqueId val="{00000005-7F54-41AD-A4D4-75C3A47C75B2}"/>
            </c:ext>
          </c:extLst>
        </c:ser>
        <c:ser>
          <c:idx val="3"/>
          <c:order val="3"/>
          <c:spPr>
            <a:ln w="19050">
              <a:noFill/>
            </a:ln>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1"/>
            <c:trendlineLbl>
              <c:layout>
                <c:manualLayout>
                  <c:x val="0.17709342670194395"/>
                  <c:y val="3.7697517318531902E-2"/>
                </c:manualLayout>
              </c:layout>
              <c:numFmt formatCode="General" sourceLinked="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S18'!$B$7:$B$20</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S18'!$G$7:$G$20</c:f>
              <c:numCache>
                <c:formatCode>General</c:formatCode>
                <c:ptCount val="14"/>
                <c:pt idx="0">
                  <c:v>0.53</c:v>
                </c:pt>
                <c:pt idx="1">
                  <c:v>0.63</c:v>
                </c:pt>
                <c:pt idx="2">
                  <c:v>0.59</c:v>
                </c:pt>
                <c:pt idx="3">
                  <c:v>0.4</c:v>
                </c:pt>
                <c:pt idx="4">
                  <c:v>0.34</c:v>
                </c:pt>
                <c:pt idx="5">
                  <c:v>0.22</c:v>
                </c:pt>
                <c:pt idx="6">
                  <c:v>0.88</c:v>
                </c:pt>
                <c:pt idx="7">
                  <c:v>0.56000000000000005</c:v>
                </c:pt>
                <c:pt idx="8">
                  <c:v>0.55000000000000004</c:v>
                </c:pt>
                <c:pt idx="9">
                  <c:v>0.93</c:v>
                </c:pt>
                <c:pt idx="10">
                  <c:v>0.33</c:v>
                </c:pt>
                <c:pt idx="11">
                  <c:v>0.42</c:v>
                </c:pt>
                <c:pt idx="12">
                  <c:v>0.67</c:v>
                </c:pt>
                <c:pt idx="13">
                  <c:v>0.72</c:v>
                </c:pt>
              </c:numCache>
            </c:numRef>
          </c:yVal>
          <c:smooth val="0"/>
          <c:extLst>
            <c:ext xmlns:c16="http://schemas.microsoft.com/office/drawing/2014/chart" uri="{C3380CC4-5D6E-409C-BE32-E72D297353CC}">
              <c16:uniqueId val="{00000007-7F54-41AD-A4D4-75C3A47C75B2}"/>
            </c:ext>
          </c:extLst>
        </c:ser>
        <c:dLbls>
          <c:showLegendKey val="0"/>
          <c:showVal val="0"/>
          <c:showCatName val="0"/>
          <c:showSerName val="0"/>
          <c:showPercent val="0"/>
          <c:showBubbleSize val="0"/>
        </c:dLbls>
        <c:axId val="769774640"/>
        <c:axId val="1"/>
      </c:scatterChart>
      <c:valAx>
        <c:axId val="76977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order</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Investment proxy (RxnC or SoF)</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74640"/>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 based data</a:t>
            </a:r>
          </a:p>
        </c:rich>
      </c:tx>
      <c:overlay val="0"/>
      <c:spPr>
        <a:noFill/>
        <a:ln w="25400">
          <a:noFill/>
        </a:ln>
      </c:spPr>
    </c:title>
    <c:autoTitleDeleted val="0"/>
    <c:plotArea>
      <c:layout/>
      <c:scatterChart>
        <c:scatterStyle val="lineMarker"/>
        <c:varyColors val="0"/>
        <c:ser>
          <c:idx val="0"/>
          <c:order val="0"/>
          <c:spPr>
            <a:ln w="19050">
              <a:noFill/>
            </a:ln>
          </c:spPr>
          <c:marker>
            <c:symbol val="circle"/>
            <c:size val="5"/>
            <c:spPr>
              <a:solidFill>
                <a:schemeClr val="accent1"/>
              </a:solidFill>
              <a:ln w="9525">
                <a:solidFill>
                  <a:schemeClr val="accent1"/>
                </a:solidFill>
              </a:ln>
              <a:effectLst/>
            </c:spPr>
          </c:marker>
          <c:trendline>
            <c:trendlineType val="linear"/>
            <c:dispRSqr val="1"/>
            <c:dispEq val="1"/>
            <c:trendlineLbl>
              <c:layout>
                <c:manualLayout>
                  <c:x val="-7.6790732483740742E-2"/>
                  <c:y val="-4.9989030009019789E-2"/>
                </c:manualLayout>
              </c:layout>
              <c:numFmt formatCode="General" sourceLinked="0"/>
            </c:trendlineLbl>
          </c:trendline>
          <c:xVal>
            <c:numRef>
              <c:f>'Tab S18'!$B$7:$B$20</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S18'!$J$7:$J$20</c:f>
              <c:numCache>
                <c:formatCode>General</c:formatCode>
                <c:ptCount val="14"/>
                <c:pt idx="0">
                  <c:v>32</c:v>
                </c:pt>
                <c:pt idx="1">
                  <c:v>40</c:v>
                </c:pt>
                <c:pt idx="2">
                  <c:v>32</c:v>
                </c:pt>
                <c:pt idx="3">
                  <c:v>31</c:v>
                </c:pt>
                <c:pt idx="4">
                  <c:v>33</c:v>
                </c:pt>
                <c:pt idx="5">
                  <c:v>32</c:v>
                </c:pt>
                <c:pt idx="6">
                  <c:v>34</c:v>
                </c:pt>
                <c:pt idx="7">
                  <c:v>38</c:v>
                </c:pt>
                <c:pt idx="8">
                  <c:v>36</c:v>
                </c:pt>
                <c:pt idx="9">
                  <c:v>44</c:v>
                </c:pt>
                <c:pt idx="10">
                  <c:v>35</c:v>
                </c:pt>
                <c:pt idx="11">
                  <c:v>29</c:v>
                </c:pt>
                <c:pt idx="12">
                  <c:v>34</c:v>
                </c:pt>
                <c:pt idx="13">
                  <c:v>40</c:v>
                </c:pt>
              </c:numCache>
            </c:numRef>
          </c:yVal>
          <c:smooth val="0"/>
          <c:extLst>
            <c:ext xmlns:c16="http://schemas.microsoft.com/office/drawing/2014/chart" uri="{C3380CC4-5D6E-409C-BE32-E72D297353CC}">
              <c16:uniqueId val="{00000001-5405-403F-BD2F-592A0A6941C5}"/>
            </c:ext>
          </c:extLst>
        </c:ser>
        <c:ser>
          <c:idx val="1"/>
          <c:order val="1"/>
          <c:spPr>
            <a:ln w="19050">
              <a:noFill/>
            </a:ln>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6280745027353508"/>
                  <c:y val="7.2217969657817543E-2"/>
                </c:manualLayout>
              </c:layout>
              <c:numFmt formatCode="General" sourceLinked="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S18'!$B$7:$B$20</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S18'!$K$7:$K$20</c:f>
              <c:numCache>
                <c:formatCode>General</c:formatCode>
                <c:ptCount val="14"/>
                <c:pt idx="0">
                  <c:v>6.18</c:v>
                </c:pt>
                <c:pt idx="1">
                  <c:v>6.02</c:v>
                </c:pt>
                <c:pt idx="2">
                  <c:v>6.42</c:v>
                </c:pt>
                <c:pt idx="3">
                  <c:v>6</c:v>
                </c:pt>
                <c:pt idx="4">
                  <c:v>5.91</c:v>
                </c:pt>
                <c:pt idx="5">
                  <c:v>5.65</c:v>
                </c:pt>
                <c:pt idx="6">
                  <c:v>7.05</c:v>
                </c:pt>
                <c:pt idx="7">
                  <c:v>5.98</c:v>
                </c:pt>
                <c:pt idx="8">
                  <c:v>6.33</c:v>
                </c:pt>
                <c:pt idx="9">
                  <c:v>6.61</c:v>
                </c:pt>
                <c:pt idx="10">
                  <c:v>5.6</c:v>
                </c:pt>
                <c:pt idx="11">
                  <c:v>6.37</c:v>
                </c:pt>
                <c:pt idx="12">
                  <c:v>6.74</c:v>
                </c:pt>
                <c:pt idx="13">
                  <c:v>6.1</c:v>
                </c:pt>
              </c:numCache>
            </c:numRef>
          </c:yVal>
          <c:smooth val="0"/>
          <c:extLst>
            <c:ext xmlns:c16="http://schemas.microsoft.com/office/drawing/2014/chart" uri="{C3380CC4-5D6E-409C-BE32-E72D297353CC}">
              <c16:uniqueId val="{00000003-5405-403F-BD2F-592A0A6941C5}"/>
            </c:ext>
          </c:extLst>
        </c:ser>
        <c:ser>
          <c:idx val="2"/>
          <c:order val="2"/>
          <c:spPr>
            <a:ln w="19050">
              <a:noFill/>
            </a:ln>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4.4528560435969602E-2"/>
                  <c:y val="-4.2143942533499103E-2"/>
                </c:manualLayout>
              </c:layout>
              <c:numFmt formatCode="General" sourceLinked="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S18'!$B$7:$B$20</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S18'!$L$7:$L$20</c:f>
              <c:numCache>
                <c:formatCode>General</c:formatCode>
                <c:ptCount val="14"/>
                <c:pt idx="0">
                  <c:v>8</c:v>
                </c:pt>
                <c:pt idx="1">
                  <c:v>13</c:v>
                </c:pt>
                <c:pt idx="2">
                  <c:v>7</c:v>
                </c:pt>
                <c:pt idx="3">
                  <c:v>6</c:v>
                </c:pt>
                <c:pt idx="4">
                  <c:v>8</c:v>
                </c:pt>
                <c:pt idx="5">
                  <c:v>7</c:v>
                </c:pt>
                <c:pt idx="6">
                  <c:v>10</c:v>
                </c:pt>
                <c:pt idx="7">
                  <c:v>14</c:v>
                </c:pt>
                <c:pt idx="8">
                  <c:v>11</c:v>
                </c:pt>
                <c:pt idx="9">
                  <c:v>20</c:v>
                </c:pt>
                <c:pt idx="10">
                  <c:v>10</c:v>
                </c:pt>
                <c:pt idx="11">
                  <c:v>5</c:v>
                </c:pt>
                <c:pt idx="12">
                  <c:v>10</c:v>
                </c:pt>
                <c:pt idx="13">
                  <c:v>16</c:v>
                </c:pt>
              </c:numCache>
            </c:numRef>
          </c:yVal>
          <c:smooth val="0"/>
          <c:extLst>
            <c:ext xmlns:c16="http://schemas.microsoft.com/office/drawing/2014/chart" uri="{C3380CC4-5D6E-409C-BE32-E72D297353CC}">
              <c16:uniqueId val="{00000005-5405-403F-BD2F-592A0A6941C5}"/>
            </c:ext>
          </c:extLst>
        </c:ser>
        <c:ser>
          <c:idx val="3"/>
          <c:order val="3"/>
          <c:spPr>
            <a:ln w="19050">
              <a:noFill/>
            </a:ln>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1"/>
            <c:trendlineLbl>
              <c:layout>
                <c:manualLayout>
                  <c:x val="0.17919299244220979"/>
                  <c:y val="-7.7922364967536947E-2"/>
                </c:manualLayout>
              </c:layout>
              <c:numFmt formatCode="General" sourceLinked="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S18'!$B$7:$B$20</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S18'!$M$7:$M$20</c:f>
              <c:numCache>
                <c:formatCode>General</c:formatCode>
                <c:ptCount val="14"/>
                <c:pt idx="0">
                  <c:v>0.7</c:v>
                </c:pt>
                <c:pt idx="1">
                  <c:v>0.82</c:v>
                </c:pt>
                <c:pt idx="2">
                  <c:v>0.67</c:v>
                </c:pt>
                <c:pt idx="3">
                  <c:v>0.48</c:v>
                </c:pt>
                <c:pt idx="4">
                  <c:v>0.51</c:v>
                </c:pt>
                <c:pt idx="5">
                  <c:v>0.38</c:v>
                </c:pt>
                <c:pt idx="6">
                  <c:v>1.1399999999999999</c:v>
                </c:pt>
                <c:pt idx="7">
                  <c:v>0.56000000000000005</c:v>
                </c:pt>
                <c:pt idx="8">
                  <c:v>0.51</c:v>
                </c:pt>
                <c:pt idx="9">
                  <c:v>1.02</c:v>
                </c:pt>
                <c:pt idx="10">
                  <c:v>0.48</c:v>
                </c:pt>
                <c:pt idx="11">
                  <c:v>0.53</c:v>
                </c:pt>
                <c:pt idx="12">
                  <c:v>0.74</c:v>
                </c:pt>
                <c:pt idx="13">
                  <c:v>0.77</c:v>
                </c:pt>
              </c:numCache>
            </c:numRef>
          </c:yVal>
          <c:smooth val="0"/>
          <c:extLst>
            <c:ext xmlns:c16="http://schemas.microsoft.com/office/drawing/2014/chart" uri="{C3380CC4-5D6E-409C-BE32-E72D297353CC}">
              <c16:uniqueId val="{00000007-5405-403F-BD2F-592A0A6941C5}"/>
            </c:ext>
          </c:extLst>
        </c:ser>
        <c:dLbls>
          <c:showLegendKey val="0"/>
          <c:showVal val="0"/>
          <c:showCatName val="0"/>
          <c:showSerName val="0"/>
          <c:showPercent val="0"/>
          <c:showBubbleSize val="0"/>
        </c:dLbls>
        <c:axId val="769765072"/>
        <c:axId val="1"/>
      </c:scatterChart>
      <c:valAx>
        <c:axId val="76976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order</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Investment proxy (RxnC or SoF)</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65072"/>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Amino</a:t>
            </a:r>
            <a:r>
              <a:rPr lang="en-US" baseline="0"/>
              <a:t> acid abundance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8"/>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S18'!$B$25:$B$38</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S18'!$I$25:$I$38</c:f>
              <c:numCache>
                <c:formatCode>General</c:formatCode>
                <c:ptCount val="14"/>
                <c:pt idx="0">
                  <c:v>11.7</c:v>
                </c:pt>
                <c:pt idx="1">
                  <c:v>7.6</c:v>
                </c:pt>
                <c:pt idx="2">
                  <c:v>2.6</c:v>
                </c:pt>
                <c:pt idx="3">
                  <c:v>5.3</c:v>
                </c:pt>
                <c:pt idx="4">
                  <c:v>4.3</c:v>
                </c:pt>
                <c:pt idx="5">
                  <c:v>6.1</c:v>
                </c:pt>
                <c:pt idx="6">
                  <c:v>8.4</c:v>
                </c:pt>
                <c:pt idx="7">
                  <c:v>4.2</c:v>
                </c:pt>
                <c:pt idx="8">
                  <c:v>12.5</c:v>
                </c:pt>
                <c:pt idx="9">
                  <c:v>2.9</c:v>
                </c:pt>
                <c:pt idx="10">
                  <c:v>5.0999999999999996</c:v>
                </c:pt>
                <c:pt idx="11">
                  <c:v>5.5</c:v>
                </c:pt>
                <c:pt idx="12">
                  <c:v>4.2</c:v>
                </c:pt>
                <c:pt idx="13">
                  <c:v>6.9</c:v>
                </c:pt>
              </c:numCache>
            </c:numRef>
          </c:yVal>
          <c:smooth val="0"/>
          <c:extLst>
            <c:ext xmlns:c16="http://schemas.microsoft.com/office/drawing/2014/chart" uri="{C3380CC4-5D6E-409C-BE32-E72D297353CC}">
              <c16:uniqueId val="{00000000-97D3-4F09-BA26-F24AE064DC75}"/>
            </c:ext>
          </c:extLst>
        </c:ser>
        <c:dLbls>
          <c:showLegendKey val="0"/>
          <c:showVal val="0"/>
          <c:showCatName val="0"/>
          <c:showSerName val="0"/>
          <c:showPercent val="0"/>
          <c:showBubbleSize val="0"/>
        </c:dLbls>
        <c:axId val="362498959"/>
        <c:axId val="272505807"/>
      </c:scatterChart>
      <c:valAx>
        <c:axId val="36249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order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05807"/>
        <c:crosses val="autoZero"/>
        <c:crossBetween val="midCat"/>
      </c:valAx>
      <c:valAx>
        <c:axId val="27250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abundance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98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 Cmol or mol yield optimization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8"/>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5188757655293093E-2"/>
                  <c:y val="-0.161357174103237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S18'!$B$25:$B$38</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S18'!$K$25:$K$38</c:f>
              <c:numCache>
                <c:formatCode>0.000</c:formatCode>
                <c:ptCount val="14"/>
                <c:pt idx="0">
                  <c:v>0.26373626373626369</c:v>
                </c:pt>
                <c:pt idx="1">
                  <c:v>0.29090909090909117</c:v>
                </c:pt>
                <c:pt idx="2">
                  <c:v>0.33684210526315767</c:v>
                </c:pt>
                <c:pt idx="3">
                  <c:v>0.31683168316831672</c:v>
                </c:pt>
                <c:pt idx="4">
                  <c:v>0.28368794326241126</c:v>
                </c:pt>
                <c:pt idx="5">
                  <c:v>0.27210884353741494</c:v>
                </c:pt>
                <c:pt idx="6">
                  <c:v>0.35164835162136665</c:v>
                </c:pt>
                <c:pt idx="7">
                  <c:v>0.22535211267605634</c:v>
                </c:pt>
                <c:pt idx="8">
                  <c:v>0.23414634146341459</c:v>
                </c:pt>
                <c:pt idx="9">
                  <c:v>0.2608695652173913</c:v>
                </c:pt>
                <c:pt idx="10">
                  <c:v>0.23809523809523805</c:v>
                </c:pt>
                <c:pt idx="11">
                  <c:v>0.31578947367210281</c:v>
                </c:pt>
                <c:pt idx="12">
                  <c:v>0.29629629628604764</c:v>
                </c:pt>
                <c:pt idx="13">
                  <c:v>0.23952095808383231</c:v>
                </c:pt>
              </c:numCache>
            </c:numRef>
          </c:yVal>
          <c:smooth val="0"/>
          <c:extLst>
            <c:ext xmlns:c16="http://schemas.microsoft.com/office/drawing/2014/chart" uri="{C3380CC4-5D6E-409C-BE32-E72D297353CC}">
              <c16:uniqueId val="{00000000-FABA-40D8-8082-5C624738967F}"/>
            </c:ext>
          </c:extLst>
        </c:ser>
        <c:ser>
          <c:idx val="1"/>
          <c:order val="1"/>
          <c:spPr>
            <a:ln w="25400" cap="rnd">
              <a:noFill/>
              <a:round/>
            </a:ln>
            <a:effectLst/>
          </c:spPr>
          <c:marker>
            <c:symbol val="circle"/>
            <c:size val="8"/>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0633202099737534E-2"/>
                  <c:y val="-9.451334208223971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S18'!$B$25:$B$38</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S18'!$M$25:$M$38</c:f>
              <c:numCache>
                <c:formatCode>0.000</c:formatCode>
                <c:ptCount val="14"/>
                <c:pt idx="0">
                  <c:v>8.7912087912087891E-2</c:v>
                </c:pt>
                <c:pt idx="1">
                  <c:v>4.8484848484848526E-2</c:v>
                </c:pt>
                <c:pt idx="2">
                  <c:v>8.4210526315789416E-2</c:v>
                </c:pt>
                <c:pt idx="3">
                  <c:v>7.9207920792079181E-2</c:v>
                </c:pt>
                <c:pt idx="4">
                  <c:v>5.6737588652482254E-2</c:v>
                </c:pt>
                <c:pt idx="5">
                  <c:v>5.4421768707482984E-2</c:v>
                </c:pt>
                <c:pt idx="6">
                  <c:v>0.17582417581068333</c:v>
                </c:pt>
                <c:pt idx="7">
                  <c:v>3.7558685446009391E-2</c:v>
                </c:pt>
                <c:pt idx="8">
                  <c:v>3.9024390243902432E-2</c:v>
                </c:pt>
                <c:pt idx="9">
                  <c:v>4.3478260869565216E-2</c:v>
                </c:pt>
                <c:pt idx="10">
                  <c:v>4.7619047619047609E-2</c:v>
                </c:pt>
                <c:pt idx="11">
                  <c:v>0.10526315789070094</c:v>
                </c:pt>
                <c:pt idx="12">
                  <c:v>7.4074074071511911E-2</c:v>
                </c:pt>
                <c:pt idx="13">
                  <c:v>4.7904191616766463E-2</c:v>
                </c:pt>
              </c:numCache>
            </c:numRef>
          </c:yVal>
          <c:smooth val="0"/>
          <c:extLst>
            <c:ext xmlns:c16="http://schemas.microsoft.com/office/drawing/2014/chart" uri="{C3380CC4-5D6E-409C-BE32-E72D297353CC}">
              <c16:uniqueId val="{00000002-FABA-40D8-8082-5C624738967F}"/>
            </c:ext>
          </c:extLst>
        </c:ser>
        <c:dLbls>
          <c:showLegendKey val="0"/>
          <c:showVal val="0"/>
          <c:showCatName val="0"/>
          <c:showSerName val="0"/>
          <c:showPercent val="0"/>
          <c:showBubbleSize val="0"/>
        </c:dLbls>
        <c:axId val="357475311"/>
        <c:axId val="272517455"/>
      </c:scatterChart>
      <c:valAx>
        <c:axId val="35747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order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17455"/>
        <c:crosses val="autoZero"/>
        <c:crossBetween val="midCat"/>
      </c:valAx>
      <c:valAx>
        <c:axId val="27251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AA/ATP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75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Element Ratios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0AD-4F96-B39D-76C76D51301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0AD-4F96-B39D-76C76D51301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0AD-4F96-B39D-76C76D51301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0AD-4F96-B39D-76C76D5130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6="http://schemas.microsoft.com/office/drawing/2014/chart" uri="{F5D05F6E-A05E-4728-AFD3-386EB277150F}">
                  <c16:filteredLitCache>
                    <c:strCache>
                      <c:ptCount val="3"/>
                      <c:pt idx="3">
                        <c:v>O</c:v>
                      </c:pt>
                      <c:pt idx="4">
                        <c:v>Na</c:v>
                      </c:pt>
                      <c:pt idx="5">
                        <c:v>S</c:v>
                      </c:pt>
                    </c:strCache>
                  </c16:filteredLitCache>
                </c:ext>
              </c:extLst>
              <c:f/>
              <c:strCache>
                <c:ptCount val="4"/>
                <c:pt idx="0">
                  <c:v>C</c:v>
                </c:pt>
                <c:pt idx="1">
                  <c:v>N</c:v>
                </c:pt>
                <c:pt idx="2">
                  <c:v>P</c:v>
                </c:pt>
                <c:pt idx="3">
                  <c:v>K</c:v>
                </c:pt>
              </c:strCache>
            </c:strRef>
          </c:cat>
          <c:val>
            <c:numRef>
              <c:extLst>
                <c:ext xmlns:c16="http://schemas.microsoft.com/office/drawing/2014/chart" uri="{F5D05F6E-A05E-4728-AFD3-386EB277150F}">
                  <c16:filteredLitCache>
                    <c:numCache>
                      <c:formatCode>General</c:formatCode>
                      <c:ptCount val="3"/>
                      <c:pt idx="3">
                        <c:v>710.05021874275212</c:v>
                      </c:pt>
                      <c:pt idx="4">
                        <c:v>18.980748858104477</c:v>
                      </c:pt>
                      <c:pt idx="5">
                        <c:v>10.907244373147766</c:v>
                      </c:pt>
                    </c:numCache>
                  </c16:filteredLitCache>
                </c:ext>
              </c:extLst>
              <c:f/>
              <c:numCache>
                <c:formatCode>General</c:formatCode>
                <c:ptCount val="4"/>
                <c:pt idx="0">
                  <c:v>233.72205757483104</c:v>
                </c:pt>
                <c:pt idx="1">
                  <c:v>26.241635164492433</c:v>
                </c:pt>
                <c:pt idx="2">
                  <c:v>118.38648261907038</c:v>
                </c:pt>
                <c:pt idx="3">
                  <c:v>60.571702192389353</c:v>
                </c:pt>
              </c:numCache>
            </c:numRef>
          </c:val>
          <c:extLst>
            <c:ext xmlns:c16="http://schemas.microsoft.com/office/drawing/2014/chart" uri="{F5D05F6E-A05E-4728-AFD3-386EB277150F}">
              <c16:categoryFilterExceptions>
                <c16:categoryFilterException>
                  <c16:uniqueId val="{00000008-F318-4562-A014-8ED367AE1D9E}"/>
                  <c16:spPr xmlns:c16="http://schemas.microsoft.com/office/drawing/2014/chart">
                    <a:solidFill>
                      <a:schemeClr val="accent4"/>
                    </a:solidFill>
                    <a:ln>
                      <a:noFill/>
                    </a:ln>
                    <a:effectLst/>
                    <a:scene3d>
                      <a:camera prst="orthographicFront"/>
                      <a:lightRig rig="brightRoom" dir="t"/>
                    </a:scene3d>
                    <a:sp3d prstMaterial="flat">
                      <a:bevelT w="50800" h="101600" prst="angle"/>
                      <a:contourClr>
                        <a:srgbClr val="000000"/>
                      </a:contourClr>
                    </a:sp3d>
                  </c16:spPr>
                  <c16:bubble3D val="0"/>
                </c16:categoryFilterException>
                <c16:categoryFilterException>
                  <c16:uniqueId val="{00000009-F318-4562-A014-8ED367AE1D9E}"/>
                  <c16:spPr xmlns:c16="http://schemas.microsoft.com/office/drawing/2014/chart">
                    <a:solidFill>
                      <a:schemeClr val="accent5"/>
                    </a:solidFill>
                    <a:ln>
                      <a:noFill/>
                    </a:ln>
                    <a:effectLst/>
                    <a:scene3d>
                      <a:camera prst="orthographicFront"/>
                      <a:lightRig rig="brightRoom" dir="t"/>
                    </a:scene3d>
                    <a:sp3d prstMaterial="flat">
                      <a:bevelT w="50800" h="101600" prst="angle"/>
                      <a:contourClr>
                        <a:srgbClr val="000000"/>
                      </a:contourClr>
                    </a:sp3d>
                  </c16:spPr>
                  <c16:bubble3D val="0"/>
                </c16:categoryFilterException>
                <c16:categoryFilterException>
                  <c16:uniqueId val="{0000000A-F318-4562-A014-8ED367AE1D9E}"/>
                  <c16:spPr xmlns:c16="http://schemas.microsoft.com/office/drawing/2014/chart">
                    <a:solidFill>
                      <a:schemeClr val="accent6"/>
                    </a:solidFill>
                    <a:ln>
                      <a:noFill/>
                    </a:ln>
                    <a:effectLst/>
                    <a:scene3d>
                      <a:camera prst="orthographicFront"/>
                      <a:lightRig rig="brightRoom" dir="t"/>
                    </a:scene3d>
                    <a:sp3d prstMaterial="flat">
                      <a:bevelT w="50800" h="101600" prst="angle"/>
                      <a:contourClr>
                        <a:srgbClr val="000000"/>
                      </a:contourClr>
                    </a:sp3d>
                  </c16:spPr>
                  <c16:bubble3D val="0"/>
                </c16:categoryFilterException>
              </c16:categoryFilterExceptions>
            </c:ext>
            <c:ext xmlns:c16="http://schemas.microsoft.com/office/drawing/2014/chart" uri="{C5897E43-82E2-4C41-B96C-FBF1F857EA46}">
              <c16:datapointuniqueidmap xmlns:c16="http://schemas.microsoft.com/office/drawing/2014/chart">
                <c16:ptentry>
                  <c16:ptidx>3</c16:ptidx>
                  <c16:uniqueID val="{00000008-F318-4562-A014-8ED367AE1D9E}"/>
                </c16:ptentry>
                <c16:ptentry>
                  <c16:ptidx>4</c16:ptidx>
                  <c16:uniqueID val="{00000009-F318-4562-A014-8ED367AE1D9E}"/>
                </c16:ptentry>
                <c16:ptentry>
                  <c16:ptidx>5</c16:ptidx>
                  <c16:uniqueID val="{0000000A-F318-4562-A014-8ED367AE1D9E}"/>
                </c16:ptentry>
              </c16:datapointuniqueidmap>
            </c:ext>
            <c:ext xmlns:c16="http://schemas.microsoft.com/office/drawing/2014/chart" uri="{C3380CC4-5D6E-409C-BE32-E72D297353CC}">
              <c16:uniqueId val="{00000008-90AD-4F96-B39D-76C76D51301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electron acceptor optimized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8"/>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1887576552930885E-3"/>
                  <c:y val="0.268101851851851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S18'!$B$25:$B$38</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S18'!$Q$25:$Q$38</c:f>
              <c:numCache>
                <c:formatCode>0.000</c:formatCode>
                <c:ptCount val="14"/>
                <c:pt idx="0">
                  <c:v>0</c:v>
                </c:pt>
                <c:pt idx="1">
                  <c:v>0.25</c:v>
                </c:pt>
                <c:pt idx="2">
                  <c:v>0</c:v>
                </c:pt>
                <c:pt idx="3">
                  <c:v>0</c:v>
                </c:pt>
                <c:pt idx="4">
                  <c:v>0.22727272727274794</c:v>
                </c:pt>
                <c:pt idx="5">
                  <c:v>0.21052631578947967</c:v>
                </c:pt>
                <c:pt idx="6">
                  <c:v>0</c:v>
                </c:pt>
                <c:pt idx="7">
                  <c:v>0.26168224299067333</c:v>
                </c:pt>
                <c:pt idx="8">
                  <c:v>0.26086956521737648</c:v>
                </c:pt>
                <c:pt idx="9">
                  <c:v>0.30434782608699606</c:v>
                </c:pt>
                <c:pt idx="10">
                  <c:v>0.24347826086955138</c:v>
                </c:pt>
                <c:pt idx="11">
                  <c:v>0</c:v>
                </c:pt>
                <c:pt idx="12">
                  <c:v>0.28571428570410262</c:v>
                </c:pt>
                <c:pt idx="13">
                  <c:v>0.2807017543859649</c:v>
                </c:pt>
              </c:numCache>
            </c:numRef>
          </c:yVal>
          <c:smooth val="0"/>
          <c:extLst>
            <c:ext xmlns:c16="http://schemas.microsoft.com/office/drawing/2014/chart" uri="{C3380CC4-5D6E-409C-BE32-E72D297353CC}">
              <c16:uniqueId val="{00000000-DDF5-4382-863E-A6EF314DF7AA}"/>
            </c:ext>
          </c:extLst>
        </c:ser>
        <c:dLbls>
          <c:showLegendKey val="0"/>
          <c:showVal val="0"/>
          <c:showCatName val="0"/>
          <c:showSerName val="0"/>
          <c:showPercent val="0"/>
          <c:showBubbleSize val="0"/>
        </c:dLbls>
        <c:axId val="276876799"/>
        <c:axId val="76012255"/>
      </c:scatterChart>
      <c:valAx>
        <c:axId val="27687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order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12255"/>
        <c:crosses val="autoZero"/>
        <c:crossBetween val="midCat"/>
      </c:valAx>
      <c:valAx>
        <c:axId val="7601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mol O2/ mol ATP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76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8"/>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9612073490813642"/>
                  <c:y val="8.71828521434820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S18'!$C$54:$C$76</c:f>
              <c:numCache>
                <c:formatCode>General</c:formatCode>
                <c:ptCount val="23"/>
                <c:pt idx="0">
                  <c:v>0.25263157890744226</c:v>
                </c:pt>
                <c:pt idx="1">
                  <c:v>0.30188679245283018</c:v>
                </c:pt>
                <c:pt idx="2">
                  <c:v>0.29906542055009722</c:v>
                </c:pt>
                <c:pt idx="3">
                  <c:v>0.30000000000000004</c:v>
                </c:pt>
                <c:pt idx="4">
                  <c:v>0.34285714284559543</c:v>
                </c:pt>
                <c:pt idx="5">
                  <c:v>0.28368794326241126</c:v>
                </c:pt>
                <c:pt idx="6">
                  <c:v>0.31683168316831672</c:v>
                </c:pt>
                <c:pt idx="7">
                  <c:v>0.33716475095785436</c:v>
                </c:pt>
                <c:pt idx="8">
                  <c:v>0.33684210526315767</c:v>
                </c:pt>
                <c:pt idx="9">
                  <c:v>0.27210884353741494</c:v>
                </c:pt>
                <c:pt idx="10">
                  <c:v>0.26373626373626369</c:v>
                </c:pt>
                <c:pt idx="11">
                  <c:v>0.23809523809523805</c:v>
                </c:pt>
                <c:pt idx="12">
                  <c:v>0.23414634146341459</c:v>
                </c:pt>
                <c:pt idx="13">
                  <c:v>0.29090909090909117</c:v>
                </c:pt>
                <c:pt idx="14">
                  <c:v>0.31578947368421051</c:v>
                </c:pt>
                <c:pt idx="15">
                  <c:v>0.31578947367210281</c:v>
                </c:pt>
                <c:pt idx="16">
                  <c:v>0.3380281690140845</c:v>
                </c:pt>
                <c:pt idx="17">
                  <c:v>0.29629629628604764</c:v>
                </c:pt>
                <c:pt idx="18">
                  <c:v>0.30379746835443044</c:v>
                </c:pt>
                <c:pt idx="19">
                  <c:v>0.2608695652173913</c:v>
                </c:pt>
                <c:pt idx="20">
                  <c:v>0.23952095808383231</c:v>
                </c:pt>
                <c:pt idx="21">
                  <c:v>0.35164835162136665</c:v>
                </c:pt>
                <c:pt idx="22">
                  <c:v>0.22535211267605634</c:v>
                </c:pt>
              </c:numCache>
            </c:numRef>
          </c:xVal>
          <c:yVal>
            <c:numRef>
              <c:f>'Tab S18'!$I$54:$I$76</c:f>
              <c:numCache>
                <c:formatCode>General</c:formatCode>
                <c:ptCount val="23"/>
                <c:pt idx="0">
                  <c:v>81.576160481919942</c:v>
                </c:pt>
                <c:pt idx="1">
                  <c:v>99.418141141993814</c:v>
                </c:pt>
                <c:pt idx="2">
                  <c:v>98.488999636000983</c:v>
                </c:pt>
                <c:pt idx="3">
                  <c:v>98.796777759649586</c:v>
                </c:pt>
                <c:pt idx="4">
                  <c:v>112.03163778270044</c:v>
                </c:pt>
                <c:pt idx="5">
                  <c:v>92.648697172400034</c:v>
                </c:pt>
                <c:pt idx="6">
                  <c:v>104.33983129754539</c:v>
                </c:pt>
                <c:pt idx="7">
                  <c:v>110.48050453958506</c:v>
                </c:pt>
                <c:pt idx="8">
                  <c:v>110.92971537950915</c:v>
                </c:pt>
                <c:pt idx="9">
                  <c:v>89.611589804865332</c:v>
                </c:pt>
                <c:pt idx="10">
                  <c:v>86.854310118561273</c:v>
                </c:pt>
                <c:pt idx="11">
                  <c:v>78.316391079256789</c:v>
                </c:pt>
                <c:pt idx="12">
                  <c:v>76.821563129168112</c:v>
                </c:pt>
                <c:pt idx="13">
                  <c:v>94.907428502191436</c:v>
                </c:pt>
                <c:pt idx="14">
                  <c:v>103.31230553670171</c:v>
                </c:pt>
                <c:pt idx="15">
                  <c:v>103.04412502353887</c:v>
                </c:pt>
                <c:pt idx="16">
                  <c:v>109.38060874348648</c:v>
                </c:pt>
                <c:pt idx="17">
                  <c:v>96.145754083608367</c:v>
                </c:pt>
                <c:pt idx="18">
                  <c:v>99.692242870747265</c:v>
                </c:pt>
                <c:pt idx="19">
                  <c:v>85.421241530307356</c:v>
                </c:pt>
                <c:pt idx="20">
                  <c:v>78.506881893699813</c:v>
                </c:pt>
                <c:pt idx="21">
                  <c:v>114.74510625331772</c:v>
                </c:pt>
                <c:pt idx="22">
                  <c:v>73.91810535912731</c:v>
                </c:pt>
              </c:numCache>
            </c:numRef>
          </c:yVal>
          <c:smooth val="0"/>
          <c:extLst>
            <c:ext xmlns:c16="http://schemas.microsoft.com/office/drawing/2014/chart" uri="{C3380CC4-5D6E-409C-BE32-E72D297353CC}">
              <c16:uniqueId val="{00000000-9EB3-495D-89A0-ABF42F07FF2B}"/>
            </c:ext>
          </c:extLst>
        </c:ser>
        <c:dLbls>
          <c:showLegendKey val="0"/>
          <c:showVal val="0"/>
          <c:showCatName val="0"/>
          <c:showSerName val="0"/>
          <c:showPercent val="0"/>
          <c:showBubbleSize val="0"/>
        </c:dLbls>
        <c:axId val="894821279"/>
        <c:axId val="663201087"/>
      </c:scatterChart>
      <c:valAx>
        <c:axId val="89482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Cmol CS/ mol ATP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01087"/>
        <c:crosses val="autoZero"/>
        <c:crossBetween val="midCat"/>
      </c:valAx>
      <c:valAx>
        <c:axId val="66320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Cmol CS / Kg Bio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21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8"/>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8942475940507438E-2"/>
                  <c:y val="-4.629629629629629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S18'!$F$54:$F$76</c:f>
              <c:numCache>
                <c:formatCode>General</c:formatCode>
                <c:ptCount val="23"/>
                <c:pt idx="0">
                  <c:v>0.25263157894426058</c:v>
                </c:pt>
                <c:pt idx="1">
                  <c:v>0.30188679245281946</c:v>
                </c:pt>
                <c:pt idx="2">
                  <c:v>0.26168224298135101</c:v>
                </c:pt>
                <c:pt idx="3">
                  <c:v>0.29999999999995453</c:v>
                </c:pt>
                <c:pt idx="4">
                  <c:v>0.28571428570467106</c:v>
                </c:pt>
                <c:pt idx="5">
                  <c:v>0.25531914893622343</c:v>
                </c:pt>
                <c:pt idx="6">
                  <c:v>0.2376237623761881</c:v>
                </c:pt>
                <c:pt idx="7">
                  <c:v>0.35249042145596832</c:v>
                </c:pt>
                <c:pt idx="8">
                  <c:v>0.25263157894733013</c:v>
                </c:pt>
                <c:pt idx="9">
                  <c:v>0.24489795918361779</c:v>
                </c:pt>
                <c:pt idx="10">
                  <c:v>0.26373626373629122</c:v>
                </c:pt>
                <c:pt idx="11">
                  <c:v>0.26190476190481604</c:v>
                </c:pt>
                <c:pt idx="12">
                  <c:v>0.29268292682922947</c:v>
                </c:pt>
                <c:pt idx="13">
                  <c:v>0.26666666666665151</c:v>
                </c:pt>
                <c:pt idx="14">
                  <c:v>0.33333333333337123</c:v>
                </c:pt>
                <c:pt idx="15">
                  <c:v>0.26315789472675988</c:v>
                </c:pt>
                <c:pt idx="16">
                  <c:v>0.37558685446015261</c:v>
                </c:pt>
                <c:pt idx="17">
                  <c:v>0.2962962962860729</c:v>
                </c:pt>
                <c:pt idx="18">
                  <c:v>0.25316455696201956</c:v>
                </c:pt>
                <c:pt idx="19">
                  <c:v>0.30434782608699606</c:v>
                </c:pt>
                <c:pt idx="20">
                  <c:v>0.28742514970059885</c:v>
                </c:pt>
                <c:pt idx="21">
                  <c:v>0.26373626371605496</c:v>
                </c:pt>
                <c:pt idx="22">
                  <c:v>0.28169014084505761</c:v>
                </c:pt>
              </c:numCache>
            </c:numRef>
          </c:xVal>
          <c:yVal>
            <c:numRef>
              <c:f>'Tab S18'!$L$54:$L$76</c:f>
              <c:numCache>
                <c:formatCode>General</c:formatCode>
                <c:ptCount val="23"/>
                <c:pt idx="0">
                  <c:v>39.032102484025813</c:v>
                </c:pt>
                <c:pt idx="1">
                  <c:v>56.874083143940993</c:v>
                </c:pt>
                <c:pt idx="2">
                  <c:v>43.633816683445957</c:v>
                </c:pt>
                <c:pt idx="3">
                  <c:v>56.252719761757497</c:v>
                </c:pt>
                <c:pt idx="4">
                  <c:v>51.2817581541957</c:v>
                </c:pt>
                <c:pt idx="5">
                  <c:v>40.839769457136391</c:v>
                </c:pt>
                <c:pt idx="6">
                  <c:v>35.710815475104255</c:v>
                </c:pt>
                <c:pt idx="7">
                  <c:v>72.958287657125425</c:v>
                </c:pt>
                <c:pt idx="8">
                  <c:v>40.653228536566644</c:v>
                </c:pt>
                <c:pt idx="9">
                  <c:v>38.106372826323536</c:v>
                </c:pt>
                <c:pt idx="10">
                  <c:v>44.310252120506334</c:v>
                </c:pt>
                <c:pt idx="11">
                  <c:v>43.603972189127603</c:v>
                </c:pt>
                <c:pt idx="12">
                  <c:v>53.482895913868106</c:v>
                </c:pt>
                <c:pt idx="13">
                  <c:v>44.454418140176472</c:v>
                </c:pt>
                <c:pt idx="14">
                  <c:v>66.50782006846373</c:v>
                </c:pt>
                <c:pt idx="15">
                  <c:v>43.326046188227792</c:v>
                </c:pt>
                <c:pt idx="16">
                  <c:v>78.989951716938435</c:v>
                </c:pt>
                <c:pt idx="17">
                  <c:v>53.601696085709428</c:v>
                </c:pt>
                <c:pt idx="18">
                  <c:v>40.532811060901622</c:v>
                </c:pt>
                <c:pt idx="19">
                  <c:v>57.114057120637767</c:v>
                </c:pt>
                <c:pt idx="20">
                  <c:v>51.66420027476704</c:v>
                </c:pt>
                <c:pt idx="21">
                  <c:v>43.514771691933561</c:v>
                </c:pt>
                <c:pt idx="22">
                  <c:v>49.853573701254049</c:v>
                </c:pt>
              </c:numCache>
            </c:numRef>
          </c:yVal>
          <c:smooth val="0"/>
          <c:extLst>
            <c:ext xmlns:c16="http://schemas.microsoft.com/office/drawing/2014/chart" uri="{C3380CC4-5D6E-409C-BE32-E72D297353CC}">
              <c16:uniqueId val="{00000000-26DC-4200-9E44-4A6DCEF1AC32}"/>
            </c:ext>
          </c:extLst>
        </c:ser>
        <c:dLbls>
          <c:showLegendKey val="0"/>
          <c:showVal val="0"/>
          <c:showCatName val="0"/>
          <c:showSerName val="0"/>
          <c:showPercent val="0"/>
          <c:showBubbleSize val="0"/>
        </c:dLbls>
        <c:axId val="1083184943"/>
        <c:axId val="747248127"/>
      </c:scatterChart>
      <c:valAx>
        <c:axId val="108318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mol O2/ molATP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48127"/>
        <c:crosses val="autoZero"/>
        <c:crossBetween val="midCat"/>
      </c:valAx>
      <c:valAx>
        <c:axId val="74724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mol O2 / Kg Bio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184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8"/>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662423447069116"/>
                  <c:y val="-0.1138859725867599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S18'!$D$54:$D$76</c:f>
              <c:numCache>
                <c:formatCode>General</c:formatCode>
                <c:ptCount val="23"/>
                <c:pt idx="0">
                  <c:v>28</c:v>
                </c:pt>
                <c:pt idx="1">
                  <c:v>18</c:v>
                </c:pt>
                <c:pt idx="2">
                  <c:v>19</c:v>
                </c:pt>
                <c:pt idx="3">
                  <c:v>18</c:v>
                </c:pt>
                <c:pt idx="4">
                  <c:v>20</c:v>
                </c:pt>
                <c:pt idx="5">
                  <c:v>22</c:v>
                </c:pt>
                <c:pt idx="6">
                  <c:v>22</c:v>
                </c:pt>
                <c:pt idx="7">
                  <c:v>33</c:v>
                </c:pt>
                <c:pt idx="8">
                  <c:v>23</c:v>
                </c:pt>
                <c:pt idx="9">
                  <c:v>22</c:v>
                </c:pt>
                <c:pt idx="10">
                  <c:v>21</c:v>
                </c:pt>
                <c:pt idx="11">
                  <c:v>24</c:v>
                </c:pt>
                <c:pt idx="12">
                  <c:v>27</c:v>
                </c:pt>
                <c:pt idx="13">
                  <c:v>28</c:v>
                </c:pt>
                <c:pt idx="14">
                  <c:v>28</c:v>
                </c:pt>
                <c:pt idx="15">
                  <c:v>19</c:v>
                </c:pt>
                <c:pt idx="16">
                  <c:v>30</c:v>
                </c:pt>
                <c:pt idx="17">
                  <c:v>24</c:v>
                </c:pt>
                <c:pt idx="18">
                  <c:v>27</c:v>
                </c:pt>
                <c:pt idx="19">
                  <c:v>32</c:v>
                </c:pt>
                <c:pt idx="20">
                  <c:v>30</c:v>
                </c:pt>
                <c:pt idx="21">
                  <c:v>22</c:v>
                </c:pt>
                <c:pt idx="22">
                  <c:v>29</c:v>
                </c:pt>
              </c:numCache>
            </c:numRef>
          </c:xVal>
          <c:yVal>
            <c:numRef>
              <c:f>'Tab S18'!$J$54:$J$76</c:f>
              <c:numCache>
                <c:formatCode>General</c:formatCode>
                <c:ptCount val="23"/>
                <c:pt idx="0">
                  <c:v>366</c:v>
                </c:pt>
                <c:pt idx="1">
                  <c:v>360</c:v>
                </c:pt>
                <c:pt idx="2">
                  <c:v>359</c:v>
                </c:pt>
                <c:pt idx="3">
                  <c:v>359</c:v>
                </c:pt>
                <c:pt idx="4">
                  <c:v>352</c:v>
                </c:pt>
                <c:pt idx="5">
                  <c:v>359</c:v>
                </c:pt>
                <c:pt idx="6">
                  <c:v>361</c:v>
                </c:pt>
                <c:pt idx="7">
                  <c:v>360</c:v>
                </c:pt>
                <c:pt idx="8">
                  <c:v>362</c:v>
                </c:pt>
                <c:pt idx="9">
                  <c:v>358</c:v>
                </c:pt>
                <c:pt idx="10">
                  <c:v>359</c:v>
                </c:pt>
                <c:pt idx="11">
                  <c:v>359</c:v>
                </c:pt>
                <c:pt idx="12">
                  <c:v>361</c:v>
                </c:pt>
                <c:pt idx="13">
                  <c:v>365</c:v>
                </c:pt>
                <c:pt idx="14">
                  <c:v>362</c:v>
                </c:pt>
                <c:pt idx="15">
                  <c:v>362</c:v>
                </c:pt>
                <c:pt idx="16">
                  <c:v>362</c:v>
                </c:pt>
                <c:pt idx="17">
                  <c:v>360</c:v>
                </c:pt>
                <c:pt idx="18">
                  <c:v>357</c:v>
                </c:pt>
                <c:pt idx="19">
                  <c:v>369</c:v>
                </c:pt>
                <c:pt idx="20">
                  <c:v>365</c:v>
                </c:pt>
                <c:pt idx="21">
                  <c:v>358</c:v>
                </c:pt>
                <c:pt idx="22">
                  <c:v>365</c:v>
                </c:pt>
              </c:numCache>
            </c:numRef>
          </c:yVal>
          <c:smooth val="0"/>
          <c:extLst>
            <c:ext xmlns:c16="http://schemas.microsoft.com/office/drawing/2014/chart" uri="{C3380CC4-5D6E-409C-BE32-E72D297353CC}">
              <c16:uniqueId val="{00000000-1687-45A4-B5AB-DD9D89657BB6}"/>
            </c:ext>
          </c:extLst>
        </c:ser>
        <c:dLbls>
          <c:showLegendKey val="0"/>
          <c:showVal val="0"/>
          <c:showCatName val="0"/>
          <c:showSerName val="0"/>
          <c:showPercent val="0"/>
          <c:showBubbleSize val="0"/>
        </c:dLbls>
        <c:axId val="894827679"/>
        <c:axId val="663200671"/>
      </c:scatterChart>
      <c:valAx>
        <c:axId val="89482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Investment ATP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00671"/>
        <c:crosses val="autoZero"/>
        <c:crossBetween val="midCat"/>
      </c:valAx>
      <c:valAx>
        <c:axId val="66320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Investment Bio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27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8"/>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3502712160979882"/>
                  <c:y val="-0.164474701079031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S18'!$E$54:$E$76</c:f>
              <c:numCache>
                <c:formatCode>General</c:formatCode>
                <c:ptCount val="23"/>
                <c:pt idx="0">
                  <c:v>11</c:v>
                </c:pt>
                <c:pt idx="1">
                  <c:v>4</c:v>
                </c:pt>
                <c:pt idx="2">
                  <c:v>2</c:v>
                </c:pt>
                <c:pt idx="3">
                  <c:v>3</c:v>
                </c:pt>
                <c:pt idx="4">
                  <c:v>5</c:v>
                </c:pt>
                <c:pt idx="5">
                  <c:v>5</c:v>
                </c:pt>
                <c:pt idx="6">
                  <c:v>5</c:v>
                </c:pt>
                <c:pt idx="7">
                  <c:v>15</c:v>
                </c:pt>
                <c:pt idx="8">
                  <c:v>6</c:v>
                </c:pt>
                <c:pt idx="9">
                  <c:v>4</c:v>
                </c:pt>
                <c:pt idx="10">
                  <c:v>6</c:v>
                </c:pt>
                <c:pt idx="11">
                  <c:v>7</c:v>
                </c:pt>
                <c:pt idx="12">
                  <c:v>12</c:v>
                </c:pt>
                <c:pt idx="13">
                  <c:v>11</c:v>
                </c:pt>
                <c:pt idx="14">
                  <c:v>11</c:v>
                </c:pt>
                <c:pt idx="15">
                  <c:v>4</c:v>
                </c:pt>
                <c:pt idx="16">
                  <c:v>13</c:v>
                </c:pt>
                <c:pt idx="17">
                  <c:v>9</c:v>
                </c:pt>
                <c:pt idx="18">
                  <c:v>10</c:v>
                </c:pt>
                <c:pt idx="19">
                  <c:v>19</c:v>
                </c:pt>
                <c:pt idx="20">
                  <c:v>15</c:v>
                </c:pt>
                <c:pt idx="21">
                  <c:v>7</c:v>
                </c:pt>
                <c:pt idx="22">
                  <c:v>14</c:v>
                </c:pt>
              </c:numCache>
            </c:numRef>
          </c:xVal>
          <c:yVal>
            <c:numRef>
              <c:f>'Tab S18'!$K$54:$K$76</c:f>
              <c:numCache>
                <c:formatCode>General</c:formatCode>
                <c:ptCount val="23"/>
                <c:pt idx="0">
                  <c:v>352</c:v>
                </c:pt>
                <c:pt idx="1">
                  <c:v>344</c:v>
                </c:pt>
                <c:pt idx="2">
                  <c:v>342</c:v>
                </c:pt>
                <c:pt idx="3">
                  <c:v>341</c:v>
                </c:pt>
                <c:pt idx="4">
                  <c:v>339</c:v>
                </c:pt>
                <c:pt idx="5">
                  <c:v>344</c:v>
                </c:pt>
                <c:pt idx="6">
                  <c:v>346</c:v>
                </c:pt>
                <c:pt idx="7">
                  <c:v>342</c:v>
                </c:pt>
                <c:pt idx="8">
                  <c:v>342</c:v>
                </c:pt>
                <c:pt idx="9">
                  <c:v>341</c:v>
                </c:pt>
                <c:pt idx="10">
                  <c:v>344</c:v>
                </c:pt>
                <c:pt idx="11">
                  <c:v>341</c:v>
                </c:pt>
                <c:pt idx="12">
                  <c:v>345</c:v>
                </c:pt>
                <c:pt idx="13">
                  <c:v>341</c:v>
                </c:pt>
                <c:pt idx="14">
                  <c:v>344</c:v>
                </c:pt>
                <c:pt idx="15">
                  <c:v>341</c:v>
                </c:pt>
                <c:pt idx="16">
                  <c:v>348</c:v>
                </c:pt>
                <c:pt idx="17">
                  <c:v>342</c:v>
                </c:pt>
                <c:pt idx="18">
                  <c:v>339</c:v>
                </c:pt>
                <c:pt idx="19">
                  <c:v>354</c:v>
                </c:pt>
                <c:pt idx="20">
                  <c:v>349</c:v>
                </c:pt>
                <c:pt idx="21">
                  <c:v>340</c:v>
                </c:pt>
                <c:pt idx="22">
                  <c:v>349</c:v>
                </c:pt>
              </c:numCache>
            </c:numRef>
          </c:yVal>
          <c:smooth val="0"/>
          <c:extLst>
            <c:ext xmlns:c16="http://schemas.microsoft.com/office/drawing/2014/chart" uri="{C3380CC4-5D6E-409C-BE32-E72D297353CC}">
              <c16:uniqueId val="{00000000-298F-4762-BF74-55108FA2E5AD}"/>
            </c:ext>
          </c:extLst>
        </c:ser>
        <c:dLbls>
          <c:showLegendKey val="0"/>
          <c:showVal val="0"/>
          <c:showCatName val="0"/>
          <c:showSerName val="0"/>
          <c:showPercent val="0"/>
          <c:showBubbleSize val="0"/>
        </c:dLbls>
        <c:axId val="573959727"/>
        <c:axId val="612012767"/>
      </c:scatterChart>
      <c:valAx>
        <c:axId val="57395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Investment corrected ATP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12767"/>
        <c:crosses val="autoZero"/>
        <c:crossBetween val="midCat"/>
      </c:valAx>
      <c:valAx>
        <c:axId val="61201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Investment correct biomass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59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predicted vs experimental utilization</a:t>
            </a:r>
            <a:r>
              <a:rPr lang="en-US" baseline="0"/>
              <a:t> (MultiD)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8"/>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intercept val="0"/>
            <c:dispRSqr val="1"/>
            <c:dispEq val="1"/>
            <c:trendlineLbl>
              <c:layout>
                <c:manualLayout>
                  <c:x val="-4.3568460192475941E-2"/>
                  <c:y val="-2.57800234607761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S18'!$B$42:$B$47</c:f>
              <c:numCache>
                <c:formatCode>General</c:formatCode>
                <c:ptCount val="6"/>
                <c:pt idx="0">
                  <c:v>6</c:v>
                </c:pt>
                <c:pt idx="1">
                  <c:v>5</c:v>
                </c:pt>
                <c:pt idx="2">
                  <c:v>3</c:v>
                </c:pt>
                <c:pt idx="3">
                  <c:v>4</c:v>
                </c:pt>
                <c:pt idx="4">
                  <c:v>2</c:v>
                </c:pt>
                <c:pt idx="5">
                  <c:v>1</c:v>
                </c:pt>
              </c:numCache>
            </c:numRef>
          </c:xVal>
          <c:yVal>
            <c:numRef>
              <c:f>'Tab S18'!$K$42:$K$47</c:f>
              <c:numCache>
                <c:formatCode>General</c:formatCode>
                <c:ptCount val="6"/>
                <c:pt idx="0">
                  <c:v>6</c:v>
                </c:pt>
                <c:pt idx="1">
                  <c:v>5</c:v>
                </c:pt>
                <c:pt idx="2">
                  <c:v>3</c:v>
                </c:pt>
                <c:pt idx="3">
                  <c:v>2</c:v>
                </c:pt>
                <c:pt idx="4">
                  <c:v>3</c:v>
                </c:pt>
                <c:pt idx="5">
                  <c:v>1</c:v>
                </c:pt>
              </c:numCache>
            </c:numRef>
          </c:yVal>
          <c:smooth val="0"/>
          <c:extLst>
            <c:ext xmlns:c16="http://schemas.microsoft.com/office/drawing/2014/chart" uri="{C3380CC4-5D6E-409C-BE32-E72D297353CC}">
              <c16:uniqueId val="{00000002-94F3-4C5D-92AD-BA04E68334F1}"/>
            </c:ext>
          </c:extLst>
        </c:ser>
        <c:ser>
          <c:idx val="0"/>
          <c:order val="1"/>
          <c:spPr>
            <a:ln w="25400" cap="rnd">
              <a:noFill/>
              <a:round/>
            </a:ln>
            <a:effectLst/>
          </c:spPr>
          <c:marker>
            <c:symbol val="circle"/>
            <c:size val="8"/>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7.8473097112860893E-2"/>
                  <c:y val="0.15678040500417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S18'!$B$42:$B$46</c:f>
              <c:numCache>
                <c:formatCode>General</c:formatCode>
                <c:ptCount val="5"/>
                <c:pt idx="0">
                  <c:v>6</c:v>
                </c:pt>
                <c:pt idx="1">
                  <c:v>5</c:v>
                </c:pt>
                <c:pt idx="2">
                  <c:v>3</c:v>
                </c:pt>
                <c:pt idx="3">
                  <c:v>4</c:v>
                </c:pt>
                <c:pt idx="4">
                  <c:v>2</c:v>
                </c:pt>
              </c:numCache>
            </c:numRef>
          </c:xVal>
          <c:yVal>
            <c:numRef>
              <c:f>'Tab S18'!$N$42:$N$46</c:f>
              <c:numCache>
                <c:formatCode>General</c:formatCode>
                <c:ptCount val="5"/>
                <c:pt idx="0">
                  <c:v>5</c:v>
                </c:pt>
                <c:pt idx="1">
                  <c:v>4</c:v>
                </c:pt>
                <c:pt idx="2">
                  <c:v>2</c:v>
                </c:pt>
                <c:pt idx="3">
                  <c:v>3</c:v>
                </c:pt>
                <c:pt idx="4">
                  <c:v>2</c:v>
                </c:pt>
              </c:numCache>
            </c:numRef>
          </c:yVal>
          <c:smooth val="0"/>
          <c:extLst>
            <c:ext xmlns:c16="http://schemas.microsoft.com/office/drawing/2014/chart" uri="{C3380CC4-5D6E-409C-BE32-E72D297353CC}">
              <c16:uniqueId val="{00000006-94F3-4C5D-92AD-BA04E68334F1}"/>
            </c:ext>
          </c:extLst>
        </c:ser>
        <c:dLbls>
          <c:showLegendKey val="0"/>
          <c:showVal val="0"/>
          <c:showCatName val="0"/>
          <c:showSerName val="0"/>
          <c:showPercent val="0"/>
          <c:showBubbleSize val="0"/>
        </c:dLbls>
        <c:axId val="1517502864"/>
        <c:axId val="1009809824"/>
      </c:scatterChart>
      <c:valAx>
        <c:axId val="151750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Experimental utilization order</a:t>
                </a:r>
              </a:p>
            </c:rich>
          </c:tx>
          <c:layout>
            <c:manualLayout>
              <c:xMode val="edge"/>
              <c:yMode val="edge"/>
              <c:x val="0.26800568678915138"/>
              <c:y val="0.878709444244751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809824"/>
        <c:crosses val="autoZero"/>
        <c:crossBetween val="midCat"/>
      </c:valAx>
      <c:valAx>
        <c:axId val="100980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utilization order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02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predicted vs experimental utilization</a:t>
            </a:r>
            <a:r>
              <a:rPr lang="en-US" baseline="0"/>
              <a:t> (Max Rates)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8"/>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intercept val="0"/>
            <c:dispRSqr val="1"/>
            <c:dispEq val="1"/>
            <c:trendlineLbl>
              <c:layout>
                <c:manualLayout>
                  <c:x val="4.8900918635170605E-2"/>
                  <c:y val="0.154428622036655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S18'!$B$42:$B$47</c:f>
              <c:numCache>
                <c:formatCode>General</c:formatCode>
                <c:ptCount val="6"/>
                <c:pt idx="0">
                  <c:v>6</c:v>
                </c:pt>
                <c:pt idx="1">
                  <c:v>5</c:v>
                </c:pt>
                <c:pt idx="2">
                  <c:v>3</c:v>
                </c:pt>
                <c:pt idx="3">
                  <c:v>4</c:v>
                </c:pt>
                <c:pt idx="4">
                  <c:v>2</c:v>
                </c:pt>
                <c:pt idx="5">
                  <c:v>1</c:v>
                </c:pt>
              </c:numCache>
            </c:numRef>
          </c:xVal>
          <c:yVal>
            <c:numRef>
              <c:f>'Tab S18'!$S$42:$S$47</c:f>
              <c:numCache>
                <c:formatCode>General</c:formatCode>
                <c:ptCount val="6"/>
                <c:pt idx="0">
                  <c:v>1</c:v>
                </c:pt>
                <c:pt idx="1">
                  <c:v>6</c:v>
                </c:pt>
                <c:pt idx="2">
                  <c:v>4</c:v>
                </c:pt>
                <c:pt idx="3">
                  <c:v>5</c:v>
                </c:pt>
                <c:pt idx="4">
                  <c:v>2</c:v>
                </c:pt>
                <c:pt idx="5">
                  <c:v>3</c:v>
                </c:pt>
              </c:numCache>
            </c:numRef>
          </c:yVal>
          <c:smooth val="0"/>
          <c:extLst>
            <c:ext xmlns:c16="http://schemas.microsoft.com/office/drawing/2014/chart" uri="{C3380CC4-5D6E-409C-BE32-E72D297353CC}">
              <c16:uniqueId val="{00000001-06AE-4751-8FA9-D29D60DDD2C4}"/>
            </c:ext>
          </c:extLst>
        </c:ser>
        <c:ser>
          <c:idx val="0"/>
          <c:order val="1"/>
          <c:spPr>
            <a:ln w="25400" cap="rnd">
              <a:noFill/>
              <a:round/>
            </a:ln>
            <a:effectLst/>
          </c:spPr>
          <c:marker>
            <c:symbol val="circle"/>
            <c:size val="8"/>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0.22332130358705163"/>
                  <c:y val="-9.746202997318786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S18'!$B$42:$B$47</c:f>
              <c:numCache>
                <c:formatCode>General</c:formatCode>
                <c:ptCount val="6"/>
                <c:pt idx="0">
                  <c:v>6</c:v>
                </c:pt>
                <c:pt idx="1">
                  <c:v>5</c:v>
                </c:pt>
                <c:pt idx="2">
                  <c:v>3</c:v>
                </c:pt>
                <c:pt idx="3">
                  <c:v>4</c:v>
                </c:pt>
                <c:pt idx="4">
                  <c:v>2</c:v>
                </c:pt>
                <c:pt idx="5">
                  <c:v>1</c:v>
                </c:pt>
              </c:numCache>
            </c:numRef>
          </c:xVal>
          <c:yVal>
            <c:numRef>
              <c:f>'Tab S18'!$W$42:$W$47</c:f>
              <c:numCache>
                <c:formatCode>General</c:formatCode>
                <c:ptCount val="6"/>
                <c:pt idx="0">
                  <c:v>1</c:v>
                </c:pt>
                <c:pt idx="1">
                  <c:v>6</c:v>
                </c:pt>
                <c:pt idx="2">
                  <c:v>4</c:v>
                </c:pt>
                <c:pt idx="3">
                  <c:v>5</c:v>
                </c:pt>
                <c:pt idx="4">
                  <c:v>1</c:v>
                </c:pt>
                <c:pt idx="5">
                  <c:v>3</c:v>
                </c:pt>
              </c:numCache>
            </c:numRef>
          </c:yVal>
          <c:smooth val="0"/>
          <c:extLst>
            <c:ext xmlns:c16="http://schemas.microsoft.com/office/drawing/2014/chart" uri="{C3380CC4-5D6E-409C-BE32-E72D297353CC}">
              <c16:uniqueId val="{00000004-06AE-4751-8FA9-D29D60DDD2C4}"/>
            </c:ext>
          </c:extLst>
        </c:ser>
        <c:dLbls>
          <c:showLegendKey val="0"/>
          <c:showVal val="0"/>
          <c:showCatName val="0"/>
          <c:showSerName val="0"/>
          <c:showPercent val="0"/>
          <c:showBubbleSize val="0"/>
        </c:dLbls>
        <c:axId val="1507744736"/>
        <c:axId val="1516656272"/>
      </c:scatterChart>
      <c:valAx>
        <c:axId val="150774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Experimental utilization order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656272"/>
        <c:crosses val="autoZero"/>
        <c:crossBetween val="midCat"/>
      </c:valAx>
      <c:valAx>
        <c:axId val="151665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utilizatoin order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44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O2/ATP vs AA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9234470691163604E-2"/>
                  <c:y val="0.180138888888888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S19'!$A$8:$A$21</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S19'!$C$8:$C$21</c:f>
              <c:numCache>
                <c:formatCode>General</c:formatCode>
                <c:ptCount val="14"/>
                <c:pt idx="0">
                  <c:v>0.26373626373626408</c:v>
                </c:pt>
                <c:pt idx="1">
                  <c:v>0.26666666666666666</c:v>
                </c:pt>
                <c:pt idx="2">
                  <c:v>0.25263157894736799</c:v>
                </c:pt>
                <c:pt idx="3">
                  <c:v>0.2376237623762375</c:v>
                </c:pt>
                <c:pt idx="4">
                  <c:v>0.25531914893617003</c:v>
                </c:pt>
                <c:pt idx="5">
                  <c:v>0.24489795918367313</c:v>
                </c:pt>
                <c:pt idx="6">
                  <c:v>0.26373626373626408</c:v>
                </c:pt>
                <c:pt idx="7">
                  <c:v>0.28169014084507021</c:v>
                </c:pt>
                <c:pt idx="8">
                  <c:v>0.29268292682926778</c:v>
                </c:pt>
                <c:pt idx="9">
                  <c:v>0.30434782608695637</c:v>
                </c:pt>
                <c:pt idx="10">
                  <c:v>0.26190476190476208</c:v>
                </c:pt>
                <c:pt idx="11">
                  <c:v>0.26315789473684209</c:v>
                </c:pt>
                <c:pt idx="12">
                  <c:v>0.29629629629629617</c:v>
                </c:pt>
                <c:pt idx="13">
                  <c:v>0.28742514970059879</c:v>
                </c:pt>
              </c:numCache>
            </c:numRef>
          </c:yVal>
          <c:smooth val="0"/>
          <c:extLst>
            <c:ext xmlns:c16="http://schemas.microsoft.com/office/drawing/2014/chart" uri="{C3380CC4-5D6E-409C-BE32-E72D297353CC}">
              <c16:uniqueId val="{00000000-28A6-4AE3-890C-B45B4F4C074D}"/>
            </c:ext>
          </c:extLst>
        </c:ser>
        <c:dLbls>
          <c:showLegendKey val="0"/>
          <c:showVal val="0"/>
          <c:showCatName val="0"/>
          <c:showSerName val="0"/>
          <c:showPercent val="0"/>
          <c:showBubbleSize val="0"/>
        </c:dLbls>
        <c:axId val="1848022767"/>
        <c:axId val="1972327343"/>
      </c:scatterChart>
      <c:valAx>
        <c:axId val="184802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usage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27343"/>
        <c:crosses val="autoZero"/>
        <c:crossBetween val="midCat"/>
      </c:valAx>
      <c:valAx>
        <c:axId val="197232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mol O2/ mol ATP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022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O2/biomass vs AA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898709536307962"/>
                  <c:y val="0.124583333333333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S19'!$A$8:$A$21</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S19'!$E$8:$E$21</c:f>
              <c:numCache>
                <c:formatCode>General</c:formatCode>
                <c:ptCount val="14"/>
                <c:pt idx="0">
                  <c:v>44.310252120506334</c:v>
                </c:pt>
                <c:pt idx="1">
                  <c:v>44.454418140176472</c:v>
                </c:pt>
                <c:pt idx="2">
                  <c:v>40.653228536566644</c:v>
                </c:pt>
                <c:pt idx="3">
                  <c:v>35.710815475104255</c:v>
                </c:pt>
                <c:pt idx="4">
                  <c:v>40.839769457136391</c:v>
                </c:pt>
                <c:pt idx="5">
                  <c:v>38.106372826323536</c:v>
                </c:pt>
                <c:pt idx="6">
                  <c:v>43.514771691933561</c:v>
                </c:pt>
                <c:pt idx="7">
                  <c:v>49.853573701254049</c:v>
                </c:pt>
                <c:pt idx="8">
                  <c:v>53.482895913868106</c:v>
                </c:pt>
                <c:pt idx="9">
                  <c:v>57.114057120637767</c:v>
                </c:pt>
                <c:pt idx="10">
                  <c:v>43.603972189127603</c:v>
                </c:pt>
                <c:pt idx="11">
                  <c:v>43.326046188227792</c:v>
                </c:pt>
                <c:pt idx="12">
                  <c:v>53.601696085709428</c:v>
                </c:pt>
                <c:pt idx="13">
                  <c:v>51.66420027476704</c:v>
                </c:pt>
              </c:numCache>
            </c:numRef>
          </c:yVal>
          <c:smooth val="0"/>
          <c:extLst>
            <c:ext xmlns:c16="http://schemas.microsoft.com/office/drawing/2014/chart" uri="{C3380CC4-5D6E-409C-BE32-E72D297353CC}">
              <c16:uniqueId val="{00000000-4579-40C8-92F9-2D5BFCD92E55}"/>
            </c:ext>
          </c:extLst>
        </c:ser>
        <c:dLbls>
          <c:showLegendKey val="0"/>
          <c:showVal val="0"/>
          <c:showCatName val="0"/>
          <c:showSerName val="0"/>
          <c:showPercent val="0"/>
          <c:showBubbleSize val="0"/>
        </c:dLbls>
        <c:axId val="157457199"/>
        <c:axId val="1972320687"/>
      </c:scatterChart>
      <c:valAx>
        <c:axId val="15745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 usage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20687"/>
        <c:crosses val="autoZero"/>
        <c:crossBetween val="midCat"/>
      </c:valAx>
      <c:valAx>
        <c:axId val="197232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mol O2/ kg biomass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57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O2/ATP vs substrate 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737970253718291E-2"/>
                  <c:y val="0.151771289005540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S19'!$A$26:$A$31</c:f>
              <c:numCache>
                <c:formatCode>General</c:formatCode>
                <c:ptCount val="6"/>
                <c:pt idx="0">
                  <c:v>1</c:v>
                </c:pt>
                <c:pt idx="1">
                  <c:v>1</c:v>
                </c:pt>
                <c:pt idx="2">
                  <c:v>2</c:v>
                </c:pt>
                <c:pt idx="3">
                  <c:v>3</c:v>
                </c:pt>
                <c:pt idx="4">
                  <c:v>4</c:v>
                </c:pt>
                <c:pt idx="5">
                  <c:v>5</c:v>
                </c:pt>
              </c:numCache>
            </c:numRef>
          </c:xVal>
          <c:yVal>
            <c:numRef>
              <c:f>'Tab S19'!$C$26:$C$31</c:f>
              <c:numCache>
                <c:formatCode>General</c:formatCode>
                <c:ptCount val="6"/>
                <c:pt idx="0">
                  <c:v>0.244898</c:v>
                </c:pt>
                <c:pt idx="1">
                  <c:v>0.24160000000000001</c:v>
                </c:pt>
                <c:pt idx="2">
                  <c:v>0.26168224298135101</c:v>
                </c:pt>
                <c:pt idx="3">
                  <c:v>0.29999999999995453</c:v>
                </c:pt>
                <c:pt idx="4">
                  <c:v>0.30188679245281946</c:v>
                </c:pt>
                <c:pt idx="5">
                  <c:v>0.25263157894426058</c:v>
                </c:pt>
              </c:numCache>
            </c:numRef>
          </c:yVal>
          <c:smooth val="0"/>
          <c:extLst>
            <c:ext xmlns:c16="http://schemas.microsoft.com/office/drawing/2014/chart" uri="{C3380CC4-5D6E-409C-BE32-E72D297353CC}">
              <c16:uniqueId val="{00000000-C286-4B6E-BD78-1822C83B0F9A}"/>
            </c:ext>
          </c:extLst>
        </c:ser>
        <c:dLbls>
          <c:showLegendKey val="0"/>
          <c:showVal val="0"/>
          <c:showCatName val="0"/>
          <c:showSerName val="0"/>
          <c:showPercent val="0"/>
          <c:showBubbleSize val="0"/>
        </c:dLbls>
        <c:axId val="166611391"/>
        <c:axId val="1972373519"/>
      </c:scatterChart>
      <c:valAx>
        <c:axId val="16661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substrate usage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73519"/>
        <c:crosses val="autoZero"/>
        <c:crossBetween val="midCat"/>
      </c:valAx>
      <c:valAx>
        <c:axId val="1972373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mol O2/ mol ATP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1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Carbon  Sources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C82-45AC-82C2-A61EAEB0966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C82-45AC-82C2-A61EAEB0966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C82-45AC-82C2-A61EAEB096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Glucose</c:v>
              </c:pt>
              <c:pt idx="1">
                <c:v>Amino Acids</c:v>
              </c:pt>
              <c:pt idx="2">
                <c:v>Other</c:v>
              </c:pt>
            </c:strLit>
          </c:cat>
          <c:val>
            <c:numLit>
              <c:formatCode>General</c:formatCode>
              <c:ptCount val="3"/>
              <c:pt idx="0">
                <c:v>133.21492007104797</c:v>
              </c:pt>
              <c:pt idx="1">
                <c:v>72.295321600000008</c:v>
              </c:pt>
              <c:pt idx="2">
                <c:v>28.211815903783073</c:v>
              </c:pt>
            </c:numLit>
          </c:val>
          <c:extLst>
            <c:ext xmlns:c16="http://schemas.microsoft.com/office/drawing/2014/chart" uri="{C3380CC4-5D6E-409C-BE32-E72D297353CC}">
              <c16:uniqueId val="{00000006-1C82-45AC-82C2-A61EAEB0966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O2/biomass vs substrate 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353893263342081E-2"/>
                  <c:y val="0.167106299212598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S19'!$A$26:$A$31</c:f>
              <c:numCache>
                <c:formatCode>General</c:formatCode>
                <c:ptCount val="6"/>
                <c:pt idx="0">
                  <c:v>1</c:v>
                </c:pt>
                <c:pt idx="1">
                  <c:v>1</c:v>
                </c:pt>
                <c:pt idx="2">
                  <c:v>2</c:v>
                </c:pt>
                <c:pt idx="3">
                  <c:v>3</c:v>
                </c:pt>
                <c:pt idx="4">
                  <c:v>4</c:v>
                </c:pt>
                <c:pt idx="5">
                  <c:v>5</c:v>
                </c:pt>
              </c:numCache>
            </c:numRef>
          </c:xVal>
          <c:yVal>
            <c:numRef>
              <c:f>'Tab S19'!$E$26:$E$31</c:f>
              <c:numCache>
                <c:formatCode>General</c:formatCode>
                <c:ptCount val="6"/>
                <c:pt idx="0">
                  <c:v>35.661020000000001</c:v>
                </c:pt>
                <c:pt idx="1">
                  <c:v>37.020000000000003</c:v>
                </c:pt>
                <c:pt idx="2">
                  <c:v>43.633000000000003</c:v>
                </c:pt>
                <c:pt idx="3">
                  <c:v>56.252000000000002</c:v>
                </c:pt>
                <c:pt idx="4">
                  <c:v>56.87</c:v>
                </c:pt>
                <c:pt idx="5">
                  <c:v>39.0321</c:v>
                </c:pt>
              </c:numCache>
            </c:numRef>
          </c:yVal>
          <c:smooth val="0"/>
          <c:extLst>
            <c:ext xmlns:c16="http://schemas.microsoft.com/office/drawing/2014/chart" uri="{C3380CC4-5D6E-409C-BE32-E72D297353CC}">
              <c16:uniqueId val="{00000000-67B9-4D95-A3D4-878BC1409226}"/>
            </c:ext>
          </c:extLst>
        </c:ser>
        <c:dLbls>
          <c:showLegendKey val="0"/>
          <c:showVal val="0"/>
          <c:showCatName val="0"/>
          <c:showSerName val="0"/>
          <c:showPercent val="0"/>
          <c:showBubbleSize val="0"/>
        </c:dLbls>
        <c:axId val="1984816431"/>
        <c:axId val="1972344399"/>
      </c:scatterChart>
      <c:valAx>
        <c:axId val="198481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substrate usage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44399"/>
        <c:crosses val="autoZero"/>
        <c:crossBetween val="midCat"/>
      </c:valAx>
      <c:valAx>
        <c:axId val="197234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mol O2/ kg biomass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816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Element Ratios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E2B-4710-A824-DF71A611CFF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E2B-4710-A824-DF71A611CFF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E2B-4710-A824-DF71A611CFF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E2B-4710-A824-DF71A611CFF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E2B-4710-A824-DF71A611CFF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E2B-4710-A824-DF71A611CF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6="http://schemas.microsoft.com/office/drawing/2014/chart" uri="{F5D05F6E-A05E-4728-AFD3-386EB277150F}">
                  <c16:filteredLitCache>
                    <c:strCache>
                      <c:ptCount val="1"/>
                      <c:pt idx="3">
                        <c:v>O</c:v>
                      </c:pt>
                    </c:strCache>
                  </c16:filteredLitCache>
                </c:ext>
              </c:extLst>
              <c:f/>
              <c:strCache>
                <c:ptCount val="6"/>
                <c:pt idx="0">
                  <c:v>C</c:v>
                </c:pt>
                <c:pt idx="1">
                  <c:v>N</c:v>
                </c:pt>
                <c:pt idx="2">
                  <c:v>P</c:v>
                </c:pt>
                <c:pt idx="3">
                  <c:v>Na</c:v>
                </c:pt>
                <c:pt idx="4">
                  <c:v>S</c:v>
                </c:pt>
                <c:pt idx="5">
                  <c:v>K</c:v>
                </c:pt>
              </c:strCache>
            </c:strRef>
          </c:cat>
          <c:val>
            <c:numRef>
              <c:extLst>
                <c:ext xmlns:c16="http://schemas.microsoft.com/office/drawing/2014/chart" uri="{F5D05F6E-A05E-4728-AFD3-386EB277150F}">
                  <c16:filteredLitCache>
                    <c:numCache>
                      <c:formatCode>General</c:formatCode>
                      <c:ptCount val="1"/>
                      <c:pt idx="3">
                        <c:v>710.05021874275212</c:v>
                      </c:pt>
                    </c:numCache>
                  </c16:filteredLitCache>
                </c:ext>
              </c:extLst>
              <c:f/>
              <c:numCache>
                <c:formatCode>General</c:formatCode>
                <c:ptCount val="6"/>
                <c:pt idx="0">
                  <c:v>233.72205757483104</c:v>
                </c:pt>
                <c:pt idx="1">
                  <c:v>26.241635164492433</c:v>
                </c:pt>
                <c:pt idx="2">
                  <c:v>118.38648261907038</c:v>
                </c:pt>
                <c:pt idx="3">
                  <c:v>18.980748858104477</c:v>
                </c:pt>
                <c:pt idx="4">
                  <c:v>10.907244373147766</c:v>
                </c:pt>
                <c:pt idx="5">
                  <c:v>60.571702192389353</c:v>
                </c:pt>
              </c:numCache>
            </c:numRef>
          </c:val>
          <c:extLst>
            <c:ext xmlns:c16="http://schemas.microsoft.com/office/drawing/2014/chart" uri="{F5D05F6E-A05E-4728-AFD3-386EB277150F}">
              <c16:categoryFilterExceptions>
                <c16:categoryFilterException>
                  <c16:uniqueId val="{0000000C-5C48-4B34-BD67-DA021E46BC5A}"/>
                  <c16:spPr xmlns:c16="http://schemas.microsoft.com/office/drawing/2014/chart">
                    <a:solidFill>
                      <a:schemeClr val="accent4"/>
                    </a:solidFill>
                    <a:ln>
                      <a:noFill/>
                    </a:ln>
                    <a:effectLst/>
                    <a:scene3d>
                      <a:camera prst="orthographicFront"/>
                      <a:lightRig rig="brightRoom" dir="t"/>
                    </a:scene3d>
                    <a:sp3d prstMaterial="flat">
                      <a:bevelT w="50800" h="101600" prst="angle"/>
                      <a:contourClr>
                        <a:srgbClr val="000000"/>
                      </a:contourClr>
                    </a:sp3d>
                  </c16:spPr>
                  <c16:bubble3D val="0"/>
                </c16:categoryFilterException>
              </c16:categoryFilterExceptions>
            </c:ext>
            <c:ext xmlns:c16="http://schemas.microsoft.com/office/drawing/2014/chart" uri="{C5897E43-82E2-4C41-B96C-FBF1F857EA46}">
              <c16:datapointuniqueidmap xmlns:c16="http://schemas.microsoft.com/office/drawing/2014/chart">
                <c16:ptentry>
                  <c16:ptidx>3</c16:ptidx>
                  <c16:uniqueID val="{0000000C-5C48-4B34-BD67-DA021E46BC5A}"/>
                </c16:ptentry>
              </c16:datapointuniqueidmap>
            </c:ext>
            <c:ext xmlns:c16="http://schemas.microsoft.com/office/drawing/2014/chart" uri="{C3380CC4-5D6E-409C-BE32-E72D297353CC}">
              <c16:uniqueId val="{0000000C-8E2B-4710-A824-DF71A611CF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Element Ratios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D82-4384-8FFC-38C82108AB2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D82-4384-8FFC-38C82108AB2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D82-4384-8FFC-38C82108AB2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D82-4384-8FFC-38C82108AB2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D82-4384-8FFC-38C82108AB2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D82-4384-8FFC-38C82108AB2F}"/>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D82-4384-8FFC-38C82108AB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C</c:v>
              </c:pt>
              <c:pt idx="1">
                <c:v>N</c:v>
              </c:pt>
              <c:pt idx="2">
                <c:v>P</c:v>
              </c:pt>
              <c:pt idx="3">
                <c:v>O</c:v>
              </c:pt>
              <c:pt idx="4">
                <c:v>Na</c:v>
              </c:pt>
              <c:pt idx="5">
                <c:v>S</c:v>
              </c:pt>
              <c:pt idx="6">
                <c:v>K</c:v>
              </c:pt>
            </c:strLit>
          </c:cat>
          <c:val>
            <c:numLit>
              <c:formatCode>General</c:formatCode>
              <c:ptCount val="7"/>
              <c:pt idx="0">
                <c:v>233.72205757483101</c:v>
              </c:pt>
              <c:pt idx="1">
                <c:v>26.241635164492401</c:v>
              </c:pt>
              <c:pt idx="2">
                <c:v>118.38648261906999</c:v>
              </c:pt>
              <c:pt idx="3">
                <c:v>710.05021874275201</c:v>
              </c:pt>
              <c:pt idx="4">
                <c:v>18.980748858104398</c:v>
              </c:pt>
              <c:pt idx="5">
                <c:v>10.9072443731477</c:v>
              </c:pt>
              <c:pt idx="6">
                <c:v>60.571702192389303</c:v>
              </c:pt>
            </c:numLit>
          </c:val>
          <c:extLst>
            <c:ext xmlns:c16="http://schemas.microsoft.com/office/drawing/2014/chart" uri="{C3380CC4-5D6E-409C-BE32-E72D297353CC}">
              <c16:uniqueId val="{0000000E-ED82-4384-8FFC-38C82108AB2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Element Ratios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990-4C69-934B-E7808FBC7E9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990-4C69-934B-E7808FBC7E9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990-4C69-934B-E7808FBC7E9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990-4C69-934B-E7808FBC7E9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6="http://schemas.microsoft.com/office/drawing/2014/chart" uri="{F5D05F6E-A05E-4728-AFD3-386EB277150F}">
                  <c16:filteredLitCache>
                    <c:strCache>
                      <c:ptCount val="3"/>
                      <c:pt idx="3">
                        <c:v>O</c:v>
                      </c:pt>
                      <c:pt idx="4">
                        <c:v>Na</c:v>
                      </c:pt>
                      <c:pt idx="5">
                        <c:v>S</c:v>
                      </c:pt>
                    </c:strCache>
                  </c16:filteredLitCache>
                </c:ext>
              </c:extLst>
              <c:f/>
              <c:strCache>
                <c:ptCount val="4"/>
                <c:pt idx="0">
                  <c:v>C</c:v>
                </c:pt>
                <c:pt idx="1">
                  <c:v>N</c:v>
                </c:pt>
                <c:pt idx="2">
                  <c:v>P</c:v>
                </c:pt>
                <c:pt idx="3">
                  <c:v>K</c:v>
                </c:pt>
              </c:strCache>
            </c:strRef>
          </c:cat>
          <c:val>
            <c:numRef>
              <c:extLst>
                <c:ext xmlns:c16="http://schemas.microsoft.com/office/drawing/2014/chart" uri="{F5D05F6E-A05E-4728-AFD3-386EB277150F}">
                  <c16:filteredLitCache>
                    <c:numCache>
                      <c:formatCode>General</c:formatCode>
                      <c:ptCount val="3"/>
                      <c:pt idx="3">
                        <c:v>710.05021874275212</c:v>
                      </c:pt>
                      <c:pt idx="4">
                        <c:v>18.980748858104477</c:v>
                      </c:pt>
                      <c:pt idx="5">
                        <c:v>10.907244373147766</c:v>
                      </c:pt>
                    </c:numCache>
                  </c16:filteredLitCache>
                </c:ext>
              </c:extLst>
              <c:f/>
              <c:numCache>
                <c:formatCode>General</c:formatCode>
                <c:ptCount val="4"/>
                <c:pt idx="0">
                  <c:v>233.72205757483104</c:v>
                </c:pt>
                <c:pt idx="1">
                  <c:v>26.241635164492433</c:v>
                </c:pt>
                <c:pt idx="2">
                  <c:v>118.38648261907038</c:v>
                </c:pt>
                <c:pt idx="3">
                  <c:v>60.571702192389353</c:v>
                </c:pt>
              </c:numCache>
            </c:numRef>
          </c:val>
          <c:extLst>
            <c:ext xmlns:c16="http://schemas.microsoft.com/office/drawing/2014/chart" uri="{F5D05F6E-A05E-4728-AFD3-386EB277150F}">
              <c16:categoryFilterExceptions>
                <c16:categoryFilterException>
                  <c16:uniqueId val="{00000008-B1BE-4290-9069-667422469B7D}"/>
                  <c16:spPr xmlns:c16="http://schemas.microsoft.com/office/drawing/2014/chart">
                    <a:solidFill>
                      <a:schemeClr val="accent4"/>
                    </a:solidFill>
                    <a:ln>
                      <a:noFill/>
                    </a:ln>
                    <a:effectLst/>
                    <a:scene3d>
                      <a:camera prst="orthographicFront"/>
                      <a:lightRig rig="brightRoom" dir="t"/>
                    </a:scene3d>
                    <a:sp3d prstMaterial="flat">
                      <a:bevelT w="50800" h="101600" prst="angle"/>
                      <a:contourClr>
                        <a:srgbClr val="000000"/>
                      </a:contourClr>
                    </a:sp3d>
                  </c16:spPr>
                  <c16:bubble3D val="0"/>
                </c16:categoryFilterException>
                <c16:categoryFilterException>
                  <c16:uniqueId val="{00000009-B1BE-4290-9069-667422469B7D}"/>
                  <c16:spPr xmlns:c16="http://schemas.microsoft.com/office/drawing/2014/chart">
                    <a:solidFill>
                      <a:schemeClr val="accent5"/>
                    </a:solidFill>
                    <a:ln>
                      <a:noFill/>
                    </a:ln>
                    <a:effectLst/>
                    <a:scene3d>
                      <a:camera prst="orthographicFront"/>
                      <a:lightRig rig="brightRoom" dir="t"/>
                    </a:scene3d>
                    <a:sp3d prstMaterial="flat">
                      <a:bevelT w="50800" h="101600" prst="angle"/>
                      <a:contourClr>
                        <a:srgbClr val="000000"/>
                      </a:contourClr>
                    </a:sp3d>
                  </c16:spPr>
                  <c16:bubble3D val="0"/>
                </c16:categoryFilterException>
                <c16:categoryFilterException>
                  <c16:uniqueId val="{0000000A-B1BE-4290-9069-667422469B7D}"/>
                  <c16:spPr xmlns:c16="http://schemas.microsoft.com/office/drawing/2014/chart">
                    <a:solidFill>
                      <a:schemeClr val="accent6"/>
                    </a:solidFill>
                    <a:ln>
                      <a:noFill/>
                    </a:ln>
                    <a:effectLst/>
                    <a:scene3d>
                      <a:camera prst="orthographicFront"/>
                      <a:lightRig rig="brightRoom" dir="t"/>
                    </a:scene3d>
                    <a:sp3d prstMaterial="flat">
                      <a:bevelT w="50800" h="101600" prst="angle"/>
                      <a:contourClr>
                        <a:srgbClr val="000000"/>
                      </a:contourClr>
                    </a:sp3d>
                  </c16:spPr>
                  <c16:bubble3D val="0"/>
                </c16:categoryFilterException>
              </c16:categoryFilterExceptions>
            </c:ext>
            <c:ext xmlns:c16="http://schemas.microsoft.com/office/drawing/2014/chart" uri="{C5897E43-82E2-4C41-B96C-FBF1F857EA46}">
              <c16:datapointuniqueidmap xmlns:c16="http://schemas.microsoft.com/office/drawing/2014/chart">
                <c16:ptentry>
                  <c16:ptidx>3</c16:ptidx>
                  <c16:uniqueID val="{00000008-B1BE-4290-9069-667422469B7D}"/>
                </c16:ptentry>
                <c16:ptentry>
                  <c16:ptidx>4</c16:ptidx>
                  <c16:uniqueID val="{00000009-B1BE-4290-9069-667422469B7D}"/>
                </c16:ptentry>
                <c16:ptentry>
                  <c16:ptidx>5</c16:ptidx>
                  <c16:uniqueID val="{0000000A-B1BE-4290-9069-667422469B7D}"/>
                </c16:ptentry>
              </c16:datapointuniqueidmap>
            </c:ext>
            <c:ext xmlns:c16="http://schemas.microsoft.com/office/drawing/2014/chart" uri="{C3380CC4-5D6E-409C-BE32-E72D297353CC}">
              <c16:uniqueId val="{00000008-3990-4C69-934B-E7808FBC7E9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Carbon  Sources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486-45B9-B624-7841EA0DDF1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486-45B9-B624-7841EA0DDF1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486-45B9-B624-7841EA0DDF1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Glucose</c:v>
              </c:pt>
              <c:pt idx="1">
                <c:v>Amino Acids</c:v>
              </c:pt>
              <c:pt idx="2">
                <c:v>Other</c:v>
              </c:pt>
            </c:strLit>
          </c:cat>
          <c:val>
            <c:numLit>
              <c:formatCode>General</c:formatCode>
              <c:ptCount val="3"/>
              <c:pt idx="0">
                <c:v>133.21492007104797</c:v>
              </c:pt>
              <c:pt idx="1">
                <c:v>72.295321600000008</c:v>
              </c:pt>
              <c:pt idx="2">
                <c:v>28.211815903783073</c:v>
              </c:pt>
            </c:numLit>
          </c:val>
          <c:extLst>
            <c:ext xmlns:c16="http://schemas.microsoft.com/office/drawing/2014/chart" uri="{C3380CC4-5D6E-409C-BE32-E72D297353CC}">
              <c16:uniqueId val="{00000006-1486-45B9-B624-7841EA0DDF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Element Ratios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4CF-4B66-AB97-9F96B0C1A3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4CF-4B66-AB97-9F96B0C1A3B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4CF-4B66-AB97-9F96B0C1A3B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4CF-4B66-AB97-9F96B0C1A3B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4CF-4B66-AB97-9F96B0C1A3B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4CF-4B66-AB97-9F96B0C1A3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6="http://schemas.microsoft.com/office/drawing/2014/chart" uri="{F5D05F6E-A05E-4728-AFD3-386EB277150F}">
                  <c16:filteredLitCache>
                    <c:strCache>
                      <c:ptCount val="1"/>
                      <c:pt idx="3">
                        <c:v>O</c:v>
                      </c:pt>
                    </c:strCache>
                  </c16:filteredLitCache>
                </c:ext>
              </c:extLst>
              <c:f/>
              <c:strCache>
                <c:ptCount val="6"/>
                <c:pt idx="0">
                  <c:v>C</c:v>
                </c:pt>
                <c:pt idx="1">
                  <c:v>N</c:v>
                </c:pt>
                <c:pt idx="2">
                  <c:v>P</c:v>
                </c:pt>
                <c:pt idx="3">
                  <c:v>Na</c:v>
                </c:pt>
                <c:pt idx="4">
                  <c:v>S</c:v>
                </c:pt>
                <c:pt idx="5">
                  <c:v>K</c:v>
                </c:pt>
              </c:strCache>
            </c:strRef>
          </c:cat>
          <c:val>
            <c:numRef>
              <c:extLst>
                <c:ext xmlns:c16="http://schemas.microsoft.com/office/drawing/2014/chart" uri="{F5D05F6E-A05E-4728-AFD3-386EB277150F}">
                  <c16:filteredLitCache>
                    <c:numCache>
                      <c:formatCode>General</c:formatCode>
                      <c:ptCount val="1"/>
                      <c:pt idx="3">
                        <c:v>710.05021874275212</c:v>
                      </c:pt>
                    </c:numCache>
                  </c16:filteredLitCache>
                </c:ext>
              </c:extLst>
              <c:f/>
              <c:numCache>
                <c:formatCode>General</c:formatCode>
                <c:ptCount val="6"/>
                <c:pt idx="0">
                  <c:v>233.72205757483104</c:v>
                </c:pt>
                <c:pt idx="1">
                  <c:v>26.241635164492433</c:v>
                </c:pt>
                <c:pt idx="2">
                  <c:v>118.38648261907038</c:v>
                </c:pt>
                <c:pt idx="3">
                  <c:v>18.980748858104477</c:v>
                </c:pt>
                <c:pt idx="4">
                  <c:v>10.907244373147766</c:v>
                </c:pt>
                <c:pt idx="5">
                  <c:v>60.571702192389353</c:v>
                </c:pt>
              </c:numCache>
            </c:numRef>
          </c:val>
          <c:extLst>
            <c:ext xmlns:c16="http://schemas.microsoft.com/office/drawing/2014/chart" uri="{F5D05F6E-A05E-4728-AFD3-386EB277150F}">
              <c16:categoryFilterExceptions>
                <c16:categoryFilterException>
                  <c16:uniqueId val="{0000000C-075E-4F4C-99DF-0E73B482CB31}"/>
                  <c16:spPr xmlns:c16="http://schemas.microsoft.com/office/drawing/2014/chart">
                    <a:solidFill>
                      <a:schemeClr val="accent4"/>
                    </a:solidFill>
                    <a:ln>
                      <a:noFill/>
                    </a:ln>
                    <a:effectLst/>
                    <a:scene3d>
                      <a:camera prst="orthographicFront"/>
                      <a:lightRig rig="brightRoom" dir="t"/>
                    </a:scene3d>
                    <a:sp3d prstMaterial="flat">
                      <a:bevelT w="50800" h="101600" prst="angle"/>
                      <a:contourClr>
                        <a:srgbClr val="000000"/>
                      </a:contourClr>
                    </a:sp3d>
                  </c16:spPr>
                  <c16:bubble3D val="0"/>
                </c16:categoryFilterException>
              </c16:categoryFilterExceptions>
            </c:ext>
            <c:ext xmlns:c16="http://schemas.microsoft.com/office/drawing/2014/chart" uri="{C5897E43-82E2-4C41-B96C-FBF1F857EA46}">
              <c16:datapointuniqueidmap xmlns:c16="http://schemas.microsoft.com/office/drawing/2014/chart">
                <c16:ptentry>
                  <c16:ptidx>3</c16:ptidx>
                  <c16:uniqueID val="{0000000C-075E-4F4C-99DF-0E73B482CB31}"/>
                </c16:ptentry>
              </c16:datapointuniqueidmap>
            </c:ext>
            <c:ext xmlns:c16="http://schemas.microsoft.com/office/drawing/2014/chart" uri="{C3380CC4-5D6E-409C-BE32-E72D297353CC}">
              <c16:uniqueId val="{0000000C-74CF-4B66-AB97-9F96B0C1A3B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Amino acid preference, w &amp; w/o</a:t>
            </a:r>
            <a:r>
              <a:rPr lang="en-US" baseline="0"/>
              <a:t> NH4+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6062270341207348"/>
                  <c:y val="1.81018518518518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 S10'!$C$4:$C$17</c:f>
              <c:numCache>
                <c:formatCode>General</c:formatCode>
                <c:ptCount val="14"/>
                <c:pt idx="0">
                  <c:v>1.2</c:v>
                </c:pt>
                <c:pt idx="1">
                  <c:v>2</c:v>
                </c:pt>
                <c:pt idx="2">
                  <c:v>1</c:v>
                </c:pt>
                <c:pt idx="3">
                  <c:v>1</c:v>
                </c:pt>
                <c:pt idx="4">
                  <c:v>1.5</c:v>
                </c:pt>
                <c:pt idx="5">
                  <c:v>1</c:v>
                </c:pt>
                <c:pt idx="6">
                  <c:v>1.8</c:v>
                </c:pt>
                <c:pt idx="7">
                  <c:v>2</c:v>
                </c:pt>
                <c:pt idx="8">
                  <c:v>2.2000000000000002</c:v>
                </c:pt>
                <c:pt idx="9">
                  <c:v>3</c:v>
                </c:pt>
                <c:pt idx="10">
                  <c:v>1.4</c:v>
                </c:pt>
                <c:pt idx="11">
                  <c:v>2</c:v>
                </c:pt>
                <c:pt idx="12">
                  <c:v>1.8</c:v>
                </c:pt>
                <c:pt idx="13">
                  <c:v>2.8</c:v>
                </c:pt>
              </c:numCache>
            </c:numRef>
          </c:xVal>
          <c:yVal>
            <c:numRef>
              <c:f>'Tab S10'!$D$4:$D$17</c:f>
              <c:numCache>
                <c:formatCode>General</c:formatCode>
                <c:ptCount val="14"/>
                <c:pt idx="0">
                  <c:v>1</c:v>
                </c:pt>
                <c:pt idx="1">
                  <c:v>2</c:v>
                </c:pt>
                <c:pt idx="2">
                  <c:v>1</c:v>
                </c:pt>
                <c:pt idx="3">
                  <c:v>1</c:v>
                </c:pt>
                <c:pt idx="4">
                  <c:v>1</c:v>
                </c:pt>
                <c:pt idx="5">
                  <c:v>1</c:v>
                </c:pt>
                <c:pt idx="6">
                  <c:v>2</c:v>
                </c:pt>
                <c:pt idx="7">
                  <c:v>2</c:v>
                </c:pt>
                <c:pt idx="8">
                  <c:v>2</c:v>
                </c:pt>
                <c:pt idx="9">
                  <c:v>2</c:v>
                </c:pt>
                <c:pt idx="10">
                  <c:v>1.5</c:v>
                </c:pt>
                <c:pt idx="11">
                  <c:v>2.5</c:v>
                </c:pt>
                <c:pt idx="12">
                  <c:v>2</c:v>
                </c:pt>
                <c:pt idx="13">
                  <c:v>2.5</c:v>
                </c:pt>
              </c:numCache>
            </c:numRef>
          </c:yVal>
          <c:smooth val="0"/>
          <c:extLst>
            <c:ext xmlns:c16="http://schemas.microsoft.com/office/drawing/2014/chart" uri="{C3380CC4-5D6E-409C-BE32-E72D297353CC}">
              <c16:uniqueId val="{00000000-34EF-477A-9B36-B83C30E1D9E2}"/>
            </c:ext>
          </c:extLst>
        </c:ser>
        <c:dLbls>
          <c:showLegendKey val="0"/>
          <c:showVal val="0"/>
          <c:showCatName val="0"/>
          <c:showSerName val="0"/>
          <c:showPercent val="0"/>
          <c:showBubbleSize val="0"/>
        </c:dLbls>
        <c:axId val="1135016064"/>
        <c:axId val="1134989424"/>
      </c:scatterChart>
      <c:valAx>
        <c:axId val="113501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CSP w/o NH4+</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89424"/>
        <c:crosses val="autoZero"/>
        <c:crossBetween val="midCat"/>
      </c:valAx>
      <c:valAx>
        <c:axId val="113498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CSP w NH4+</a:t>
                </a:r>
              </a:p>
            </c:rich>
          </c:tx>
          <c:layout>
            <c:manualLayout>
              <c:xMode val="edge"/>
              <c:yMode val="edge"/>
              <c:x val="1.6666666666666666E-2"/>
              <c:y val="0.354610309128025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16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6A95A.EE02CCC0"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cid:image004.png@01D6B1E5.1B4DD0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12" Type="http://schemas.openxmlformats.org/officeDocument/2006/relationships/image" Target="../media/image14.emf"/><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emf"/><Relationship Id="rId11" Type="http://schemas.openxmlformats.org/officeDocument/2006/relationships/image" Target="../media/image13.emf"/><Relationship Id="rId5" Type="http://schemas.openxmlformats.org/officeDocument/2006/relationships/image" Target="../media/image7.emf"/><Relationship Id="rId10" Type="http://schemas.openxmlformats.org/officeDocument/2006/relationships/image" Target="../media/image12.emf"/><Relationship Id="rId4" Type="http://schemas.openxmlformats.org/officeDocument/2006/relationships/image" Target="../media/image6.emf"/><Relationship Id="rId9" Type="http://schemas.openxmlformats.org/officeDocument/2006/relationships/image" Target="../media/image11.emf"/></Relationships>
</file>

<file path=xl/drawings/_rels/drawing5.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9.emf"/></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57150</xdr:colOff>
      <xdr:row>121</xdr:row>
      <xdr:rowOff>85724</xdr:rowOff>
    </xdr:from>
    <xdr:to>
      <xdr:col>11</xdr:col>
      <xdr:colOff>400050</xdr:colOff>
      <xdr:row>142</xdr:row>
      <xdr:rowOff>114299</xdr:rowOff>
    </xdr:to>
    <xdr:graphicFrame macro="">
      <xdr:nvGraphicFramePr>
        <xdr:cNvPr id="2" name="Chart 1">
          <a:extLst>
            <a:ext uri="{FF2B5EF4-FFF2-40B4-BE49-F238E27FC236}">
              <a16:creationId xmlns:a16="http://schemas.microsoft.com/office/drawing/2014/main" id="{AFACDD3D-37BF-44CC-BF71-8BC6868DE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561975</xdr:colOff>
      <xdr:row>121</xdr:row>
      <xdr:rowOff>38100</xdr:rowOff>
    </xdr:from>
    <xdr:to>
      <xdr:col>5</xdr:col>
      <xdr:colOff>0</xdr:colOff>
      <xdr:row>142</xdr:row>
      <xdr:rowOff>66675</xdr:rowOff>
    </xdr:to>
    <xdr:graphicFrame macro="">
      <xdr:nvGraphicFramePr>
        <xdr:cNvPr id="3" name="Chart 2">
          <a:extLst>
            <a:ext uri="{FF2B5EF4-FFF2-40B4-BE49-F238E27FC236}">
              <a16:creationId xmlns:a16="http://schemas.microsoft.com/office/drawing/2014/main" id="{AD303664-9086-4261-A1E9-ABCC1168F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610960</xdr:colOff>
      <xdr:row>104</xdr:row>
      <xdr:rowOff>26243</xdr:rowOff>
    </xdr:from>
    <xdr:to>
      <xdr:col>5</xdr:col>
      <xdr:colOff>25077</xdr:colOff>
      <xdr:row>121</xdr:row>
      <xdr:rowOff>64343</xdr:rowOff>
    </xdr:to>
    <xdr:graphicFrame macro="">
      <xdr:nvGraphicFramePr>
        <xdr:cNvPr id="4" name="Chart 3">
          <a:extLst>
            <a:ext uri="{FF2B5EF4-FFF2-40B4-BE49-F238E27FC236}">
              <a16:creationId xmlns:a16="http://schemas.microsoft.com/office/drawing/2014/main" id="{D4F930C3-AA93-4D9C-9E7A-2E4A4570D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495300</xdr:colOff>
      <xdr:row>121</xdr:row>
      <xdr:rowOff>66675</xdr:rowOff>
    </xdr:from>
    <xdr:to>
      <xdr:col>20</xdr:col>
      <xdr:colOff>238125</xdr:colOff>
      <xdr:row>142</xdr:row>
      <xdr:rowOff>95250</xdr:rowOff>
    </xdr:to>
    <xdr:graphicFrame macro="">
      <xdr:nvGraphicFramePr>
        <xdr:cNvPr id="5" name="Chart 4">
          <a:extLst>
            <a:ext uri="{FF2B5EF4-FFF2-40B4-BE49-F238E27FC236}">
              <a16:creationId xmlns:a16="http://schemas.microsoft.com/office/drawing/2014/main" id="{4CFA2238-310A-4374-8670-15643B71D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57150</xdr:colOff>
      <xdr:row>121</xdr:row>
      <xdr:rowOff>85724</xdr:rowOff>
    </xdr:from>
    <xdr:to>
      <xdr:col>11</xdr:col>
      <xdr:colOff>400050</xdr:colOff>
      <xdr:row>142</xdr:row>
      <xdr:rowOff>114299</xdr:rowOff>
    </xdr:to>
    <xdr:graphicFrame macro="">
      <xdr:nvGraphicFramePr>
        <xdr:cNvPr id="6" name="Chart 5">
          <a:extLst>
            <a:ext uri="{FF2B5EF4-FFF2-40B4-BE49-F238E27FC236}">
              <a16:creationId xmlns:a16="http://schemas.microsoft.com/office/drawing/2014/main" id="{303D6AB7-BE1C-4D56-B453-1547BB957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561975</xdr:colOff>
      <xdr:row>121</xdr:row>
      <xdr:rowOff>38100</xdr:rowOff>
    </xdr:from>
    <xdr:to>
      <xdr:col>5</xdr:col>
      <xdr:colOff>0</xdr:colOff>
      <xdr:row>142</xdr:row>
      <xdr:rowOff>66675</xdr:rowOff>
    </xdr:to>
    <xdr:graphicFrame macro="">
      <xdr:nvGraphicFramePr>
        <xdr:cNvPr id="7" name="Chart 6">
          <a:extLst>
            <a:ext uri="{FF2B5EF4-FFF2-40B4-BE49-F238E27FC236}">
              <a16:creationId xmlns:a16="http://schemas.microsoft.com/office/drawing/2014/main" id="{513D40B9-007F-408B-906A-30B1A75DB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610960</xdr:colOff>
      <xdr:row>104</xdr:row>
      <xdr:rowOff>26243</xdr:rowOff>
    </xdr:from>
    <xdr:to>
      <xdr:col>5</xdr:col>
      <xdr:colOff>25077</xdr:colOff>
      <xdr:row>121</xdr:row>
      <xdr:rowOff>64343</xdr:rowOff>
    </xdr:to>
    <xdr:graphicFrame macro="">
      <xdr:nvGraphicFramePr>
        <xdr:cNvPr id="8" name="Chart 7">
          <a:extLst>
            <a:ext uri="{FF2B5EF4-FFF2-40B4-BE49-F238E27FC236}">
              <a16:creationId xmlns:a16="http://schemas.microsoft.com/office/drawing/2014/main" id="{7F924752-0762-4DFE-A3FF-EF64E5144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495300</xdr:colOff>
      <xdr:row>121</xdr:row>
      <xdr:rowOff>66675</xdr:rowOff>
    </xdr:from>
    <xdr:to>
      <xdr:col>20</xdr:col>
      <xdr:colOff>238125</xdr:colOff>
      <xdr:row>142</xdr:row>
      <xdr:rowOff>95250</xdr:rowOff>
    </xdr:to>
    <xdr:graphicFrame macro="">
      <xdr:nvGraphicFramePr>
        <xdr:cNvPr id="9" name="Chart 8">
          <a:extLst>
            <a:ext uri="{FF2B5EF4-FFF2-40B4-BE49-F238E27FC236}">
              <a16:creationId xmlns:a16="http://schemas.microsoft.com/office/drawing/2014/main" id="{BBE50F21-7219-49F8-BD39-C08823525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285750</xdr:colOff>
      <xdr:row>103</xdr:row>
      <xdr:rowOff>23812</xdr:rowOff>
    </xdr:from>
    <xdr:to>
      <xdr:col>26</xdr:col>
      <xdr:colOff>590550</xdr:colOff>
      <xdr:row>117</xdr:row>
      <xdr:rowOff>100012</xdr:rowOff>
    </xdr:to>
    <xdr:graphicFrame macro="">
      <xdr:nvGraphicFramePr>
        <xdr:cNvPr id="4" name="Chart 3">
          <a:extLst>
            <a:ext uri="{FF2B5EF4-FFF2-40B4-BE49-F238E27FC236}">
              <a16:creationId xmlns:a16="http://schemas.microsoft.com/office/drawing/2014/main" id="{DD3152B6-B89D-4D6D-855E-01B2FE504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219075</xdr:colOff>
      <xdr:row>33</xdr:row>
      <xdr:rowOff>185737</xdr:rowOff>
    </xdr:from>
    <xdr:to>
      <xdr:col>42</xdr:col>
      <xdr:colOff>523875</xdr:colOff>
      <xdr:row>48</xdr:row>
      <xdr:rowOff>71437</xdr:rowOff>
    </xdr:to>
    <xdr:graphicFrame macro="">
      <xdr:nvGraphicFramePr>
        <xdr:cNvPr id="5" name="Chart 4">
          <a:extLst>
            <a:ext uri="{FF2B5EF4-FFF2-40B4-BE49-F238E27FC236}">
              <a16:creationId xmlns:a16="http://schemas.microsoft.com/office/drawing/2014/main" id="{71146F41-21ED-47A3-9AB0-54FF8B6BF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314325</xdr:colOff>
      <xdr:row>4</xdr:row>
      <xdr:rowOff>19050</xdr:rowOff>
    </xdr:from>
    <xdr:to>
      <xdr:col>21</xdr:col>
      <xdr:colOff>171450</xdr:colOff>
      <xdr:row>20</xdr:row>
      <xdr:rowOff>19050</xdr:rowOff>
    </xdr:to>
    <xdr:graphicFrame macro="">
      <xdr:nvGraphicFramePr>
        <xdr:cNvPr id="5" name="Chart 1">
          <a:extLst>
            <a:ext uri="{FF2B5EF4-FFF2-40B4-BE49-F238E27FC236}">
              <a16:creationId xmlns:a16="http://schemas.microsoft.com/office/drawing/2014/main" id="{916D8598-6EA3-4C3A-BA46-393AA4C18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447675</xdr:colOff>
      <xdr:row>4</xdr:row>
      <xdr:rowOff>0</xdr:rowOff>
    </xdr:from>
    <xdr:to>
      <xdr:col>29</xdr:col>
      <xdr:colOff>314325</xdr:colOff>
      <xdr:row>20</xdr:row>
      <xdr:rowOff>28575</xdr:rowOff>
    </xdr:to>
    <xdr:graphicFrame macro="">
      <xdr:nvGraphicFramePr>
        <xdr:cNvPr id="6" name="Chart 2">
          <a:extLst>
            <a:ext uri="{FF2B5EF4-FFF2-40B4-BE49-F238E27FC236}">
              <a16:creationId xmlns:a16="http://schemas.microsoft.com/office/drawing/2014/main" id="{65B1C971-55A7-4739-8472-101456753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19050</xdr:colOff>
      <xdr:row>21</xdr:row>
      <xdr:rowOff>128587</xdr:rowOff>
    </xdr:from>
    <xdr:to>
      <xdr:col>27</xdr:col>
      <xdr:colOff>323850</xdr:colOff>
      <xdr:row>36</xdr:row>
      <xdr:rowOff>14287</xdr:rowOff>
    </xdr:to>
    <xdr:graphicFrame macro="">
      <xdr:nvGraphicFramePr>
        <xdr:cNvPr id="2" name="Chart 1">
          <a:extLst>
            <a:ext uri="{FF2B5EF4-FFF2-40B4-BE49-F238E27FC236}">
              <a16:creationId xmlns:a16="http://schemas.microsoft.com/office/drawing/2014/main" id="{2585A094-0B24-4A10-A7BC-94E4EF6E1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423862</xdr:colOff>
      <xdr:row>21</xdr:row>
      <xdr:rowOff>138112</xdr:rowOff>
    </xdr:from>
    <xdr:to>
      <xdr:col>35</xdr:col>
      <xdr:colOff>119062</xdr:colOff>
      <xdr:row>36</xdr:row>
      <xdr:rowOff>23812</xdr:rowOff>
    </xdr:to>
    <xdr:graphicFrame macro="">
      <xdr:nvGraphicFramePr>
        <xdr:cNvPr id="3" name="Chart 2">
          <a:extLst>
            <a:ext uri="{FF2B5EF4-FFF2-40B4-BE49-F238E27FC236}">
              <a16:creationId xmlns:a16="http://schemas.microsoft.com/office/drawing/2014/main" id="{C4F13566-7E44-43FC-9829-453547A0E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176212</xdr:colOff>
      <xdr:row>21</xdr:row>
      <xdr:rowOff>141287</xdr:rowOff>
    </xdr:from>
    <xdr:to>
      <xdr:col>42</xdr:col>
      <xdr:colOff>481012</xdr:colOff>
      <xdr:row>36</xdr:row>
      <xdr:rowOff>44450</xdr:rowOff>
    </xdr:to>
    <xdr:graphicFrame macro="">
      <xdr:nvGraphicFramePr>
        <xdr:cNvPr id="4" name="Chart 3">
          <a:extLst>
            <a:ext uri="{FF2B5EF4-FFF2-40B4-BE49-F238E27FC236}">
              <a16:creationId xmlns:a16="http://schemas.microsoft.com/office/drawing/2014/main" id="{52148864-CAB2-4D77-BCA6-3D542522C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263525</xdr:colOff>
      <xdr:row>51</xdr:row>
      <xdr:rowOff>177800</xdr:rowOff>
    </xdr:from>
    <xdr:to>
      <xdr:col>19</xdr:col>
      <xdr:colOff>568325</xdr:colOff>
      <xdr:row>66</xdr:row>
      <xdr:rowOff>63500</xdr:rowOff>
    </xdr:to>
    <xdr:graphicFrame macro="">
      <xdr:nvGraphicFramePr>
        <xdr:cNvPr id="9" name="Chart 8">
          <a:extLst>
            <a:ext uri="{FF2B5EF4-FFF2-40B4-BE49-F238E27FC236}">
              <a16:creationId xmlns:a16="http://schemas.microsoft.com/office/drawing/2014/main" id="{032ED903-6669-403C-A9A0-6E5C786B9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276225</xdr:colOff>
      <xdr:row>66</xdr:row>
      <xdr:rowOff>107950</xdr:rowOff>
    </xdr:from>
    <xdr:to>
      <xdr:col>19</xdr:col>
      <xdr:colOff>581025</xdr:colOff>
      <xdr:row>80</xdr:row>
      <xdr:rowOff>184150</xdr:rowOff>
    </xdr:to>
    <xdr:graphicFrame macro="">
      <xdr:nvGraphicFramePr>
        <xdr:cNvPr id="10" name="Chart 9">
          <a:extLst>
            <a:ext uri="{FF2B5EF4-FFF2-40B4-BE49-F238E27FC236}">
              <a16:creationId xmlns:a16="http://schemas.microsoft.com/office/drawing/2014/main" id="{12BCDB43-97DA-4F88-9D05-5BED6EEF0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276225</xdr:colOff>
      <xdr:row>81</xdr:row>
      <xdr:rowOff>25400</xdr:rowOff>
    </xdr:from>
    <xdr:to>
      <xdr:col>19</xdr:col>
      <xdr:colOff>581025</xdr:colOff>
      <xdr:row>95</xdr:row>
      <xdr:rowOff>101600</xdr:rowOff>
    </xdr:to>
    <xdr:graphicFrame macro="">
      <xdr:nvGraphicFramePr>
        <xdr:cNvPr id="11" name="Chart 10">
          <a:extLst>
            <a:ext uri="{FF2B5EF4-FFF2-40B4-BE49-F238E27FC236}">
              <a16:creationId xmlns:a16="http://schemas.microsoft.com/office/drawing/2014/main" id="{D29F7044-5858-4DBA-896C-FA240681D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279400</xdr:colOff>
      <xdr:row>95</xdr:row>
      <xdr:rowOff>127000</xdr:rowOff>
    </xdr:from>
    <xdr:to>
      <xdr:col>19</xdr:col>
      <xdr:colOff>584200</xdr:colOff>
      <xdr:row>110</xdr:row>
      <xdr:rowOff>12700</xdr:rowOff>
    </xdr:to>
    <xdr:graphicFrame macro="">
      <xdr:nvGraphicFramePr>
        <xdr:cNvPr id="12" name="Chart 11">
          <a:extLst>
            <a:ext uri="{FF2B5EF4-FFF2-40B4-BE49-F238E27FC236}">
              <a16:creationId xmlns:a16="http://schemas.microsoft.com/office/drawing/2014/main" id="{BFEA2E5F-21A1-41DF-BB19-4061A889B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23812</xdr:colOff>
      <xdr:row>38</xdr:row>
      <xdr:rowOff>166687</xdr:rowOff>
    </xdr:from>
    <xdr:to>
      <xdr:col>31</xdr:col>
      <xdr:colOff>317499</xdr:colOff>
      <xdr:row>52</xdr:row>
      <xdr:rowOff>34130</xdr:rowOff>
    </xdr:to>
    <xdr:graphicFrame macro="">
      <xdr:nvGraphicFramePr>
        <xdr:cNvPr id="7" name="Chart 6">
          <a:extLst>
            <a:ext uri="{FF2B5EF4-FFF2-40B4-BE49-F238E27FC236}">
              <a16:creationId xmlns:a16="http://schemas.microsoft.com/office/drawing/2014/main" id="{BD51605C-1847-40E0-B489-128F49C99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345280</xdr:colOff>
      <xdr:row>38</xdr:row>
      <xdr:rowOff>174625</xdr:rowOff>
    </xdr:from>
    <xdr:to>
      <xdr:col>39</xdr:col>
      <xdr:colOff>27780</xdr:colOff>
      <xdr:row>52</xdr:row>
      <xdr:rowOff>39688</xdr:rowOff>
    </xdr:to>
    <xdr:graphicFrame macro="">
      <xdr:nvGraphicFramePr>
        <xdr:cNvPr id="13" name="Chart 12">
          <a:extLst>
            <a:ext uri="{FF2B5EF4-FFF2-40B4-BE49-F238E27FC236}">
              <a16:creationId xmlns:a16="http://schemas.microsoft.com/office/drawing/2014/main" id="{BFC3634A-BF19-4BCC-BDF8-1463CFCE1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519112</xdr:colOff>
      <xdr:row>6</xdr:row>
      <xdr:rowOff>147637</xdr:rowOff>
    </xdr:from>
    <xdr:to>
      <xdr:col>13</xdr:col>
      <xdr:colOff>214312</xdr:colOff>
      <xdr:row>21</xdr:row>
      <xdr:rowOff>9525</xdr:rowOff>
    </xdr:to>
    <xdr:graphicFrame macro="">
      <xdr:nvGraphicFramePr>
        <xdr:cNvPr id="2" name="Chart 1">
          <a:extLst>
            <a:ext uri="{FF2B5EF4-FFF2-40B4-BE49-F238E27FC236}">
              <a16:creationId xmlns:a16="http://schemas.microsoft.com/office/drawing/2014/main" id="{9F0D435A-4849-4F0D-9C4A-2C102E7D4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261937</xdr:colOff>
      <xdr:row>6</xdr:row>
      <xdr:rowOff>157162</xdr:rowOff>
    </xdr:from>
    <xdr:to>
      <xdr:col>20</xdr:col>
      <xdr:colOff>566737</xdr:colOff>
      <xdr:row>21</xdr:row>
      <xdr:rowOff>0</xdr:rowOff>
    </xdr:to>
    <xdr:graphicFrame macro="">
      <xdr:nvGraphicFramePr>
        <xdr:cNvPr id="4" name="Chart 3">
          <a:extLst>
            <a:ext uri="{FF2B5EF4-FFF2-40B4-BE49-F238E27FC236}">
              <a16:creationId xmlns:a16="http://schemas.microsoft.com/office/drawing/2014/main" id="{899630A3-5029-4172-A4DB-95020F4C0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509587</xdr:colOff>
      <xdr:row>22</xdr:row>
      <xdr:rowOff>80962</xdr:rowOff>
    </xdr:from>
    <xdr:to>
      <xdr:col>13</xdr:col>
      <xdr:colOff>204787</xdr:colOff>
      <xdr:row>36</xdr:row>
      <xdr:rowOff>157162</xdr:rowOff>
    </xdr:to>
    <xdr:graphicFrame macro="">
      <xdr:nvGraphicFramePr>
        <xdr:cNvPr id="5" name="Chart 4">
          <a:extLst>
            <a:ext uri="{FF2B5EF4-FFF2-40B4-BE49-F238E27FC236}">
              <a16:creationId xmlns:a16="http://schemas.microsoft.com/office/drawing/2014/main" id="{78B66057-0003-4762-9092-6FEA05817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271462</xdr:colOff>
      <xdr:row>22</xdr:row>
      <xdr:rowOff>100012</xdr:rowOff>
    </xdr:from>
    <xdr:to>
      <xdr:col>20</xdr:col>
      <xdr:colOff>576262</xdr:colOff>
      <xdr:row>36</xdr:row>
      <xdr:rowOff>176212</xdr:rowOff>
    </xdr:to>
    <xdr:graphicFrame macro="">
      <xdr:nvGraphicFramePr>
        <xdr:cNvPr id="6" name="Chart 5">
          <a:extLst>
            <a:ext uri="{FF2B5EF4-FFF2-40B4-BE49-F238E27FC236}">
              <a16:creationId xmlns:a16="http://schemas.microsoft.com/office/drawing/2014/main" id="{EDEC54C8-0CFF-4683-8971-002B5B231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529837</xdr:colOff>
      <xdr:row>13</xdr:row>
      <xdr:rowOff>69004</xdr:rowOff>
    </xdr:to>
    <xdr:sp macro="" textlink="">
      <xdr:nvSpPr>
        <xdr:cNvPr id="2" name="TextBox 3">
          <a:extLst>
            <a:ext uri="{FF2B5EF4-FFF2-40B4-BE49-F238E27FC236}">
              <a16:creationId xmlns:a16="http://schemas.microsoft.com/office/drawing/2014/main" id="{40B77287-2D47-4354-B85B-DF5419407101}"/>
            </a:ext>
          </a:extLst>
        </xdr:cNvPr>
        <xdr:cNvSpPr txBox="1"/>
      </xdr:nvSpPr>
      <xdr:spPr>
        <a:xfrm>
          <a:off x="609600" y="190500"/>
          <a:ext cx="6016237" cy="2355004"/>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200"/>
            <a:t>Physiological parameters for </a:t>
          </a:r>
          <a:r>
            <a:rPr lang="en-US" sz="1200" i="1"/>
            <a:t>P. aeruginosa </a:t>
          </a:r>
          <a:r>
            <a:rPr lang="en-US" sz="1200"/>
            <a:t>215 cultures grown on five different, chemically defined media supplemented with different additional carbon sources. G = glucose, GL = glucose and lactate, GA = glucose and acetate, GLA = glucose, lactate, and acetate, GLAS = glucose, lactate, acetate, and succinate. Cultures had two exponential growth phases with different specific growth rates (</a:t>
          </a:r>
          <a:r>
            <a:rPr lang="en-US" sz="1200">
              <a:latin typeface="Symbol" panose="05050102010706020507" pitchFamily="18" charset="2"/>
            </a:rPr>
            <a:t>m</a:t>
          </a:r>
          <a:r>
            <a:rPr lang="en-US" sz="1200" baseline="-25000"/>
            <a:t>1</a:t>
          </a:r>
          <a:r>
            <a:rPr lang="en-US" sz="1200"/>
            <a:t>, </a:t>
          </a:r>
          <a:r>
            <a:rPr lang="en-US" sz="1200">
              <a:latin typeface="Symbol" panose="05050102010706020507" pitchFamily="18" charset="2"/>
            </a:rPr>
            <a:t>m</a:t>
          </a:r>
          <a:r>
            <a:rPr lang="en-US" sz="1200" baseline="-25000"/>
            <a:t>2</a:t>
          </a:r>
          <a:r>
            <a:rPr lang="en-US" sz="1200"/>
            <a:t>). X = dried biomass concentration (g/L). Initial culture pH was 7.0. C:N = ratio of total moles of carbon to total moles of nitrogen in the medium. GLAS medium was nitrogen limited. See text for more details. *The specific growth rate during the first exponential growth phase was not significantly different between condition G and the four other conditions (p-values all &gt; 0.05 using a paired two tailed t-test). †Carbon limited medium. All specific growth rates were calculated from three biological replicates during exponential growth. Final pH values and final biomass values are averages of three biological replicates. </a:t>
          </a:r>
          <a:r>
            <a:rPr lang="en-US" sz="1200" kern="1200">
              <a:solidFill>
                <a:schemeClr val="tx1"/>
              </a:solidFill>
              <a:effectLst/>
              <a:latin typeface="+mn-lt"/>
              <a:ea typeface="+mn-ea"/>
              <a:cs typeface="+mn-cs"/>
            </a:rPr>
            <a:t>X = biomass, S = carbon sourse substrate, Cmol = carbon mole. </a:t>
          </a:r>
          <a:endParaRPr lang="en-US" sz="1200"/>
        </a:p>
      </xdr:txBody>
    </xdr:sp>
    <xdr:clientData/>
  </xdr:twoCellAnchor>
  <xdr:twoCellAnchor>
    <xdr:from>
      <xdr:col>1</xdr:col>
      <xdr:colOff>9525</xdr:colOff>
      <xdr:row>13</xdr:row>
      <xdr:rowOff>152399</xdr:rowOff>
    </xdr:from>
    <xdr:to>
      <xdr:col>11</xdr:col>
      <xdr:colOff>39470</xdr:colOff>
      <xdr:row>25</xdr:row>
      <xdr:rowOff>85724</xdr:rowOff>
    </xdr:to>
    <xdr:pic>
      <xdr:nvPicPr>
        <xdr:cNvPr id="4" name="Picture 3">
          <a:extLst>
            <a:ext uri="{FF2B5EF4-FFF2-40B4-BE49-F238E27FC236}">
              <a16:creationId xmlns:a16="http://schemas.microsoft.com/office/drawing/2014/main" id="{C84ED930-E6F7-40A0-BAF3-3958D0D65FE3}"/>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19125" y="2628899"/>
          <a:ext cx="6125945"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57</xdr:row>
      <xdr:rowOff>38099</xdr:rowOff>
    </xdr:from>
    <xdr:to>
      <xdr:col>10</xdr:col>
      <xdr:colOff>285750</xdr:colOff>
      <xdr:row>60</xdr:row>
      <xdr:rowOff>142874</xdr:rowOff>
    </xdr:to>
    <xdr:sp macro="" textlink="">
      <xdr:nvSpPr>
        <xdr:cNvPr id="2" name="TextBox 1">
          <a:extLst>
            <a:ext uri="{FF2B5EF4-FFF2-40B4-BE49-F238E27FC236}">
              <a16:creationId xmlns:a16="http://schemas.microsoft.com/office/drawing/2014/main" id="{0A6A222A-AD41-49C1-8585-8CCCA48612B8}"/>
            </a:ext>
          </a:extLst>
        </xdr:cNvPr>
        <xdr:cNvSpPr txBox="1"/>
      </xdr:nvSpPr>
      <xdr:spPr>
        <a:xfrm>
          <a:off x="4933950" y="10134599"/>
          <a:ext cx="38862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Glycine is represented under the same peak as threonine.</a:t>
          </a:r>
        </a:p>
        <a:p>
          <a:r>
            <a:rPr lang="en-US" sz="1100"/>
            <a:t>Isoleucine</a:t>
          </a:r>
          <a:r>
            <a:rPr lang="en-US" sz="1100" baseline="0"/>
            <a:t> is represented under the same peak as phenylalanine.</a:t>
          </a:r>
        </a:p>
        <a:p>
          <a:r>
            <a:rPr lang="en-US" sz="1100" baseline="0"/>
            <a:t>This is due to poor peak seperation during this HPLC run.</a:t>
          </a:r>
          <a:endParaRPr lang="en-US" sz="1100"/>
        </a:p>
      </xdr:txBody>
    </xdr:sp>
    <xdr:clientData/>
  </xdr:twoCellAnchor>
  <xdr:twoCellAnchor>
    <xdr:from>
      <xdr:col>1</xdr:col>
      <xdr:colOff>47625</xdr:colOff>
      <xdr:row>68</xdr:row>
      <xdr:rowOff>76200</xdr:rowOff>
    </xdr:from>
    <xdr:to>
      <xdr:col>11</xdr:col>
      <xdr:colOff>342900</xdr:colOff>
      <xdr:row>94</xdr:row>
      <xdr:rowOff>161925</xdr:rowOff>
    </xdr:to>
    <xdr:pic>
      <xdr:nvPicPr>
        <xdr:cNvPr id="3" name="Chart 1">
          <a:extLst>
            <a:ext uri="{FF2B5EF4-FFF2-40B4-BE49-F238E27FC236}">
              <a16:creationId xmlns:a16="http://schemas.microsoft.com/office/drawing/2014/main" id="{4BBAECD4-75C4-442D-B7E1-0D8A911D484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57225" y="13030200"/>
          <a:ext cx="6667500"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48</xdr:row>
      <xdr:rowOff>32718</xdr:rowOff>
    </xdr:from>
    <xdr:to>
      <xdr:col>11</xdr:col>
      <xdr:colOff>561975</xdr:colOff>
      <xdr:row>74</xdr:row>
      <xdr:rowOff>137491</xdr:rowOff>
    </xdr:to>
    <xdr:pic>
      <xdr:nvPicPr>
        <xdr:cNvPr id="5" name="Picture 4">
          <a:extLst>
            <a:ext uri="{FF2B5EF4-FFF2-40B4-BE49-F238E27FC236}">
              <a16:creationId xmlns:a16="http://schemas.microsoft.com/office/drawing/2014/main" id="{40712291-3A40-4925-A623-F6D57CA8CA5A}"/>
            </a:ext>
          </a:extLst>
        </xdr:cNvPr>
        <xdr:cNvPicPr>
          <a:picLocks noChangeAspect="1"/>
        </xdr:cNvPicPr>
      </xdr:nvPicPr>
      <xdr:blipFill>
        <a:blip xmlns:r="http://schemas.openxmlformats.org/officeDocument/2006/relationships" r:embed="rId1"/>
        <a:stretch>
          <a:fillRect/>
        </a:stretch>
      </xdr:blipFill>
      <xdr:spPr>
        <a:xfrm>
          <a:off x="628650" y="9176718"/>
          <a:ext cx="6743700" cy="5057773"/>
        </a:xfrm>
        <a:prstGeom prst="rect">
          <a:avLst/>
        </a:prstGeom>
      </xdr:spPr>
    </xdr:pic>
    <xdr:clientData/>
  </xdr:twoCellAnchor>
  <xdr:twoCellAnchor editAs="oneCell">
    <xdr:from>
      <xdr:col>1</xdr:col>
      <xdr:colOff>114300</xdr:colOff>
      <xdr:row>75</xdr:row>
      <xdr:rowOff>28575</xdr:rowOff>
    </xdr:from>
    <xdr:to>
      <xdr:col>11</xdr:col>
      <xdr:colOff>571500</xdr:colOff>
      <xdr:row>83</xdr:row>
      <xdr:rowOff>181120</xdr:rowOff>
    </xdr:to>
    <xdr:pic>
      <xdr:nvPicPr>
        <xdr:cNvPr id="7" name="Picture 6">
          <a:extLst>
            <a:ext uri="{FF2B5EF4-FFF2-40B4-BE49-F238E27FC236}">
              <a16:creationId xmlns:a16="http://schemas.microsoft.com/office/drawing/2014/main" id="{573AEC75-3E67-4D1B-BDEF-C7A90E814C9D}"/>
            </a:ext>
          </a:extLst>
        </xdr:cNvPr>
        <xdr:cNvPicPr>
          <a:picLocks noChangeAspect="1"/>
        </xdr:cNvPicPr>
      </xdr:nvPicPr>
      <xdr:blipFill>
        <a:blip xmlns:r="http://schemas.openxmlformats.org/officeDocument/2006/relationships" r:embed="rId2"/>
        <a:stretch>
          <a:fillRect/>
        </a:stretch>
      </xdr:blipFill>
      <xdr:spPr>
        <a:xfrm>
          <a:off x="723900" y="14316075"/>
          <a:ext cx="6657975" cy="1676545"/>
        </a:xfrm>
        <a:prstGeom prst="rect">
          <a:avLst/>
        </a:prstGeom>
      </xdr:spPr>
    </xdr:pic>
    <xdr:clientData/>
  </xdr:twoCellAnchor>
  <xdr:twoCellAnchor editAs="oneCell">
    <xdr:from>
      <xdr:col>24</xdr:col>
      <xdr:colOff>85726</xdr:colOff>
      <xdr:row>116</xdr:row>
      <xdr:rowOff>180974</xdr:rowOff>
    </xdr:from>
    <xdr:to>
      <xdr:col>30</xdr:col>
      <xdr:colOff>409576</xdr:colOff>
      <xdr:row>132</xdr:row>
      <xdr:rowOff>152399</xdr:rowOff>
    </xdr:to>
    <xdr:pic>
      <xdr:nvPicPr>
        <xdr:cNvPr id="4" name="Picture 3">
          <a:extLst>
            <a:ext uri="{FF2B5EF4-FFF2-40B4-BE49-F238E27FC236}">
              <a16:creationId xmlns:a16="http://schemas.microsoft.com/office/drawing/2014/main" id="{4BDD66DF-79F3-459A-B4C8-F3760EE8F9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820901" y="22278974"/>
          <a:ext cx="3981450" cy="3019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95251</xdr:colOff>
      <xdr:row>116</xdr:row>
      <xdr:rowOff>179560</xdr:rowOff>
    </xdr:from>
    <xdr:to>
      <xdr:col>18</xdr:col>
      <xdr:colOff>371475</xdr:colOff>
      <xdr:row>132</xdr:row>
      <xdr:rowOff>152400</xdr:rowOff>
    </xdr:to>
    <xdr:pic>
      <xdr:nvPicPr>
        <xdr:cNvPr id="6" name="Picture 5">
          <a:extLst>
            <a:ext uri="{FF2B5EF4-FFF2-40B4-BE49-F238E27FC236}">
              <a16:creationId xmlns:a16="http://schemas.microsoft.com/office/drawing/2014/main" id="{E57CBE98-6963-40AA-9C65-2586BC2784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15226" y="22277560"/>
          <a:ext cx="3933824" cy="3020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88901</xdr:colOff>
      <xdr:row>116</xdr:row>
      <xdr:rowOff>170209</xdr:rowOff>
    </xdr:from>
    <xdr:to>
      <xdr:col>24</xdr:col>
      <xdr:colOff>390525</xdr:colOff>
      <xdr:row>132</xdr:row>
      <xdr:rowOff>171450</xdr:rowOff>
    </xdr:to>
    <xdr:pic>
      <xdr:nvPicPr>
        <xdr:cNvPr id="9" name="Picture 8">
          <a:extLst>
            <a:ext uri="{FF2B5EF4-FFF2-40B4-BE49-F238E27FC236}">
              <a16:creationId xmlns:a16="http://schemas.microsoft.com/office/drawing/2014/main" id="{0D536854-0155-4F2B-87E7-F88C888097F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66476" y="22268209"/>
          <a:ext cx="3959224" cy="3049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123825</xdr:colOff>
      <xdr:row>133</xdr:row>
      <xdr:rowOff>183359</xdr:rowOff>
    </xdr:from>
    <xdr:to>
      <xdr:col>18</xdr:col>
      <xdr:colOff>371475</xdr:colOff>
      <xdr:row>149</xdr:row>
      <xdr:rowOff>123825</xdr:rowOff>
    </xdr:to>
    <xdr:pic>
      <xdr:nvPicPr>
        <xdr:cNvPr id="10" name="Picture 9">
          <a:extLst>
            <a:ext uri="{FF2B5EF4-FFF2-40B4-BE49-F238E27FC236}">
              <a16:creationId xmlns:a16="http://schemas.microsoft.com/office/drawing/2014/main" id="{624BB930-4580-4E17-9643-ECDBCEC501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543800" y="25519859"/>
          <a:ext cx="3905250" cy="29884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95251</xdr:colOff>
      <xdr:row>133</xdr:row>
      <xdr:rowOff>171449</xdr:rowOff>
    </xdr:from>
    <xdr:to>
      <xdr:col>30</xdr:col>
      <xdr:colOff>390525</xdr:colOff>
      <xdr:row>149</xdr:row>
      <xdr:rowOff>142874</xdr:rowOff>
    </xdr:to>
    <xdr:pic>
      <xdr:nvPicPr>
        <xdr:cNvPr id="11" name="Picture 10">
          <a:extLst>
            <a:ext uri="{FF2B5EF4-FFF2-40B4-BE49-F238E27FC236}">
              <a16:creationId xmlns:a16="http://schemas.microsoft.com/office/drawing/2014/main" id="{7B2A1EE8-AA38-4956-92E9-59B92564053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30426" y="25507949"/>
          <a:ext cx="3952874" cy="3019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66675</xdr:colOff>
      <xdr:row>133</xdr:row>
      <xdr:rowOff>172846</xdr:rowOff>
    </xdr:from>
    <xdr:to>
      <xdr:col>12</xdr:col>
      <xdr:colOff>381000</xdr:colOff>
      <xdr:row>149</xdr:row>
      <xdr:rowOff>152400</xdr:rowOff>
    </xdr:to>
    <xdr:pic>
      <xdr:nvPicPr>
        <xdr:cNvPr id="12" name="Picture 11">
          <a:extLst>
            <a:ext uri="{FF2B5EF4-FFF2-40B4-BE49-F238E27FC236}">
              <a16:creationId xmlns:a16="http://schemas.microsoft.com/office/drawing/2014/main" id="{A6EE85EB-A534-4A76-AE24-927945A5DAE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29050" y="25509346"/>
          <a:ext cx="3971925" cy="302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76200</xdr:colOff>
      <xdr:row>134</xdr:row>
      <xdr:rowOff>0</xdr:rowOff>
    </xdr:from>
    <xdr:to>
      <xdr:col>24</xdr:col>
      <xdr:colOff>409575</xdr:colOff>
      <xdr:row>149</xdr:row>
      <xdr:rowOff>133350</xdr:rowOff>
    </xdr:to>
    <xdr:pic>
      <xdr:nvPicPr>
        <xdr:cNvPr id="13" name="Picture 12">
          <a:extLst>
            <a:ext uri="{FF2B5EF4-FFF2-40B4-BE49-F238E27FC236}">
              <a16:creationId xmlns:a16="http://schemas.microsoft.com/office/drawing/2014/main" id="{4CA0CE75-0CA5-4DF7-94C9-A74DBEEF616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153775" y="25527000"/>
          <a:ext cx="3990975" cy="299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76201</xdr:colOff>
      <xdr:row>116</xdr:row>
      <xdr:rowOff>177665</xdr:rowOff>
    </xdr:from>
    <xdr:to>
      <xdr:col>12</xdr:col>
      <xdr:colOff>390525</xdr:colOff>
      <xdr:row>132</xdr:row>
      <xdr:rowOff>152400</xdr:rowOff>
    </xdr:to>
    <xdr:pic>
      <xdr:nvPicPr>
        <xdr:cNvPr id="14" name="Picture 13">
          <a:extLst>
            <a:ext uri="{FF2B5EF4-FFF2-40B4-BE49-F238E27FC236}">
              <a16:creationId xmlns:a16="http://schemas.microsoft.com/office/drawing/2014/main" id="{5C9BC883-E172-4BF3-A061-05689FB2C9D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38576" y="22275665"/>
          <a:ext cx="3971924" cy="3022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66676</xdr:colOff>
      <xdr:row>116</xdr:row>
      <xdr:rowOff>180976</xdr:rowOff>
    </xdr:from>
    <xdr:to>
      <xdr:col>6</xdr:col>
      <xdr:colOff>400051</xdr:colOff>
      <xdr:row>132</xdr:row>
      <xdr:rowOff>142875</xdr:rowOff>
    </xdr:to>
    <xdr:pic>
      <xdr:nvPicPr>
        <xdr:cNvPr id="15" name="Picture 14">
          <a:extLst>
            <a:ext uri="{FF2B5EF4-FFF2-40B4-BE49-F238E27FC236}">
              <a16:creationId xmlns:a16="http://schemas.microsoft.com/office/drawing/2014/main" id="{016B4920-8666-4F7D-A878-F504D9C14CF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676" y="22278976"/>
          <a:ext cx="4095750" cy="3009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76201</xdr:colOff>
      <xdr:row>133</xdr:row>
      <xdr:rowOff>171450</xdr:rowOff>
    </xdr:from>
    <xdr:to>
      <xdr:col>6</xdr:col>
      <xdr:colOff>409575</xdr:colOff>
      <xdr:row>149</xdr:row>
      <xdr:rowOff>180975</xdr:rowOff>
    </xdr:to>
    <xdr:pic>
      <xdr:nvPicPr>
        <xdr:cNvPr id="16" name="Picture 15">
          <a:extLst>
            <a:ext uri="{FF2B5EF4-FFF2-40B4-BE49-F238E27FC236}">
              <a16:creationId xmlns:a16="http://schemas.microsoft.com/office/drawing/2014/main" id="{29CA794C-A6D0-41F0-BD8B-6E6917A29D8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6201" y="25507950"/>
          <a:ext cx="4095749"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61</xdr:row>
      <xdr:rowOff>0</xdr:rowOff>
    </xdr:from>
    <xdr:to>
      <xdr:col>5</xdr:col>
      <xdr:colOff>466725</xdr:colOff>
      <xdr:row>81</xdr:row>
      <xdr:rowOff>179213</xdr:rowOff>
    </xdr:to>
    <xdr:pic>
      <xdr:nvPicPr>
        <xdr:cNvPr id="2" name="Picture 1">
          <a:extLst>
            <a:ext uri="{FF2B5EF4-FFF2-40B4-BE49-F238E27FC236}">
              <a16:creationId xmlns:a16="http://schemas.microsoft.com/office/drawing/2014/main" id="{31577268-5C7D-472D-A684-129A6E3A75C4}"/>
            </a:ext>
          </a:extLst>
        </xdr:cNvPr>
        <xdr:cNvPicPr>
          <a:picLocks noChangeAspect="1"/>
        </xdr:cNvPicPr>
      </xdr:nvPicPr>
      <xdr:blipFill>
        <a:blip xmlns:r="http://schemas.openxmlformats.org/officeDocument/2006/relationships" r:embed="rId1"/>
        <a:stretch>
          <a:fillRect/>
        </a:stretch>
      </xdr:blipFill>
      <xdr:spPr>
        <a:xfrm>
          <a:off x="0" y="11620500"/>
          <a:ext cx="3514725" cy="3989213"/>
        </a:xfrm>
        <a:prstGeom prst="rect">
          <a:avLst/>
        </a:prstGeom>
      </xdr:spPr>
    </xdr:pic>
    <xdr:clientData/>
  </xdr:twoCellAnchor>
  <xdr:twoCellAnchor editAs="oneCell">
    <xdr:from>
      <xdr:col>5</xdr:col>
      <xdr:colOff>400050</xdr:colOff>
      <xdr:row>61</xdr:row>
      <xdr:rowOff>19050</xdr:rowOff>
    </xdr:from>
    <xdr:to>
      <xdr:col>11</xdr:col>
      <xdr:colOff>270284</xdr:colOff>
      <xdr:row>81</xdr:row>
      <xdr:rowOff>171984</xdr:rowOff>
    </xdr:to>
    <xdr:pic>
      <xdr:nvPicPr>
        <xdr:cNvPr id="3" name="Picture 2">
          <a:extLst>
            <a:ext uri="{FF2B5EF4-FFF2-40B4-BE49-F238E27FC236}">
              <a16:creationId xmlns:a16="http://schemas.microsoft.com/office/drawing/2014/main" id="{A9F774BD-D1D8-452E-86BA-B8DCA6B4EBC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48050" y="11639550"/>
          <a:ext cx="3527834" cy="396293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4761</xdr:colOff>
      <xdr:row>2</xdr:row>
      <xdr:rowOff>4761</xdr:rowOff>
    </xdr:from>
    <xdr:to>
      <xdr:col>12</xdr:col>
      <xdr:colOff>600074</xdr:colOff>
      <xdr:row>17</xdr:row>
      <xdr:rowOff>9524</xdr:rowOff>
    </xdr:to>
    <xdr:graphicFrame macro="">
      <xdr:nvGraphicFramePr>
        <xdr:cNvPr id="2" name="Chart 1">
          <a:extLst>
            <a:ext uri="{FF2B5EF4-FFF2-40B4-BE49-F238E27FC236}">
              <a16:creationId xmlns:a16="http://schemas.microsoft.com/office/drawing/2014/main" id="{EE813063-B0CA-451C-B035-48B8876C5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9525</xdr:colOff>
      <xdr:row>34</xdr:row>
      <xdr:rowOff>66674</xdr:rowOff>
    </xdr:from>
    <xdr:to>
      <xdr:col>12</xdr:col>
      <xdr:colOff>9525</xdr:colOff>
      <xdr:row>52</xdr:row>
      <xdr:rowOff>57149</xdr:rowOff>
    </xdr:to>
    <xdr:pic>
      <xdr:nvPicPr>
        <xdr:cNvPr id="6" name="Picture 5" descr="image001">
          <a:extLst>
            <a:ext uri="{FF2B5EF4-FFF2-40B4-BE49-F238E27FC236}">
              <a16:creationId xmlns:a16="http://schemas.microsoft.com/office/drawing/2014/main" id="{635698E2-7B97-4769-9AE1-40205031C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 y="6543674"/>
          <a:ext cx="6096000" cy="341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581025</xdr:colOff>
      <xdr:row>52</xdr:row>
      <xdr:rowOff>142875</xdr:rowOff>
    </xdr:from>
    <xdr:to>
      <xdr:col>12</xdr:col>
      <xdr:colOff>38100</xdr:colOff>
      <xdr:row>56</xdr:row>
      <xdr:rowOff>36824</xdr:rowOff>
    </xdr:to>
    <xdr:sp macro="" textlink="">
      <xdr:nvSpPr>
        <xdr:cNvPr id="7" name="Rectangle 6">
          <a:extLst>
            <a:ext uri="{FF2B5EF4-FFF2-40B4-BE49-F238E27FC236}">
              <a16:creationId xmlns:a16="http://schemas.microsoft.com/office/drawing/2014/main" id="{C467AFF3-87DD-44CD-9A95-0BE8DBA20F7C}"/>
            </a:ext>
          </a:extLst>
        </xdr:cNvPr>
        <xdr:cNvSpPr/>
      </xdr:nvSpPr>
      <xdr:spPr>
        <a:xfrm>
          <a:off x="1190625" y="10048875"/>
          <a:ext cx="6162675" cy="655949"/>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it-IT" sz="1200"/>
            <a:t>Figure S. Amino acid useage score for PAOI and Pa 215.</a:t>
          </a:r>
          <a:r>
            <a:rPr lang="it-IT" sz="1200" baseline="0"/>
            <a:t>  </a:t>
          </a:r>
          <a:r>
            <a:rPr lang="it-IT" sz="1200"/>
            <a:t>10 amino acids are plotted: alanine,</a:t>
          </a:r>
          <a:r>
            <a:rPr lang="it-IT" sz="1200" baseline="0"/>
            <a:t> arginine, asparagine, aspartate, glutamine, glutamate, glycine, isoleucine, threonine, and valine. </a:t>
          </a:r>
          <a:endParaRPr lang="it-IT" sz="1200"/>
        </a:p>
        <a:p>
          <a:endParaRPr lang="it-IT" sz="1200"/>
        </a:p>
      </xdr:txBody>
    </xdr:sp>
    <xdr:clientData/>
  </xdr:twoCellAnchor>
  <xdr:twoCellAnchor>
    <xdr:from>
      <xdr:col>2</xdr:col>
      <xdr:colOff>1</xdr:colOff>
      <xdr:row>27</xdr:row>
      <xdr:rowOff>0</xdr:rowOff>
    </xdr:from>
    <xdr:to>
      <xdr:col>11</xdr:col>
      <xdr:colOff>590551</xdr:colOff>
      <xdr:row>34</xdr:row>
      <xdr:rowOff>8966</xdr:rowOff>
    </xdr:to>
    <xdr:sp macro="" textlink="">
      <xdr:nvSpPr>
        <xdr:cNvPr id="8" name="Text Box 2">
          <a:extLst>
            <a:ext uri="{FF2B5EF4-FFF2-40B4-BE49-F238E27FC236}">
              <a16:creationId xmlns:a16="http://schemas.microsoft.com/office/drawing/2014/main" id="{DECC3588-A01C-446F-94DA-8CAE91DFC607}"/>
            </a:ext>
          </a:extLst>
        </xdr:cNvPr>
        <xdr:cNvSpPr txBox="1">
          <a:spLocks noChangeArrowheads="1"/>
        </xdr:cNvSpPr>
      </xdr:nvSpPr>
      <xdr:spPr bwMode="auto">
        <a:xfrm>
          <a:off x="1219201" y="5143500"/>
          <a:ext cx="6076950" cy="1342466"/>
        </a:xfrm>
        <a:prstGeom prst="rect">
          <a:avLst/>
        </a:prstGeom>
        <a:solidFill>
          <a:srgbClr val="FFFFFF"/>
        </a:solidFill>
        <a:ln w="9525">
          <a:noFill/>
          <a:miter lim="800000"/>
          <a:headEnd/>
          <a:tailEnd/>
        </a:ln>
      </xdr:spPr>
      <xdr:txBody>
        <a:bodyPr rot="0" vert="horz" wrap="square" lIns="34290" tIns="17145" rIns="34290" bIns="17145" anchor="t" anchorCtr="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6000"/>
            </a:lnSpc>
            <a:spcAft>
              <a:spcPts val="300"/>
            </a:spcAft>
          </a:pPr>
          <a:r>
            <a:rPr lang="en-US" sz="1200" i="1">
              <a:solidFill>
                <a:srgbClr val="000000"/>
              </a:solidFill>
              <a:latin typeface="Calibri" panose="020F0502020204030204" pitchFamily="34" charset="0"/>
              <a:ea typeface="Calibri" panose="020F0502020204030204" pitchFamily="34" charset="0"/>
              <a:cs typeface="Times New Roman" panose="02020603050405020304" pitchFamily="18" charset="0"/>
            </a:rPr>
            <a:t>P. aeruginosa</a:t>
          </a:r>
          <a:r>
            <a:rPr lang="en-US" sz="1200">
              <a:solidFill>
                <a:srgbClr val="000000"/>
              </a:solidFill>
              <a:latin typeface="Calibri" panose="020F0502020204030204" pitchFamily="34" charset="0"/>
              <a:ea typeface="Calibri" panose="020F0502020204030204" pitchFamily="34" charset="0"/>
              <a:cs typeface="Times New Roman" panose="02020603050405020304" pitchFamily="18" charset="0"/>
            </a:rPr>
            <a:t> PAO1 substrate preference during batch growth in nutritionally complete, chemically defined media. CSP GLAS was supplemented with 22 mM of each: lactate, acetate and succinate. Aspartate concentration (second y-axis) is plotted as a representative top tier amino acid. Table 2 lists medium carbon to nitrogen ratios.  Medium composition and additional data for each culture can be found in the supplemental data. All values are averaged from three biological replicates and two technical replicates, n=6.</a:t>
          </a:r>
          <a:endParaRPr lang="en-US" sz="1200">
            <a:latin typeface="Times New Roman" panose="02020603050405020304" pitchFamily="18" charset="0"/>
            <a:ea typeface="Times New Roman" panose="02020603050405020304" pitchFamily="18" charset="0"/>
          </a:endParaRPr>
        </a:p>
      </xdr:txBody>
    </xdr:sp>
    <xdr:clientData/>
  </xdr:twoCellAnchor>
  <xdr:twoCellAnchor editAs="oneCell">
    <xdr:from>
      <xdr:col>2</xdr:col>
      <xdr:colOff>9525</xdr:colOff>
      <xdr:row>2</xdr:row>
      <xdr:rowOff>19050</xdr:rowOff>
    </xdr:from>
    <xdr:to>
      <xdr:col>11</xdr:col>
      <xdr:colOff>430661</xdr:colOff>
      <xdr:row>26</xdr:row>
      <xdr:rowOff>135521</xdr:rowOff>
    </xdr:to>
    <xdr:pic>
      <xdr:nvPicPr>
        <xdr:cNvPr id="9" name="Picture 8">
          <a:extLst>
            <a:ext uri="{FF2B5EF4-FFF2-40B4-BE49-F238E27FC236}">
              <a16:creationId xmlns:a16="http://schemas.microsoft.com/office/drawing/2014/main" id="{55DD2C11-BBD6-4905-B8BA-9A4F1F39580F}"/>
            </a:ext>
          </a:extLst>
        </xdr:cNvPr>
        <xdr:cNvPicPr>
          <a:picLocks noChangeAspect="1"/>
        </xdr:cNvPicPr>
      </xdr:nvPicPr>
      <xdr:blipFill>
        <a:blip xmlns:r="http://schemas.openxmlformats.org/officeDocument/2006/relationships" r:embed="rId2"/>
        <a:stretch>
          <a:fillRect/>
        </a:stretch>
      </xdr:blipFill>
      <xdr:spPr>
        <a:xfrm>
          <a:off x="1228725" y="400050"/>
          <a:ext cx="5907536" cy="46884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64</xdr:row>
      <xdr:rowOff>0</xdr:rowOff>
    </xdr:from>
    <xdr:to>
      <xdr:col>22</xdr:col>
      <xdr:colOff>9525</xdr:colOff>
      <xdr:row>137</xdr:row>
      <xdr:rowOff>9525</xdr:rowOff>
    </xdr:to>
    <xdr:pic>
      <xdr:nvPicPr>
        <xdr:cNvPr id="6" name="Picture 5">
          <a:extLst>
            <a:ext uri="{FF2B5EF4-FFF2-40B4-BE49-F238E27FC236}">
              <a16:creationId xmlns:a16="http://schemas.microsoft.com/office/drawing/2014/main" id="{B61AC434-67FB-4FEC-B7DA-C40327033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92000"/>
          <a:ext cx="13420725" cy="1391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771525</xdr:colOff>
      <xdr:row>30</xdr:row>
      <xdr:rowOff>61912</xdr:rowOff>
    </xdr:from>
    <xdr:to>
      <xdr:col>14</xdr:col>
      <xdr:colOff>590550</xdr:colOff>
      <xdr:row>44</xdr:row>
      <xdr:rowOff>138112</xdr:rowOff>
    </xdr:to>
    <xdr:graphicFrame macro="">
      <xdr:nvGraphicFramePr>
        <xdr:cNvPr id="2" name="Chart 1">
          <a:extLst>
            <a:ext uri="{FF2B5EF4-FFF2-40B4-BE49-F238E27FC236}">
              <a16:creationId xmlns:a16="http://schemas.microsoft.com/office/drawing/2014/main" id="{32C55E80-EAF7-4E74-A89A-832D2E6A7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204787</xdr:colOff>
      <xdr:row>30</xdr:row>
      <xdr:rowOff>61912</xdr:rowOff>
    </xdr:from>
    <xdr:to>
      <xdr:col>7</xdr:col>
      <xdr:colOff>576262</xdr:colOff>
      <xdr:row>44</xdr:row>
      <xdr:rowOff>138112</xdr:rowOff>
    </xdr:to>
    <xdr:graphicFrame macro="">
      <xdr:nvGraphicFramePr>
        <xdr:cNvPr id="3" name="Chart 2">
          <a:extLst>
            <a:ext uri="{FF2B5EF4-FFF2-40B4-BE49-F238E27FC236}">
              <a16:creationId xmlns:a16="http://schemas.microsoft.com/office/drawing/2014/main" id="{9CF1D276-0204-41E5-8704-FE7AF4E88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757237</xdr:colOff>
      <xdr:row>45</xdr:row>
      <xdr:rowOff>4762</xdr:rowOff>
    </xdr:from>
    <xdr:to>
      <xdr:col>14</xdr:col>
      <xdr:colOff>576262</xdr:colOff>
      <xdr:row>59</xdr:row>
      <xdr:rowOff>80962</xdr:rowOff>
    </xdr:to>
    <xdr:graphicFrame macro="">
      <xdr:nvGraphicFramePr>
        <xdr:cNvPr id="4" name="Chart 3">
          <a:extLst>
            <a:ext uri="{FF2B5EF4-FFF2-40B4-BE49-F238E27FC236}">
              <a16:creationId xmlns:a16="http://schemas.microsoft.com/office/drawing/2014/main" id="{AED6B2A9-7EF0-4C9C-A433-CFE274C38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223837</xdr:colOff>
      <xdr:row>45</xdr:row>
      <xdr:rowOff>14287</xdr:rowOff>
    </xdr:from>
    <xdr:to>
      <xdr:col>7</xdr:col>
      <xdr:colOff>595312</xdr:colOff>
      <xdr:row>59</xdr:row>
      <xdr:rowOff>90487</xdr:rowOff>
    </xdr:to>
    <xdr:graphicFrame macro="">
      <xdr:nvGraphicFramePr>
        <xdr:cNvPr id="5" name="Chart 4">
          <a:extLst>
            <a:ext uri="{FF2B5EF4-FFF2-40B4-BE49-F238E27FC236}">
              <a16:creationId xmlns:a16="http://schemas.microsoft.com/office/drawing/2014/main" id="{F677F81F-D598-43D0-9499-A15ADB5B0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doi.org/10.1016/j.jprot.2012.06.020" TargetMode="External"/><Relationship Id="rId1" Type="http://schemas.openxmlformats.org/officeDocument/2006/relationships/hyperlink" Target="https://doi.org/10.1021/bi2002289"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BF613-6F76-4196-9DFF-821310150307}">
  <dimension ref="B2:E33"/>
  <sheetViews>
    <sheetView tabSelected="1" workbookViewId="0"/>
  </sheetViews>
  <sheetFormatPr defaultRowHeight="15" x14ac:dyDescent="0.25"/>
  <cols>
    <col min="2" max="2" width="14.42578125" customWidth="1"/>
  </cols>
  <sheetData>
    <row r="2" spans="2:3" x14ac:dyDescent="0.25">
      <c r="B2" s="5" t="s">
        <v>6125</v>
      </c>
    </row>
    <row r="3" spans="2:3" ht="17.25" x14ac:dyDescent="0.25">
      <c r="B3" t="s">
        <v>6283</v>
      </c>
    </row>
    <row r="4" spans="2:3" s="64" customFormat="1" ht="17.25" x14ac:dyDescent="0.25">
      <c r="B4" s="64" t="s">
        <v>6288</v>
      </c>
    </row>
    <row r="5" spans="2:3" s="64" customFormat="1" ht="17.25" x14ac:dyDescent="0.25">
      <c r="B5" s="64" t="s">
        <v>6284</v>
      </c>
    </row>
    <row r="6" spans="2:3" s="64" customFormat="1" ht="17.25" x14ac:dyDescent="0.25">
      <c r="B6" s="64" t="s">
        <v>6285</v>
      </c>
    </row>
    <row r="7" spans="2:3" s="64" customFormat="1" ht="17.25" x14ac:dyDescent="0.25">
      <c r="B7" s="64" t="s">
        <v>6287</v>
      </c>
    </row>
    <row r="8" spans="2:3" s="64" customFormat="1" ht="17.25" x14ac:dyDescent="0.25">
      <c r="B8" s="64" t="s">
        <v>6286</v>
      </c>
    </row>
    <row r="9" spans="2:3" s="64" customFormat="1" x14ac:dyDescent="0.25"/>
    <row r="10" spans="2:3" x14ac:dyDescent="0.25">
      <c r="B10" t="s">
        <v>6282</v>
      </c>
    </row>
    <row r="11" spans="2:3" s="64" customFormat="1" x14ac:dyDescent="0.25"/>
    <row r="12" spans="2:3" x14ac:dyDescent="0.25">
      <c r="B12" s="5" t="s">
        <v>5879</v>
      </c>
    </row>
    <row r="14" spans="2:3" x14ac:dyDescent="0.25">
      <c r="B14" t="s">
        <v>6089</v>
      </c>
      <c r="C14" t="s">
        <v>6113</v>
      </c>
    </row>
    <row r="15" spans="2:3" x14ac:dyDescent="0.25">
      <c r="B15" t="s">
        <v>6091</v>
      </c>
      <c r="C15" s="64" t="s">
        <v>6122</v>
      </c>
    </row>
    <row r="16" spans="2:3" x14ac:dyDescent="0.25">
      <c r="B16" t="s">
        <v>6092</v>
      </c>
      <c r="C16" t="s">
        <v>5880</v>
      </c>
    </row>
    <row r="17" spans="2:5" x14ac:dyDescent="0.25">
      <c r="B17" t="s">
        <v>6093</v>
      </c>
      <c r="C17" t="s">
        <v>5881</v>
      </c>
    </row>
    <row r="18" spans="2:5" x14ac:dyDescent="0.25">
      <c r="B18" t="s">
        <v>6094</v>
      </c>
      <c r="C18" t="s">
        <v>5882</v>
      </c>
    </row>
    <row r="19" spans="2:5" x14ac:dyDescent="0.25">
      <c r="B19" t="s">
        <v>6095</v>
      </c>
      <c r="C19" t="s">
        <v>5883</v>
      </c>
    </row>
    <row r="20" spans="2:5" x14ac:dyDescent="0.25">
      <c r="B20" t="s">
        <v>6090</v>
      </c>
      <c r="C20" t="s">
        <v>5884</v>
      </c>
    </row>
    <row r="21" spans="2:5" x14ac:dyDescent="0.25">
      <c r="B21" s="64" t="s">
        <v>6096</v>
      </c>
      <c r="C21" t="s">
        <v>6115</v>
      </c>
      <c r="D21" s="64"/>
      <c r="E21" s="39"/>
    </row>
    <row r="22" spans="2:5" x14ac:dyDescent="0.25">
      <c r="B22" s="64" t="s">
        <v>6097</v>
      </c>
      <c r="C22" s="64" t="s">
        <v>5887</v>
      </c>
    </row>
    <row r="23" spans="2:5" s="64" customFormat="1" x14ac:dyDescent="0.25">
      <c r="B23" s="39" t="s">
        <v>6106</v>
      </c>
      <c r="C23" s="64" t="s">
        <v>5888</v>
      </c>
      <c r="D23" s="39"/>
    </row>
    <row r="24" spans="2:5" s="64" customFormat="1" x14ac:dyDescent="0.25">
      <c r="B24" s="64" t="s">
        <v>6098</v>
      </c>
      <c r="C24" s="39" t="s">
        <v>5901</v>
      </c>
    </row>
    <row r="25" spans="2:5" s="64" customFormat="1" x14ac:dyDescent="0.25">
      <c r="B25" s="64" t="s">
        <v>6099</v>
      </c>
      <c r="C25" s="54" t="s">
        <v>5898</v>
      </c>
    </row>
    <row r="26" spans="2:5" s="64" customFormat="1" x14ac:dyDescent="0.25">
      <c r="B26" s="64" t="s">
        <v>6100</v>
      </c>
      <c r="C26" s="64" t="s">
        <v>5886</v>
      </c>
    </row>
    <row r="27" spans="2:5" s="64" customFormat="1" x14ac:dyDescent="0.25">
      <c r="B27" s="64" t="s">
        <v>6101</v>
      </c>
      <c r="C27" s="64" t="s">
        <v>5889</v>
      </c>
    </row>
    <row r="28" spans="2:5" s="64" customFormat="1" x14ac:dyDescent="0.25">
      <c r="B28" s="64" t="s">
        <v>6102</v>
      </c>
      <c r="C28" s="64" t="s">
        <v>5885</v>
      </c>
    </row>
    <row r="29" spans="2:5" s="64" customFormat="1" x14ac:dyDescent="0.25">
      <c r="B29" s="64" t="s">
        <v>6103</v>
      </c>
      <c r="C29" s="64" t="s">
        <v>6114</v>
      </c>
    </row>
    <row r="30" spans="2:5" s="64" customFormat="1" x14ac:dyDescent="0.25">
      <c r="B30" s="64" t="s">
        <v>6104</v>
      </c>
      <c r="C30" s="64" t="s">
        <v>5890</v>
      </c>
    </row>
    <row r="31" spans="2:5" s="64" customFormat="1" x14ac:dyDescent="0.25">
      <c r="B31" s="64" t="s">
        <v>6105</v>
      </c>
      <c r="C31" s="64" t="s">
        <v>5891</v>
      </c>
    </row>
    <row r="32" spans="2:5" s="64" customFormat="1" x14ac:dyDescent="0.25">
      <c r="B32" s="39" t="s">
        <v>6107</v>
      </c>
      <c r="C32" s="64" t="s">
        <v>5892</v>
      </c>
    </row>
    <row r="33" spans="2:3" x14ac:dyDescent="0.25">
      <c r="B33" s="64" t="s">
        <v>6121</v>
      </c>
      <c r="C33" s="39" t="s">
        <v>6088</v>
      </c>
    </row>
  </sheetData>
  <sortState xmlns:xlrd2="http://schemas.microsoft.com/office/spreadsheetml/2017/richdata2" ref="B14:D23">
    <sortCondition ref="B14"/>
  </sortState>
  <phoneticPr fontId="13" type="noConversion"/>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FB344-647E-4B2C-8476-F8E1421CE9D0}">
  <dimension ref="A1:AH59"/>
  <sheetViews>
    <sheetView workbookViewId="0"/>
  </sheetViews>
  <sheetFormatPr defaultRowHeight="15" x14ac:dyDescent="0.25"/>
  <sheetData>
    <row r="1" spans="1:34" x14ac:dyDescent="0.25">
      <c r="A1" s="60" t="s">
        <v>839</v>
      </c>
      <c r="B1" s="3"/>
      <c r="C1" s="3" t="s">
        <v>5840</v>
      </c>
      <c r="D1" s="3"/>
      <c r="S1" s="60" t="s">
        <v>839</v>
      </c>
      <c r="T1" s="3"/>
      <c r="U1" s="3" t="s">
        <v>5841</v>
      </c>
      <c r="V1" s="3"/>
    </row>
    <row r="2" spans="1:34" s="54" customFormat="1" x14ac:dyDescent="0.25">
      <c r="A2" s="62" t="s">
        <v>840</v>
      </c>
      <c r="C2" s="54" t="s">
        <v>841</v>
      </c>
      <c r="E2" s="51">
        <v>0</v>
      </c>
      <c r="F2" s="51">
        <v>2.1666666667442769</v>
      </c>
      <c r="G2" s="51">
        <v>3.1666666666860692</v>
      </c>
      <c r="H2" s="51">
        <v>3.9499999999534339</v>
      </c>
      <c r="I2" s="51">
        <v>5.066666666592937</v>
      </c>
      <c r="J2" s="51">
        <v>6.0166666667209938</v>
      </c>
      <c r="K2" s="51">
        <v>7.2000000000698492</v>
      </c>
      <c r="L2" s="51">
        <v>8.1166666667559184</v>
      </c>
      <c r="M2" s="51">
        <v>9.1999999999534339</v>
      </c>
      <c r="N2" s="51">
        <v>10.533333333267365</v>
      </c>
      <c r="O2" s="51">
        <v>11.53333333338378</v>
      </c>
      <c r="P2" s="51">
        <v>24.75</v>
      </c>
      <c r="S2" s="62" t="s">
        <v>840</v>
      </c>
      <c r="U2" s="54" t="s">
        <v>841</v>
      </c>
      <c r="W2" s="51">
        <v>0</v>
      </c>
      <c r="X2" s="51">
        <v>2.1666666667442769</v>
      </c>
      <c r="Y2" s="51">
        <v>3.1666666666860692</v>
      </c>
      <c r="Z2" s="51">
        <v>3.9499999999534339</v>
      </c>
      <c r="AA2" s="51">
        <v>5.066666666592937</v>
      </c>
      <c r="AB2" s="51">
        <v>6.0166666667209938</v>
      </c>
      <c r="AC2" s="51">
        <v>7.2000000000698492</v>
      </c>
      <c r="AD2" s="51">
        <v>8.1166666667559184</v>
      </c>
      <c r="AE2" s="51">
        <v>9.1999999999534339</v>
      </c>
      <c r="AF2" s="51">
        <v>10.533333333267365</v>
      </c>
      <c r="AG2" s="51">
        <v>11.53333333338378</v>
      </c>
      <c r="AH2" s="51">
        <v>24.75</v>
      </c>
    </row>
    <row r="3" spans="1:34" x14ac:dyDescent="0.25">
      <c r="A3" s="8"/>
      <c r="S3" s="8"/>
    </row>
    <row r="4" spans="1:34" x14ac:dyDescent="0.25">
      <c r="A4" s="8" t="s">
        <v>5839</v>
      </c>
      <c r="D4" t="s">
        <v>844</v>
      </c>
      <c r="S4" s="8" t="s">
        <v>5839</v>
      </c>
      <c r="V4" t="s">
        <v>844</v>
      </c>
    </row>
    <row r="5" spans="1:34" x14ac:dyDescent="0.25">
      <c r="A5" s="10"/>
      <c r="D5" t="s">
        <v>836</v>
      </c>
      <c r="S5" s="10"/>
      <c r="V5" t="s">
        <v>836</v>
      </c>
    </row>
    <row r="6" spans="1:34" x14ac:dyDescent="0.25">
      <c r="A6" s="8" t="s">
        <v>842</v>
      </c>
      <c r="C6" t="s">
        <v>843</v>
      </c>
      <c r="D6" t="s">
        <v>844</v>
      </c>
      <c r="E6">
        <v>6.6298708832645496E-3</v>
      </c>
      <c r="F6">
        <v>3.2154873783833061E-2</v>
      </c>
      <c r="G6">
        <v>0.14552566588765686</v>
      </c>
      <c r="H6">
        <v>0.31326139923424995</v>
      </c>
      <c r="I6">
        <v>0.65801468516400641</v>
      </c>
      <c r="J6">
        <v>0.97790595528152102</v>
      </c>
      <c r="K6">
        <v>1.2480731937745515</v>
      </c>
      <c r="L6">
        <v>1.2182387747998609</v>
      </c>
      <c r="M6">
        <v>1.558019657567169</v>
      </c>
      <c r="N6">
        <v>2.0552599738120101</v>
      </c>
      <c r="O6">
        <v>2.0287404902789521</v>
      </c>
      <c r="P6">
        <v>1.7502859131818407</v>
      </c>
      <c r="S6" s="8" t="s">
        <v>842</v>
      </c>
      <c r="U6" t="s">
        <v>843</v>
      </c>
      <c r="V6" t="s">
        <v>844</v>
      </c>
      <c r="W6">
        <v>4.3094160741219568E-3</v>
      </c>
      <c r="X6">
        <v>1.9889612649793647E-2</v>
      </c>
      <c r="Y6">
        <v>7.6243515157542324E-2</v>
      </c>
      <c r="Z6">
        <v>0.19060878789385577</v>
      </c>
      <c r="AA6">
        <v>0.51878739661545092</v>
      </c>
      <c r="AB6">
        <v>0.89503256924071406</v>
      </c>
      <c r="AC6">
        <v>1.364095934231681</v>
      </c>
      <c r="AD6">
        <v>1.521555367709214</v>
      </c>
      <c r="AE6">
        <v>1.8232144928977509</v>
      </c>
      <c r="AF6">
        <v>2.1812275205940366</v>
      </c>
      <c r="AG6">
        <v>2.4895165166658382</v>
      </c>
      <c r="AH6">
        <v>2.3502892281172825</v>
      </c>
    </row>
    <row r="7" spans="1:34" x14ac:dyDescent="0.25">
      <c r="A7" s="8"/>
      <c r="C7" t="s">
        <v>843</v>
      </c>
      <c r="D7" t="s">
        <v>836</v>
      </c>
      <c r="E7">
        <v>4.6444365054690252E-3</v>
      </c>
      <c r="F7">
        <v>2.9305069440684388E-2</v>
      </c>
      <c r="G7">
        <v>0.1781309427271224</v>
      </c>
      <c r="H7">
        <v>0.20410435826556939</v>
      </c>
      <c r="I7">
        <v>0.31306912834441747</v>
      </c>
      <c r="J7">
        <v>0.32198542143446995</v>
      </c>
      <c r="K7">
        <v>0.15707193123215873</v>
      </c>
      <c r="L7">
        <v>0.18432035960251344</v>
      </c>
      <c r="M7">
        <v>0.92277134391209248</v>
      </c>
      <c r="N7">
        <v>0.22871197355917605</v>
      </c>
      <c r="O7">
        <v>0.27866619032814172</v>
      </c>
      <c r="P7">
        <v>0.20899964274610633</v>
      </c>
      <c r="S7" s="8"/>
      <c r="U7" t="s">
        <v>843</v>
      </c>
      <c r="V7" t="s">
        <v>836</v>
      </c>
      <c r="W7">
        <v>7.0627510874540491E-3</v>
      </c>
      <c r="X7">
        <v>5.4299700000000034E-2</v>
      </c>
      <c r="Y7">
        <v>0.2373808027961051</v>
      </c>
      <c r="Z7">
        <v>0.39936077913878021</v>
      </c>
      <c r="AA7">
        <v>1.0098312327717605</v>
      </c>
      <c r="AB7">
        <v>0.4017169103722173</v>
      </c>
      <c r="AC7">
        <v>0.23309103040300219</v>
      </c>
      <c r="AD7">
        <v>0.30366944065546037</v>
      </c>
      <c r="AE7">
        <v>0.30455606864637119</v>
      </c>
      <c r="AF7">
        <v>0.56502008699632333</v>
      </c>
      <c r="AG7">
        <v>2.3222182527344631E-2</v>
      </c>
      <c r="AH7">
        <v>6.1440119867504264E-2</v>
      </c>
    </row>
    <row r="8" spans="1:34" x14ac:dyDescent="0.25">
      <c r="A8" s="8" t="s">
        <v>826</v>
      </c>
      <c r="C8" t="s">
        <v>845</v>
      </c>
      <c r="D8" t="s">
        <v>827</v>
      </c>
      <c r="E8">
        <v>20.065139276918035</v>
      </c>
      <c r="F8">
        <v>20.264718347807865</v>
      </c>
      <c r="G8">
        <v>20.588613076586544</v>
      </c>
      <c r="H8">
        <v>22.295645910897893</v>
      </c>
      <c r="I8">
        <v>23.48315783459698</v>
      </c>
      <c r="J8">
        <v>22.853830055978094</v>
      </c>
      <c r="K8">
        <v>20.492330164283846</v>
      </c>
      <c r="L8">
        <v>17.301966213005883</v>
      </c>
      <c r="M8">
        <v>10.173091312825434</v>
      </c>
      <c r="N8">
        <v>1.441032390737949</v>
      </c>
      <c r="O8">
        <v>0</v>
      </c>
      <c r="P8">
        <v>0</v>
      </c>
      <c r="S8" s="8" t="s">
        <v>826</v>
      </c>
      <c r="U8" t="s">
        <v>845</v>
      </c>
      <c r="V8" t="s">
        <v>827</v>
      </c>
      <c r="W8">
        <v>23.626733239166452</v>
      </c>
      <c r="X8">
        <v>23.418450479937253</v>
      </c>
      <c r="Y8">
        <v>23.602145365278837</v>
      </c>
      <c r="Z8">
        <v>23.539022390627458</v>
      </c>
      <c r="AA8">
        <v>23.706471806833235</v>
      </c>
      <c r="AB8">
        <v>23.499515607041552</v>
      </c>
      <c r="AC8">
        <v>22.89289194918917</v>
      </c>
      <c r="AD8">
        <v>22.10895231104746</v>
      </c>
      <c r="AE8">
        <v>20.442449563035183</v>
      </c>
      <c r="AF8">
        <v>14.519666212440308</v>
      </c>
      <c r="AG8">
        <v>8.0618525902700853</v>
      </c>
      <c r="AH8">
        <v>0</v>
      </c>
    </row>
    <row r="9" spans="1:34" x14ac:dyDescent="0.25">
      <c r="A9" s="8"/>
      <c r="C9" t="s">
        <v>845</v>
      </c>
      <c r="D9" t="s">
        <v>828</v>
      </c>
      <c r="E9">
        <v>0.55713093256185453</v>
      </c>
      <c r="F9">
        <v>7.7378616761629909E-2</v>
      </c>
      <c r="G9">
        <v>9.3735567864870306E-2</v>
      </c>
      <c r="H9">
        <v>1.5890131194593817</v>
      </c>
      <c r="I9">
        <v>0.13998088123192137</v>
      </c>
      <c r="J9">
        <v>0.13745491428467804</v>
      </c>
      <c r="K9">
        <v>0.57633472771948968</v>
      </c>
      <c r="L9">
        <v>0.69909196171046417</v>
      </c>
      <c r="M9">
        <v>1.7803961788704632</v>
      </c>
      <c r="N9">
        <v>1.2517017755781208</v>
      </c>
      <c r="O9">
        <v>0</v>
      </c>
      <c r="P9">
        <v>0</v>
      </c>
      <c r="S9" s="8"/>
      <c r="U9" t="s">
        <v>845</v>
      </c>
      <c r="V9" t="s">
        <v>828</v>
      </c>
      <c r="W9">
        <v>0.25915132864186413</v>
      </c>
      <c r="X9">
        <v>0.53896953369673106</v>
      </c>
      <c r="Y9">
        <v>0.18315524702462041</v>
      </c>
      <c r="Z9">
        <v>0.161590321805722</v>
      </c>
      <c r="AA9">
        <v>0.31467955445285889</v>
      </c>
      <c r="AB9">
        <v>9.8895089188392016E-2</v>
      </c>
      <c r="AC9">
        <v>0.24771825040958256</v>
      </c>
      <c r="AD9">
        <v>0.43227775264521057</v>
      </c>
      <c r="AE9">
        <v>0.25253504215483175</v>
      </c>
      <c r="AF9">
        <v>0.1630293861653942</v>
      </c>
      <c r="AG9">
        <v>1.0605093014066316</v>
      </c>
      <c r="AH9">
        <v>0</v>
      </c>
    </row>
    <row r="10" spans="1:34" x14ac:dyDescent="0.25">
      <c r="A10" s="8" t="s">
        <v>830</v>
      </c>
      <c r="C10" t="s">
        <v>845</v>
      </c>
      <c r="D10" t="s">
        <v>827</v>
      </c>
      <c r="E10">
        <v>0</v>
      </c>
      <c r="F10">
        <v>0</v>
      </c>
      <c r="G10">
        <v>0</v>
      </c>
      <c r="H10">
        <v>0</v>
      </c>
      <c r="I10">
        <v>0</v>
      </c>
      <c r="J10">
        <v>4.7199797112880221E-2</v>
      </c>
      <c r="K10">
        <v>0.22084395760401215</v>
      </c>
      <c r="L10">
        <v>0</v>
      </c>
      <c r="M10">
        <v>0</v>
      </c>
      <c r="N10">
        <v>0</v>
      </c>
      <c r="O10">
        <v>0</v>
      </c>
      <c r="P10">
        <v>0</v>
      </c>
      <c r="S10" s="8" t="s">
        <v>830</v>
      </c>
      <c r="U10" t="s">
        <v>845</v>
      </c>
      <c r="V10" t="s">
        <v>827</v>
      </c>
      <c r="W10">
        <v>0</v>
      </c>
      <c r="X10">
        <v>0</v>
      </c>
      <c r="Y10">
        <v>0</v>
      </c>
      <c r="Z10">
        <v>0.10226737549651221</v>
      </c>
      <c r="AA10">
        <v>9.309271652367232E-2</v>
      </c>
      <c r="AB10">
        <v>0.34644722787710541</v>
      </c>
      <c r="AC10">
        <v>1.1323760873343414</v>
      </c>
      <c r="AD10">
        <v>1.8456743988813009</v>
      </c>
      <c r="AE10">
        <v>0.96676198498310451</v>
      </c>
      <c r="AF10">
        <v>0</v>
      </c>
      <c r="AG10">
        <v>0</v>
      </c>
      <c r="AH10">
        <v>4.2399098521041262E-2</v>
      </c>
    </row>
    <row r="11" spans="1:34" x14ac:dyDescent="0.25">
      <c r="A11" s="8"/>
      <c r="C11" t="s">
        <v>845</v>
      </c>
      <c r="D11" t="s">
        <v>828</v>
      </c>
      <c r="E11">
        <v>0</v>
      </c>
      <c r="F11">
        <v>0</v>
      </c>
      <c r="G11">
        <v>0</v>
      </c>
      <c r="H11">
        <v>0</v>
      </c>
      <c r="I11">
        <v>0</v>
      </c>
      <c r="J11">
        <v>4.1250065752113214E-2</v>
      </c>
      <c r="K11">
        <v>1.9600118067349133E-2</v>
      </c>
      <c r="L11">
        <v>0</v>
      </c>
      <c r="M11">
        <v>0</v>
      </c>
      <c r="N11">
        <v>0</v>
      </c>
      <c r="O11">
        <v>0</v>
      </c>
      <c r="P11">
        <v>0</v>
      </c>
      <c r="S11" s="8"/>
      <c r="U11" t="s">
        <v>845</v>
      </c>
      <c r="V11" t="s">
        <v>828</v>
      </c>
      <c r="W11">
        <v>0</v>
      </c>
      <c r="X11">
        <v>0</v>
      </c>
      <c r="Y11">
        <v>0</v>
      </c>
      <c r="Z11">
        <v>9.0036987001761756E-2</v>
      </c>
      <c r="AA11">
        <v>0.10604631004425731</v>
      </c>
      <c r="AB11">
        <v>0.25489325643565525</v>
      </c>
      <c r="AC11">
        <v>0.62528014077119498</v>
      </c>
      <c r="AD11">
        <v>0.75995391428990788</v>
      </c>
      <c r="AE11">
        <v>0.60268626833298566</v>
      </c>
      <c r="AF11">
        <v>0</v>
      </c>
      <c r="AG11">
        <v>0</v>
      </c>
      <c r="AH11">
        <v>3.6907130456630105E-2</v>
      </c>
    </row>
    <row r="12" spans="1:34" x14ac:dyDescent="0.25">
      <c r="A12" s="8" t="s">
        <v>829</v>
      </c>
      <c r="C12" t="s">
        <v>845</v>
      </c>
      <c r="D12" t="s">
        <v>827</v>
      </c>
      <c r="E12">
        <v>0</v>
      </c>
      <c r="F12">
        <v>0</v>
      </c>
      <c r="G12">
        <v>0</v>
      </c>
      <c r="H12">
        <v>0</v>
      </c>
      <c r="I12">
        <v>0</v>
      </c>
      <c r="J12">
        <v>0</v>
      </c>
      <c r="K12">
        <v>0</v>
      </c>
      <c r="L12">
        <v>0</v>
      </c>
      <c r="M12">
        <v>0</v>
      </c>
      <c r="N12">
        <v>0</v>
      </c>
      <c r="O12">
        <v>0</v>
      </c>
      <c r="P12">
        <v>0</v>
      </c>
      <c r="S12" s="8" t="s">
        <v>829</v>
      </c>
      <c r="U12" t="s">
        <v>845</v>
      </c>
      <c r="V12" t="s">
        <v>827</v>
      </c>
      <c r="W12">
        <v>22.903861660973014</v>
      </c>
      <c r="X12">
        <v>22.535145920589247</v>
      </c>
      <c r="Y12">
        <v>22.491861988957464</v>
      </c>
      <c r="Z12">
        <v>21.91057542684781</v>
      </c>
      <c r="AA12">
        <v>19.771374797517225</v>
      </c>
      <c r="AB12">
        <v>15.968416462278833</v>
      </c>
      <c r="AC12">
        <v>9.5963418949445689</v>
      </c>
      <c r="AD12">
        <v>3.9968180626414616</v>
      </c>
      <c r="AE12">
        <v>0</v>
      </c>
      <c r="AF12">
        <v>0</v>
      </c>
      <c r="AG12">
        <v>0</v>
      </c>
      <c r="AH12">
        <v>0</v>
      </c>
    </row>
    <row r="13" spans="1:34" x14ac:dyDescent="0.25">
      <c r="A13" s="8"/>
      <c r="C13" t="s">
        <v>845</v>
      </c>
      <c r="D13" t="s">
        <v>828</v>
      </c>
      <c r="E13">
        <v>0</v>
      </c>
      <c r="F13">
        <v>0</v>
      </c>
      <c r="G13">
        <v>0</v>
      </c>
      <c r="H13">
        <v>0</v>
      </c>
      <c r="I13">
        <v>0</v>
      </c>
      <c r="J13">
        <v>0</v>
      </c>
      <c r="K13">
        <v>0</v>
      </c>
      <c r="L13">
        <v>0</v>
      </c>
      <c r="M13">
        <v>0</v>
      </c>
      <c r="N13">
        <v>0</v>
      </c>
      <c r="O13">
        <v>0</v>
      </c>
      <c r="P13">
        <v>0</v>
      </c>
      <c r="S13" s="8"/>
      <c r="U13" t="s">
        <v>845</v>
      </c>
      <c r="V13" t="s">
        <v>828</v>
      </c>
      <c r="W13">
        <v>0.26692705206839024</v>
      </c>
      <c r="X13">
        <v>0.48787401764928573</v>
      </c>
      <c r="Y13">
        <v>0.34346659404815683</v>
      </c>
      <c r="Z13">
        <v>0.46219062815928458</v>
      </c>
      <c r="AA13">
        <v>1.7627483939309183</v>
      </c>
      <c r="AB13">
        <v>2.0074281859097285</v>
      </c>
      <c r="AC13">
        <v>1.7840734462202263</v>
      </c>
      <c r="AD13">
        <v>1.0410514244122289</v>
      </c>
      <c r="AE13">
        <v>0</v>
      </c>
      <c r="AF13">
        <v>0</v>
      </c>
      <c r="AG13">
        <v>0</v>
      </c>
      <c r="AH13">
        <v>0</v>
      </c>
    </row>
    <row r="14" spans="1:34" x14ac:dyDescent="0.25">
      <c r="A14" s="8" t="s">
        <v>846</v>
      </c>
      <c r="C14" t="s">
        <v>845</v>
      </c>
      <c r="D14" t="s">
        <v>827</v>
      </c>
      <c r="E14">
        <v>0</v>
      </c>
      <c r="F14">
        <v>0</v>
      </c>
      <c r="G14">
        <v>0</v>
      </c>
      <c r="H14">
        <v>0</v>
      </c>
      <c r="I14">
        <v>0</v>
      </c>
      <c r="J14">
        <v>0</v>
      </c>
      <c r="K14">
        <v>3.5909190117784311E-2</v>
      </c>
      <c r="L14">
        <v>0</v>
      </c>
      <c r="M14">
        <v>0</v>
      </c>
      <c r="N14">
        <v>0</v>
      </c>
      <c r="O14">
        <v>0</v>
      </c>
      <c r="P14">
        <v>0</v>
      </c>
      <c r="S14" s="8" t="s">
        <v>846</v>
      </c>
      <c r="U14" t="s">
        <v>845</v>
      </c>
      <c r="V14" t="s">
        <v>827</v>
      </c>
      <c r="W14">
        <v>0</v>
      </c>
      <c r="X14">
        <v>0</v>
      </c>
      <c r="Y14">
        <v>0</v>
      </c>
      <c r="Z14">
        <v>0</v>
      </c>
      <c r="AA14">
        <v>0</v>
      </c>
      <c r="AB14">
        <v>0</v>
      </c>
      <c r="AC14">
        <v>0.20900824413051705</v>
      </c>
      <c r="AD14">
        <v>0.70307986722219129</v>
      </c>
      <c r="AE14">
        <v>0.97063620539772077</v>
      </c>
      <c r="AF14">
        <v>0</v>
      </c>
      <c r="AG14">
        <v>0</v>
      </c>
      <c r="AH14">
        <v>0</v>
      </c>
    </row>
    <row r="15" spans="1:34" x14ac:dyDescent="0.25">
      <c r="A15" s="8"/>
      <c r="C15" t="s">
        <v>845</v>
      </c>
      <c r="D15" t="s">
        <v>828</v>
      </c>
      <c r="E15">
        <v>0</v>
      </c>
      <c r="F15">
        <v>0</v>
      </c>
      <c r="G15">
        <v>0</v>
      </c>
      <c r="H15">
        <v>0</v>
      </c>
      <c r="I15">
        <v>0</v>
      </c>
      <c r="J15">
        <v>0</v>
      </c>
      <c r="K15">
        <v>6.219654174265267E-2</v>
      </c>
      <c r="L15">
        <v>0</v>
      </c>
      <c r="M15">
        <v>0</v>
      </c>
      <c r="N15">
        <v>0</v>
      </c>
      <c r="O15">
        <v>0</v>
      </c>
      <c r="P15">
        <v>0</v>
      </c>
      <c r="S15" s="8"/>
      <c r="U15" t="s">
        <v>845</v>
      </c>
      <c r="V15" t="s">
        <v>828</v>
      </c>
      <c r="W15">
        <v>0</v>
      </c>
      <c r="X15">
        <v>0</v>
      </c>
      <c r="Y15">
        <v>0</v>
      </c>
      <c r="Z15">
        <v>0</v>
      </c>
      <c r="AA15">
        <v>0</v>
      </c>
      <c r="AB15">
        <v>0</v>
      </c>
      <c r="AC15">
        <v>0.18513032727537421</v>
      </c>
      <c r="AD15">
        <v>0.2831307697351565</v>
      </c>
      <c r="AE15">
        <v>6.9893390856334323E-2</v>
      </c>
      <c r="AF15">
        <v>0</v>
      </c>
      <c r="AG15">
        <v>0</v>
      </c>
      <c r="AH15">
        <v>0</v>
      </c>
    </row>
    <row r="16" spans="1:34" x14ac:dyDescent="0.25">
      <c r="A16" s="8" t="s">
        <v>831</v>
      </c>
      <c r="C16" t="s">
        <v>845</v>
      </c>
      <c r="D16" t="s">
        <v>827</v>
      </c>
      <c r="E16">
        <v>0</v>
      </c>
      <c r="F16">
        <v>0</v>
      </c>
      <c r="G16">
        <v>0</v>
      </c>
      <c r="H16">
        <v>0</v>
      </c>
      <c r="I16">
        <v>0</v>
      </c>
      <c r="J16">
        <v>0</v>
      </c>
      <c r="K16">
        <v>0</v>
      </c>
      <c r="L16">
        <v>0</v>
      </c>
      <c r="M16">
        <v>0</v>
      </c>
      <c r="N16">
        <v>0</v>
      </c>
      <c r="O16">
        <v>0</v>
      </c>
      <c r="P16">
        <v>0</v>
      </c>
      <c r="S16" s="8" t="s">
        <v>831</v>
      </c>
      <c r="U16" t="s">
        <v>845</v>
      </c>
      <c r="V16" t="s">
        <v>827</v>
      </c>
      <c r="W16">
        <v>0</v>
      </c>
      <c r="X16">
        <v>0</v>
      </c>
      <c r="Y16">
        <v>0</v>
      </c>
      <c r="Z16">
        <v>0</v>
      </c>
      <c r="AA16">
        <v>0</v>
      </c>
      <c r="AB16">
        <v>0</v>
      </c>
      <c r="AC16">
        <v>0</v>
      </c>
      <c r="AD16">
        <v>0</v>
      </c>
      <c r="AE16">
        <v>0</v>
      </c>
      <c r="AF16">
        <v>0</v>
      </c>
      <c r="AG16">
        <v>0</v>
      </c>
      <c r="AH16">
        <v>0</v>
      </c>
    </row>
    <row r="17" spans="1:34" x14ac:dyDescent="0.25">
      <c r="A17" s="8"/>
      <c r="C17" t="s">
        <v>845</v>
      </c>
      <c r="D17" t="s">
        <v>828</v>
      </c>
      <c r="E17">
        <v>0</v>
      </c>
      <c r="F17">
        <v>0</v>
      </c>
      <c r="G17">
        <v>0</v>
      </c>
      <c r="H17">
        <v>0</v>
      </c>
      <c r="I17">
        <v>0</v>
      </c>
      <c r="J17">
        <v>0</v>
      </c>
      <c r="K17">
        <v>0</v>
      </c>
      <c r="L17">
        <v>0</v>
      </c>
      <c r="M17">
        <v>0</v>
      </c>
      <c r="N17">
        <v>0</v>
      </c>
      <c r="O17">
        <v>0</v>
      </c>
      <c r="P17">
        <v>0</v>
      </c>
      <c r="S17" s="8"/>
      <c r="U17" t="s">
        <v>845</v>
      </c>
      <c r="V17" t="s">
        <v>828</v>
      </c>
      <c r="W17">
        <v>0</v>
      </c>
      <c r="X17">
        <v>0</v>
      </c>
      <c r="Y17">
        <v>0</v>
      </c>
      <c r="Z17">
        <v>0</v>
      </c>
      <c r="AA17">
        <v>0</v>
      </c>
      <c r="AB17">
        <v>0</v>
      </c>
      <c r="AC17">
        <v>0</v>
      </c>
      <c r="AD17">
        <v>0</v>
      </c>
      <c r="AE17">
        <v>0</v>
      </c>
      <c r="AF17">
        <v>0</v>
      </c>
      <c r="AG17">
        <v>0</v>
      </c>
      <c r="AH17">
        <v>0</v>
      </c>
    </row>
    <row r="18" spans="1:34" x14ac:dyDescent="0.25">
      <c r="A18" s="8" t="s">
        <v>847</v>
      </c>
      <c r="C18" t="s">
        <v>845</v>
      </c>
      <c r="D18" t="s">
        <v>827</v>
      </c>
      <c r="E18">
        <v>0.20969929408685373</v>
      </c>
      <c r="F18">
        <v>0.28512424219257015</v>
      </c>
      <c r="G18">
        <v>0.21388475730581763</v>
      </c>
      <c r="H18">
        <v>0.16334320935323607</v>
      </c>
      <c r="I18">
        <v>3.2166731188553462E-2</v>
      </c>
      <c r="J18">
        <v>0</v>
      </c>
      <c r="K18">
        <v>0</v>
      </c>
      <c r="L18">
        <v>0.36141540211108669</v>
      </c>
      <c r="M18">
        <v>0.6724977856297446</v>
      </c>
      <c r="N18">
        <v>0.45580222260401593</v>
      </c>
      <c r="O18">
        <v>0.3515574243756151</v>
      </c>
      <c r="P18">
        <v>0</v>
      </c>
      <c r="S18" s="8" t="s">
        <v>847</v>
      </c>
      <c r="U18" t="s">
        <v>845</v>
      </c>
      <c r="V18" t="s">
        <v>827</v>
      </c>
      <c r="W18">
        <v>0.3118646081747431</v>
      </c>
      <c r="X18">
        <v>0.24553979403330167</v>
      </c>
      <c r="Y18">
        <v>0.29584307960468065</v>
      </c>
      <c r="Z18">
        <v>0.31469186995363713</v>
      </c>
      <c r="AA18">
        <v>0.1917377488222346</v>
      </c>
      <c r="AB18">
        <v>0.15226140572467237</v>
      </c>
      <c r="AC18">
        <v>0</v>
      </c>
      <c r="AD18">
        <v>0.25432791675527522</v>
      </c>
      <c r="AE18">
        <v>0.6018669060106937</v>
      </c>
      <c r="AF18">
        <v>0.49330444382893718</v>
      </c>
      <c r="AG18">
        <v>0.37748820306502318</v>
      </c>
      <c r="AH18">
        <v>0.12041169370233937</v>
      </c>
    </row>
    <row r="19" spans="1:34" x14ac:dyDescent="0.25">
      <c r="A19" s="8"/>
      <c r="C19" t="s">
        <v>845</v>
      </c>
      <c r="D19" t="s">
        <v>828</v>
      </c>
      <c r="E19">
        <v>5.6971429139817106E-2</v>
      </c>
      <c r="F19">
        <v>2.7104761174747628E-2</v>
      </c>
      <c r="G19">
        <v>7.3648459414433598E-2</v>
      </c>
      <c r="H19">
        <v>0.14507361367206545</v>
      </c>
      <c r="I19">
        <v>5.5714412731985019E-2</v>
      </c>
      <c r="J19">
        <v>0</v>
      </c>
      <c r="K19">
        <v>0</v>
      </c>
      <c r="L19">
        <v>0.248769912963481</v>
      </c>
      <c r="M19">
        <v>5.5998360466238566E-2</v>
      </c>
      <c r="N19">
        <v>4.9125232239165512E-2</v>
      </c>
      <c r="O19">
        <v>5.1007818908783857E-2</v>
      </c>
      <c r="P19">
        <v>0</v>
      </c>
      <c r="S19" s="8"/>
      <c r="U19" t="s">
        <v>845</v>
      </c>
      <c r="V19" t="s">
        <v>828</v>
      </c>
      <c r="W19">
        <v>1.4434384391498488E-2</v>
      </c>
      <c r="X19">
        <v>9.6854388105388808E-2</v>
      </c>
      <c r="Y19">
        <v>4.5935780971811856E-2</v>
      </c>
      <c r="Z19">
        <v>5.5154492811229135E-3</v>
      </c>
      <c r="AA19">
        <v>7.1208934446094815E-2</v>
      </c>
      <c r="AB19">
        <v>0.18274603536256789</v>
      </c>
      <c r="AC19">
        <v>0</v>
      </c>
      <c r="AD19">
        <v>0.1444161986492199</v>
      </c>
      <c r="AE19">
        <v>5.6716979456349757E-2</v>
      </c>
      <c r="AF19">
        <v>4.9585463498025409E-2</v>
      </c>
      <c r="AG19">
        <v>1.9505458623611444E-2</v>
      </c>
      <c r="AH19">
        <v>0.12501326527821169</v>
      </c>
    </row>
    <row r="20" spans="1:34" x14ac:dyDescent="0.25">
      <c r="A20" s="8" t="s">
        <v>805</v>
      </c>
      <c r="C20" t="s">
        <v>845</v>
      </c>
      <c r="D20" t="s">
        <v>827</v>
      </c>
      <c r="E20">
        <v>1.0110853259295185</v>
      </c>
      <c r="G20">
        <v>0.29918265411708955</v>
      </c>
      <c r="H20">
        <v>0</v>
      </c>
      <c r="I20">
        <v>0</v>
      </c>
      <c r="J20">
        <v>0</v>
      </c>
      <c r="K20">
        <v>0</v>
      </c>
      <c r="L20">
        <v>0</v>
      </c>
      <c r="M20">
        <v>0</v>
      </c>
      <c r="N20">
        <v>0</v>
      </c>
      <c r="O20">
        <v>1.4961920230459448E-3</v>
      </c>
      <c r="P20">
        <v>0</v>
      </c>
      <c r="S20" s="8" t="s">
        <v>805</v>
      </c>
      <c r="U20" t="s">
        <v>845</v>
      </c>
      <c r="V20" t="s">
        <v>827</v>
      </c>
      <c r="W20">
        <v>0.72858808453066315</v>
      </c>
      <c r="X20">
        <v>0.65247615468173292</v>
      </c>
      <c r="Y20">
        <v>0.53490772948450938</v>
      </c>
      <c r="Z20">
        <v>9.7078802837129108E-2</v>
      </c>
      <c r="AA20">
        <v>0</v>
      </c>
      <c r="AB20">
        <v>0</v>
      </c>
      <c r="AC20">
        <v>0</v>
      </c>
      <c r="AD20">
        <v>0</v>
      </c>
      <c r="AE20">
        <v>0</v>
      </c>
      <c r="AF20">
        <v>0</v>
      </c>
      <c r="AG20">
        <v>0</v>
      </c>
    </row>
    <row r="21" spans="1:34" x14ac:dyDescent="0.25">
      <c r="A21" s="8"/>
      <c r="C21" t="s">
        <v>845</v>
      </c>
      <c r="D21" t="s">
        <v>828</v>
      </c>
      <c r="E21">
        <v>0.33689075409104452</v>
      </c>
      <c r="G21">
        <v>0.37673743396298026</v>
      </c>
      <c r="H21">
        <v>0</v>
      </c>
      <c r="I21">
        <v>0</v>
      </c>
      <c r="J21">
        <v>0</v>
      </c>
      <c r="K21">
        <v>0</v>
      </c>
      <c r="L21">
        <v>0</v>
      </c>
      <c r="M21">
        <v>0</v>
      </c>
      <c r="N21">
        <v>0</v>
      </c>
      <c r="O21">
        <v>2.5914806017948411E-3</v>
      </c>
      <c r="P21">
        <v>0</v>
      </c>
      <c r="S21" s="8"/>
      <c r="U21" t="s">
        <v>845</v>
      </c>
      <c r="V21" t="s">
        <v>828</v>
      </c>
      <c r="W21">
        <v>1.1064262117794228E-2</v>
      </c>
      <c r="X21">
        <v>5.4701593641238229E-2</v>
      </c>
      <c r="Y21">
        <v>0.11955649076515526</v>
      </c>
      <c r="Z21">
        <v>0.13729015959121169</v>
      </c>
      <c r="AA21">
        <v>0</v>
      </c>
      <c r="AB21">
        <v>0</v>
      </c>
      <c r="AC21">
        <v>0</v>
      </c>
      <c r="AD21">
        <v>0</v>
      </c>
      <c r="AE21">
        <v>0</v>
      </c>
      <c r="AF21">
        <v>0</v>
      </c>
      <c r="AG21" t="e">
        <v>#DIV/0!</v>
      </c>
    </row>
    <row r="22" spans="1:34" x14ac:dyDescent="0.25">
      <c r="A22" s="8" t="s">
        <v>808</v>
      </c>
      <c r="C22" t="s">
        <v>845</v>
      </c>
      <c r="D22" t="s">
        <v>827</v>
      </c>
      <c r="E22">
        <v>0.68720013643063782</v>
      </c>
      <c r="G22">
        <v>0.69314979231110296</v>
      </c>
      <c r="H22">
        <v>0</v>
      </c>
      <c r="I22">
        <v>0</v>
      </c>
      <c r="J22">
        <v>0</v>
      </c>
      <c r="K22">
        <v>0</v>
      </c>
      <c r="L22">
        <v>0</v>
      </c>
      <c r="M22">
        <v>0</v>
      </c>
      <c r="N22">
        <v>0</v>
      </c>
      <c r="O22">
        <v>0</v>
      </c>
      <c r="P22">
        <v>0</v>
      </c>
      <c r="S22" s="8" t="s">
        <v>808</v>
      </c>
      <c r="U22" t="s">
        <v>845</v>
      </c>
      <c r="V22" t="s">
        <v>827</v>
      </c>
      <c r="W22">
        <v>0.81526557283944256</v>
      </c>
      <c r="X22">
        <v>0.7594304096769664</v>
      </c>
      <c r="Y22">
        <v>0.69225207979968084</v>
      </c>
      <c r="Z22">
        <v>0.41225853164654153</v>
      </c>
      <c r="AA22">
        <v>7.6388404398600668E-3</v>
      </c>
      <c r="AB22">
        <v>3.6832097593401392E-2</v>
      </c>
      <c r="AC22">
        <v>0</v>
      </c>
      <c r="AD22">
        <v>0</v>
      </c>
      <c r="AE22">
        <v>0</v>
      </c>
      <c r="AF22">
        <v>0</v>
      </c>
      <c r="AG22">
        <v>0</v>
      </c>
    </row>
    <row r="23" spans="1:34" x14ac:dyDescent="0.25">
      <c r="A23" s="8"/>
      <c r="C23" t="s">
        <v>845</v>
      </c>
      <c r="D23" t="s">
        <v>828</v>
      </c>
      <c r="E23">
        <v>0.67528911309321527</v>
      </c>
      <c r="G23">
        <v>0.4261668553405798</v>
      </c>
      <c r="H23">
        <v>0</v>
      </c>
      <c r="I23">
        <v>0</v>
      </c>
      <c r="J23">
        <v>0</v>
      </c>
      <c r="K23">
        <v>0</v>
      </c>
      <c r="L23">
        <v>0</v>
      </c>
      <c r="M23">
        <v>0</v>
      </c>
      <c r="N23">
        <v>0</v>
      </c>
      <c r="O23">
        <v>0</v>
      </c>
      <c r="P23">
        <v>0</v>
      </c>
      <c r="S23" s="8"/>
      <c r="U23" t="s">
        <v>845</v>
      </c>
      <c r="V23" t="s">
        <v>828</v>
      </c>
      <c r="W23">
        <v>3.0173298037473262E-2</v>
      </c>
      <c r="X23">
        <v>2.8074884747386526E-2</v>
      </c>
      <c r="Y23">
        <v>4.418502943484684E-2</v>
      </c>
      <c r="Z23">
        <v>0.29085809192190071</v>
      </c>
      <c r="AA23">
        <v>1.3230859752749426E-2</v>
      </c>
      <c r="AB23">
        <v>5.2088451947237692E-2</v>
      </c>
      <c r="AC23">
        <v>0</v>
      </c>
      <c r="AD23">
        <v>0</v>
      </c>
      <c r="AE23">
        <v>0</v>
      </c>
      <c r="AF23">
        <v>0</v>
      </c>
      <c r="AG23" t="e">
        <v>#DIV/0!</v>
      </c>
    </row>
    <row r="24" spans="1:34" x14ac:dyDescent="0.25">
      <c r="A24" s="8" t="s">
        <v>807</v>
      </c>
      <c r="C24" t="s">
        <v>845</v>
      </c>
      <c r="D24" t="s">
        <v>827</v>
      </c>
      <c r="E24">
        <v>0.85121658904895736</v>
      </c>
      <c r="G24">
        <v>0.68481875579475338</v>
      </c>
      <c r="H24">
        <v>0</v>
      </c>
      <c r="I24">
        <v>0</v>
      </c>
      <c r="J24">
        <v>0</v>
      </c>
      <c r="K24">
        <v>0</v>
      </c>
      <c r="L24">
        <v>0</v>
      </c>
      <c r="M24">
        <v>0</v>
      </c>
      <c r="N24">
        <v>0</v>
      </c>
      <c r="O24">
        <v>0</v>
      </c>
      <c r="P24">
        <v>0</v>
      </c>
      <c r="S24" s="8" t="s">
        <v>807</v>
      </c>
      <c r="U24" t="s">
        <v>845</v>
      </c>
      <c r="V24" t="s">
        <v>827</v>
      </c>
      <c r="W24">
        <v>13.987714881687085</v>
      </c>
      <c r="X24">
        <v>13.149116492239752</v>
      </c>
      <c r="Y24">
        <v>12.887346716784657</v>
      </c>
      <c r="Z24">
        <v>11.068933836338678</v>
      </c>
      <c r="AA24">
        <v>2.3897377156224948</v>
      </c>
      <c r="AB24">
        <v>0</v>
      </c>
      <c r="AC24">
        <v>0.74131557894914624</v>
      </c>
      <c r="AD24">
        <v>0</v>
      </c>
      <c r="AE24">
        <v>0</v>
      </c>
      <c r="AF24">
        <v>0</v>
      </c>
      <c r="AG24">
        <v>0</v>
      </c>
    </row>
    <row r="25" spans="1:34" x14ac:dyDescent="0.25">
      <c r="A25" s="8"/>
      <c r="C25" t="s">
        <v>845</v>
      </c>
      <c r="D25" t="s">
        <v>828</v>
      </c>
      <c r="E25">
        <v>0.3006043190581596</v>
      </c>
      <c r="G25">
        <v>0.33877847513248965</v>
      </c>
      <c r="H25">
        <v>0</v>
      </c>
      <c r="I25">
        <v>0</v>
      </c>
      <c r="J25">
        <v>0</v>
      </c>
      <c r="K25">
        <v>0</v>
      </c>
      <c r="L25">
        <v>0</v>
      </c>
      <c r="M25">
        <v>0</v>
      </c>
      <c r="N25">
        <v>0</v>
      </c>
      <c r="O25">
        <v>0</v>
      </c>
      <c r="P25">
        <v>0</v>
      </c>
      <c r="S25" s="8"/>
      <c r="U25" t="s">
        <v>845</v>
      </c>
      <c r="V25" t="s">
        <v>828</v>
      </c>
      <c r="W25">
        <v>0.47636276812772804</v>
      </c>
      <c r="X25">
        <v>0.54116878572491622</v>
      </c>
      <c r="Y25">
        <v>0.31072388417473018</v>
      </c>
      <c r="Z25">
        <v>1.3552400054737725</v>
      </c>
      <c r="AA25">
        <v>4.1391471402217466</v>
      </c>
      <c r="AB25">
        <v>0</v>
      </c>
      <c r="AC25">
        <v>1.2839962471822586</v>
      </c>
      <c r="AD25">
        <v>0</v>
      </c>
      <c r="AE25">
        <v>0</v>
      </c>
      <c r="AF25">
        <v>0</v>
      </c>
      <c r="AG25" t="e">
        <v>#DIV/0!</v>
      </c>
    </row>
    <row r="26" spans="1:34" x14ac:dyDescent="0.25">
      <c r="A26" s="8" t="s">
        <v>812</v>
      </c>
      <c r="C26" t="s">
        <v>845</v>
      </c>
      <c r="D26" t="s">
        <v>827</v>
      </c>
      <c r="E26">
        <v>2.1108784410396697</v>
      </c>
      <c r="G26">
        <v>1.4769477824130259</v>
      </c>
      <c r="H26">
        <v>1.3362289852009199</v>
      </c>
      <c r="I26">
        <v>0.31062490352805294</v>
      </c>
      <c r="J26">
        <v>2.4954476510514412E-2</v>
      </c>
      <c r="K26">
        <v>0</v>
      </c>
      <c r="L26">
        <v>0</v>
      </c>
      <c r="M26">
        <v>0</v>
      </c>
      <c r="N26">
        <v>0</v>
      </c>
      <c r="O26">
        <v>0</v>
      </c>
      <c r="P26">
        <v>0</v>
      </c>
      <c r="S26" s="8" t="s">
        <v>812</v>
      </c>
      <c r="U26" t="s">
        <v>845</v>
      </c>
      <c r="V26" t="s">
        <v>827</v>
      </c>
      <c r="W26">
        <v>1.1521250032910193</v>
      </c>
      <c r="X26">
        <v>1.0779328246370725</v>
      </c>
      <c r="Y26">
        <v>1.0889950147579401</v>
      </c>
      <c r="Z26">
        <v>0.87368248065936216</v>
      </c>
      <c r="AA26">
        <v>0.69314568801437748</v>
      </c>
      <c r="AB26">
        <v>0.37548835379186229</v>
      </c>
      <c r="AC26">
        <v>0</v>
      </c>
      <c r="AD26">
        <v>0.13314701542183915</v>
      </c>
      <c r="AE26">
        <v>0.11559155148843599</v>
      </c>
      <c r="AF26" t="e">
        <v>#DIV/0!</v>
      </c>
      <c r="AG26">
        <v>1.2801621237960339</v>
      </c>
    </row>
    <row r="27" spans="1:34" x14ac:dyDescent="0.25">
      <c r="A27" s="8"/>
      <c r="C27" t="s">
        <v>845</v>
      </c>
      <c r="D27" t="s">
        <v>828</v>
      </c>
      <c r="E27">
        <v>1.0853329671852689</v>
      </c>
      <c r="G27">
        <v>0.71280684972044583</v>
      </c>
      <c r="H27">
        <v>0.1525873137933661</v>
      </c>
      <c r="I27">
        <v>0.50887507745012139</v>
      </c>
      <c r="J27">
        <v>2.7177827050818403E-2</v>
      </c>
      <c r="K27">
        <v>0</v>
      </c>
      <c r="L27">
        <v>0</v>
      </c>
      <c r="M27">
        <v>0</v>
      </c>
      <c r="N27">
        <v>0</v>
      </c>
      <c r="O27">
        <v>0</v>
      </c>
      <c r="P27">
        <v>0</v>
      </c>
      <c r="S27" s="8"/>
      <c r="U27" t="s">
        <v>845</v>
      </c>
      <c r="V27" t="s">
        <v>828</v>
      </c>
      <c r="W27">
        <v>2.4082019231546715E-2</v>
      </c>
      <c r="X27">
        <v>4.1314011946125904E-2</v>
      </c>
      <c r="Y27">
        <v>0.10817869326351234</v>
      </c>
      <c r="Z27">
        <v>0.21299947610495329</v>
      </c>
      <c r="AA27">
        <v>0.25181411281665739</v>
      </c>
      <c r="AB27">
        <v>0.27045886590518914</v>
      </c>
      <c r="AC27">
        <v>0</v>
      </c>
      <c r="AD27">
        <v>0.23061739558678224</v>
      </c>
      <c r="AE27">
        <v>0.20021044010368502</v>
      </c>
      <c r="AF27" t="e">
        <v>#DIV/0!</v>
      </c>
      <c r="AG27" t="e">
        <v>#DIV/0!</v>
      </c>
    </row>
    <row r="28" spans="1:34" x14ac:dyDescent="0.25">
      <c r="A28" s="8" t="s">
        <v>806</v>
      </c>
      <c r="C28" t="s">
        <v>845</v>
      </c>
      <c r="D28" t="s">
        <v>827</v>
      </c>
      <c r="E28">
        <v>2.2595972849066257</v>
      </c>
      <c r="G28">
        <v>0.68990952140321038</v>
      </c>
      <c r="H28">
        <v>0</v>
      </c>
      <c r="I28">
        <v>0.10861738512914333</v>
      </c>
      <c r="J28">
        <v>2.4302292405967003E-2</v>
      </c>
      <c r="K28">
        <v>0</v>
      </c>
      <c r="L28">
        <v>0</v>
      </c>
      <c r="M28">
        <v>0</v>
      </c>
      <c r="N28">
        <v>0</v>
      </c>
      <c r="O28">
        <v>0</v>
      </c>
      <c r="P28">
        <v>0</v>
      </c>
      <c r="S28" s="8" t="s">
        <v>806</v>
      </c>
      <c r="U28" t="s">
        <v>845</v>
      </c>
      <c r="V28" t="s">
        <v>827</v>
      </c>
      <c r="W28">
        <v>1.8290192814641502</v>
      </c>
      <c r="X28">
        <v>1.5242211985516934</v>
      </c>
      <c r="Y28">
        <v>1.123335645631989</v>
      </c>
      <c r="Z28">
        <v>0.44195068124180192</v>
      </c>
      <c r="AA28">
        <v>0</v>
      </c>
      <c r="AB28">
        <v>0</v>
      </c>
      <c r="AC28">
        <v>2.2583093707898629</v>
      </c>
      <c r="AD28">
        <v>2.2518118835320284</v>
      </c>
      <c r="AE28">
        <v>0.83952164106835958</v>
      </c>
      <c r="AF28">
        <v>0</v>
      </c>
      <c r="AG28">
        <v>0</v>
      </c>
    </row>
    <row r="29" spans="1:34" x14ac:dyDescent="0.25">
      <c r="A29" s="8"/>
      <c r="C29" t="s">
        <v>845</v>
      </c>
      <c r="D29" t="s">
        <v>828</v>
      </c>
      <c r="E29">
        <v>1.1003049203853164</v>
      </c>
      <c r="G29">
        <v>0.45721870416622551</v>
      </c>
      <c r="H29">
        <v>0</v>
      </c>
      <c r="I29">
        <v>9.8740150116332373E-2</v>
      </c>
      <c r="J29">
        <v>2.7598363127118875E-2</v>
      </c>
      <c r="K29">
        <v>0</v>
      </c>
      <c r="L29">
        <v>0</v>
      </c>
      <c r="M29">
        <v>0</v>
      </c>
      <c r="N29">
        <v>0</v>
      </c>
      <c r="O29">
        <v>0</v>
      </c>
      <c r="P29">
        <v>0</v>
      </c>
      <c r="S29" s="8"/>
      <c r="U29" t="s">
        <v>845</v>
      </c>
      <c r="V29" t="s">
        <v>828</v>
      </c>
      <c r="W29">
        <v>6.3302514070139329E-2</v>
      </c>
      <c r="X29">
        <v>9.1398766814687463E-2</v>
      </c>
      <c r="Y29">
        <v>0.26958307363142148</v>
      </c>
      <c r="Z29">
        <v>0.58607240520788673</v>
      </c>
      <c r="AA29">
        <v>0</v>
      </c>
      <c r="AB29">
        <v>0</v>
      </c>
      <c r="AC29">
        <v>3.6225450077012389E-2</v>
      </c>
      <c r="AD29">
        <v>6.0482035079706398E-2</v>
      </c>
      <c r="AE29">
        <v>0.73277137750912424</v>
      </c>
      <c r="AF29">
        <v>0</v>
      </c>
      <c r="AG29" t="e">
        <v>#DIV/0!</v>
      </c>
    </row>
    <row r="30" spans="1:34" x14ac:dyDescent="0.25">
      <c r="A30" s="8" t="s">
        <v>816</v>
      </c>
      <c r="C30" t="s">
        <v>845</v>
      </c>
      <c r="D30" t="s">
        <v>827</v>
      </c>
      <c r="E30">
        <v>1.1124722343156026</v>
      </c>
      <c r="G30">
        <v>0.85201244159298406</v>
      </c>
      <c r="H30">
        <v>0.94740142204555766</v>
      </c>
      <c r="I30">
        <v>0.55063050045374018</v>
      </c>
      <c r="J30">
        <v>0.23168516730596286</v>
      </c>
      <c r="K30">
        <v>0</v>
      </c>
      <c r="L30">
        <v>0</v>
      </c>
      <c r="M30">
        <v>0</v>
      </c>
      <c r="N30">
        <v>0</v>
      </c>
      <c r="O30">
        <v>0</v>
      </c>
      <c r="P30">
        <v>0</v>
      </c>
      <c r="S30" s="8" t="s">
        <v>816</v>
      </c>
      <c r="U30" t="s">
        <v>845</v>
      </c>
      <c r="V30" t="s">
        <v>827</v>
      </c>
      <c r="W30">
        <v>2.8491677227321679</v>
      </c>
      <c r="X30">
        <v>2.7288053065263234</v>
      </c>
      <c r="Y30">
        <v>2.6799561039353064</v>
      </c>
      <c r="Z30">
        <v>2.6100553688029788</v>
      </c>
      <c r="AA30">
        <v>3.083760130784821</v>
      </c>
      <c r="AB30">
        <v>0.35861504610704686</v>
      </c>
      <c r="AC30">
        <v>0.88527946997423235</v>
      </c>
      <c r="AD30">
        <v>0.14197249878876148</v>
      </c>
      <c r="AE30">
        <v>0</v>
      </c>
      <c r="AF30">
        <v>0</v>
      </c>
      <c r="AG30">
        <v>0</v>
      </c>
    </row>
    <row r="31" spans="1:34" x14ac:dyDescent="0.25">
      <c r="A31" s="8"/>
      <c r="C31" t="s">
        <v>845</v>
      </c>
      <c r="D31" t="s">
        <v>828</v>
      </c>
      <c r="E31">
        <v>0.58838091608454901</v>
      </c>
      <c r="G31">
        <v>0.40281557866247619</v>
      </c>
      <c r="H31">
        <v>3.5447187590097275E-2</v>
      </c>
      <c r="I31">
        <v>0.61419412676888052</v>
      </c>
      <c r="J31">
        <v>0.21384089605190662</v>
      </c>
      <c r="K31">
        <v>0</v>
      </c>
      <c r="L31">
        <v>0</v>
      </c>
      <c r="M31">
        <v>0</v>
      </c>
      <c r="N31">
        <v>0</v>
      </c>
      <c r="O31">
        <v>0</v>
      </c>
      <c r="P31">
        <v>0</v>
      </c>
      <c r="S31" s="8"/>
      <c r="U31" t="s">
        <v>845</v>
      </c>
      <c r="V31" t="s">
        <v>828</v>
      </c>
      <c r="W31">
        <v>7.7105979105075093E-3</v>
      </c>
      <c r="X31">
        <v>0.15356377041608651</v>
      </c>
      <c r="Y31">
        <v>0.105966934443794</v>
      </c>
      <c r="Z31">
        <v>0.16740643010856773</v>
      </c>
      <c r="AA31">
        <v>1.4279324008407215</v>
      </c>
      <c r="AB31">
        <v>8.2122726862564208E-2</v>
      </c>
      <c r="AC31">
        <v>0.92708543520773312</v>
      </c>
      <c r="AD31">
        <v>0.12586101294382698</v>
      </c>
      <c r="AE31">
        <v>0</v>
      </c>
      <c r="AF31">
        <v>0</v>
      </c>
      <c r="AG31" t="e">
        <v>#DIV/0!</v>
      </c>
    </row>
    <row r="32" spans="1:34" x14ac:dyDescent="0.25">
      <c r="A32" s="8" t="s">
        <v>819</v>
      </c>
      <c r="C32" t="s">
        <v>845</v>
      </c>
      <c r="D32" t="s">
        <v>827</v>
      </c>
      <c r="E32">
        <v>1.9900599696597459</v>
      </c>
      <c r="G32">
        <v>0.9198608193245571</v>
      </c>
      <c r="H32">
        <v>0.96242633724865168</v>
      </c>
      <c r="I32">
        <v>0.2922045068349044</v>
      </c>
      <c r="J32">
        <v>0.22406118992063642</v>
      </c>
      <c r="K32">
        <v>2.9473835501961119E-2</v>
      </c>
      <c r="L32">
        <v>1.719740401801214E-2</v>
      </c>
      <c r="M32">
        <v>1.7943532834474647E-2</v>
      </c>
      <c r="N32">
        <v>0</v>
      </c>
      <c r="O32">
        <v>0</v>
      </c>
      <c r="P32">
        <v>0</v>
      </c>
      <c r="S32" s="8" t="s">
        <v>819</v>
      </c>
      <c r="U32" t="s">
        <v>845</v>
      </c>
      <c r="V32" t="s">
        <v>827</v>
      </c>
      <c r="W32">
        <v>1.0795891768533719</v>
      </c>
      <c r="X32">
        <v>1.0274954817955013</v>
      </c>
      <c r="Y32">
        <v>0.85437950927127915</v>
      </c>
      <c r="Z32">
        <v>0.75488002332008197</v>
      </c>
      <c r="AA32">
        <v>0.75372624505946517</v>
      </c>
      <c r="AB32">
        <v>1.0670998983637381</v>
      </c>
      <c r="AC32">
        <v>0</v>
      </c>
      <c r="AD32">
        <v>0</v>
      </c>
      <c r="AE32">
        <v>0</v>
      </c>
      <c r="AF32">
        <v>0</v>
      </c>
      <c r="AG32">
        <v>0</v>
      </c>
    </row>
    <row r="33" spans="1:33" x14ac:dyDescent="0.25">
      <c r="A33" s="8"/>
      <c r="C33" t="s">
        <v>845</v>
      </c>
      <c r="D33" t="s">
        <v>828</v>
      </c>
      <c r="E33">
        <v>2.7673939955172018</v>
      </c>
      <c r="G33">
        <v>1.0636121415225317</v>
      </c>
      <c r="H33">
        <v>1.2241544848161601</v>
      </c>
      <c r="I33">
        <v>0.15852453415591614</v>
      </c>
      <c r="J33">
        <v>8.610351638046114E-2</v>
      </c>
      <c r="K33">
        <v>1.6798583854970382E-3</v>
      </c>
      <c r="L33">
        <v>2.9786777517486183E-2</v>
      </c>
      <c r="M33">
        <v>2.3747726735727694E-3</v>
      </c>
      <c r="N33">
        <v>0</v>
      </c>
      <c r="O33">
        <v>0</v>
      </c>
      <c r="P33">
        <v>0</v>
      </c>
      <c r="S33" s="8"/>
      <c r="U33" t="s">
        <v>845</v>
      </c>
      <c r="V33" t="s">
        <v>828</v>
      </c>
      <c r="W33">
        <v>0.25347549855439894</v>
      </c>
      <c r="X33">
        <v>0.24664293631916606</v>
      </c>
      <c r="Y33">
        <v>0.11504368319272536</v>
      </c>
      <c r="Z33">
        <v>0.33129321858862831</v>
      </c>
      <c r="AA33">
        <v>0.21574662714130899</v>
      </c>
      <c r="AB33">
        <v>0.82713001542654707</v>
      </c>
      <c r="AC33">
        <v>0</v>
      </c>
      <c r="AD33">
        <v>0</v>
      </c>
      <c r="AE33">
        <v>0</v>
      </c>
      <c r="AF33">
        <v>0</v>
      </c>
      <c r="AG33" t="e">
        <v>#DIV/0!</v>
      </c>
    </row>
    <row r="34" spans="1:33" x14ac:dyDescent="0.25">
      <c r="A34" s="8" t="s">
        <v>813</v>
      </c>
      <c r="C34" t="s">
        <v>845</v>
      </c>
      <c r="D34" t="s">
        <v>827</v>
      </c>
      <c r="E34">
        <v>2.2617881232857511</v>
      </c>
      <c r="G34">
        <v>1.7402286626864181</v>
      </c>
      <c r="H34">
        <v>1.3374686708371881</v>
      </c>
      <c r="I34">
        <v>0.55591940583278943</v>
      </c>
      <c r="J34">
        <v>0.22182810321192373</v>
      </c>
      <c r="K34">
        <v>0</v>
      </c>
      <c r="L34">
        <v>0</v>
      </c>
      <c r="M34">
        <v>0</v>
      </c>
      <c r="N34">
        <v>0</v>
      </c>
      <c r="O34">
        <v>0</v>
      </c>
      <c r="P34">
        <v>0</v>
      </c>
      <c r="S34" s="8" t="s">
        <v>813</v>
      </c>
      <c r="U34" t="s">
        <v>845</v>
      </c>
      <c r="V34" t="s">
        <v>827</v>
      </c>
      <c r="W34">
        <v>2.8005937341043787</v>
      </c>
      <c r="X34">
        <v>2.5777105157963822</v>
      </c>
      <c r="Y34">
        <v>2.5922487692372389</v>
      </c>
      <c r="Z34">
        <v>2.3181628629115383</v>
      </c>
      <c r="AA34">
        <v>0.87624762389772326</v>
      </c>
      <c r="AB34">
        <v>0.39192890330142766</v>
      </c>
      <c r="AC34">
        <v>0</v>
      </c>
      <c r="AD34">
        <v>0</v>
      </c>
      <c r="AE34">
        <v>0</v>
      </c>
      <c r="AF34">
        <v>0</v>
      </c>
      <c r="AG34">
        <v>0</v>
      </c>
    </row>
    <row r="35" spans="1:33" x14ac:dyDescent="0.25">
      <c r="A35" s="8"/>
      <c r="C35" t="s">
        <v>845</v>
      </c>
      <c r="D35" t="s">
        <v>828</v>
      </c>
      <c r="E35">
        <v>0.83030201971908513</v>
      </c>
      <c r="G35">
        <v>0.86378533311734818</v>
      </c>
      <c r="H35">
        <v>0.15866995987252219</v>
      </c>
      <c r="I35">
        <v>0.59223402494083843</v>
      </c>
      <c r="J35">
        <v>0.11436808210554641</v>
      </c>
      <c r="K35">
        <v>0</v>
      </c>
      <c r="L35">
        <v>0</v>
      </c>
      <c r="M35">
        <v>0</v>
      </c>
      <c r="N35">
        <v>0</v>
      </c>
      <c r="O35">
        <v>0</v>
      </c>
      <c r="P35">
        <v>0</v>
      </c>
      <c r="S35" s="8"/>
      <c r="U35" t="s">
        <v>845</v>
      </c>
      <c r="V35" t="s">
        <v>828</v>
      </c>
      <c r="W35">
        <v>5.6352247569680373E-2</v>
      </c>
      <c r="X35">
        <v>0.11239533290487752</v>
      </c>
      <c r="Y35">
        <v>5.6321461179704352E-2</v>
      </c>
      <c r="Z35">
        <v>0.20899225210934064</v>
      </c>
      <c r="AA35">
        <v>1.0648596900446643</v>
      </c>
      <c r="AB35">
        <v>0.24415379347495067</v>
      </c>
      <c r="AC35">
        <v>0</v>
      </c>
      <c r="AD35">
        <v>0</v>
      </c>
      <c r="AE35">
        <v>0</v>
      </c>
      <c r="AF35">
        <v>0</v>
      </c>
      <c r="AG35" t="e">
        <v>#DIV/0!</v>
      </c>
    </row>
    <row r="36" spans="1:33" x14ac:dyDescent="0.25">
      <c r="A36" s="8" t="s">
        <v>809</v>
      </c>
      <c r="C36" t="s">
        <v>845</v>
      </c>
      <c r="D36" t="s">
        <v>827</v>
      </c>
      <c r="E36">
        <v>1.1872823465366134</v>
      </c>
      <c r="G36">
        <v>0</v>
      </c>
      <c r="H36">
        <v>0</v>
      </c>
      <c r="I36">
        <v>2.6107597278763051E-2</v>
      </c>
      <c r="J36">
        <v>4.4534638782441661E-2</v>
      </c>
      <c r="K36">
        <v>7.2652265193794099E-2</v>
      </c>
      <c r="L36">
        <v>2.3942082763259164E-2</v>
      </c>
      <c r="M36">
        <v>6.5386816440489326E-2</v>
      </c>
      <c r="N36">
        <v>3.7540743285626864E-2</v>
      </c>
      <c r="O36">
        <v>5.1795276555849736E-2</v>
      </c>
      <c r="P36">
        <v>0</v>
      </c>
      <c r="S36" s="8" t="s">
        <v>809</v>
      </c>
      <c r="U36" t="s">
        <v>845</v>
      </c>
      <c r="V36" t="s">
        <v>827</v>
      </c>
      <c r="W36">
        <v>0.98437254761020021</v>
      </c>
      <c r="X36">
        <v>0.90416422101371641</v>
      </c>
      <c r="Y36">
        <v>0.86953286801119178</v>
      </c>
      <c r="Z36">
        <v>0.63905662588085022</v>
      </c>
      <c r="AA36">
        <v>0.17168435191304118</v>
      </c>
      <c r="AB36">
        <v>0</v>
      </c>
      <c r="AC36">
        <v>0</v>
      </c>
      <c r="AD36">
        <v>0</v>
      </c>
      <c r="AE36">
        <v>0</v>
      </c>
      <c r="AF36">
        <v>0</v>
      </c>
      <c r="AG36">
        <v>0</v>
      </c>
    </row>
    <row r="37" spans="1:33" x14ac:dyDescent="0.25">
      <c r="A37" s="8"/>
      <c r="C37" t="s">
        <v>845</v>
      </c>
      <c r="D37" t="s">
        <v>828</v>
      </c>
      <c r="E37">
        <v>2.0564333471310126</v>
      </c>
      <c r="G37">
        <v>0</v>
      </c>
      <c r="H37">
        <v>0</v>
      </c>
      <c r="I37">
        <v>2.5237475889451903E-2</v>
      </c>
      <c r="J37">
        <v>3.8568260980839875E-2</v>
      </c>
      <c r="K37">
        <v>2.7002613760346004E-3</v>
      </c>
      <c r="L37">
        <v>4.1468903784983933E-2</v>
      </c>
      <c r="M37">
        <v>6.5574723751384654E-3</v>
      </c>
      <c r="N37">
        <v>3.2543075906027487E-2</v>
      </c>
      <c r="O37">
        <v>3.1528707721297945E-3</v>
      </c>
      <c r="P37">
        <v>0</v>
      </c>
      <c r="S37" s="8"/>
      <c r="U37" t="s">
        <v>845</v>
      </c>
      <c r="V37" t="s">
        <v>828</v>
      </c>
      <c r="W37">
        <v>3.1582137456467062E-2</v>
      </c>
      <c r="X37">
        <v>3.7369617917047883E-2</v>
      </c>
      <c r="Y37">
        <v>0.10407209412187306</v>
      </c>
      <c r="Z37">
        <v>0.19522878869477836</v>
      </c>
      <c r="AA37">
        <v>0.29736602037792231</v>
      </c>
      <c r="AB37">
        <v>0</v>
      </c>
      <c r="AC37">
        <v>0</v>
      </c>
      <c r="AD37">
        <v>0</v>
      </c>
      <c r="AE37">
        <v>0</v>
      </c>
      <c r="AF37">
        <v>0</v>
      </c>
      <c r="AG37" t="e">
        <v>#DIV/0!</v>
      </c>
    </row>
    <row r="38" spans="1:33" x14ac:dyDescent="0.25">
      <c r="A38" s="8" t="s">
        <v>814</v>
      </c>
      <c r="C38" t="s">
        <v>845</v>
      </c>
      <c r="D38" t="s">
        <v>827</v>
      </c>
      <c r="E38">
        <v>1.0674641883220957</v>
      </c>
      <c r="G38">
        <v>0.81238840759126285</v>
      </c>
      <c r="H38">
        <v>0.88326459455730666</v>
      </c>
      <c r="I38">
        <v>0.22770129201802367</v>
      </c>
      <c r="J38">
        <v>6.8769215254687405E-2</v>
      </c>
      <c r="K38">
        <v>0</v>
      </c>
      <c r="L38">
        <v>0</v>
      </c>
      <c r="M38">
        <v>0</v>
      </c>
      <c r="N38">
        <v>0</v>
      </c>
      <c r="O38">
        <v>0</v>
      </c>
      <c r="P38">
        <v>0</v>
      </c>
      <c r="S38" s="8" t="s">
        <v>814</v>
      </c>
      <c r="U38" t="s">
        <v>845</v>
      </c>
      <c r="V38" t="s">
        <v>827</v>
      </c>
      <c r="W38">
        <v>0.3301231288393176</v>
      </c>
      <c r="X38">
        <v>0.30600017278315045</v>
      </c>
      <c r="Y38">
        <v>0.31190539011490342</v>
      </c>
      <c r="Z38">
        <v>0.27368840138004746</v>
      </c>
      <c r="AA38">
        <v>0.28954406963909951</v>
      </c>
      <c r="AB38">
        <v>0.46960974556494878</v>
      </c>
      <c r="AC38">
        <v>0</v>
      </c>
      <c r="AD38">
        <v>0</v>
      </c>
      <c r="AE38">
        <v>0</v>
      </c>
      <c r="AF38">
        <v>0</v>
      </c>
      <c r="AG38">
        <v>0</v>
      </c>
    </row>
    <row r="39" spans="1:33" x14ac:dyDescent="0.25">
      <c r="A39" s="8"/>
      <c r="C39" t="s">
        <v>845</v>
      </c>
      <c r="D39" t="s">
        <v>828</v>
      </c>
      <c r="E39">
        <v>0.5640719762836045</v>
      </c>
      <c r="G39">
        <v>0.39773155131424998</v>
      </c>
      <c r="H39">
        <v>0.11784700198433795</v>
      </c>
      <c r="I39">
        <v>9.8940726433427287E-2</v>
      </c>
      <c r="J39">
        <v>0.11911177481775928</v>
      </c>
      <c r="K39">
        <v>0</v>
      </c>
      <c r="L39">
        <v>0</v>
      </c>
      <c r="M39">
        <v>0</v>
      </c>
      <c r="N39">
        <v>0</v>
      </c>
      <c r="O39">
        <v>0</v>
      </c>
      <c r="P39">
        <v>0</v>
      </c>
      <c r="S39" s="8"/>
      <c r="U39" t="s">
        <v>845</v>
      </c>
      <c r="V39" t="s">
        <v>828</v>
      </c>
      <c r="W39">
        <v>3.2056063298736871E-2</v>
      </c>
      <c r="X39">
        <v>2.1026429141566067E-2</v>
      </c>
      <c r="Y39">
        <v>1.3419562307534272E-2</v>
      </c>
      <c r="Z39">
        <v>7.2218537102774816E-2</v>
      </c>
      <c r="AA39">
        <v>3.5176931748166808E-2</v>
      </c>
      <c r="AB39">
        <v>0.22216115669096434</v>
      </c>
      <c r="AC39">
        <v>0</v>
      </c>
      <c r="AD39">
        <v>0</v>
      </c>
      <c r="AE39">
        <v>0</v>
      </c>
      <c r="AF39">
        <v>0</v>
      </c>
      <c r="AG39" t="e">
        <v>#DIV/0!</v>
      </c>
    </row>
    <row r="40" spans="1:33" x14ac:dyDescent="0.25">
      <c r="A40" s="8" t="s">
        <v>849</v>
      </c>
      <c r="C40" t="s">
        <v>845</v>
      </c>
      <c r="D40" t="s">
        <v>827</v>
      </c>
      <c r="E40">
        <v>0.43847861972212304</v>
      </c>
      <c r="G40">
        <v>0.38841542109524063</v>
      </c>
      <c r="H40">
        <v>0.34334985648119942</v>
      </c>
      <c r="I40">
        <v>0.13050180969380887</v>
      </c>
      <c r="J40">
        <v>0.20690495157170721</v>
      </c>
      <c r="K40">
        <v>0.19454643393470586</v>
      </c>
      <c r="L40">
        <v>5.7426333389597191E-2</v>
      </c>
      <c r="M40">
        <v>0.11340181796716514</v>
      </c>
      <c r="N40">
        <v>5.0068982782185002E-2</v>
      </c>
      <c r="O40">
        <v>4.62458271585574E-2</v>
      </c>
      <c r="P40">
        <v>0</v>
      </c>
      <c r="S40" s="8" t="s">
        <v>849</v>
      </c>
      <c r="U40" t="s">
        <v>845</v>
      </c>
      <c r="V40" t="s">
        <v>827</v>
      </c>
      <c r="W40">
        <v>1.3167081769457707</v>
      </c>
      <c r="X40">
        <v>1.1818838221703678</v>
      </c>
      <c r="Y40">
        <v>1.2256587185935397</v>
      </c>
      <c r="Z40">
        <v>1.13516733215362</v>
      </c>
      <c r="AA40">
        <v>1.0333395914760046</v>
      </c>
      <c r="AB40">
        <v>7.7311473075030737E-2</v>
      </c>
      <c r="AC40">
        <v>1.3442290766003571</v>
      </c>
      <c r="AD40">
        <v>0.41694436847635391</v>
      </c>
      <c r="AE40">
        <v>0</v>
      </c>
      <c r="AF40">
        <v>0</v>
      </c>
      <c r="AG40">
        <v>0</v>
      </c>
    </row>
    <row r="41" spans="1:33" x14ac:dyDescent="0.25">
      <c r="A41" s="8"/>
      <c r="C41" t="s">
        <v>845</v>
      </c>
      <c r="D41" t="s">
        <v>828</v>
      </c>
      <c r="E41">
        <v>0.15528932843450924</v>
      </c>
      <c r="G41">
        <v>0.19109055381771556</v>
      </c>
      <c r="H41">
        <v>0.21613371243399723</v>
      </c>
      <c r="I41">
        <v>5.0500425860190351E-2</v>
      </c>
      <c r="J41">
        <v>8.8921783405511087E-2</v>
      </c>
      <c r="K41">
        <v>6.4094389433583931E-3</v>
      </c>
      <c r="L41">
        <v>9.0864556442458333E-2</v>
      </c>
      <c r="M41">
        <v>7.1887270810479407E-3</v>
      </c>
      <c r="N41">
        <v>4.4598965996793215E-2</v>
      </c>
      <c r="O41">
        <v>1.0618464095927664E-2</v>
      </c>
      <c r="P41">
        <v>0</v>
      </c>
      <c r="S41" s="8"/>
      <c r="U41" t="s">
        <v>845</v>
      </c>
      <c r="V41" t="s">
        <v>828</v>
      </c>
      <c r="W41">
        <v>3.5134129603017317E-2</v>
      </c>
      <c r="X41">
        <v>0.13346731693782699</v>
      </c>
      <c r="Y41">
        <v>3.4622523760580996E-2</v>
      </c>
      <c r="Z41">
        <v>3.6479774390598775E-2</v>
      </c>
      <c r="AA41">
        <v>1.2856061635301612E-2</v>
      </c>
      <c r="AB41">
        <v>0.10933493374975085</v>
      </c>
      <c r="AC41">
        <v>0.15701770340582175</v>
      </c>
      <c r="AD41">
        <v>0.46700057439977927</v>
      </c>
      <c r="AE41">
        <v>0</v>
      </c>
      <c r="AF41">
        <v>0</v>
      </c>
      <c r="AG41" t="e">
        <v>#DIV/0!</v>
      </c>
    </row>
    <row r="42" spans="1:33" x14ac:dyDescent="0.25">
      <c r="A42" s="8" t="s">
        <v>821</v>
      </c>
      <c r="C42" t="s">
        <v>845</v>
      </c>
      <c r="D42" t="s">
        <v>827</v>
      </c>
      <c r="E42">
        <v>2.0887211570581927</v>
      </c>
      <c r="G42">
        <v>1.5342132403791868</v>
      </c>
      <c r="H42">
        <v>1.5821126353863544</v>
      </c>
      <c r="I42">
        <v>0.69002930607867374</v>
      </c>
      <c r="J42">
        <v>0.66408245962928847</v>
      </c>
      <c r="K42">
        <v>0</v>
      </c>
      <c r="L42">
        <v>0</v>
      </c>
      <c r="M42">
        <v>0</v>
      </c>
      <c r="N42">
        <v>0</v>
      </c>
      <c r="O42">
        <v>0</v>
      </c>
      <c r="P42">
        <v>0</v>
      </c>
      <c r="S42" s="8" t="s">
        <v>821</v>
      </c>
      <c r="U42" t="s">
        <v>845</v>
      </c>
      <c r="V42" t="s">
        <v>827</v>
      </c>
      <c r="W42">
        <v>0.6329720922258758</v>
      </c>
      <c r="X42">
        <v>0.61134476981263497</v>
      </c>
      <c r="Y42">
        <v>0.59578465552900051</v>
      </c>
      <c r="Z42">
        <v>0.51274071433333657</v>
      </c>
      <c r="AA42">
        <v>0.47316057050988269</v>
      </c>
      <c r="AB42">
        <v>0.73268691491130766</v>
      </c>
      <c r="AC42">
        <v>0.29915403036614757</v>
      </c>
      <c r="AD42">
        <v>8.2227584167876844E-2</v>
      </c>
      <c r="AE42">
        <v>0</v>
      </c>
      <c r="AF42">
        <v>0</v>
      </c>
      <c r="AG42">
        <v>0</v>
      </c>
    </row>
    <row r="43" spans="1:33" x14ac:dyDescent="0.25">
      <c r="A43" s="8"/>
      <c r="C43" t="s">
        <v>845</v>
      </c>
      <c r="D43" t="s">
        <v>828</v>
      </c>
      <c r="E43">
        <v>1.0540144706677488</v>
      </c>
      <c r="G43">
        <v>0.72666711085812941</v>
      </c>
      <c r="H43">
        <v>0.20925294899324298</v>
      </c>
      <c r="I43">
        <v>0.56136470323213394</v>
      </c>
      <c r="J43">
        <v>0.26699084137823414</v>
      </c>
      <c r="K43">
        <v>0</v>
      </c>
      <c r="L43">
        <v>0</v>
      </c>
      <c r="M43">
        <v>0</v>
      </c>
      <c r="N43">
        <v>0</v>
      </c>
      <c r="O43">
        <v>0</v>
      </c>
      <c r="P43">
        <v>0</v>
      </c>
      <c r="S43" s="8"/>
      <c r="U43" t="s">
        <v>845</v>
      </c>
      <c r="V43" t="s">
        <v>828</v>
      </c>
      <c r="W43">
        <v>3.3697249455486383E-2</v>
      </c>
      <c r="X43">
        <v>2.8524531600446545E-2</v>
      </c>
      <c r="Y43">
        <v>8.0311612252972273E-2</v>
      </c>
      <c r="Z43">
        <v>0.13986415102584646</v>
      </c>
      <c r="AA43">
        <v>9.6454211107519075E-2</v>
      </c>
      <c r="AB43">
        <v>0.24243716638303547</v>
      </c>
      <c r="AC43">
        <v>0.28660243994629436</v>
      </c>
      <c r="AD43">
        <v>0.1424223535624089</v>
      </c>
      <c r="AE43">
        <v>0</v>
      </c>
      <c r="AF43">
        <v>0</v>
      </c>
      <c r="AG43" t="e">
        <v>#DIV/0!</v>
      </c>
    </row>
    <row r="44" spans="1:33" x14ac:dyDescent="0.25">
      <c r="A44" s="8" t="s">
        <v>811</v>
      </c>
      <c r="C44" t="s">
        <v>845</v>
      </c>
      <c r="D44" t="s">
        <v>827</v>
      </c>
      <c r="E44">
        <v>0.46129252143257299</v>
      </c>
      <c r="G44">
        <v>0.40451826520559281</v>
      </c>
      <c r="H44">
        <v>0.21106624529603141</v>
      </c>
      <c r="I44">
        <v>0.10667165198088047</v>
      </c>
      <c r="J44">
        <v>0.16706792880624061</v>
      </c>
      <c r="K44">
        <v>6.5434716553042963E-2</v>
      </c>
      <c r="L44">
        <v>0</v>
      </c>
      <c r="M44">
        <v>0</v>
      </c>
      <c r="N44">
        <v>0</v>
      </c>
      <c r="O44">
        <v>0</v>
      </c>
      <c r="P44">
        <v>0</v>
      </c>
      <c r="S44" s="8" t="s">
        <v>811</v>
      </c>
      <c r="U44" t="s">
        <v>845</v>
      </c>
      <c r="V44" t="s">
        <v>827</v>
      </c>
    </row>
    <row r="45" spans="1:33" x14ac:dyDescent="0.25">
      <c r="A45" s="8"/>
      <c r="C45" t="s">
        <v>845</v>
      </c>
      <c r="D45" t="s">
        <v>828</v>
      </c>
      <c r="E45">
        <v>0.16547165924898</v>
      </c>
      <c r="G45">
        <v>0.19030925204023608</v>
      </c>
      <c r="H45">
        <v>0.29849274665681413</v>
      </c>
      <c r="I45">
        <v>2.8084966455830352E-2</v>
      </c>
      <c r="J45">
        <v>0.14487414931096951</v>
      </c>
      <c r="K45">
        <v>1.4496194027119998E-2</v>
      </c>
      <c r="L45">
        <v>0</v>
      </c>
      <c r="M45">
        <v>0</v>
      </c>
      <c r="N45">
        <v>0</v>
      </c>
      <c r="O45">
        <v>0</v>
      </c>
      <c r="P45">
        <v>0</v>
      </c>
      <c r="S45" s="8"/>
      <c r="U45" t="s">
        <v>845</v>
      </c>
      <c r="V45" t="s">
        <v>828</v>
      </c>
    </row>
    <row r="46" spans="1:33" x14ac:dyDescent="0.25">
      <c r="A46" s="8" t="s">
        <v>823</v>
      </c>
      <c r="C46" t="s">
        <v>845</v>
      </c>
      <c r="D46" t="s">
        <v>827</v>
      </c>
      <c r="E46">
        <v>2.479953963733966</v>
      </c>
      <c r="G46">
        <v>2.1131947195711338</v>
      </c>
      <c r="H46">
        <v>2.6317656799580091</v>
      </c>
      <c r="I46">
        <v>0.92927339521996843</v>
      </c>
      <c r="J46">
        <v>1.8965080239865109</v>
      </c>
      <c r="K46">
        <v>2.4732639543667552</v>
      </c>
      <c r="L46">
        <v>1.02887270017363</v>
      </c>
      <c r="M46">
        <v>1.7435436419780255</v>
      </c>
      <c r="N46">
        <v>0.89236811205204791</v>
      </c>
      <c r="O46">
        <v>1.1468878591696907</v>
      </c>
      <c r="P46">
        <v>1.2930527025488854</v>
      </c>
      <c r="S46" s="8" t="s">
        <v>823</v>
      </c>
      <c r="U46" t="s">
        <v>845</v>
      </c>
      <c r="V46" t="s">
        <v>827</v>
      </c>
      <c r="W46">
        <v>3.2921549373720165</v>
      </c>
      <c r="X46">
        <v>3.1358987909655331</v>
      </c>
      <c r="Y46">
        <v>3.2032830984527418</v>
      </c>
      <c r="Z46">
        <v>3.1152730473940542</v>
      </c>
      <c r="AA46">
        <v>2.9516693672968093</v>
      </c>
      <c r="AB46">
        <v>0.9782147904543842</v>
      </c>
      <c r="AC46">
        <v>2.5745097685321614</v>
      </c>
      <c r="AD46">
        <v>1.0134553948936873</v>
      </c>
      <c r="AE46">
        <v>0</v>
      </c>
      <c r="AF46">
        <v>0.27167753860593463</v>
      </c>
      <c r="AG46">
        <v>0</v>
      </c>
    </row>
    <row r="47" spans="1:33" x14ac:dyDescent="0.25">
      <c r="A47" s="8"/>
      <c r="C47" t="s">
        <v>845</v>
      </c>
      <c r="D47" t="s">
        <v>828</v>
      </c>
      <c r="E47">
        <v>0.88052654856167911</v>
      </c>
      <c r="G47">
        <v>1.2283736761596733</v>
      </c>
      <c r="H47">
        <v>1.33456417964589</v>
      </c>
      <c r="I47">
        <v>0.61949429683135304</v>
      </c>
      <c r="J47">
        <v>0.93536109816858715</v>
      </c>
      <c r="K47">
        <v>8.9145531259992764E-2</v>
      </c>
      <c r="L47">
        <v>1.0300100511597248</v>
      </c>
      <c r="M47">
        <v>9.120379233713681E-2</v>
      </c>
      <c r="N47">
        <v>0.4132819062621137</v>
      </c>
      <c r="O47">
        <v>6.1642813796205932E-2</v>
      </c>
      <c r="P47">
        <v>1.5431771392045959</v>
      </c>
      <c r="S47" s="8"/>
      <c r="U47" t="s">
        <v>845</v>
      </c>
      <c r="V47" t="s">
        <v>828</v>
      </c>
      <c r="W47">
        <v>0.14215500123766039</v>
      </c>
      <c r="X47">
        <v>0.29261690910801047</v>
      </c>
      <c r="Y47">
        <v>0.27495608926058818</v>
      </c>
      <c r="Z47">
        <v>0.18199226247343747</v>
      </c>
      <c r="AA47">
        <v>5.5663172228608421E-2</v>
      </c>
      <c r="AB47">
        <v>0.80043472255782622</v>
      </c>
      <c r="AC47">
        <v>1.1497983682716695</v>
      </c>
      <c r="AD47">
        <v>0.43758736460489189</v>
      </c>
      <c r="AE47">
        <v>0</v>
      </c>
      <c r="AF47">
        <v>0.47055930014073388</v>
      </c>
      <c r="AG47" t="e">
        <v>#DIV/0!</v>
      </c>
    </row>
    <row r="48" spans="1:33" x14ac:dyDescent="0.25">
      <c r="A48" s="8" t="s">
        <v>818</v>
      </c>
      <c r="C48" t="s">
        <v>845</v>
      </c>
      <c r="D48" t="s">
        <v>827</v>
      </c>
      <c r="E48">
        <v>1.1076090890108339</v>
      </c>
      <c r="G48">
        <v>0.87610897069189486</v>
      </c>
      <c r="H48">
        <v>0.84651603496245931</v>
      </c>
      <c r="I48">
        <v>9.3352106282816288E-2</v>
      </c>
      <c r="J48">
        <v>3.0687446843801348E-2</v>
      </c>
      <c r="K48">
        <v>0.14463901324090142</v>
      </c>
      <c r="L48">
        <v>3.9497723611685277E-2</v>
      </c>
      <c r="M48">
        <v>9.7033258805817812E-2</v>
      </c>
      <c r="N48">
        <v>5.52772113807753E-2</v>
      </c>
      <c r="O48">
        <v>8.2819302175390325E-2</v>
      </c>
      <c r="P48">
        <v>0.29040796329153773</v>
      </c>
      <c r="S48" s="8" t="s">
        <v>818</v>
      </c>
      <c r="U48" t="s">
        <v>845</v>
      </c>
      <c r="V48" t="s">
        <v>827</v>
      </c>
      <c r="W48">
        <v>0.21490312083239899</v>
      </c>
      <c r="X48">
        <v>0.10309971526554622</v>
      </c>
      <c r="Y48">
        <v>0.22009663187721121</v>
      </c>
      <c r="Z48">
        <v>0.1718240072481986</v>
      </c>
      <c r="AA48">
        <v>0.10963000000891499</v>
      </c>
      <c r="AB48">
        <v>0.11717563832058001</v>
      </c>
      <c r="AC48">
        <v>0</v>
      </c>
      <c r="AD48">
        <v>0</v>
      </c>
      <c r="AE48">
        <v>0</v>
      </c>
      <c r="AF48">
        <v>0</v>
      </c>
      <c r="AG48">
        <v>0</v>
      </c>
    </row>
    <row r="49" spans="1:33" x14ac:dyDescent="0.25">
      <c r="A49" s="8"/>
      <c r="C49" t="s">
        <v>845</v>
      </c>
      <c r="D49" t="s">
        <v>828</v>
      </c>
      <c r="E49">
        <v>0.94942891529993767</v>
      </c>
      <c r="G49">
        <v>1.023516988403862</v>
      </c>
      <c r="H49">
        <v>1.1971544574102071</v>
      </c>
      <c r="I49">
        <v>8.0860868748476297E-2</v>
      </c>
      <c r="J49">
        <v>5.3152217088033124E-2</v>
      </c>
      <c r="K49">
        <v>4.3393448937640522E-2</v>
      </c>
      <c r="L49">
        <v>6.8412064078751805E-2</v>
      </c>
      <c r="M49">
        <v>3.6658591924926495E-3</v>
      </c>
      <c r="N49">
        <v>4.8168680634998996E-2</v>
      </c>
      <c r="O49">
        <v>5.8329168509648269E-3</v>
      </c>
      <c r="P49">
        <v>0.25189133553279347</v>
      </c>
      <c r="S49" s="8"/>
      <c r="U49" t="s">
        <v>845</v>
      </c>
      <c r="V49" t="s">
        <v>828</v>
      </c>
      <c r="W49">
        <v>0.18641420782193682</v>
      </c>
      <c r="X49">
        <v>0.17857394508581062</v>
      </c>
      <c r="Y49">
        <v>0.19061311932446875</v>
      </c>
      <c r="Z49">
        <v>0.1592028990747445</v>
      </c>
      <c r="AA49">
        <v>0.18988473004921722</v>
      </c>
      <c r="AB49">
        <v>0.16571137689268881</v>
      </c>
      <c r="AC49">
        <v>0</v>
      </c>
      <c r="AD49">
        <v>0</v>
      </c>
      <c r="AE49">
        <v>0</v>
      </c>
      <c r="AF49">
        <v>0</v>
      </c>
      <c r="AG49" t="e">
        <v>#DIV/0!</v>
      </c>
    </row>
    <row r="50" spans="1:33" x14ac:dyDescent="0.25">
      <c r="A50" s="8" t="s">
        <v>815</v>
      </c>
      <c r="C50" t="s">
        <v>845</v>
      </c>
      <c r="D50" t="s">
        <v>827</v>
      </c>
      <c r="E50">
        <v>2.0688247030516878</v>
      </c>
      <c r="G50">
        <v>1.4886347407379421</v>
      </c>
      <c r="H50">
        <v>1.4717419856721849</v>
      </c>
      <c r="I50">
        <v>1.0675793157821434</v>
      </c>
      <c r="J50">
        <v>0.26157906681461995</v>
      </c>
      <c r="K50">
        <v>0</v>
      </c>
      <c r="L50">
        <v>0</v>
      </c>
      <c r="M50">
        <v>0</v>
      </c>
      <c r="N50">
        <v>0</v>
      </c>
      <c r="O50">
        <v>0</v>
      </c>
      <c r="P50">
        <v>0</v>
      </c>
      <c r="S50" s="8" t="s">
        <v>815</v>
      </c>
      <c r="U50" t="s">
        <v>845</v>
      </c>
      <c r="V50" t="s">
        <v>827</v>
      </c>
      <c r="W50">
        <v>0.58318960420679311</v>
      </c>
      <c r="X50">
        <v>0.56794417688687415</v>
      </c>
      <c r="Y50">
        <v>0.56600635074923566</v>
      </c>
      <c r="Z50">
        <v>0.46962368299322149</v>
      </c>
      <c r="AA50">
        <v>0.41157015462186314</v>
      </c>
      <c r="AB50">
        <v>0.5651906213617568</v>
      </c>
      <c r="AC50">
        <v>0</v>
      </c>
      <c r="AD50">
        <v>0</v>
      </c>
      <c r="AE50">
        <v>0</v>
      </c>
      <c r="AF50">
        <v>0</v>
      </c>
      <c r="AG50">
        <v>0</v>
      </c>
    </row>
    <row r="51" spans="1:33" x14ac:dyDescent="0.25">
      <c r="A51" s="8"/>
      <c r="C51" t="s">
        <v>845</v>
      </c>
      <c r="D51" t="s">
        <v>828</v>
      </c>
      <c r="E51">
        <v>1.0598913856097021</v>
      </c>
      <c r="G51">
        <v>0.72489906879143406</v>
      </c>
      <c r="H51">
        <v>0.19769852431909785</v>
      </c>
      <c r="I51">
        <v>1.3420146240593431</v>
      </c>
      <c r="J51">
        <v>0.23637495572773942</v>
      </c>
      <c r="K51">
        <v>0</v>
      </c>
      <c r="L51">
        <v>0</v>
      </c>
      <c r="M51">
        <v>0</v>
      </c>
      <c r="N51">
        <v>0</v>
      </c>
      <c r="O51">
        <v>0</v>
      </c>
      <c r="P51">
        <v>0</v>
      </c>
      <c r="S51" s="8"/>
      <c r="U51" t="s">
        <v>845</v>
      </c>
      <c r="V51" t="s">
        <v>828</v>
      </c>
      <c r="W51">
        <v>2.6064940827952472E-2</v>
      </c>
      <c r="X51">
        <v>2.7732051195036658E-2</v>
      </c>
      <c r="Y51">
        <v>5.5812057644436926E-2</v>
      </c>
      <c r="Z51">
        <v>0.11377179532848465</v>
      </c>
      <c r="AA51">
        <v>6.4775757208141882E-2</v>
      </c>
      <c r="AB51">
        <v>0.23470211397030807</v>
      </c>
      <c r="AC51">
        <v>0</v>
      </c>
      <c r="AD51">
        <v>0</v>
      </c>
      <c r="AE51">
        <v>0</v>
      </c>
      <c r="AF51">
        <v>0</v>
      </c>
      <c r="AG51" t="e">
        <v>#DIV/0!</v>
      </c>
    </row>
    <row r="52" spans="1:33" x14ac:dyDescent="0.25">
      <c r="A52" s="8" t="s">
        <v>822</v>
      </c>
      <c r="C52" t="s">
        <v>845</v>
      </c>
      <c r="D52" t="s">
        <v>827</v>
      </c>
      <c r="E52">
        <v>2.2188174390229993</v>
      </c>
      <c r="G52">
        <v>1.5974753805449025</v>
      </c>
      <c r="H52">
        <v>1.5801373293963472</v>
      </c>
      <c r="I52">
        <v>0.53356550658176827</v>
      </c>
      <c r="J52">
        <v>0.56791274561285088</v>
      </c>
      <c r="K52">
        <v>7.5343485027079354E-2</v>
      </c>
      <c r="L52">
        <v>0</v>
      </c>
      <c r="M52">
        <v>0</v>
      </c>
      <c r="N52">
        <v>0</v>
      </c>
      <c r="O52">
        <v>0</v>
      </c>
      <c r="P52">
        <v>0</v>
      </c>
      <c r="S52" s="8" t="s">
        <v>822</v>
      </c>
      <c r="U52" t="s">
        <v>845</v>
      </c>
      <c r="V52" t="s">
        <v>827</v>
      </c>
      <c r="W52">
        <v>0.29614889762734387</v>
      </c>
      <c r="X52">
        <v>0.29326428035076224</v>
      </c>
      <c r="Y52">
        <v>0.39727235811758022</v>
      </c>
      <c r="Z52">
        <v>0.2788286889067389</v>
      </c>
      <c r="AA52">
        <v>0.19972190473121296</v>
      </c>
      <c r="AB52">
        <v>0.4419569962016322</v>
      </c>
      <c r="AC52">
        <v>0</v>
      </c>
      <c r="AD52">
        <v>0</v>
      </c>
      <c r="AE52">
        <v>0</v>
      </c>
      <c r="AF52">
        <v>0</v>
      </c>
      <c r="AG52">
        <v>0</v>
      </c>
    </row>
    <row r="53" spans="1:33" x14ac:dyDescent="0.25">
      <c r="A53" s="8"/>
      <c r="C53" t="s">
        <v>845</v>
      </c>
      <c r="D53" t="s">
        <v>828</v>
      </c>
      <c r="E53">
        <v>1.1025168498130509</v>
      </c>
      <c r="G53">
        <v>0.88194073688189556</v>
      </c>
      <c r="H53">
        <v>0.45059676060989168</v>
      </c>
      <c r="I53">
        <v>0.39599394938654608</v>
      </c>
      <c r="J53">
        <v>0.29548309622194069</v>
      </c>
      <c r="K53">
        <v>0.13049874408620643</v>
      </c>
      <c r="L53">
        <v>0</v>
      </c>
      <c r="M53">
        <v>0</v>
      </c>
      <c r="N53">
        <v>0</v>
      </c>
      <c r="O53">
        <v>0</v>
      </c>
      <c r="P53">
        <v>0</v>
      </c>
      <c r="S53" s="8"/>
      <c r="U53" t="s">
        <v>845</v>
      </c>
      <c r="V53" t="s">
        <v>828</v>
      </c>
      <c r="W53">
        <v>0.14458909256371205</v>
      </c>
      <c r="X53">
        <v>0.13729662415916027</v>
      </c>
      <c r="Y53">
        <v>0.1336303301041156</v>
      </c>
      <c r="Z53">
        <v>0.14465074715066742</v>
      </c>
      <c r="AA53">
        <v>0.21582583262344385</v>
      </c>
      <c r="AB53">
        <v>6.9265757836067379E-2</v>
      </c>
      <c r="AC53">
        <v>0</v>
      </c>
      <c r="AD53">
        <v>0</v>
      </c>
      <c r="AE53">
        <v>0</v>
      </c>
      <c r="AF53">
        <v>0</v>
      </c>
      <c r="AG53" t="e">
        <v>#DIV/0!</v>
      </c>
    </row>
    <row r="54" spans="1:33" x14ac:dyDescent="0.25">
      <c r="A54" s="8" t="s">
        <v>810</v>
      </c>
      <c r="C54" t="s">
        <v>845</v>
      </c>
      <c r="D54" t="s">
        <v>827</v>
      </c>
      <c r="E54">
        <v>1.2619606116334332</v>
      </c>
      <c r="G54">
        <v>1.0041164627972288</v>
      </c>
      <c r="H54">
        <v>0.80902105367654775</v>
      </c>
      <c r="I54">
        <v>1.6385967214811157</v>
      </c>
      <c r="J54">
        <v>3.0416734140726494</v>
      </c>
      <c r="K54">
        <v>0.93738219604455419</v>
      </c>
      <c r="L54">
        <v>6.3563060190013809</v>
      </c>
      <c r="M54">
        <v>0.8894122178884879</v>
      </c>
      <c r="N54">
        <v>5.0043227078701058</v>
      </c>
      <c r="O54">
        <v>0.68998871599769951</v>
      </c>
      <c r="P54">
        <v>2.3608893349427449</v>
      </c>
      <c r="S54" s="8" t="s">
        <v>810</v>
      </c>
      <c r="U54" t="s">
        <v>845</v>
      </c>
      <c r="V54" t="s">
        <v>827</v>
      </c>
      <c r="W54">
        <v>3.7995096174179284</v>
      </c>
      <c r="X54">
        <v>3.3872578552403589</v>
      </c>
      <c r="Y54">
        <v>3.3828112948179565</v>
      </c>
      <c r="Z54">
        <v>3.5551184470606421</v>
      </c>
      <c r="AA54">
        <v>1.7667356990982341</v>
      </c>
      <c r="AB54">
        <v>0.58853443169151631</v>
      </c>
      <c r="AC54">
        <v>0</v>
      </c>
      <c r="AD54">
        <v>0</v>
      </c>
      <c r="AE54">
        <v>0</v>
      </c>
      <c r="AF54">
        <v>0</v>
      </c>
      <c r="AG54">
        <v>0</v>
      </c>
    </row>
    <row r="55" spans="1:33" x14ac:dyDescent="0.25">
      <c r="A55" s="8"/>
      <c r="C55" t="s">
        <v>845</v>
      </c>
      <c r="D55" t="s">
        <v>828</v>
      </c>
      <c r="E55">
        <v>1.2721727595132974</v>
      </c>
      <c r="G55">
        <v>1.0799076640526253</v>
      </c>
      <c r="H55">
        <v>1.1441285463547455</v>
      </c>
      <c r="I55">
        <v>1.4198440109411785</v>
      </c>
      <c r="J55">
        <v>3.4840480932606468</v>
      </c>
      <c r="K55">
        <v>1.077750764437615E-2</v>
      </c>
      <c r="L55">
        <v>4.7511973035593833</v>
      </c>
      <c r="M55">
        <v>6.5216385032982271E-2</v>
      </c>
      <c r="N55">
        <v>7.2697464778806209</v>
      </c>
      <c r="O55">
        <v>1.3423838823239703E-2</v>
      </c>
      <c r="P55">
        <v>2.816815039120133</v>
      </c>
      <c r="S55" s="8"/>
      <c r="U55" t="s">
        <v>845</v>
      </c>
      <c r="V55" t="s">
        <v>828</v>
      </c>
      <c r="W55">
        <v>0.89768454242541673</v>
      </c>
      <c r="X55">
        <v>1.0068499200490424</v>
      </c>
      <c r="Y55">
        <v>1.0450418843095746</v>
      </c>
      <c r="Z55">
        <v>1.7546804399119702</v>
      </c>
      <c r="AA55">
        <v>0.47670687855334076</v>
      </c>
      <c r="AB55">
        <v>0.83231337522168414</v>
      </c>
      <c r="AC55">
        <v>0</v>
      </c>
      <c r="AD55">
        <v>0</v>
      </c>
      <c r="AE55">
        <v>0</v>
      </c>
      <c r="AF55">
        <v>0</v>
      </c>
      <c r="AG55" t="e">
        <v>#DIV/0!</v>
      </c>
    </row>
    <row r="56" spans="1:33" x14ac:dyDescent="0.25">
      <c r="A56" s="8" t="s">
        <v>820</v>
      </c>
      <c r="C56" t="s">
        <v>845</v>
      </c>
      <c r="D56" t="s">
        <v>827</v>
      </c>
      <c r="E56">
        <v>2.1351885925223022</v>
      </c>
      <c r="G56">
        <v>1.8923770652429552</v>
      </c>
      <c r="H56">
        <v>2.0513934321488403</v>
      </c>
      <c r="I56">
        <v>0.6789724550781826</v>
      </c>
      <c r="J56">
        <v>0.1845531132644595</v>
      </c>
      <c r="K56">
        <v>0</v>
      </c>
      <c r="L56">
        <v>0</v>
      </c>
      <c r="M56">
        <v>0</v>
      </c>
      <c r="N56">
        <v>0</v>
      </c>
      <c r="O56">
        <v>0</v>
      </c>
      <c r="P56">
        <v>0</v>
      </c>
      <c r="S56" s="8" t="s">
        <v>820</v>
      </c>
      <c r="U56" t="s">
        <v>845</v>
      </c>
      <c r="V56" t="s">
        <v>827</v>
      </c>
    </row>
    <row r="57" spans="1:33" x14ac:dyDescent="0.25">
      <c r="A57" s="8"/>
      <c r="C57" t="s">
        <v>845</v>
      </c>
      <c r="D57" t="s">
        <v>828</v>
      </c>
      <c r="E57">
        <v>0.80945865403825557</v>
      </c>
      <c r="G57">
        <v>0.8927199383879324</v>
      </c>
      <c r="H57">
        <v>0.31376979469801203</v>
      </c>
      <c r="I57">
        <v>0.73370090176021086</v>
      </c>
      <c r="J57">
        <v>0.1830491451257443</v>
      </c>
      <c r="K57">
        <v>0</v>
      </c>
      <c r="L57">
        <v>0</v>
      </c>
      <c r="M57">
        <v>0</v>
      </c>
      <c r="N57">
        <v>0</v>
      </c>
      <c r="O57">
        <v>0</v>
      </c>
      <c r="P57">
        <v>0</v>
      </c>
      <c r="S57" s="8"/>
      <c r="U57" t="s">
        <v>845</v>
      </c>
      <c r="V57" t="s">
        <v>828</v>
      </c>
    </row>
    <row r="58" spans="1:33" x14ac:dyDescent="0.25">
      <c r="A58" s="8" t="s">
        <v>817</v>
      </c>
      <c r="C58" t="s">
        <v>845</v>
      </c>
      <c r="D58" t="s">
        <v>827</v>
      </c>
      <c r="E58">
        <v>2.1850028938122681</v>
      </c>
      <c r="G58">
        <v>1.5656658797786638</v>
      </c>
      <c r="H58">
        <v>1.2189362316695063</v>
      </c>
      <c r="I58">
        <v>1.1308996100453932</v>
      </c>
      <c r="J58">
        <v>0.11531332993242191</v>
      </c>
      <c r="K58">
        <v>7.444065380728751E-2</v>
      </c>
      <c r="L58">
        <v>1.870726255142818E-2</v>
      </c>
      <c r="M58">
        <v>5.1394699760164538E-2</v>
      </c>
      <c r="N58">
        <v>0</v>
      </c>
      <c r="O58">
        <v>1.4934916520313158E-2</v>
      </c>
      <c r="P58">
        <v>0</v>
      </c>
      <c r="S58" s="8" t="s">
        <v>817</v>
      </c>
      <c r="U58" t="s">
        <v>845</v>
      </c>
      <c r="V58" t="s">
        <v>827</v>
      </c>
      <c r="W58">
        <v>2.5846882787054355</v>
      </c>
      <c r="X58">
        <v>2.7983643147011503</v>
      </c>
      <c r="Y58">
        <v>2.6965595740704438</v>
      </c>
      <c r="Z58">
        <v>2.2205467693193208</v>
      </c>
      <c r="AA58">
        <v>2.3484399266803</v>
      </c>
      <c r="AD58">
        <v>2.2497608260390081</v>
      </c>
      <c r="AE58">
        <v>0</v>
      </c>
      <c r="AF58">
        <v>0</v>
      </c>
      <c r="AG58">
        <v>0</v>
      </c>
    </row>
    <row r="59" spans="1:33" x14ac:dyDescent="0.25">
      <c r="A59" s="8"/>
      <c r="C59" t="s">
        <v>845</v>
      </c>
      <c r="D59" t="s">
        <v>828</v>
      </c>
      <c r="E59">
        <v>1.5656771463765771</v>
      </c>
      <c r="G59">
        <v>0.60094526473576149</v>
      </c>
      <c r="H59">
        <v>1.4272123279323661</v>
      </c>
      <c r="I59">
        <v>1.9011766433159374</v>
      </c>
      <c r="J59">
        <v>0.10095634594354858</v>
      </c>
      <c r="K59">
        <v>1.4833061837570773E-2</v>
      </c>
      <c r="L59">
        <v>3.2401929209604198E-2</v>
      </c>
      <c r="M59">
        <v>2.2448785824606458E-3</v>
      </c>
      <c r="N59">
        <v>0</v>
      </c>
      <c r="O59">
        <v>2.5868034219982176E-2</v>
      </c>
      <c r="P59">
        <v>0</v>
      </c>
      <c r="S59" s="8"/>
      <c r="U59" t="s">
        <v>845</v>
      </c>
      <c r="V59" t="s">
        <v>828</v>
      </c>
      <c r="W59">
        <v>0.1659829990836505</v>
      </c>
      <c r="X59">
        <v>0.35944205536659823</v>
      </c>
      <c r="Y59">
        <v>0.50099502929395745</v>
      </c>
      <c r="Z59">
        <v>0.29405986192095512</v>
      </c>
      <c r="AA59">
        <v>0.31898486750087685</v>
      </c>
      <c r="AD59">
        <v>0.32700068361528889</v>
      </c>
      <c r="AE59">
        <v>0</v>
      </c>
      <c r="AF59">
        <v>0</v>
      </c>
      <c r="AG59" t="e">
        <v>#DIV/0!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306EB-C743-4DA7-9940-72FDA8AB782F}">
  <dimension ref="A1:D17"/>
  <sheetViews>
    <sheetView workbookViewId="0"/>
  </sheetViews>
  <sheetFormatPr defaultRowHeight="15" x14ac:dyDescent="0.25"/>
  <sheetData>
    <row r="1" spans="1:4" x14ac:dyDescent="0.25">
      <c r="A1" t="s">
        <v>5836</v>
      </c>
    </row>
    <row r="2" spans="1:4" x14ac:dyDescent="0.25">
      <c r="C2" t="s">
        <v>5837</v>
      </c>
    </row>
    <row r="3" spans="1:4" x14ac:dyDescent="0.25">
      <c r="C3" t="s">
        <v>803</v>
      </c>
      <c r="D3" t="s">
        <v>5838</v>
      </c>
    </row>
    <row r="4" spans="1:4" x14ac:dyDescent="0.25">
      <c r="B4" t="s">
        <v>13</v>
      </c>
      <c r="C4" s="48">
        <v>1.2</v>
      </c>
      <c r="D4" s="48">
        <v>1</v>
      </c>
    </row>
    <row r="5" spans="1:4" x14ac:dyDescent="0.25">
      <c r="B5" t="s">
        <v>16</v>
      </c>
      <c r="C5" s="48">
        <v>2</v>
      </c>
      <c r="D5" s="48">
        <v>2</v>
      </c>
    </row>
    <row r="6" spans="1:4" x14ac:dyDescent="0.25">
      <c r="B6" t="s">
        <v>11</v>
      </c>
      <c r="C6" s="48">
        <v>1</v>
      </c>
      <c r="D6" s="48">
        <v>1</v>
      </c>
    </row>
    <row r="7" spans="1:4" x14ac:dyDescent="0.25">
      <c r="B7" t="s">
        <v>9</v>
      </c>
      <c r="C7" s="48">
        <v>1</v>
      </c>
      <c r="D7" s="48">
        <v>1</v>
      </c>
    </row>
    <row r="8" spans="1:4" x14ac:dyDescent="0.25">
      <c r="B8" t="s">
        <v>8</v>
      </c>
      <c r="C8" s="48">
        <v>1.5</v>
      </c>
      <c r="D8" s="48">
        <v>1</v>
      </c>
    </row>
    <row r="9" spans="1:4" x14ac:dyDescent="0.25">
      <c r="B9" t="s">
        <v>12</v>
      </c>
      <c r="C9" s="48">
        <v>1</v>
      </c>
      <c r="D9" s="48">
        <v>1</v>
      </c>
    </row>
    <row r="10" spans="1:4" x14ac:dyDescent="0.25">
      <c r="B10" t="s">
        <v>24</v>
      </c>
      <c r="C10" s="48">
        <v>1.8</v>
      </c>
      <c r="D10" s="48">
        <v>2</v>
      </c>
    </row>
    <row r="11" spans="1:4" x14ac:dyDescent="0.25">
      <c r="B11" t="s">
        <v>25</v>
      </c>
      <c r="C11" s="48">
        <v>2</v>
      </c>
      <c r="D11" s="48">
        <v>2</v>
      </c>
    </row>
    <row r="12" spans="1:4" x14ac:dyDescent="0.25">
      <c r="B12" t="s">
        <v>15</v>
      </c>
      <c r="C12" s="48">
        <v>2.2000000000000002</v>
      </c>
      <c r="D12" s="48">
        <v>2</v>
      </c>
    </row>
    <row r="13" spans="1:4" x14ac:dyDescent="0.25">
      <c r="B13" t="s">
        <v>22</v>
      </c>
      <c r="C13" s="48">
        <v>3</v>
      </c>
      <c r="D13" s="48">
        <v>2</v>
      </c>
    </row>
    <row r="14" spans="1:4" x14ac:dyDescent="0.25">
      <c r="B14" t="s">
        <v>14</v>
      </c>
      <c r="C14" s="48">
        <v>1.4</v>
      </c>
      <c r="D14" s="48">
        <v>1.5</v>
      </c>
    </row>
    <row r="15" spans="1:4" x14ac:dyDescent="0.25">
      <c r="B15" t="s">
        <v>18</v>
      </c>
      <c r="C15" s="48">
        <v>2</v>
      </c>
      <c r="D15" s="48">
        <v>2.5</v>
      </c>
    </row>
    <row r="16" spans="1:4" x14ac:dyDescent="0.25">
      <c r="B16" t="s">
        <v>20</v>
      </c>
      <c r="C16" s="48">
        <v>1.8</v>
      </c>
      <c r="D16" s="48">
        <v>2</v>
      </c>
    </row>
    <row r="17" spans="2:4" x14ac:dyDescent="0.25">
      <c r="B17" t="s">
        <v>23</v>
      </c>
      <c r="C17" s="48">
        <v>2.8</v>
      </c>
      <c r="D17" s="48">
        <v>2.5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6D52E-6EED-4D5A-962B-62322E06492F}">
  <dimension ref="A1"/>
  <sheetViews>
    <sheetView topLeftCell="A25" workbookViewId="0"/>
  </sheetViews>
  <sheetFormatPr defaultRowHeight="15" x14ac:dyDescent="0.25"/>
  <sheetData>
    <row r="1" spans="1:1" x14ac:dyDescent="0.25">
      <c r="A1" t="s">
        <v>5900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5E68D-D062-40E0-9E03-28F75B3F4BCC}">
  <dimension ref="A1:T1146"/>
  <sheetViews>
    <sheetView workbookViewId="0">
      <selection activeCell="E896" activeCellId="1" sqref="B896:C896 E896:G896"/>
    </sheetView>
  </sheetViews>
  <sheetFormatPr defaultRowHeight="15" x14ac:dyDescent="0.25"/>
  <cols>
    <col min="1" max="1" width="9.140625" style="2"/>
    <col min="2" max="2" width="21.85546875" customWidth="1"/>
    <col min="3" max="3" width="74.42578125" customWidth="1"/>
    <col min="4" max="4" width="48.85546875" customWidth="1"/>
    <col min="5" max="5" width="88.140625" customWidth="1"/>
    <col min="9" max="9" width="39" customWidth="1"/>
    <col min="15" max="15" width="9.140625" style="2"/>
    <col min="19" max="19" width="11" bestFit="1" customWidth="1"/>
  </cols>
  <sheetData>
    <row r="1" spans="1:20" x14ac:dyDescent="0.25">
      <c r="B1" t="s">
        <v>5662</v>
      </c>
      <c r="C1" s="61" t="s">
        <v>5897</v>
      </c>
    </row>
    <row r="2" spans="1:20" x14ac:dyDescent="0.25">
      <c r="A2" s="2" t="s">
        <v>5663</v>
      </c>
      <c r="B2" t="s">
        <v>904</v>
      </c>
      <c r="C2" t="s">
        <v>905</v>
      </c>
      <c r="D2" t="s">
        <v>906</v>
      </c>
      <c r="E2" t="s">
        <v>907</v>
      </c>
      <c r="F2" t="s">
        <v>908</v>
      </c>
      <c r="G2" t="s">
        <v>909</v>
      </c>
      <c r="H2" t="s">
        <v>910</v>
      </c>
      <c r="I2" t="s">
        <v>911</v>
      </c>
      <c r="J2" t="s">
        <v>912</v>
      </c>
      <c r="K2" t="s">
        <v>913</v>
      </c>
      <c r="L2" t="s">
        <v>914</v>
      </c>
      <c r="M2" t="s">
        <v>915</v>
      </c>
      <c r="N2" t="s">
        <v>5664</v>
      </c>
      <c r="O2" s="2" t="s">
        <v>5663</v>
      </c>
    </row>
    <row r="3" spans="1:20" x14ac:dyDescent="0.25">
      <c r="A3" s="2">
        <v>1</v>
      </c>
      <c r="B3" t="s">
        <v>916</v>
      </c>
      <c r="C3" t="s">
        <v>917</v>
      </c>
      <c r="D3" t="s">
        <v>918</v>
      </c>
      <c r="E3" t="s">
        <v>919</v>
      </c>
      <c r="F3" t="s">
        <v>920</v>
      </c>
      <c r="G3" t="s">
        <v>920</v>
      </c>
      <c r="I3" t="s">
        <v>921</v>
      </c>
      <c r="J3">
        <v>1</v>
      </c>
      <c r="K3">
        <v>-1000</v>
      </c>
      <c r="L3">
        <v>1000</v>
      </c>
      <c r="M3">
        <v>0</v>
      </c>
      <c r="N3">
        <v>1</v>
      </c>
      <c r="O3" s="2">
        <v>1</v>
      </c>
    </row>
    <row r="4" spans="1:20" x14ac:dyDescent="0.25">
      <c r="A4" s="2">
        <v>2</v>
      </c>
      <c r="B4" t="s">
        <v>922</v>
      </c>
      <c r="C4" t="s">
        <v>923</v>
      </c>
      <c r="D4" t="s">
        <v>924</v>
      </c>
      <c r="E4" t="s">
        <v>925</v>
      </c>
      <c r="F4" t="s">
        <v>926</v>
      </c>
      <c r="G4" t="s">
        <v>926</v>
      </c>
      <c r="I4" t="s">
        <v>927</v>
      </c>
      <c r="J4">
        <v>1</v>
      </c>
      <c r="K4">
        <v>-1000</v>
      </c>
      <c r="L4">
        <v>1000</v>
      </c>
      <c r="M4">
        <v>0</v>
      </c>
      <c r="N4">
        <v>1</v>
      </c>
      <c r="O4" s="2">
        <v>2</v>
      </c>
    </row>
    <row r="5" spans="1:20" x14ac:dyDescent="0.25">
      <c r="A5" s="2">
        <v>3</v>
      </c>
      <c r="B5" t="s">
        <v>928</v>
      </c>
      <c r="C5" t="s">
        <v>929</v>
      </c>
      <c r="D5" t="s">
        <v>930</v>
      </c>
      <c r="E5" t="s">
        <v>931</v>
      </c>
      <c r="F5" t="s">
        <v>165</v>
      </c>
      <c r="G5" t="s">
        <v>628</v>
      </c>
      <c r="I5" t="s">
        <v>932</v>
      </c>
      <c r="J5">
        <v>1</v>
      </c>
      <c r="K5">
        <v>-1000</v>
      </c>
      <c r="L5">
        <v>1000</v>
      </c>
      <c r="M5">
        <v>0</v>
      </c>
      <c r="N5">
        <v>1</v>
      </c>
      <c r="O5" s="2">
        <v>3</v>
      </c>
    </row>
    <row r="6" spans="1:20" x14ac:dyDescent="0.25">
      <c r="A6" s="2">
        <v>4</v>
      </c>
      <c r="B6" t="s">
        <v>933</v>
      </c>
      <c r="C6" t="s">
        <v>934</v>
      </c>
      <c r="D6" t="s">
        <v>935</v>
      </c>
      <c r="E6" t="s">
        <v>936</v>
      </c>
      <c r="F6" t="s">
        <v>146</v>
      </c>
      <c r="G6" t="s">
        <v>626</v>
      </c>
      <c r="I6" t="s">
        <v>937</v>
      </c>
      <c r="J6">
        <v>1</v>
      </c>
      <c r="K6">
        <v>-1000</v>
      </c>
      <c r="L6">
        <v>1000</v>
      </c>
      <c r="M6">
        <v>0</v>
      </c>
      <c r="N6">
        <v>1</v>
      </c>
      <c r="O6" s="2">
        <v>4</v>
      </c>
    </row>
    <row r="7" spans="1:20" x14ac:dyDescent="0.25">
      <c r="A7" s="2">
        <v>5</v>
      </c>
      <c r="B7" t="s">
        <v>765</v>
      </c>
      <c r="C7" t="s">
        <v>766</v>
      </c>
      <c r="D7" t="s">
        <v>938</v>
      </c>
      <c r="E7" t="s">
        <v>767</v>
      </c>
      <c r="F7" t="s">
        <v>227</v>
      </c>
      <c r="G7" t="s">
        <v>227</v>
      </c>
      <c r="I7" t="s">
        <v>939</v>
      </c>
      <c r="J7">
        <v>1</v>
      </c>
      <c r="K7">
        <v>-1000</v>
      </c>
      <c r="L7">
        <v>1000</v>
      </c>
      <c r="M7">
        <v>0</v>
      </c>
      <c r="N7">
        <v>1</v>
      </c>
      <c r="O7" s="2">
        <v>5</v>
      </c>
    </row>
    <row r="8" spans="1:20" x14ac:dyDescent="0.25">
      <c r="A8" s="2">
        <v>6</v>
      </c>
      <c r="B8" t="s">
        <v>940</v>
      </c>
      <c r="C8" t="s">
        <v>941</v>
      </c>
      <c r="D8" t="s">
        <v>942</v>
      </c>
      <c r="E8" t="s">
        <v>943</v>
      </c>
      <c r="I8" t="s">
        <v>944</v>
      </c>
      <c r="J8">
        <v>1</v>
      </c>
      <c r="K8">
        <v>-1000</v>
      </c>
      <c r="L8">
        <v>1000</v>
      </c>
      <c r="M8">
        <v>0</v>
      </c>
      <c r="N8">
        <v>1</v>
      </c>
      <c r="O8" s="2">
        <v>6</v>
      </c>
    </row>
    <row r="9" spans="1:20" x14ac:dyDescent="0.25">
      <c r="A9" s="2">
        <v>7</v>
      </c>
      <c r="B9" t="s">
        <v>945</v>
      </c>
      <c r="C9" t="s">
        <v>946</v>
      </c>
      <c r="D9" t="s">
        <v>947</v>
      </c>
      <c r="E9" t="s">
        <v>948</v>
      </c>
      <c r="F9" t="s">
        <v>949</v>
      </c>
      <c r="G9" t="s">
        <v>949</v>
      </c>
      <c r="I9" t="s">
        <v>950</v>
      </c>
      <c r="J9">
        <v>1</v>
      </c>
      <c r="K9">
        <v>-1000</v>
      </c>
      <c r="L9">
        <v>1000</v>
      </c>
      <c r="M9">
        <v>0</v>
      </c>
      <c r="N9">
        <v>1</v>
      </c>
      <c r="O9" s="2">
        <v>7</v>
      </c>
    </row>
    <row r="10" spans="1:20" x14ac:dyDescent="0.25">
      <c r="A10" s="2">
        <v>8</v>
      </c>
      <c r="B10" t="s">
        <v>951</v>
      </c>
      <c r="C10" t="s">
        <v>952</v>
      </c>
      <c r="D10" t="s">
        <v>953</v>
      </c>
      <c r="E10" t="s">
        <v>954</v>
      </c>
      <c r="F10" t="s">
        <v>955</v>
      </c>
      <c r="G10" t="s">
        <v>955</v>
      </c>
      <c r="I10" t="s">
        <v>956</v>
      </c>
      <c r="J10">
        <v>1</v>
      </c>
      <c r="K10">
        <v>-1000</v>
      </c>
      <c r="L10">
        <v>1000</v>
      </c>
      <c r="M10">
        <v>0</v>
      </c>
      <c r="N10">
        <v>1</v>
      </c>
      <c r="O10" s="2">
        <v>8</v>
      </c>
    </row>
    <row r="11" spans="1:20" x14ac:dyDescent="0.25">
      <c r="A11" s="2">
        <v>9</v>
      </c>
      <c r="B11" t="s">
        <v>957</v>
      </c>
      <c r="C11" t="s">
        <v>958</v>
      </c>
      <c r="D11" t="s">
        <v>959</v>
      </c>
      <c r="E11" t="s">
        <v>960</v>
      </c>
      <c r="F11" t="s">
        <v>961</v>
      </c>
      <c r="G11" t="s">
        <v>961</v>
      </c>
      <c r="I11" t="s">
        <v>962</v>
      </c>
      <c r="J11">
        <v>1</v>
      </c>
      <c r="K11">
        <v>-1000</v>
      </c>
      <c r="L11">
        <v>1000</v>
      </c>
      <c r="M11">
        <v>0</v>
      </c>
      <c r="N11">
        <v>1</v>
      </c>
      <c r="O11" s="2">
        <v>9</v>
      </c>
    </row>
    <row r="12" spans="1:20" x14ac:dyDescent="0.25">
      <c r="A12" s="2">
        <v>10</v>
      </c>
      <c r="B12" t="s">
        <v>76</v>
      </c>
      <c r="C12" t="s">
        <v>77</v>
      </c>
      <c r="D12" t="s">
        <v>963</v>
      </c>
      <c r="E12" t="s">
        <v>78</v>
      </c>
      <c r="F12" t="s">
        <v>79</v>
      </c>
      <c r="G12" t="s">
        <v>618</v>
      </c>
      <c r="I12" t="s">
        <v>964</v>
      </c>
      <c r="J12">
        <v>1</v>
      </c>
      <c r="K12">
        <v>-1000</v>
      </c>
      <c r="L12">
        <v>1000</v>
      </c>
      <c r="M12">
        <v>0</v>
      </c>
      <c r="N12">
        <v>1</v>
      </c>
      <c r="O12" s="2">
        <v>10</v>
      </c>
    </row>
    <row r="13" spans="1:20" x14ac:dyDescent="0.25">
      <c r="A13" s="2">
        <v>11</v>
      </c>
      <c r="B13" t="s">
        <v>965</v>
      </c>
      <c r="C13" t="s">
        <v>966</v>
      </c>
      <c r="D13" t="s">
        <v>967</v>
      </c>
      <c r="E13" t="s">
        <v>968</v>
      </c>
      <c r="F13" t="s">
        <v>969</v>
      </c>
      <c r="G13" t="s">
        <v>969</v>
      </c>
      <c r="I13" t="s">
        <v>970</v>
      </c>
      <c r="J13">
        <v>1</v>
      </c>
      <c r="K13">
        <v>-1000</v>
      </c>
      <c r="L13">
        <v>1000</v>
      </c>
      <c r="M13">
        <v>0</v>
      </c>
      <c r="N13">
        <v>1</v>
      </c>
      <c r="O13" s="2">
        <v>11</v>
      </c>
    </row>
    <row r="14" spans="1:20" x14ac:dyDescent="0.25">
      <c r="A14" s="2">
        <v>12</v>
      </c>
      <c r="B14" t="s">
        <v>80</v>
      </c>
      <c r="C14" t="s">
        <v>81</v>
      </c>
      <c r="D14" t="s">
        <v>971</v>
      </c>
      <c r="E14" t="s">
        <v>82</v>
      </c>
      <c r="F14" t="s">
        <v>83</v>
      </c>
      <c r="G14" t="s">
        <v>83</v>
      </c>
      <c r="I14" t="s">
        <v>937</v>
      </c>
      <c r="J14">
        <v>1</v>
      </c>
      <c r="K14">
        <v>-1000</v>
      </c>
      <c r="L14">
        <v>1000</v>
      </c>
      <c r="M14">
        <v>0</v>
      </c>
      <c r="N14">
        <v>1</v>
      </c>
      <c r="O14" s="2">
        <v>12</v>
      </c>
    </row>
    <row r="15" spans="1:20" x14ac:dyDescent="0.25">
      <c r="A15" s="2">
        <v>13</v>
      </c>
      <c r="B15" t="s">
        <v>972</v>
      </c>
      <c r="C15" t="s">
        <v>973</v>
      </c>
      <c r="D15" t="s">
        <v>974</v>
      </c>
      <c r="E15" t="s">
        <v>975</v>
      </c>
      <c r="F15" t="s">
        <v>976</v>
      </c>
      <c r="G15" t="s">
        <v>977</v>
      </c>
      <c r="I15" t="s">
        <v>978</v>
      </c>
      <c r="J15">
        <v>1</v>
      </c>
      <c r="K15">
        <v>-1000</v>
      </c>
      <c r="L15">
        <v>1000</v>
      </c>
      <c r="M15">
        <v>0</v>
      </c>
      <c r="N15">
        <v>1</v>
      </c>
      <c r="O15" s="2">
        <v>13</v>
      </c>
      <c r="T15" s="23"/>
    </row>
    <row r="16" spans="1:20" x14ac:dyDescent="0.25">
      <c r="A16" s="2">
        <v>14</v>
      </c>
      <c r="B16" t="s">
        <v>979</v>
      </c>
      <c r="C16" t="s">
        <v>980</v>
      </c>
      <c r="D16" t="s">
        <v>981</v>
      </c>
      <c r="E16" t="s">
        <v>982</v>
      </c>
      <c r="F16" t="s">
        <v>983</v>
      </c>
      <c r="G16" t="s">
        <v>983</v>
      </c>
      <c r="I16" t="s">
        <v>984</v>
      </c>
      <c r="J16">
        <v>1</v>
      </c>
      <c r="K16">
        <v>-1000</v>
      </c>
      <c r="L16">
        <v>1000</v>
      </c>
      <c r="M16">
        <v>0</v>
      </c>
      <c r="N16">
        <v>1</v>
      </c>
      <c r="O16" s="2">
        <v>14</v>
      </c>
    </row>
    <row r="17" spans="1:15" x14ac:dyDescent="0.25">
      <c r="A17" s="2">
        <v>15</v>
      </c>
      <c r="B17" t="s">
        <v>985</v>
      </c>
      <c r="C17" t="s">
        <v>986</v>
      </c>
      <c r="D17" t="s">
        <v>987</v>
      </c>
      <c r="E17" t="s">
        <v>988</v>
      </c>
      <c r="F17" t="s">
        <v>989</v>
      </c>
      <c r="G17" t="s">
        <v>989</v>
      </c>
      <c r="I17" t="s">
        <v>944</v>
      </c>
      <c r="J17">
        <v>1</v>
      </c>
      <c r="K17">
        <v>-1000</v>
      </c>
      <c r="L17">
        <v>1000</v>
      </c>
      <c r="M17">
        <v>0</v>
      </c>
      <c r="N17">
        <v>1</v>
      </c>
      <c r="O17" s="2">
        <v>15</v>
      </c>
    </row>
    <row r="18" spans="1:15" x14ac:dyDescent="0.25">
      <c r="A18" s="2">
        <v>16</v>
      </c>
      <c r="B18" t="s">
        <v>990</v>
      </c>
      <c r="C18" t="s">
        <v>991</v>
      </c>
      <c r="D18" t="s">
        <v>992</v>
      </c>
      <c r="E18" t="s">
        <v>993</v>
      </c>
      <c r="F18" t="s">
        <v>994</v>
      </c>
      <c r="G18" t="s">
        <v>994</v>
      </c>
      <c r="I18" t="s">
        <v>995</v>
      </c>
      <c r="J18">
        <v>1</v>
      </c>
      <c r="K18">
        <v>-1000</v>
      </c>
      <c r="L18">
        <v>1000</v>
      </c>
      <c r="M18">
        <v>0</v>
      </c>
      <c r="N18">
        <v>1</v>
      </c>
      <c r="O18" s="2">
        <v>16</v>
      </c>
    </row>
    <row r="19" spans="1:15" x14ac:dyDescent="0.25">
      <c r="A19" s="2">
        <v>17</v>
      </c>
      <c r="B19" t="s">
        <v>84</v>
      </c>
      <c r="C19" t="s">
        <v>85</v>
      </c>
      <c r="D19" t="s">
        <v>996</v>
      </c>
      <c r="E19" t="s">
        <v>86</v>
      </c>
      <c r="F19" t="s">
        <v>87</v>
      </c>
      <c r="G19" t="s">
        <v>87</v>
      </c>
      <c r="I19" t="s">
        <v>997</v>
      </c>
      <c r="J19">
        <v>1</v>
      </c>
      <c r="K19">
        <v>-1000</v>
      </c>
      <c r="L19">
        <v>1000</v>
      </c>
      <c r="M19">
        <v>0</v>
      </c>
      <c r="N19">
        <v>1</v>
      </c>
      <c r="O19" s="2">
        <v>17</v>
      </c>
    </row>
    <row r="20" spans="1:15" x14ac:dyDescent="0.25">
      <c r="A20" s="2">
        <v>18</v>
      </c>
      <c r="B20" t="s">
        <v>998</v>
      </c>
      <c r="C20" t="s">
        <v>999</v>
      </c>
      <c r="D20" t="s">
        <v>1000</v>
      </c>
      <c r="E20" t="s">
        <v>1001</v>
      </c>
      <c r="F20" t="s">
        <v>1002</v>
      </c>
      <c r="G20" t="s">
        <v>1002</v>
      </c>
      <c r="I20" t="s">
        <v>1003</v>
      </c>
      <c r="J20">
        <v>1</v>
      </c>
      <c r="K20">
        <v>-1000</v>
      </c>
      <c r="L20">
        <v>1000</v>
      </c>
      <c r="M20">
        <v>0</v>
      </c>
      <c r="N20">
        <v>1</v>
      </c>
      <c r="O20" s="2">
        <v>18</v>
      </c>
    </row>
    <row r="21" spans="1:15" x14ac:dyDescent="0.25">
      <c r="A21" s="2">
        <v>19</v>
      </c>
      <c r="B21" t="s">
        <v>1004</v>
      </c>
      <c r="C21" t="s">
        <v>1005</v>
      </c>
      <c r="D21" t="s">
        <v>1006</v>
      </c>
      <c r="E21" t="s">
        <v>1007</v>
      </c>
      <c r="F21" t="s">
        <v>204</v>
      </c>
      <c r="G21" t="s">
        <v>635</v>
      </c>
      <c r="I21" t="s">
        <v>1008</v>
      </c>
      <c r="J21">
        <v>1</v>
      </c>
      <c r="K21">
        <v>-1000</v>
      </c>
      <c r="L21">
        <v>1000</v>
      </c>
      <c r="M21">
        <v>0</v>
      </c>
      <c r="N21">
        <v>1</v>
      </c>
      <c r="O21" s="2">
        <v>19</v>
      </c>
    </row>
    <row r="22" spans="1:15" x14ac:dyDescent="0.25">
      <c r="A22" s="2">
        <v>20</v>
      </c>
      <c r="B22" t="s">
        <v>1009</v>
      </c>
      <c r="C22" t="s">
        <v>1010</v>
      </c>
      <c r="D22" t="s">
        <v>1011</v>
      </c>
      <c r="E22" t="s">
        <v>1012</v>
      </c>
      <c r="F22" t="s">
        <v>1013</v>
      </c>
      <c r="G22" t="s">
        <v>1014</v>
      </c>
      <c r="I22" t="s">
        <v>956</v>
      </c>
      <c r="J22">
        <v>1</v>
      </c>
      <c r="K22">
        <v>-1000</v>
      </c>
      <c r="L22">
        <v>1000</v>
      </c>
      <c r="M22">
        <v>0</v>
      </c>
      <c r="N22">
        <v>1</v>
      </c>
      <c r="O22" s="2">
        <v>20</v>
      </c>
    </row>
    <row r="23" spans="1:15" x14ac:dyDescent="0.25">
      <c r="A23" s="2">
        <v>21</v>
      </c>
      <c r="B23" t="s">
        <v>1015</v>
      </c>
      <c r="C23" t="s">
        <v>1016</v>
      </c>
      <c r="D23" t="s">
        <v>1017</v>
      </c>
      <c r="E23" t="s">
        <v>1018</v>
      </c>
      <c r="F23" t="s">
        <v>1019</v>
      </c>
      <c r="G23" t="s">
        <v>1019</v>
      </c>
      <c r="I23" t="s">
        <v>937</v>
      </c>
      <c r="J23">
        <v>1</v>
      </c>
      <c r="K23">
        <v>-1000</v>
      </c>
      <c r="L23">
        <v>1000</v>
      </c>
      <c r="M23">
        <v>0</v>
      </c>
      <c r="N23">
        <v>1</v>
      </c>
      <c r="O23" s="2">
        <v>21</v>
      </c>
    </row>
    <row r="24" spans="1:15" x14ac:dyDescent="0.25">
      <c r="A24" s="2">
        <v>22</v>
      </c>
      <c r="B24" t="s">
        <v>1020</v>
      </c>
      <c r="C24" t="s">
        <v>1021</v>
      </c>
      <c r="D24" t="s">
        <v>1022</v>
      </c>
      <c r="E24" t="s">
        <v>1023</v>
      </c>
      <c r="F24" t="s">
        <v>1024</v>
      </c>
      <c r="G24" t="s">
        <v>1024</v>
      </c>
      <c r="I24" t="s">
        <v>921</v>
      </c>
      <c r="J24">
        <v>1</v>
      </c>
      <c r="K24">
        <v>-1000</v>
      </c>
      <c r="L24">
        <v>1000</v>
      </c>
      <c r="M24">
        <v>0</v>
      </c>
      <c r="N24">
        <v>1</v>
      </c>
      <c r="O24" s="2">
        <v>22</v>
      </c>
    </row>
    <row r="25" spans="1:15" x14ac:dyDescent="0.25">
      <c r="A25" s="2">
        <v>23</v>
      </c>
      <c r="B25" t="s">
        <v>1025</v>
      </c>
      <c r="C25" t="s">
        <v>1026</v>
      </c>
      <c r="D25" t="s">
        <v>1027</v>
      </c>
      <c r="E25" t="s">
        <v>1028</v>
      </c>
      <c r="F25" t="s">
        <v>146</v>
      </c>
      <c r="G25" t="s">
        <v>626</v>
      </c>
      <c r="I25" t="s">
        <v>1029</v>
      </c>
      <c r="J25">
        <v>1</v>
      </c>
      <c r="K25">
        <v>-1000</v>
      </c>
      <c r="L25">
        <v>1000</v>
      </c>
      <c r="M25">
        <v>0</v>
      </c>
      <c r="N25">
        <v>1</v>
      </c>
      <c r="O25" s="2">
        <v>23</v>
      </c>
    </row>
    <row r="26" spans="1:15" x14ac:dyDescent="0.25">
      <c r="A26" s="2">
        <v>24</v>
      </c>
      <c r="B26" t="s">
        <v>768</v>
      </c>
      <c r="C26" t="s">
        <v>769</v>
      </c>
      <c r="D26" t="s">
        <v>1030</v>
      </c>
      <c r="E26" t="s">
        <v>770</v>
      </c>
      <c r="F26" t="s">
        <v>771</v>
      </c>
      <c r="G26" t="s">
        <v>771</v>
      </c>
      <c r="I26" t="s">
        <v>939</v>
      </c>
      <c r="J26">
        <v>1</v>
      </c>
      <c r="K26">
        <v>-1000</v>
      </c>
      <c r="L26">
        <v>1000</v>
      </c>
      <c r="M26">
        <v>0</v>
      </c>
      <c r="N26">
        <v>1</v>
      </c>
      <c r="O26" s="2">
        <v>24</v>
      </c>
    </row>
    <row r="27" spans="1:15" x14ac:dyDescent="0.25">
      <c r="A27" s="2">
        <v>25</v>
      </c>
      <c r="B27" t="s">
        <v>1031</v>
      </c>
      <c r="C27" t="s">
        <v>1032</v>
      </c>
      <c r="D27" t="s">
        <v>1033</v>
      </c>
      <c r="E27" t="s">
        <v>1034</v>
      </c>
      <c r="F27" t="s">
        <v>1035</v>
      </c>
      <c r="G27" t="s">
        <v>1035</v>
      </c>
      <c r="I27" t="s">
        <v>1003</v>
      </c>
      <c r="J27">
        <v>1</v>
      </c>
      <c r="K27">
        <v>-1000</v>
      </c>
      <c r="L27">
        <v>1000</v>
      </c>
      <c r="M27">
        <v>0</v>
      </c>
      <c r="N27">
        <v>1</v>
      </c>
      <c r="O27" s="2">
        <v>25</v>
      </c>
    </row>
    <row r="28" spans="1:15" x14ac:dyDescent="0.25">
      <c r="A28" s="2">
        <v>26</v>
      </c>
      <c r="B28" t="s">
        <v>1036</v>
      </c>
      <c r="C28" t="s">
        <v>1037</v>
      </c>
      <c r="D28" t="s">
        <v>1038</v>
      </c>
      <c r="E28" t="s">
        <v>1039</v>
      </c>
      <c r="F28" t="s">
        <v>1040</v>
      </c>
      <c r="G28" t="s">
        <v>1040</v>
      </c>
      <c r="I28" t="s">
        <v>1041</v>
      </c>
      <c r="J28">
        <v>1</v>
      </c>
      <c r="K28">
        <v>-1000</v>
      </c>
      <c r="L28">
        <v>1000</v>
      </c>
      <c r="M28">
        <v>0</v>
      </c>
      <c r="N28">
        <v>1</v>
      </c>
      <c r="O28" s="2">
        <v>26</v>
      </c>
    </row>
    <row r="29" spans="1:15" x14ac:dyDescent="0.25">
      <c r="A29" s="2">
        <v>27</v>
      </c>
      <c r="B29" t="s">
        <v>1042</v>
      </c>
      <c r="C29" t="s">
        <v>1043</v>
      </c>
      <c r="D29" t="s">
        <v>1044</v>
      </c>
      <c r="E29" t="s">
        <v>1045</v>
      </c>
      <c r="F29" t="s">
        <v>165</v>
      </c>
      <c r="G29" t="s">
        <v>628</v>
      </c>
      <c r="I29" t="s">
        <v>937</v>
      </c>
      <c r="J29">
        <v>1</v>
      </c>
      <c r="K29">
        <v>-1000</v>
      </c>
      <c r="L29">
        <v>1000</v>
      </c>
      <c r="M29">
        <v>0</v>
      </c>
      <c r="N29">
        <v>1</v>
      </c>
      <c r="O29" s="2">
        <v>27</v>
      </c>
    </row>
    <row r="30" spans="1:15" x14ac:dyDescent="0.25">
      <c r="A30" s="2">
        <v>28</v>
      </c>
      <c r="B30" t="s">
        <v>1046</v>
      </c>
      <c r="C30" t="s">
        <v>1047</v>
      </c>
      <c r="D30" t="s">
        <v>1048</v>
      </c>
      <c r="E30" t="s">
        <v>1049</v>
      </c>
      <c r="F30" t="s">
        <v>1050</v>
      </c>
      <c r="G30" t="s">
        <v>1050</v>
      </c>
      <c r="I30" t="s">
        <v>921</v>
      </c>
      <c r="J30">
        <v>1</v>
      </c>
      <c r="K30">
        <v>-1000</v>
      </c>
      <c r="L30">
        <v>1000</v>
      </c>
      <c r="M30">
        <v>0</v>
      </c>
      <c r="N30">
        <v>1</v>
      </c>
      <c r="O30" s="2">
        <v>28</v>
      </c>
    </row>
    <row r="31" spans="1:15" x14ac:dyDescent="0.25">
      <c r="A31" s="2">
        <v>29</v>
      </c>
      <c r="B31" t="s">
        <v>1051</v>
      </c>
      <c r="C31" t="s">
        <v>1052</v>
      </c>
      <c r="D31" t="s">
        <v>1053</v>
      </c>
      <c r="E31" t="s">
        <v>1054</v>
      </c>
      <c r="F31" t="s">
        <v>1055</v>
      </c>
      <c r="G31" t="s">
        <v>1055</v>
      </c>
      <c r="I31" t="s">
        <v>956</v>
      </c>
      <c r="J31">
        <v>1</v>
      </c>
      <c r="K31">
        <v>-1000</v>
      </c>
      <c r="L31">
        <v>1000</v>
      </c>
      <c r="M31">
        <v>0</v>
      </c>
      <c r="N31">
        <v>1</v>
      </c>
      <c r="O31" s="2">
        <v>29</v>
      </c>
    </row>
    <row r="32" spans="1:15" x14ac:dyDescent="0.25">
      <c r="A32" s="2">
        <v>30</v>
      </c>
      <c r="B32" t="s">
        <v>1056</v>
      </c>
      <c r="C32" t="s">
        <v>1057</v>
      </c>
      <c r="D32" t="s">
        <v>1058</v>
      </c>
      <c r="E32" t="s">
        <v>1059</v>
      </c>
      <c r="F32" t="s">
        <v>1060</v>
      </c>
      <c r="G32" t="s">
        <v>1061</v>
      </c>
      <c r="I32" t="s">
        <v>956</v>
      </c>
      <c r="J32">
        <v>1</v>
      </c>
      <c r="K32">
        <v>-1000</v>
      </c>
      <c r="L32">
        <v>1000</v>
      </c>
      <c r="M32">
        <v>0</v>
      </c>
      <c r="N32">
        <v>1</v>
      </c>
      <c r="O32" s="2">
        <v>30</v>
      </c>
    </row>
    <row r="33" spans="1:15" x14ac:dyDescent="0.25">
      <c r="A33" s="2">
        <v>31</v>
      </c>
      <c r="B33" t="s">
        <v>1062</v>
      </c>
      <c r="C33" t="s">
        <v>262</v>
      </c>
      <c r="D33" t="s">
        <v>1063</v>
      </c>
      <c r="E33" t="s">
        <v>1064</v>
      </c>
      <c r="F33" t="s">
        <v>264</v>
      </c>
      <c r="G33" t="s">
        <v>264</v>
      </c>
      <c r="I33" t="s">
        <v>956</v>
      </c>
      <c r="J33">
        <v>1</v>
      </c>
      <c r="K33">
        <v>-1000</v>
      </c>
      <c r="L33">
        <v>1000</v>
      </c>
      <c r="M33">
        <v>0</v>
      </c>
      <c r="N33">
        <v>1</v>
      </c>
      <c r="O33" s="2">
        <v>31</v>
      </c>
    </row>
    <row r="34" spans="1:15" x14ac:dyDescent="0.25">
      <c r="A34" s="2">
        <v>32</v>
      </c>
      <c r="B34" t="s">
        <v>1065</v>
      </c>
      <c r="C34" t="s">
        <v>1066</v>
      </c>
      <c r="D34" t="s">
        <v>1067</v>
      </c>
      <c r="E34" t="s">
        <v>1068</v>
      </c>
      <c r="F34" t="s">
        <v>1069</v>
      </c>
      <c r="G34" t="s">
        <v>1069</v>
      </c>
      <c r="I34" t="s">
        <v>956</v>
      </c>
      <c r="J34">
        <v>1</v>
      </c>
      <c r="K34">
        <v>-1000</v>
      </c>
      <c r="L34">
        <v>1000</v>
      </c>
      <c r="M34">
        <v>0</v>
      </c>
      <c r="N34">
        <v>1</v>
      </c>
      <c r="O34" s="2">
        <v>32</v>
      </c>
    </row>
    <row r="35" spans="1:15" x14ac:dyDescent="0.25">
      <c r="A35" s="2">
        <v>33</v>
      </c>
      <c r="B35" t="s">
        <v>1070</v>
      </c>
      <c r="C35" t="s">
        <v>1071</v>
      </c>
      <c r="D35" t="s">
        <v>1072</v>
      </c>
      <c r="E35" t="s">
        <v>1073</v>
      </c>
      <c r="F35" t="s">
        <v>1074</v>
      </c>
      <c r="G35" t="s">
        <v>1074</v>
      </c>
      <c r="I35" t="s">
        <v>997</v>
      </c>
      <c r="J35">
        <v>1</v>
      </c>
      <c r="K35">
        <v>-1000</v>
      </c>
      <c r="L35">
        <v>1000</v>
      </c>
      <c r="M35">
        <v>0</v>
      </c>
      <c r="N35">
        <v>1</v>
      </c>
      <c r="O35" s="2">
        <v>33</v>
      </c>
    </row>
    <row r="36" spans="1:15" x14ac:dyDescent="0.25">
      <c r="A36" s="2">
        <v>34</v>
      </c>
      <c r="B36" t="s">
        <v>1075</v>
      </c>
      <c r="C36" t="s">
        <v>1076</v>
      </c>
      <c r="D36" t="s">
        <v>1077</v>
      </c>
      <c r="E36" t="s">
        <v>1078</v>
      </c>
      <c r="F36" t="s">
        <v>1079</v>
      </c>
      <c r="G36" t="s">
        <v>1079</v>
      </c>
      <c r="I36" t="s">
        <v>964</v>
      </c>
      <c r="J36">
        <v>1</v>
      </c>
      <c r="K36">
        <v>-1000</v>
      </c>
      <c r="L36">
        <v>1000</v>
      </c>
      <c r="M36">
        <v>0</v>
      </c>
      <c r="N36">
        <v>1</v>
      </c>
      <c r="O36" s="2">
        <v>34</v>
      </c>
    </row>
    <row r="37" spans="1:15" x14ac:dyDescent="0.25">
      <c r="A37" s="2">
        <v>35</v>
      </c>
      <c r="B37" t="s">
        <v>1080</v>
      </c>
      <c r="C37" t="s">
        <v>1081</v>
      </c>
      <c r="D37" t="s">
        <v>1082</v>
      </c>
      <c r="E37" t="s">
        <v>1083</v>
      </c>
      <c r="F37" t="s">
        <v>1084</v>
      </c>
      <c r="G37" t="s">
        <v>1085</v>
      </c>
      <c r="I37" t="s">
        <v>1086</v>
      </c>
      <c r="J37">
        <v>1</v>
      </c>
      <c r="K37">
        <v>-1000</v>
      </c>
      <c r="L37">
        <v>1000</v>
      </c>
      <c r="M37">
        <v>0</v>
      </c>
      <c r="N37">
        <v>1</v>
      </c>
      <c r="O37" s="2">
        <v>35</v>
      </c>
    </row>
    <row r="38" spans="1:15" x14ac:dyDescent="0.25">
      <c r="A38" s="2">
        <v>36</v>
      </c>
      <c r="B38" t="s">
        <v>88</v>
      </c>
      <c r="C38" t="s">
        <v>89</v>
      </c>
      <c r="D38" t="s">
        <v>1087</v>
      </c>
      <c r="E38" t="s">
        <v>90</v>
      </c>
      <c r="F38" t="s">
        <v>91</v>
      </c>
      <c r="G38" t="s">
        <v>619</v>
      </c>
      <c r="I38" t="s">
        <v>1003</v>
      </c>
      <c r="J38">
        <v>1</v>
      </c>
      <c r="K38">
        <v>-1000</v>
      </c>
      <c r="L38">
        <v>1000</v>
      </c>
      <c r="M38">
        <v>0</v>
      </c>
      <c r="N38">
        <v>1</v>
      </c>
      <c r="O38" s="2">
        <v>36</v>
      </c>
    </row>
    <row r="39" spans="1:15" x14ac:dyDescent="0.25">
      <c r="A39" s="2">
        <v>37</v>
      </c>
      <c r="B39" t="s">
        <v>1088</v>
      </c>
      <c r="C39" t="s">
        <v>1089</v>
      </c>
      <c r="D39" t="s">
        <v>1090</v>
      </c>
      <c r="E39" t="s">
        <v>1091</v>
      </c>
      <c r="F39" t="s">
        <v>1092</v>
      </c>
      <c r="G39" t="s">
        <v>1092</v>
      </c>
      <c r="I39" t="s">
        <v>1093</v>
      </c>
      <c r="J39">
        <v>1</v>
      </c>
      <c r="K39">
        <v>-1000</v>
      </c>
      <c r="L39">
        <v>1000</v>
      </c>
      <c r="M39">
        <v>0</v>
      </c>
      <c r="N39">
        <v>1</v>
      </c>
      <c r="O39" s="2">
        <v>37</v>
      </c>
    </row>
    <row r="40" spans="1:15" x14ac:dyDescent="0.25">
      <c r="A40" s="2">
        <v>38</v>
      </c>
      <c r="B40" t="s">
        <v>1094</v>
      </c>
      <c r="C40" t="s">
        <v>1095</v>
      </c>
      <c r="D40" t="s">
        <v>1096</v>
      </c>
      <c r="E40" t="s">
        <v>1097</v>
      </c>
      <c r="I40" t="s">
        <v>1098</v>
      </c>
      <c r="J40">
        <v>1</v>
      </c>
      <c r="K40">
        <v>-1000</v>
      </c>
      <c r="L40">
        <v>1000</v>
      </c>
      <c r="M40">
        <v>0</v>
      </c>
      <c r="N40">
        <v>1</v>
      </c>
      <c r="O40" s="2">
        <v>38</v>
      </c>
    </row>
    <row r="41" spans="1:15" x14ac:dyDescent="0.25">
      <c r="A41" s="2">
        <v>39</v>
      </c>
      <c r="B41" t="s">
        <v>1099</v>
      </c>
      <c r="C41" t="s">
        <v>1100</v>
      </c>
      <c r="D41" t="s">
        <v>1101</v>
      </c>
      <c r="E41" t="s">
        <v>1102</v>
      </c>
      <c r="F41" t="s">
        <v>1103</v>
      </c>
      <c r="G41" t="s">
        <v>1103</v>
      </c>
      <c r="I41" t="s">
        <v>1104</v>
      </c>
      <c r="J41">
        <v>1</v>
      </c>
      <c r="K41">
        <v>-1000</v>
      </c>
      <c r="L41">
        <v>1000</v>
      </c>
      <c r="M41">
        <v>0</v>
      </c>
      <c r="N41">
        <v>1</v>
      </c>
      <c r="O41" s="2">
        <v>39</v>
      </c>
    </row>
    <row r="42" spans="1:15" x14ac:dyDescent="0.25">
      <c r="A42" s="2">
        <v>40</v>
      </c>
      <c r="B42" t="s">
        <v>1105</v>
      </c>
      <c r="C42" t="s">
        <v>1106</v>
      </c>
      <c r="D42" t="s">
        <v>1107</v>
      </c>
      <c r="E42" t="s">
        <v>1108</v>
      </c>
      <c r="F42" t="s">
        <v>1109</v>
      </c>
      <c r="G42" t="s">
        <v>1110</v>
      </c>
      <c r="I42" t="s">
        <v>956</v>
      </c>
      <c r="J42">
        <v>1</v>
      </c>
      <c r="K42">
        <v>-1000</v>
      </c>
      <c r="L42">
        <v>1000</v>
      </c>
      <c r="M42">
        <v>0</v>
      </c>
      <c r="N42">
        <v>1</v>
      </c>
      <c r="O42" s="2">
        <v>40</v>
      </c>
    </row>
    <row r="43" spans="1:15" x14ac:dyDescent="0.25">
      <c r="A43" s="2">
        <v>41</v>
      </c>
      <c r="B43" t="s">
        <v>1111</v>
      </c>
      <c r="C43" t="s">
        <v>1112</v>
      </c>
      <c r="D43" t="s">
        <v>1113</v>
      </c>
      <c r="E43" t="s">
        <v>1114</v>
      </c>
      <c r="F43" t="s">
        <v>1115</v>
      </c>
      <c r="G43" t="s">
        <v>1116</v>
      </c>
      <c r="I43" t="s">
        <v>1008</v>
      </c>
      <c r="J43">
        <v>1</v>
      </c>
      <c r="K43">
        <v>-1000</v>
      </c>
      <c r="L43">
        <v>1000</v>
      </c>
      <c r="M43">
        <v>0</v>
      </c>
      <c r="N43">
        <v>1</v>
      </c>
      <c r="O43" s="2">
        <v>41</v>
      </c>
    </row>
    <row r="44" spans="1:15" x14ac:dyDescent="0.25">
      <c r="A44" s="2">
        <v>42</v>
      </c>
      <c r="B44" t="s">
        <v>92</v>
      </c>
      <c r="C44" t="s">
        <v>93</v>
      </c>
      <c r="D44" t="s">
        <v>1117</v>
      </c>
      <c r="E44" t="s">
        <v>94</v>
      </c>
      <c r="F44" t="s">
        <v>95</v>
      </c>
      <c r="G44" t="s">
        <v>620</v>
      </c>
      <c r="I44" t="s">
        <v>1118</v>
      </c>
      <c r="J44">
        <v>1</v>
      </c>
      <c r="K44">
        <v>-1000</v>
      </c>
      <c r="L44">
        <v>1000</v>
      </c>
      <c r="M44">
        <v>0</v>
      </c>
      <c r="N44">
        <v>1</v>
      </c>
      <c r="O44" s="2">
        <v>42</v>
      </c>
    </row>
    <row r="45" spans="1:15" x14ac:dyDescent="0.25">
      <c r="A45" s="2">
        <v>43</v>
      </c>
      <c r="B45" t="s">
        <v>1119</v>
      </c>
      <c r="C45" t="s">
        <v>273</v>
      </c>
      <c r="D45" t="s">
        <v>1120</v>
      </c>
      <c r="E45" t="s">
        <v>1121</v>
      </c>
      <c r="F45" t="s">
        <v>1122</v>
      </c>
      <c r="G45" t="s">
        <v>635</v>
      </c>
      <c r="I45" t="s">
        <v>1123</v>
      </c>
      <c r="J45">
        <v>1</v>
      </c>
      <c r="K45">
        <v>-1000</v>
      </c>
      <c r="L45">
        <v>1000</v>
      </c>
      <c r="M45">
        <v>0</v>
      </c>
      <c r="N45">
        <v>1</v>
      </c>
      <c r="O45" s="2">
        <v>43</v>
      </c>
    </row>
    <row r="46" spans="1:15" x14ac:dyDescent="0.25">
      <c r="A46" s="2">
        <v>44</v>
      </c>
      <c r="B46" t="s">
        <v>1124</v>
      </c>
      <c r="C46" t="s">
        <v>1125</v>
      </c>
      <c r="D46" t="s">
        <v>1126</v>
      </c>
      <c r="E46" t="s">
        <v>1127</v>
      </c>
      <c r="F46" t="s">
        <v>165</v>
      </c>
      <c r="G46" t="s">
        <v>628</v>
      </c>
      <c r="I46" t="s">
        <v>944</v>
      </c>
      <c r="J46">
        <v>1</v>
      </c>
      <c r="K46">
        <v>-1000</v>
      </c>
      <c r="L46">
        <v>1000</v>
      </c>
      <c r="M46">
        <v>0</v>
      </c>
      <c r="N46">
        <v>1</v>
      </c>
      <c r="O46" s="2">
        <v>44</v>
      </c>
    </row>
    <row r="47" spans="1:15" x14ac:dyDescent="0.25">
      <c r="A47" s="2">
        <v>45</v>
      </c>
      <c r="B47" t="s">
        <v>1128</v>
      </c>
      <c r="C47" t="s">
        <v>1129</v>
      </c>
      <c r="D47" t="s">
        <v>1130</v>
      </c>
      <c r="E47" t="s">
        <v>1131</v>
      </c>
      <c r="F47" t="s">
        <v>1132</v>
      </c>
      <c r="G47" t="s">
        <v>1132</v>
      </c>
      <c r="I47" t="s">
        <v>956</v>
      </c>
      <c r="J47">
        <v>1</v>
      </c>
      <c r="K47">
        <v>-1000</v>
      </c>
      <c r="L47">
        <v>1000</v>
      </c>
      <c r="M47">
        <v>0</v>
      </c>
      <c r="N47">
        <v>1</v>
      </c>
      <c r="O47" s="2">
        <v>45</v>
      </c>
    </row>
    <row r="48" spans="1:15" x14ac:dyDescent="0.25">
      <c r="A48" s="2">
        <v>46</v>
      </c>
      <c r="B48" t="s">
        <v>1133</v>
      </c>
      <c r="C48" t="s">
        <v>1134</v>
      </c>
      <c r="D48" t="s">
        <v>1135</v>
      </c>
      <c r="E48" t="s">
        <v>1136</v>
      </c>
      <c r="F48" t="s">
        <v>1137</v>
      </c>
      <c r="G48" t="s">
        <v>1137</v>
      </c>
      <c r="I48" t="s">
        <v>937</v>
      </c>
      <c r="J48">
        <v>1</v>
      </c>
      <c r="K48">
        <v>-1000</v>
      </c>
      <c r="L48">
        <v>1000</v>
      </c>
      <c r="M48">
        <v>0</v>
      </c>
      <c r="N48">
        <v>1</v>
      </c>
      <c r="O48" s="2">
        <v>46</v>
      </c>
    </row>
    <row r="49" spans="1:15" x14ac:dyDescent="0.25">
      <c r="A49" s="2">
        <v>47</v>
      </c>
      <c r="B49" t="s">
        <v>1138</v>
      </c>
      <c r="C49" t="s">
        <v>1139</v>
      </c>
      <c r="D49" t="s">
        <v>1140</v>
      </c>
      <c r="E49" t="s">
        <v>1141</v>
      </c>
      <c r="F49" t="s">
        <v>1142</v>
      </c>
      <c r="G49" t="s">
        <v>1142</v>
      </c>
      <c r="I49" t="s">
        <v>950</v>
      </c>
      <c r="J49">
        <v>1</v>
      </c>
      <c r="K49">
        <v>-1000</v>
      </c>
      <c r="L49">
        <v>1000</v>
      </c>
      <c r="M49">
        <v>0</v>
      </c>
      <c r="N49">
        <v>1</v>
      </c>
      <c r="O49" s="2">
        <v>47</v>
      </c>
    </row>
    <row r="50" spans="1:15" x14ac:dyDescent="0.25">
      <c r="A50" s="2">
        <v>48</v>
      </c>
      <c r="B50" t="s">
        <v>96</v>
      </c>
      <c r="C50" t="s">
        <v>97</v>
      </c>
      <c r="D50" t="s">
        <v>1143</v>
      </c>
      <c r="E50" t="s">
        <v>98</v>
      </c>
      <c r="F50" t="s">
        <v>99</v>
      </c>
      <c r="G50" t="s">
        <v>99</v>
      </c>
      <c r="I50" t="s">
        <v>956</v>
      </c>
      <c r="J50">
        <v>1</v>
      </c>
      <c r="K50">
        <v>-1000</v>
      </c>
      <c r="L50">
        <v>1000</v>
      </c>
      <c r="M50">
        <v>0</v>
      </c>
      <c r="N50">
        <v>1</v>
      </c>
      <c r="O50" s="2">
        <v>48</v>
      </c>
    </row>
    <row r="51" spans="1:15" x14ac:dyDescent="0.25">
      <c r="A51" s="2">
        <v>49</v>
      </c>
      <c r="B51" t="s">
        <v>1144</v>
      </c>
      <c r="C51" t="s">
        <v>1145</v>
      </c>
      <c r="D51" t="s">
        <v>1146</v>
      </c>
      <c r="E51" t="s">
        <v>1147</v>
      </c>
      <c r="I51" t="s">
        <v>1003</v>
      </c>
      <c r="J51">
        <v>1</v>
      </c>
      <c r="K51">
        <v>-1000</v>
      </c>
      <c r="L51">
        <v>1000</v>
      </c>
      <c r="M51">
        <v>0</v>
      </c>
      <c r="N51">
        <v>1</v>
      </c>
      <c r="O51" s="2">
        <v>49</v>
      </c>
    </row>
    <row r="52" spans="1:15" x14ac:dyDescent="0.25">
      <c r="A52" s="2">
        <v>50</v>
      </c>
      <c r="B52" t="s">
        <v>1148</v>
      </c>
      <c r="C52" t="s">
        <v>1149</v>
      </c>
      <c r="D52" t="s">
        <v>1150</v>
      </c>
      <c r="E52" t="s">
        <v>1151</v>
      </c>
      <c r="F52" t="s">
        <v>1152</v>
      </c>
      <c r="G52" t="s">
        <v>1153</v>
      </c>
      <c r="I52" t="s">
        <v>956</v>
      </c>
      <c r="J52">
        <v>1</v>
      </c>
      <c r="K52">
        <v>-1000</v>
      </c>
      <c r="L52">
        <v>1000</v>
      </c>
      <c r="M52">
        <v>0</v>
      </c>
      <c r="N52">
        <v>1</v>
      </c>
      <c r="O52" s="2">
        <v>50</v>
      </c>
    </row>
    <row r="53" spans="1:15" x14ac:dyDescent="0.25">
      <c r="A53" s="2">
        <v>51</v>
      </c>
      <c r="B53" t="s">
        <v>1154</v>
      </c>
      <c r="C53" t="s">
        <v>1155</v>
      </c>
      <c r="D53" t="s">
        <v>1156</v>
      </c>
      <c r="E53" t="s">
        <v>1157</v>
      </c>
      <c r="F53" t="s">
        <v>1158</v>
      </c>
      <c r="G53" t="s">
        <v>1158</v>
      </c>
      <c r="I53" t="s">
        <v>1159</v>
      </c>
      <c r="J53">
        <v>1</v>
      </c>
      <c r="K53">
        <v>-1000</v>
      </c>
      <c r="L53">
        <v>1000</v>
      </c>
      <c r="M53">
        <v>0</v>
      </c>
      <c r="N53">
        <v>1</v>
      </c>
      <c r="O53" s="2">
        <v>51</v>
      </c>
    </row>
    <row r="54" spans="1:15" x14ac:dyDescent="0.25">
      <c r="A54" s="2">
        <v>52</v>
      </c>
      <c r="B54" t="s">
        <v>1160</v>
      </c>
      <c r="C54" t="s">
        <v>1161</v>
      </c>
      <c r="D54" t="s">
        <v>1162</v>
      </c>
      <c r="E54" t="s">
        <v>1163</v>
      </c>
      <c r="F54" t="s">
        <v>1164</v>
      </c>
      <c r="G54" t="s">
        <v>1164</v>
      </c>
      <c r="I54" t="s">
        <v>1165</v>
      </c>
      <c r="J54">
        <v>1</v>
      </c>
      <c r="K54">
        <v>-1000</v>
      </c>
      <c r="L54">
        <v>1000</v>
      </c>
      <c r="M54">
        <v>0</v>
      </c>
      <c r="N54">
        <v>1</v>
      </c>
      <c r="O54" s="2">
        <v>52</v>
      </c>
    </row>
    <row r="55" spans="1:15" x14ac:dyDescent="0.25">
      <c r="A55" s="2">
        <v>53</v>
      </c>
      <c r="B55" t="s">
        <v>1166</v>
      </c>
      <c r="C55" t="s">
        <v>1167</v>
      </c>
      <c r="D55" t="s">
        <v>1168</v>
      </c>
      <c r="E55" t="s">
        <v>1169</v>
      </c>
      <c r="F55" t="s">
        <v>1170</v>
      </c>
      <c r="G55" t="s">
        <v>1170</v>
      </c>
      <c r="I55" t="s">
        <v>956</v>
      </c>
      <c r="J55">
        <v>1</v>
      </c>
      <c r="K55">
        <v>-1000</v>
      </c>
      <c r="L55">
        <v>1000</v>
      </c>
      <c r="M55">
        <v>0</v>
      </c>
      <c r="N55">
        <v>1</v>
      </c>
      <c r="O55" s="2">
        <v>53</v>
      </c>
    </row>
    <row r="56" spans="1:15" x14ac:dyDescent="0.25">
      <c r="A56" s="2">
        <v>54</v>
      </c>
      <c r="B56" t="s">
        <v>1171</v>
      </c>
      <c r="C56" t="s">
        <v>1172</v>
      </c>
      <c r="D56" t="s">
        <v>1173</v>
      </c>
      <c r="E56" t="s">
        <v>1174</v>
      </c>
      <c r="F56" t="s">
        <v>1175</v>
      </c>
      <c r="G56" t="s">
        <v>1175</v>
      </c>
      <c r="I56" t="s">
        <v>1176</v>
      </c>
      <c r="J56">
        <v>1</v>
      </c>
      <c r="K56">
        <v>-1000</v>
      </c>
      <c r="L56">
        <v>1000</v>
      </c>
      <c r="M56">
        <v>0</v>
      </c>
      <c r="N56">
        <v>1</v>
      </c>
      <c r="O56" s="2">
        <v>54</v>
      </c>
    </row>
    <row r="57" spans="1:15" x14ac:dyDescent="0.25">
      <c r="A57" s="2">
        <v>55</v>
      </c>
      <c r="B57" t="s">
        <v>1177</v>
      </c>
      <c r="C57" t="s">
        <v>1178</v>
      </c>
      <c r="D57" t="s">
        <v>1179</v>
      </c>
      <c r="E57" t="s">
        <v>1180</v>
      </c>
      <c r="F57" t="s">
        <v>1181</v>
      </c>
      <c r="G57" t="s">
        <v>1182</v>
      </c>
      <c r="I57" t="s">
        <v>956</v>
      </c>
      <c r="J57">
        <v>1</v>
      </c>
      <c r="K57">
        <v>-1000</v>
      </c>
      <c r="L57">
        <v>1000</v>
      </c>
      <c r="M57">
        <v>0</v>
      </c>
      <c r="N57">
        <v>1</v>
      </c>
      <c r="O57" s="2">
        <v>55</v>
      </c>
    </row>
    <row r="58" spans="1:15" x14ac:dyDescent="0.25">
      <c r="A58" s="2">
        <v>56</v>
      </c>
      <c r="B58" t="s">
        <v>100</v>
      </c>
      <c r="C58" t="s">
        <v>101</v>
      </c>
      <c r="D58" t="s">
        <v>1183</v>
      </c>
      <c r="E58" t="s">
        <v>102</v>
      </c>
      <c r="F58" t="s">
        <v>103</v>
      </c>
      <c r="G58" t="s">
        <v>621</v>
      </c>
      <c r="I58" t="s">
        <v>921</v>
      </c>
      <c r="J58">
        <v>1</v>
      </c>
      <c r="K58">
        <v>-1000</v>
      </c>
      <c r="L58">
        <v>1000</v>
      </c>
      <c r="M58">
        <v>0</v>
      </c>
      <c r="N58">
        <v>1</v>
      </c>
      <c r="O58" s="2">
        <v>56</v>
      </c>
    </row>
    <row r="59" spans="1:15" x14ac:dyDescent="0.25">
      <c r="A59" s="2">
        <v>57</v>
      </c>
      <c r="B59" t="s">
        <v>104</v>
      </c>
      <c r="C59" t="s">
        <v>105</v>
      </c>
      <c r="D59" t="s">
        <v>1184</v>
      </c>
      <c r="E59" t="s">
        <v>106</v>
      </c>
      <c r="F59" t="s">
        <v>107</v>
      </c>
      <c r="G59" t="s">
        <v>107</v>
      </c>
      <c r="I59" t="s">
        <v>1029</v>
      </c>
      <c r="J59">
        <v>1</v>
      </c>
      <c r="K59">
        <v>-1000</v>
      </c>
      <c r="L59">
        <v>1000</v>
      </c>
      <c r="M59">
        <v>0</v>
      </c>
      <c r="N59">
        <v>1</v>
      </c>
      <c r="O59" s="2">
        <v>57</v>
      </c>
    </row>
    <row r="60" spans="1:15" x14ac:dyDescent="0.25">
      <c r="A60" s="2">
        <v>58</v>
      </c>
      <c r="B60" t="s">
        <v>108</v>
      </c>
      <c r="C60" t="s">
        <v>109</v>
      </c>
      <c r="D60" t="s">
        <v>1185</v>
      </c>
      <c r="E60" t="s">
        <v>110</v>
      </c>
      <c r="F60" t="s">
        <v>111</v>
      </c>
      <c r="G60" t="s">
        <v>622</v>
      </c>
      <c r="I60" t="s">
        <v>1029</v>
      </c>
      <c r="J60">
        <v>1</v>
      </c>
      <c r="K60">
        <v>-1000</v>
      </c>
      <c r="L60">
        <v>1000</v>
      </c>
      <c r="M60">
        <v>0</v>
      </c>
      <c r="N60">
        <v>1</v>
      </c>
      <c r="O60" s="2">
        <v>58</v>
      </c>
    </row>
    <row r="61" spans="1:15" x14ac:dyDescent="0.25">
      <c r="A61" s="2">
        <v>59</v>
      </c>
      <c r="B61" t="s">
        <v>1186</v>
      </c>
      <c r="C61" t="s">
        <v>1187</v>
      </c>
      <c r="D61" t="s">
        <v>1188</v>
      </c>
      <c r="E61" t="s">
        <v>1189</v>
      </c>
      <c r="F61" t="s">
        <v>1190</v>
      </c>
      <c r="G61" t="s">
        <v>1190</v>
      </c>
      <c r="I61" t="s">
        <v>1191</v>
      </c>
      <c r="J61">
        <v>1</v>
      </c>
      <c r="K61">
        <v>-1000</v>
      </c>
      <c r="L61">
        <v>1000</v>
      </c>
      <c r="M61">
        <v>0</v>
      </c>
      <c r="N61">
        <v>1</v>
      </c>
      <c r="O61" s="2">
        <v>59</v>
      </c>
    </row>
    <row r="62" spans="1:15" x14ac:dyDescent="0.25">
      <c r="A62" s="2">
        <v>60</v>
      </c>
      <c r="B62" t="s">
        <v>112</v>
      </c>
      <c r="C62" t="s">
        <v>113</v>
      </c>
      <c r="D62" t="s">
        <v>1192</v>
      </c>
      <c r="E62" t="s">
        <v>114</v>
      </c>
      <c r="F62" t="s">
        <v>115</v>
      </c>
      <c r="G62" t="s">
        <v>623</v>
      </c>
      <c r="I62" t="s">
        <v>1003</v>
      </c>
      <c r="J62">
        <v>1</v>
      </c>
      <c r="K62">
        <v>-1000</v>
      </c>
      <c r="L62">
        <v>1000</v>
      </c>
      <c r="M62">
        <v>0</v>
      </c>
      <c r="N62">
        <v>1</v>
      </c>
      <c r="O62" s="2">
        <v>60</v>
      </c>
    </row>
    <row r="63" spans="1:15" x14ac:dyDescent="0.25">
      <c r="A63" s="2">
        <v>61</v>
      </c>
      <c r="B63" t="s">
        <v>1193</v>
      </c>
      <c r="C63" t="s">
        <v>1194</v>
      </c>
      <c r="D63" t="s">
        <v>1195</v>
      </c>
      <c r="E63" t="s">
        <v>1196</v>
      </c>
      <c r="F63" t="s">
        <v>1197</v>
      </c>
      <c r="G63" t="s">
        <v>1198</v>
      </c>
      <c r="I63" t="s">
        <v>970</v>
      </c>
      <c r="J63">
        <v>1</v>
      </c>
      <c r="K63">
        <v>-1000</v>
      </c>
      <c r="L63">
        <v>1000</v>
      </c>
      <c r="M63">
        <v>0</v>
      </c>
      <c r="N63">
        <v>1</v>
      </c>
      <c r="O63" s="2">
        <v>61</v>
      </c>
    </row>
    <row r="64" spans="1:15" x14ac:dyDescent="0.25">
      <c r="A64" s="2">
        <v>62</v>
      </c>
      <c r="B64" t="s">
        <v>1199</v>
      </c>
      <c r="C64" t="s">
        <v>1200</v>
      </c>
      <c r="D64" t="s">
        <v>1201</v>
      </c>
      <c r="E64" t="s">
        <v>1202</v>
      </c>
      <c r="F64" t="s">
        <v>1203</v>
      </c>
      <c r="G64" t="s">
        <v>1203</v>
      </c>
      <c r="I64" t="s">
        <v>944</v>
      </c>
      <c r="J64">
        <v>1</v>
      </c>
      <c r="K64">
        <v>-1000</v>
      </c>
      <c r="L64">
        <v>1000</v>
      </c>
      <c r="M64">
        <v>0</v>
      </c>
      <c r="N64">
        <v>1</v>
      </c>
      <c r="O64" s="2">
        <v>62</v>
      </c>
    </row>
    <row r="65" spans="1:15" x14ac:dyDescent="0.25">
      <c r="A65" s="2">
        <v>63</v>
      </c>
      <c r="B65" t="s">
        <v>1204</v>
      </c>
      <c r="C65" t="s">
        <v>262</v>
      </c>
      <c r="D65" t="s">
        <v>1205</v>
      </c>
      <c r="E65" t="s">
        <v>1206</v>
      </c>
      <c r="F65" t="s">
        <v>264</v>
      </c>
      <c r="G65" t="s">
        <v>264</v>
      </c>
      <c r="I65" t="s">
        <v>1086</v>
      </c>
      <c r="J65">
        <v>1</v>
      </c>
      <c r="K65">
        <v>-1000</v>
      </c>
      <c r="L65">
        <v>1000</v>
      </c>
      <c r="M65">
        <v>0</v>
      </c>
      <c r="N65">
        <v>1</v>
      </c>
      <c r="O65" s="2">
        <v>63</v>
      </c>
    </row>
    <row r="66" spans="1:15" x14ac:dyDescent="0.25">
      <c r="A66" s="2">
        <v>64</v>
      </c>
      <c r="B66" t="s">
        <v>1207</v>
      </c>
      <c r="C66" t="s">
        <v>1208</v>
      </c>
      <c r="D66" t="s">
        <v>1209</v>
      </c>
      <c r="E66" t="s">
        <v>1210</v>
      </c>
      <c r="I66" t="s">
        <v>1211</v>
      </c>
      <c r="J66">
        <v>1</v>
      </c>
      <c r="K66">
        <v>-1000</v>
      </c>
      <c r="L66">
        <v>1000</v>
      </c>
      <c r="M66">
        <v>0</v>
      </c>
      <c r="N66">
        <v>1</v>
      </c>
      <c r="O66" s="2">
        <v>64</v>
      </c>
    </row>
    <row r="67" spans="1:15" x14ac:dyDescent="0.25">
      <c r="A67" s="2">
        <v>65</v>
      </c>
      <c r="B67" t="s">
        <v>1212</v>
      </c>
      <c r="C67" t="s">
        <v>1213</v>
      </c>
      <c r="D67" t="s">
        <v>1214</v>
      </c>
      <c r="E67" t="s">
        <v>1215</v>
      </c>
      <c r="F67" t="s">
        <v>1216</v>
      </c>
      <c r="G67" t="s">
        <v>1216</v>
      </c>
      <c r="I67" t="s">
        <v>927</v>
      </c>
      <c r="J67">
        <v>1</v>
      </c>
      <c r="K67">
        <v>-1000</v>
      </c>
      <c r="L67">
        <v>1000</v>
      </c>
      <c r="M67">
        <v>0</v>
      </c>
      <c r="N67">
        <v>1</v>
      </c>
      <c r="O67" s="2">
        <v>65</v>
      </c>
    </row>
    <row r="68" spans="1:15" x14ac:dyDescent="0.25">
      <c r="A68" s="2">
        <v>66</v>
      </c>
      <c r="B68" t="s">
        <v>1217</v>
      </c>
      <c r="C68" t="s">
        <v>1218</v>
      </c>
      <c r="D68" t="s">
        <v>1219</v>
      </c>
      <c r="E68" t="s">
        <v>1220</v>
      </c>
      <c r="F68" t="s">
        <v>1221</v>
      </c>
      <c r="G68" t="s">
        <v>1221</v>
      </c>
      <c r="I68" t="s">
        <v>956</v>
      </c>
      <c r="J68">
        <v>1</v>
      </c>
      <c r="K68">
        <v>-1000</v>
      </c>
      <c r="L68">
        <v>1000</v>
      </c>
      <c r="M68">
        <v>0</v>
      </c>
      <c r="N68">
        <v>1</v>
      </c>
      <c r="O68" s="2">
        <v>66</v>
      </c>
    </row>
    <row r="69" spans="1:15" x14ac:dyDescent="0.25">
      <c r="A69" s="2">
        <v>67</v>
      </c>
      <c r="B69" t="s">
        <v>1222</v>
      </c>
      <c r="C69" t="s">
        <v>1223</v>
      </c>
      <c r="D69" t="s">
        <v>1224</v>
      </c>
      <c r="E69" t="s">
        <v>1225</v>
      </c>
      <c r="F69" t="s">
        <v>1226</v>
      </c>
      <c r="G69" t="s">
        <v>1226</v>
      </c>
      <c r="I69" t="s">
        <v>1003</v>
      </c>
      <c r="J69">
        <v>1</v>
      </c>
      <c r="K69">
        <v>-1000</v>
      </c>
      <c r="L69">
        <v>1000</v>
      </c>
      <c r="M69">
        <v>0</v>
      </c>
      <c r="N69">
        <v>1</v>
      </c>
      <c r="O69" s="2">
        <v>67</v>
      </c>
    </row>
    <row r="70" spans="1:15" x14ac:dyDescent="0.25">
      <c r="A70" s="2">
        <v>68</v>
      </c>
      <c r="B70" t="s">
        <v>1227</v>
      </c>
      <c r="C70" t="s">
        <v>1228</v>
      </c>
      <c r="D70" t="s">
        <v>1229</v>
      </c>
      <c r="E70" t="s">
        <v>1230</v>
      </c>
      <c r="F70" t="s">
        <v>1231</v>
      </c>
      <c r="G70" t="s">
        <v>1231</v>
      </c>
      <c r="I70" t="s">
        <v>1232</v>
      </c>
      <c r="J70">
        <v>1</v>
      </c>
      <c r="K70">
        <v>-1000</v>
      </c>
      <c r="L70">
        <v>1000</v>
      </c>
      <c r="M70">
        <v>0</v>
      </c>
      <c r="N70">
        <v>1</v>
      </c>
      <c r="O70" s="2">
        <v>68</v>
      </c>
    </row>
    <row r="71" spans="1:15" x14ac:dyDescent="0.25">
      <c r="A71" s="2">
        <v>69</v>
      </c>
      <c r="B71" t="s">
        <v>116</v>
      </c>
      <c r="C71" t="s">
        <v>117</v>
      </c>
      <c r="D71" t="s">
        <v>1233</v>
      </c>
      <c r="E71" t="s">
        <v>118</v>
      </c>
      <c r="F71" t="s">
        <v>119</v>
      </c>
      <c r="G71" t="s">
        <v>119</v>
      </c>
      <c r="I71" t="s">
        <v>956</v>
      </c>
      <c r="J71">
        <v>1</v>
      </c>
      <c r="K71">
        <v>-1000</v>
      </c>
      <c r="L71">
        <v>1000</v>
      </c>
      <c r="M71">
        <v>0</v>
      </c>
      <c r="N71">
        <v>1</v>
      </c>
      <c r="O71" s="2">
        <v>69</v>
      </c>
    </row>
    <row r="72" spans="1:15" x14ac:dyDescent="0.25">
      <c r="A72" s="2">
        <v>70</v>
      </c>
      <c r="B72" t="s">
        <v>1234</v>
      </c>
      <c r="C72" t="s">
        <v>1235</v>
      </c>
      <c r="D72" t="s">
        <v>1236</v>
      </c>
      <c r="E72" t="s">
        <v>1237</v>
      </c>
      <c r="F72" t="s">
        <v>1238</v>
      </c>
      <c r="G72" t="s">
        <v>1239</v>
      </c>
      <c r="I72" t="s">
        <v>1191</v>
      </c>
      <c r="J72">
        <v>1</v>
      </c>
      <c r="K72">
        <v>-1000</v>
      </c>
      <c r="L72">
        <v>1000</v>
      </c>
      <c r="M72">
        <v>0</v>
      </c>
      <c r="N72">
        <v>1</v>
      </c>
      <c r="O72" s="2">
        <v>70</v>
      </c>
    </row>
    <row r="73" spans="1:15" x14ac:dyDescent="0.25">
      <c r="A73" s="2">
        <v>71</v>
      </c>
      <c r="B73" t="s">
        <v>1240</v>
      </c>
      <c r="C73" t="s">
        <v>1241</v>
      </c>
      <c r="D73" t="s">
        <v>1242</v>
      </c>
      <c r="E73" t="s">
        <v>1243</v>
      </c>
      <c r="F73" t="s">
        <v>949</v>
      </c>
      <c r="G73" t="s">
        <v>949</v>
      </c>
      <c r="I73" t="s">
        <v>1003</v>
      </c>
      <c r="J73">
        <v>1</v>
      </c>
      <c r="K73">
        <v>-1000</v>
      </c>
      <c r="L73">
        <v>1000</v>
      </c>
      <c r="M73">
        <v>0</v>
      </c>
      <c r="N73">
        <v>1</v>
      </c>
      <c r="O73" s="2">
        <v>71</v>
      </c>
    </row>
    <row r="74" spans="1:15" x14ac:dyDescent="0.25">
      <c r="A74" s="2">
        <v>72</v>
      </c>
      <c r="B74" t="s">
        <v>1244</v>
      </c>
      <c r="C74" t="s">
        <v>1245</v>
      </c>
      <c r="D74" t="s">
        <v>1246</v>
      </c>
      <c r="E74" t="s">
        <v>1247</v>
      </c>
      <c r="F74" t="s">
        <v>1248</v>
      </c>
      <c r="G74" t="s">
        <v>1248</v>
      </c>
      <c r="I74" t="s">
        <v>956</v>
      </c>
      <c r="J74">
        <v>1</v>
      </c>
      <c r="K74">
        <v>-1000</v>
      </c>
      <c r="L74">
        <v>1000</v>
      </c>
      <c r="M74">
        <v>0</v>
      </c>
      <c r="N74">
        <v>1</v>
      </c>
      <c r="O74" s="2">
        <v>72</v>
      </c>
    </row>
    <row r="75" spans="1:15" x14ac:dyDescent="0.25">
      <c r="A75" s="2">
        <v>73</v>
      </c>
      <c r="B75" t="s">
        <v>1249</v>
      </c>
      <c r="C75" t="s">
        <v>1250</v>
      </c>
      <c r="D75" t="s">
        <v>1251</v>
      </c>
      <c r="E75" t="s">
        <v>1252</v>
      </c>
      <c r="F75" t="s">
        <v>1253</v>
      </c>
      <c r="G75" t="s">
        <v>1253</v>
      </c>
      <c r="I75" t="s">
        <v>1029</v>
      </c>
      <c r="J75">
        <v>1</v>
      </c>
      <c r="K75">
        <v>-1000</v>
      </c>
      <c r="L75">
        <v>1000</v>
      </c>
      <c r="M75">
        <v>0</v>
      </c>
      <c r="N75">
        <v>1</v>
      </c>
      <c r="O75" s="2">
        <v>73</v>
      </c>
    </row>
    <row r="76" spans="1:15" x14ac:dyDescent="0.25">
      <c r="A76" s="2">
        <v>74</v>
      </c>
      <c r="B76" t="s">
        <v>1254</v>
      </c>
      <c r="C76" t="s">
        <v>1255</v>
      </c>
      <c r="D76" t="s">
        <v>1256</v>
      </c>
      <c r="E76" t="s">
        <v>1257</v>
      </c>
      <c r="F76" t="s">
        <v>1258</v>
      </c>
      <c r="G76" t="s">
        <v>1258</v>
      </c>
      <c r="I76" t="s">
        <v>921</v>
      </c>
      <c r="J76">
        <v>1</v>
      </c>
      <c r="K76">
        <v>-1000</v>
      </c>
      <c r="L76">
        <v>1000</v>
      </c>
      <c r="M76">
        <v>0</v>
      </c>
      <c r="N76">
        <v>1</v>
      </c>
      <c r="O76" s="2">
        <v>74</v>
      </c>
    </row>
    <row r="77" spans="1:15" x14ac:dyDescent="0.25">
      <c r="A77" s="2">
        <v>75</v>
      </c>
      <c r="B77" t="s">
        <v>1259</v>
      </c>
      <c r="C77" t="s">
        <v>1260</v>
      </c>
      <c r="D77" t="s">
        <v>1261</v>
      </c>
      <c r="E77" t="s">
        <v>1262</v>
      </c>
      <c r="F77" t="s">
        <v>1263</v>
      </c>
      <c r="G77" t="s">
        <v>1263</v>
      </c>
      <c r="I77" t="s">
        <v>997</v>
      </c>
      <c r="J77">
        <v>1</v>
      </c>
      <c r="K77">
        <v>-1000</v>
      </c>
      <c r="L77">
        <v>1000</v>
      </c>
      <c r="M77">
        <v>0</v>
      </c>
      <c r="N77">
        <v>1</v>
      </c>
      <c r="O77" s="2">
        <v>75</v>
      </c>
    </row>
    <row r="78" spans="1:15" x14ac:dyDescent="0.25">
      <c r="A78" s="2">
        <v>76</v>
      </c>
      <c r="B78" t="s">
        <v>120</v>
      </c>
      <c r="C78" t="s">
        <v>121</v>
      </c>
      <c r="D78" t="s">
        <v>1264</v>
      </c>
      <c r="E78" t="s">
        <v>122</v>
      </c>
      <c r="F78" t="s">
        <v>123</v>
      </c>
      <c r="G78" t="s">
        <v>123</v>
      </c>
      <c r="I78" t="s">
        <v>956</v>
      </c>
      <c r="J78">
        <v>1</v>
      </c>
      <c r="K78">
        <v>-1000</v>
      </c>
      <c r="L78">
        <v>1000</v>
      </c>
      <c r="M78">
        <v>0</v>
      </c>
      <c r="N78">
        <v>1</v>
      </c>
      <c r="O78" s="2">
        <v>76</v>
      </c>
    </row>
    <row r="79" spans="1:15" x14ac:dyDescent="0.25">
      <c r="A79" s="2">
        <v>77</v>
      </c>
      <c r="B79" t="s">
        <v>1265</v>
      </c>
      <c r="C79" t="s">
        <v>1266</v>
      </c>
      <c r="D79" t="s">
        <v>1267</v>
      </c>
      <c r="E79" t="s">
        <v>1268</v>
      </c>
      <c r="F79" t="s">
        <v>1269</v>
      </c>
      <c r="G79" t="s">
        <v>1269</v>
      </c>
      <c r="I79" t="s">
        <v>1270</v>
      </c>
      <c r="J79">
        <v>1</v>
      </c>
      <c r="K79">
        <v>-1000</v>
      </c>
      <c r="L79">
        <v>1000</v>
      </c>
      <c r="M79">
        <v>0</v>
      </c>
      <c r="N79">
        <v>1</v>
      </c>
      <c r="O79" s="2">
        <v>77</v>
      </c>
    </row>
    <row r="80" spans="1:15" x14ac:dyDescent="0.25">
      <c r="A80" s="2">
        <v>78</v>
      </c>
      <c r="B80" t="s">
        <v>124</v>
      </c>
      <c r="C80" t="s">
        <v>125</v>
      </c>
      <c r="D80" t="s">
        <v>1271</v>
      </c>
      <c r="E80" t="s">
        <v>126</v>
      </c>
      <c r="I80" t="s">
        <v>1008</v>
      </c>
      <c r="J80">
        <v>1</v>
      </c>
      <c r="K80">
        <v>-1000</v>
      </c>
      <c r="L80">
        <v>1000</v>
      </c>
      <c r="M80">
        <v>0</v>
      </c>
      <c r="N80">
        <v>1</v>
      </c>
      <c r="O80" s="2">
        <v>78</v>
      </c>
    </row>
    <row r="81" spans="1:15" x14ac:dyDescent="0.25">
      <c r="A81" s="2">
        <v>79</v>
      </c>
      <c r="B81" t="s">
        <v>1272</v>
      </c>
      <c r="C81" t="s">
        <v>1273</v>
      </c>
      <c r="D81" t="s">
        <v>1274</v>
      </c>
      <c r="E81" t="s">
        <v>1275</v>
      </c>
      <c r="I81" t="s">
        <v>970</v>
      </c>
      <c r="J81">
        <v>1</v>
      </c>
      <c r="K81">
        <v>-1000</v>
      </c>
      <c r="L81">
        <v>1000</v>
      </c>
      <c r="M81">
        <v>0</v>
      </c>
      <c r="N81">
        <v>1</v>
      </c>
      <c r="O81" s="2">
        <v>79</v>
      </c>
    </row>
    <row r="82" spans="1:15" x14ac:dyDescent="0.25">
      <c r="A82" s="2">
        <v>80</v>
      </c>
      <c r="B82" t="s">
        <v>1276</v>
      </c>
      <c r="C82" t="s">
        <v>1277</v>
      </c>
      <c r="D82" t="s">
        <v>1278</v>
      </c>
      <c r="E82" t="s">
        <v>1279</v>
      </c>
      <c r="F82" t="s">
        <v>1280</v>
      </c>
      <c r="G82" t="s">
        <v>1280</v>
      </c>
      <c r="I82" t="s">
        <v>956</v>
      </c>
      <c r="J82">
        <v>1</v>
      </c>
      <c r="K82">
        <v>-1000</v>
      </c>
      <c r="L82">
        <v>1000</v>
      </c>
      <c r="M82">
        <v>0</v>
      </c>
      <c r="N82">
        <v>1</v>
      </c>
      <c r="O82" s="2">
        <v>80</v>
      </c>
    </row>
    <row r="83" spans="1:15" x14ac:dyDescent="0.25">
      <c r="A83" s="2">
        <v>81</v>
      </c>
      <c r="B83" t="s">
        <v>1281</v>
      </c>
      <c r="C83" t="s">
        <v>1282</v>
      </c>
      <c r="D83" t="s">
        <v>1283</v>
      </c>
      <c r="E83" t="s">
        <v>1284</v>
      </c>
      <c r="F83" t="s">
        <v>1285</v>
      </c>
      <c r="G83" t="s">
        <v>1285</v>
      </c>
      <c r="I83" t="s">
        <v>956</v>
      </c>
      <c r="J83">
        <v>1</v>
      </c>
      <c r="K83">
        <v>-1000</v>
      </c>
      <c r="L83">
        <v>1000</v>
      </c>
      <c r="M83">
        <v>0</v>
      </c>
      <c r="N83">
        <v>1</v>
      </c>
      <c r="O83" s="2">
        <v>81</v>
      </c>
    </row>
    <row r="84" spans="1:15" x14ac:dyDescent="0.25">
      <c r="A84" s="2">
        <v>82</v>
      </c>
      <c r="B84" t="s">
        <v>127</v>
      </c>
      <c r="C84" t="s">
        <v>128</v>
      </c>
      <c r="D84" t="s">
        <v>1286</v>
      </c>
      <c r="E84" t="s">
        <v>129</v>
      </c>
      <c r="F84" t="s">
        <v>130</v>
      </c>
      <c r="G84" t="s">
        <v>624</v>
      </c>
      <c r="I84" t="s">
        <v>956</v>
      </c>
      <c r="J84">
        <v>1</v>
      </c>
      <c r="K84">
        <v>-1000</v>
      </c>
      <c r="L84">
        <v>1000</v>
      </c>
      <c r="M84">
        <v>0</v>
      </c>
      <c r="N84">
        <v>1</v>
      </c>
      <c r="O84" s="2">
        <v>82</v>
      </c>
    </row>
    <row r="85" spans="1:15" x14ac:dyDescent="0.25">
      <c r="A85" s="2">
        <v>83</v>
      </c>
      <c r="B85" t="s">
        <v>1287</v>
      </c>
      <c r="C85" t="s">
        <v>1288</v>
      </c>
      <c r="D85" t="s">
        <v>1289</v>
      </c>
      <c r="E85" t="s">
        <v>1290</v>
      </c>
      <c r="F85" t="s">
        <v>1291</v>
      </c>
      <c r="G85" t="s">
        <v>1291</v>
      </c>
      <c r="I85" t="s">
        <v>1292</v>
      </c>
      <c r="J85">
        <v>1</v>
      </c>
      <c r="K85">
        <v>-1000</v>
      </c>
      <c r="L85">
        <v>1000</v>
      </c>
      <c r="M85">
        <v>0</v>
      </c>
      <c r="N85">
        <v>1</v>
      </c>
      <c r="O85" s="2">
        <v>83</v>
      </c>
    </row>
    <row r="86" spans="1:15" x14ac:dyDescent="0.25">
      <c r="A86" s="2">
        <v>84</v>
      </c>
      <c r="B86" t="s">
        <v>1293</v>
      </c>
      <c r="C86" t="s">
        <v>1294</v>
      </c>
      <c r="D86" t="s">
        <v>1295</v>
      </c>
      <c r="E86" t="s">
        <v>1296</v>
      </c>
      <c r="F86" t="s">
        <v>165</v>
      </c>
      <c r="G86" t="s">
        <v>628</v>
      </c>
      <c r="I86" t="s">
        <v>1297</v>
      </c>
      <c r="J86">
        <v>1</v>
      </c>
      <c r="K86">
        <v>-1000</v>
      </c>
      <c r="L86">
        <v>1000</v>
      </c>
      <c r="M86">
        <v>0</v>
      </c>
      <c r="N86">
        <v>1</v>
      </c>
      <c r="O86" s="2">
        <v>84</v>
      </c>
    </row>
    <row r="87" spans="1:15" x14ac:dyDescent="0.25">
      <c r="A87" s="2">
        <v>85</v>
      </c>
      <c r="B87" t="s">
        <v>1298</v>
      </c>
      <c r="C87" t="s">
        <v>1299</v>
      </c>
      <c r="D87" t="s">
        <v>1300</v>
      </c>
      <c r="E87" t="s">
        <v>1301</v>
      </c>
      <c r="F87" t="s">
        <v>1302</v>
      </c>
      <c r="G87" t="s">
        <v>1303</v>
      </c>
      <c r="I87" t="s">
        <v>1304</v>
      </c>
      <c r="J87">
        <v>1</v>
      </c>
      <c r="K87">
        <v>-1000</v>
      </c>
      <c r="L87">
        <v>1000</v>
      </c>
      <c r="M87">
        <v>0</v>
      </c>
      <c r="N87">
        <v>1</v>
      </c>
      <c r="O87" s="2">
        <v>85</v>
      </c>
    </row>
    <row r="88" spans="1:15" x14ac:dyDescent="0.25">
      <c r="A88" s="2">
        <v>86</v>
      </c>
      <c r="B88" t="s">
        <v>1305</v>
      </c>
      <c r="C88" t="s">
        <v>1306</v>
      </c>
      <c r="D88" t="s">
        <v>1307</v>
      </c>
      <c r="E88" t="s">
        <v>1308</v>
      </c>
      <c r="F88" t="s">
        <v>1309</v>
      </c>
      <c r="G88" t="s">
        <v>1309</v>
      </c>
      <c r="I88" t="s">
        <v>1310</v>
      </c>
      <c r="J88">
        <v>1</v>
      </c>
      <c r="K88">
        <v>-1000</v>
      </c>
      <c r="L88">
        <v>1000</v>
      </c>
      <c r="M88">
        <v>0</v>
      </c>
      <c r="N88">
        <v>1</v>
      </c>
      <c r="O88" s="2">
        <v>86</v>
      </c>
    </row>
    <row r="89" spans="1:15" x14ac:dyDescent="0.25">
      <c r="A89" s="2">
        <v>87</v>
      </c>
      <c r="B89" t="s">
        <v>1311</v>
      </c>
      <c r="C89" t="s">
        <v>1312</v>
      </c>
      <c r="D89" t="s">
        <v>1313</v>
      </c>
      <c r="E89" t="s">
        <v>1314</v>
      </c>
      <c r="F89" t="s">
        <v>1315</v>
      </c>
      <c r="G89" t="s">
        <v>1316</v>
      </c>
      <c r="I89" t="s">
        <v>956</v>
      </c>
      <c r="J89">
        <v>1</v>
      </c>
      <c r="K89">
        <v>-1000</v>
      </c>
      <c r="L89">
        <v>1000</v>
      </c>
      <c r="M89">
        <v>0</v>
      </c>
      <c r="N89">
        <v>1</v>
      </c>
      <c r="O89" s="2">
        <v>87</v>
      </c>
    </row>
    <row r="90" spans="1:15" x14ac:dyDescent="0.25">
      <c r="A90" s="2">
        <v>88</v>
      </c>
      <c r="B90" t="s">
        <v>131</v>
      </c>
      <c r="C90" t="s">
        <v>132</v>
      </c>
      <c r="D90" t="s">
        <v>1317</v>
      </c>
      <c r="E90" t="s">
        <v>133</v>
      </c>
      <c r="F90" t="s">
        <v>134</v>
      </c>
      <c r="G90" t="s">
        <v>625</v>
      </c>
      <c r="I90" t="s">
        <v>1008</v>
      </c>
      <c r="J90">
        <v>1</v>
      </c>
      <c r="K90">
        <v>-1000</v>
      </c>
      <c r="L90">
        <v>1000</v>
      </c>
      <c r="M90">
        <v>0</v>
      </c>
      <c r="N90">
        <v>1</v>
      </c>
      <c r="O90" s="2">
        <v>88</v>
      </c>
    </row>
    <row r="91" spans="1:15" x14ac:dyDescent="0.25">
      <c r="A91" s="2">
        <v>89</v>
      </c>
      <c r="B91" t="s">
        <v>1318</v>
      </c>
      <c r="C91" t="s">
        <v>1319</v>
      </c>
      <c r="D91" t="s">
        <v>1320</v>
      </c>
      <c r="E91" t="s">
        <v>1321</v>
      </c>
      <c r="F91" t="s">
        <v>1322</v>
      </c>
      <c r="G91" t="s">
        <v>1322</v>
      </c>
      <c r="I91" t="s">
        <v>956</v>
      </c>
      <c r="J91">
        <v>1</v>
      </c>
      <c r="K91">
        <v>-1000</v>
      </c>
      <c r="L91">
        <v>1000</v>
      </c>
      <c r="M91">
        <v>0</v>
      </c>
      <c r="N91">
        <v>1</v>
      </c>
      <c r="O91" s="2">
        <v>89</v>
      </c>
    </row>
    <row r="92" spans="1:15" x14ac:dyDescent="0.25">
      <c r="A92" s="2">
        <v>90</v>
      </c>
      <c r="B92" t="s">
        <v>135</v>
      </c>
      <c r="C92" t="s">
        <v>136</v>
      </c>
      <c r="D92" t="s">
        <v>1323</v>
      </c>
      <c r="E92" t="s">
        <v>137</v>
      </c>
      <c r="F92" t="s">
        <v>138</v>
      </c>
      <c r="G92" t="s">
        <v>138</v>
      </c>
      <c r="I92" t="s">
        <v>1324</v>
      </c>
      <c r="J92">
        <v>1</v>
      </c>
      <c r="K92">
        <v>-1000</v>
      </c>
      <c r="L92">
        <v>1000</v>
      </c>
      <c r="M92">
        <v>0</v>
      </c>
      <c r="N92">
        <v>1</v>
      </c>
      <c r="O92" s="2">
        <v>90</v>
      </c>
    </row>
    <row r="93" spans="1:15" x14ac:dyDescent="0.25">
      <c r="A93" s="2">
        <v>91</v>
      </c>
      <c r="B93" t="s">
        <v>1325</v>
      </c>
      <c r="C93" t="s">
        <v>1326</v>
      </c>
      <c r="D93" t="s">
        <v>1327</v>
      </c>
      <c r="E93" t="s">
        <v>1328</v>
      </c>
      <c r="F93" t="s">
        <v>1329</v>
      </c>
      <c r="G93" t="s">
        <v>1329</v>
      </c>
      <c r="I93" t="s">
        <v>1104</v>
      </c>
      <c r="J93">
        <v>1</v>
      </c>
      <c r="K93">
        <v>-1000</v>
      </c>
      <c r="L93">
        <v>1000</v>
      </c>
      <c r="M93">
        <v>0</v>
      </c>
      <c r="N93">
        <v>1</v>
      </c>
      <c r="O93" s="2">
        <v>91</v>
      </c>
    </row>
    <row r="94" spans="1:15" x14ac:dyDescent="0.25">
      <c r="A94" s="2">
        <v>92</v>
      </c>
      <c r="B94" t="s">
        <v>1330</v>
      </c>
      <c r="C94" t="s">
        <v>1331</v>
      </c>
      <c r="D94" t="s">
        <v>1332</v>
      </c>
      <c r="E94" t="s">
        <v>1333</v>
      </c>
      <c r="F94" t="s">
        <v>983</v>
      </c>
      <c r="G94" t="s">
        <v>983</v>
      </c>
      <c r="I94" t="s">
        <v>1098</v>
      </c>
      <c r="J94">
        <v>1</v>
      </c>
      <c r="K94">
        <v>-1000</v>
      </c>
      <c r="L94">
        <v>1000</v>
      </c>
      <c r="M94">
        <v>0</v>
      </c>
      <c r="N94">
        <v>1</v>
      </c>
      <c r="O94" s="2">
        <v>92</v>
      </c>
    </row>
    <row r="95" spans="1:15" x14ac:dyDescent="0.25">
      <c r="A95" s="2">
        <v>93</v>
      </c>
      <c r="B95" t="s">
        <v>139</v>
      </c>
      <c r="C95" t="s">
        <v>140</v>
      </c>
      <c r="D95" t="s">
        <v>1334</v>
      </c>
      <c r="E95" t="s">
        <v>141</v>
      </c>
      <c r="F95" t="s">
        <v>142</v>
      </c>
      <c r="G95" t="s">
        <v>142</v>
      </c>
      <c r="I95" t="s">
        <v>956</v>
      </c>
      <c r="J95">
        <v>1</v>
      </c>
      <c r="K95">
        <v>-1000</v>
      </c>
      <c r="L95">
        <v>1000</v>
      </c>
      <c r="M95">
        <v>0</v>
      </c>
      <c r="N95">
        <v>1</v>
      </c>
      <c r="O95" s="2">
        <v>93</v>
      </c>
    </row>
    <row r="96" spans="1:15" x14ac:dyDescent="0.25">
      <c r="A96" s="2">
        <v>94</v>
      </c>
      <c r="B96" t="s">
        <v>1335</v>
      </c>
      <c r="C96" t="s">
        <v>1336</v>
      </c>
      <c r="D96" t="s">
        <v>1337</v>
      </c>
      <c r="E96" t="s">
        <v>1338</v>
      </c>
      <c r="F96" t="s">
        <v>1339</v>
      </c>
      <c r="G96" t="s">
        <v>1339</v>
      </c>
      <c r="I96" t="s">
        <v>1211</v>
      </c>
      <c r="J96">
        <v>1</v>
      </c>
      <c r="K96">
        <v>-1000</v>
      </c>
      <c r="L96">
        <v>1000</v>
      </c>
      <c r="M96">
        <v>0</v>
      </c>
      <c r="N96">
        <v>1</v>
      </c>
      <c r="O96" s="2">
        <v>94</v>
      </c>
    </row>
    <row r="97" spans="1:15" x14ac:dyDescent="0.25">
      <c r="A97" s="2">
        <v>95</v>
      </c>
      <c r="B97" t="s">
        <v>1340</v>
      </c>
      <c r="C97" t="s">
        <v>1341</v>
      </c>
      <c r="D97" t="s">
        <v>1342</v>
      </c>
      <c r="E97" t="s">
        <v>1343</v>
      </c>
      <c r="F97" t="s">
        <v>1344</v>
      </c>
      <c r="G97" t="s">
        <v>1344</v>
      </c>
      <c r="I97" t="s">
        <v>956</v>
      </c>
      <c r="J97">
        <v>1</v>
      </c>
      <c r="K97">
        <v>-1000</v>
      </c>
      <c r="L97">
        <v>1000</v>
      </c>
      <c r="M97">
        <v>0</v>
      </c>
      <c r="N97">
        <v>1</v>
      </c>
      <c r="O97" s="2">
        <v>95</v>
      </c>
    </row>
    <row r="98" spans="1:15" x14ac:dyDescent="0.25">
      <c r="A98" s="2">
        <v>96</v>
      </c>
      <c r="B98" t="s">
        <v>143</v>
      </c>
      <c r="C98" t="s">
        <v>144</v>
      </c>
      <c r="D98" t="s">
        <v>1345</v>
      </c>
      <c r="E98" t="s">
        <v>145</v>
      </c>
      <c r="F98" t="s">
        <v>146</v>
      </c>
      <c r="G98" t="s">
        <v>626</v>
      </c>
      <c r="I98" t="s">
        <v>1297</v>
      </c>
      <c r="J98">
        <v>1</v>
      </c>
      <c r="K98">
        <v>-1000</v>
      </c>
      <c r="L98">
        <v>1000</v>
      </c>
      <c r="M98">
        <v>0</v>
      </c>
      <c r="N98">
        <v>1</v>
      </c>
      <c r="O98" s="2">
        <v>96</v>
      </c>
    </row>
    <row r="99" spans="1:15" x14ac:dyDescent="0.25">
      <c r="A99" s="2">
        <v>97</v>
      </c>
      <c r="B99" t="s">
        <v>1346</v>
      </c>
      <c r="C99" t="s">
        <v>1347</v>
      </c>
      <c r="D99" t="s">
        <v>1348</v>
      </c>
      <c r="E99" t="s">
        <v>1349</v>
      </c>
      <c r="F99" t="s">
        <v>146</v>
      </c>
      <c r="G99" t="s">
        <v>626</v>
      </c>
      <c r="I99" t="s">
        <v>1008</v>
      </c>
      <c r="J99">
        <v>1</v>
      </c>
      <c r="K99">
        <v>-1000</v>
      </c>
      <c r="L99">
        <v>1000</v>
      </c>
      <c r="M99">
        <v>0</v>
      </c>
      <c r="N99">
        <v>1</v>
      </c>
      <c r="O99" s="2">
        <v>97</v>
      </c>
    </row>
    <row r="100" spans="1:15" x14ac:dyDescent="0.25">
      <c r="A100" s="2">
        <v>98</v>
      </c>
      <c r="B100" t="s">
        <v>1350</v>
      </c>
      <c r="C100" t="s">
        <v>1351</v>
      </c>
      <c r="D100" t="s">
        <v>1352</v>
      </c>
      <c r="E100" t="s">
        <v>1353</v>
      </c>
      <c r="F100" t="s">
        <v>204</v>
      </c>
      <c r="G100" t="s">
        <v>635</v>
      </c>
      <c r="I100" t="s">
        <v>964</v>
      </c>
      <c r="J100">
        <v>1</v>
      </c>
      <c r="K100">
        <v>-1000</v>
      </c>
      <c r="L100">
        <v>1000</v>
      </c>
      <c r="M100">
        <v>0</v>
      </c>
      <c r="N100">
        <v>1</v>
      </c>
      <c r="O100" s="2">
        <v>98</v>
      </c>
    </row>
    <row r="101" spans="1:15" x14ac:dyDescent="0.25">
      <c r="A101" s="2">
        <v>99</v>
      </c>
      <c r="B101" t="s">
        <v>1354</v>
      </c>
      <c r="C101" t="s">
        <v>1355</v>
      </c>
      <c r="D101" t="s">
        <v>1356</v>
      </c>
      <c r="E101" t="s">
        <v>1357</v>
      </c>
      <c r="F101" t="s">
        <v>1358</v>
      </c>
      <c r="G101" t="s">
        <v>1359</v>
      </c>
      <c r="I101" t="s">
        <v>1211</v>
      </c>
      <c r="J101">
        <v>1</v>
      </c>
      <c r="K101">
        <v>-1000</v>
      </c>
      <c r="L101">
        <v>1000</v>
      </c>
      <c r="M101">
        <v>0</v>
      </c>
      <c r="N101">
        <v>1</v>
      </c>
      <c r="O101" s="2">
        <v>99</v>
      </c>
    </row>
    <row r="102" spans="1:15" x14ac:dyDescent="0.25">
      <c r="A102" s="2">
        <v>100</v>
      </c>
      <c r="B102" t="s">
        <v>1360</v>
      </c>
      <c r="C102" t="s">
        <v>1361</v>
      </c>
      <c r="D102" t="s">
        <v>1362</v>
      </c>
      <c r="E102" t="s">
        <v>1363</v>
      </c>
      <c r="F102" t="s">
        <v>1364</v>
      </c>
      <c r="G102" t="s">
        <v>1364</v>
      </c>
      <c r="I102" t="s">
        <v>1365</v>
      </c>
      <c r="J102">
        <v>1</v>
      </c>
      <c r="K102">
        <v>-1000</v>
      </c>
      <c r="L102">
        <v>1000</v>
      </c>
      <c r="M102">
        <v>0</v>
      </c>
      <c r="N102">
        <v>1</v>
      </c>
      <c r="O102" s="2">
        <v>100</v>
      </c>
    </row>
    <row r="103" spans="1:15" x14ac:dyDescent="0.25">
      <c r="A103" s="2">
        <v>101</v>
      </c>
      <c r="B103" t="s">
        <v>147</v>
      </c>
      <c r="C103" t="s">
        <v>148</v>
      </c>
      <c r="D103" t="s">
        <v>1366</v>
      </c>
      <c r="E103" t="s">
        <v>149</v>
      </c>
      <c r="F103" t="s">
        <v>150</v>
      </c>
      <c r="G103" t="s">
        <v>150</v>
      </c>
      <c r="I103" t="s">
        <v>956</v>
      </c>
      <c r="J103">
        <v>1</v>
      </c>
      <c r="K103">
        <v>-1000</v>
      </c>
      <c r="L103">
        <v>1000</v>
      </c>
      <c r="M103">
        <v>0</v>
      </c>
      <c r="N103">
        <v>1</v>
      </c>
      <c r="O103" s="2">
        <v>101</v>
      </c>
    </row>
    <row r="104" spans="1:15" x14ac:dyDescent="0.25">
      <c r="A104" s="2">
        <v>102</v>
      </c>
      <c r="B104" t="s">
        <v>1367</v>
      </c>
      <c r="C104" t="s">
        <v>1368</v>
      </c>
      <c r="D104" t="s">
        <v>1369</v>
      </c>
      <c r="E104" t="s">
        <v>1370</v>
      </c>
      <c r="F104" t="s">
        <v>1371</v>
      </c>
      <c r="G104" t="s">
        <v>1371</v>
      </c>
      <c r="I104" t="s">
        <v>1270</v>
      </c>
      <c r="J104">
        <v>1</v>
      </c>
      <c r="K104">
        <v>-1000</v>
      </c>
      <c r="L104">
        <v>1000</v>
      </c>
      <c r="M104">
        <v>0</v>
      </c>
      <c r="N104">
        <v>1</v>
      </c>
      <c r="O104" s="2">
        <v>102</v>
      </c>
    </row>
    <row r="105" spans="1:15" x14ac:dyDescent="0.25">
      <c r="A105" s="2">
        <v>103</v>
      </c>
      <c r="B105" t="s">
        <v>1372</v>
      </c>
      <c r="C105" t="s">
        <v>1373</v>
      </c>
      <c r="D105" t="s">
        <v>1374</v>
      </c>
      <c r="E105" t="s">
        <v>1375</v>
      </c>
      <c r="F105" t="s">
        <v>1376</v>
      </c>
      <c r="G105" t="s">
        <v>1376</v>
      </c>
      <c r="I105" t="s">
        <v>1029</v>
      </c>
      <c r="J105">
        <v>1</v>
      </c>
      <c r="K105">
        <v>-1000</v>
      </c>
      <c r="L105">
        <v>1000</v>
      </c>
      <c r="M105">
        <v>0</v>
      </c>
      <c r="N105">
        <v>1</v>
      </c>
      <c r="O105" s="2">
        <v>103</v>
      </c>
    </row>
    <row r="106" spans="1:15" x14ac:dyDescent="0.25">
      <c r="A106" s="2">
        <v>104</v>
      </c>
      <c r="B106" t="s">
        <v>1377</v>
      </c>
      <c r="C106" t="s">
        <v>1378</v>
      </c>
      <c r="D106" t="s">
        <v>1379</v>
      </c>
      <c r="E106" t="s">
        <v>1380</v>
      </c>
      <c r="F106" t="s">
        <v>1381</v>
      </c>
      <c r="G106" t="s">
        <v>1382</v>
      </c>
      <c r="I106" t="s">
        <v>1093</v>
      </c>
      <c r="J106">
        <v>1</v>
      </c>
      <c r="K106">
        <v>-1000</v>
      </c>
      <c r="L106">
        <v>1000</v>
      </c>
      <c r="M106">
        <v>0</v>
      </c>
      <c r="N106">
        <v>1</v>
      </c>
      <c r="O106" s="2">
        <v>104</v>
      </c>
    </row>
    <row r="107" spans="1:15" x14ac:dyDescent="0.25">
      <c r="A107" s="2">
        <v>105</v>
      </c>
      <c r="B107" t="s">
        <v>1383</v>
      </c>
      <c r="C107" t="s">
        <v>1384</v>
      </c>
      <c r="D107" t="s">
        <v>1385</v>
      </c>
      <c r="E107" t="s">
        <v>1386</v>
      </c>
      <c r="F107" t="s">
        <v>546</v>
      </c>
      <c r="G107" t="s">
        <v>546</v>
      </c>
      <c r="I107" t="s">
        <v>944</v>
      </c>
      <c r="J107">
        <v>1</v>
      </c>
      <c r="K107">
        <v>-1000</v>
      </c>
      <c r="L107">
        <v>1000</v>
      </c>
      <c r="M107">
        <v>0</v>
      </c>
      <c r="N107">
        <v>1</v>
      </c>
      <c r="O107" s="2">
        <v>105</v>
      </c>
    </row>
    <row r="108" spans="1:15" x14ac:dyDescent="0.25">
      <c r="A108" s="2">
        <v>106</v>
      </c>
      <c r="B108" t="s">
        <v>1387</v>
      </c>
      <c r="C108" t="s">
        <v>1388</v>
      </c>
      <c r="D108" t="s">
        <v>1389</v>
      </c>
      <c r="E108" t="s">
        <v>1390</v>
      </c>
      <c r="F108" t="s">
        <v>1391</v>
      </c>
      <c r="G108" t="s">
        <v>1392</v>
      </c>
      <c r="I108" t="s">
        <v>956</v>
      </c>
      <c r="J108">
        <v>1</v>
      </c>
      <c r="K108">
        <v>-1000</v>
      </c>
      <c r="L108">
        <v>1000</v>
      </c>
      <c r="M108">
        <v>0</v>
      </c>
      <c r="N108">
        <v>1</v>
      </c>
      <c r="O108" s="2">
        <v>106</v>
      </c>
    </row>
    <row r="109" spans="1:15" x14ac:dyDescent="0.25">
      <c r="A109" s="2">
        <v>107</v>
      </c>
      <c r="B109" t="s">
        <v>1393</v>
      </c>
      <c r="C109" t="s">
        <v>1394</v>
      </c>
      <c r="D109" t="s">
        <v>1395</v>
      </c>
      <c r="E109" t="s">
        <v>1396</v>
      </c>
      <c r="F109" t="s">
        <v>1397</v>
      </c>
      <c r="G109" t="s">
        <v>1397</v>
      </c>
      <c r="I109" t="s">
        <v>1398</v>
      </c>
      <c r="J109">
        <v>1</v>
      </c>
      <c r="K109">
        <v>-1000</v>
      </c>
      <c r="L109">
        <v>1000</v>
      </c>
      <c r="M109">
        <v>0</v>
      </c>
      <c r="N109">
        <v>1</v>
      </c>
      <c r="O109" s="2">
        <v>107</v>
      </c>
    </row>
    <row r="110" spans="1:15" x14ac:dyDescent="0.25">
      <c r="A110" s="2">
        <v>108</v>
      </c>
      <c r="B110" t="s">
        <v>1399</v>
      </c>
      <c r="C110" t="s">
        <v>1400</v>
      </c>
      <c r="D110" t="s">
        <v>1401</v>
      </c>
      <c r="E110" t="s">
        <v>1402</v>
      </c>
      <c r="F110" t="s">
        <v>1403</v>
      </c>
      <c r="G110" t="s">
        <v>1404</v>
      </c>
      <c r="I110" t="s">
        <v>956</v>
      </c>
      <c r="J110">
        <v>1</v>
      </c>
      <c r="K110">
        <v>-1000</v>
      </c>
      <c r="L110">
        <v>1000</v>
      </c>
      <c r="M110">
        <v>0</v>
      </c>
      <c r="N110">
        <v>1</v>
      </c>
      <c r="O110" s="2">
        <v>108</v>
      </c>
    </row>
    <row r="111" spans="1:15" x14ac:dyDescent="0.25">
      <c r="A111" s="2">
        <v>109</v>
      </c>
      <c r="B111" t="s">
        <v>1405</v>
      </c>
      <c r="C111" t="s">
        <v>1406</v>
      </c>
      <c r="D111" t="s">
        <v>1407</v>
      </c>
      <c r="E111" t="s">
        <v>1408</v>
      </c>
      <c r="F111" t="s">
        <v>1409</v>
      </c>
      <c r="G111" t="s">
        <v>1409</v>
      </c>
      <c r="I111" t="s">
        <v>950</v>
      </c>
      <c r="J111">
        <v>1</v>
      </c>
      <c r="K111">
        <v>-1000</v>
      </c>
      <c r="L111">
        <v>1000</v>
      </c>
      <c r="M111">
        <v>0</v>
      </c>
      <c r="N111">
        <v>1</v>
      </c>
      <c r="O111" s="2">
        <v>109</v>
      </c>
    </row>
    <row r="112" spans="1:15" x14ac:dyDescent="0.25">
      <c r="A112" s="2">
        <v>110</v>
      </c>
      <c r="B112" t="s">
        <v>1410</v>
      </c>
      <c r="C112" t="s">
        <v>1411</v>
      </c>
      <c r="D112" t="s">
        <v>1412</v>
      </c>
      <c r="E112" t="s">
        <v>1413</v>
      </c>
      <c r="F112" t="s">
        <v>395</v>
      </c>
      <c r="G112" t="s">
        <v>656</v>
      </c>
      <c r="I112" t="s">
        <v>1414</v>
      </c>
      <c r="J112">
        <v>1</v>
      </c>
      <c r="K112">
        <v>-1000</v>
      </c>
      <c r="L112">
        <v>1000</v>
      </c>
      <c r="M112">
        <v>0</v>
      </c>
      <c r="N112">
        <v>1</v>
      </c>
      <c r="O112" s="2">
        <v>110</v>
      </c>
    </row>
    <row r="113" spans="1:15" x14ac:dyDescent="0.25">
      <c r="A113" s="2">
        <v>111</v>
      </c>
      <c r="B113" t="s">
        <v>1415</v>
      </c>
      <c r="C113" t="s">
        <v>1416</v>
      </c>
      <c r="D113" t="s">
        <v>1417</v>
      </c>
      <c r="E113" t="s">
        <v>1418</v>
      </c>
      <c r="F113" t="s">
        <v>1419</v>
      </c>
      <c r="G113" t="s">
        <v>1420</v>
      </c>
      <c r="I113" t="s">
        <v>1029</v>
      </c>
      <c r="J113">
        <v>1</v>
      </c>
      <c r="K113">
        <v>-1000</v>
      </c>
      <c r="L113">
        <v>1000</v>
      </c>
      <c r="M113">
        <v>0</v>
      </c>
      <c r="N113">
        <v>1</v>
      </c>
      <c r="O113" s="2">
        <v>111</v>
      </c>
    </row>
    <row r="114" spans="1:15" x14ac:dyDescent="0.25">
      <c r="A114" s="2">
        <v>112</v>
      </c>
      <c r="B114" t="s">
        <v>1421</v>
      </c>
      <c r="C114" t="s">
        <v>1422</v>
      </c>
      <c r="D114" t="s">
        <v>1423</v>
      </c>
      <c r="E114" t="s">
        <v>1424</v>
      </c>
      <c r="F114" t="s">
        <v>1425</v>
      </c>
      <c r="G114" t="s">
        <v>1426</v>
      </c>
      <c r="I114" t="s">
        <v>1029</v>
      </c>
      <c r="J114">
        <v>1</v>
      </c>
      <c r="K114">
        <v>-1000</v>
      </c>
      <c r="L114">
        <v>1000</v>
      </c>
      <c r="M114">
        <v>0</v>
      </c>
      <c r="N114">
        <v>1</v>
      </c>
      <c r="O114" s="2">
        <v>112</v>
      </c>
    </row>
    <row r="115" spans="1:15" x14ac:dyDescent="0.25">
      <c r="A115" s="2">
        <v>113</v>
      </c>
      <c r="B115" t="s">
        <v>1427</v>
      </c>
      <c r="C115" t="s">
        <v>1428</v>
      </c>
      <c r="D115" t="s">
        <v>1429</v>
      </c>
      <c r="E115" t="s">
        <v>1430</v>
      </c>
      <c r="I115" t="s">
        <v>1003</v>
      </c>
      <c r="J115">
        <v>1</v>
      </c>
      <c r="K115">
        <v>-1000</v>
      </c>
      <c r="L115">
        <v>1000</v>
      </c>
      <c r="M115">
        <v>0</v>
      </c>
      <c r="N115">
        <v>1</v>
      </c>
      <c r="O115" s="2">
        <v>113</v>
      </c>
    </row>
    <row r="116" spans="1:15" x14ac:dyDescent="0.25">
      <c r="A116" s="2">
        <v>114</v>
      </c>
      <c r="B116" t="s">
        <v>151</v>
      </c>
      <c r="C116" t="s">
        <v>152</v>
      </c>
      <c r="D116" t="s">
        <v>1431</v>
      </c>
      <c r="E116" t="s">
        <v>153</v>
      </c>
      <c r="F116" t="s">
        <v>154</v>
      </c>
      <c r="G116" t="s">
        <v>627</v>
      </c>
      <c r="I116" t="s">
        <v>1003</v>
      </c>
      <c r="J116">
        <v>1</v>
      </c>
      <c r="K116">
        <v>-1000</v>
      </c>
      <c r="L116">
        <v>1000</v>
      </c>
      <c r="M116">
        <v>0</v>
      </c>
      <c r="N116">
        <v>1</v>
      </c>
      <c r="O116" s="2">
        <v>114</v>
      </c>
    </row>
    <row r="117" spans="1:15" x14ac:dyDescent="0.25">
      <c r="A117" s="2">
        <v>115</v>
      </c>
      <c r="B117" t="s">
        <v>155</v>
      </c>
      <c r="C117" t="s">
        <v>156</v>
      </c>
      <c r="D117" t="s">
        <v>1432</v>
      </c>
      <c r="E117" t="s">
        <v>157</v>
      </c>
      <c r="F117" t="s">
        <v>91</v>
      </c>
      <c r="G117" t="s">
        <v>619</v>
      </c>
      <c r="I117" t="s">
        <v>1324</v>
      </c>
      <c r="J117">
        <v>1</v>
      </c>
      <c r="K117">
        <v>-1000</v>
      </c>
      <c r="L117">
        <v>1000</v>
      </c>
      <c r="M117">
        <v>0</v>
      </c>
      <c r="N117">
        <v>1</v>
      </c>
      <c r="O117" s="2">
        <v>115</v>
      </c>
    </row>
    <row r="118" spans="1:15" x14ac:dyDescent="0.25">
      <c r="A118" s="2">
        <v>116</v>
      </c>
      <c r="B118" t="s">
        <v>1433</v>
      </c>
      <c r="C118" t="s">
        <v>1434</v>
      </c>
      <c r="D118" t="s">
        <v>1435</v>
      </c>
      <c r="E118" t="s">
        <v>1436</v>
      </c>
      <c r="F118" t="s">
        <v>1437</v>
      </c>
      <c r="G118" t="s">
        <v>1437</v>
      </c>
      <c r="I118" t="s">
        <v>1003</v>
      </c>
      <c r="J118">
        <v>1</v>
      </c>
      <c r="K118">
        <v>-1000</v>
      </c>
      <c r="L118">
        <v>1000</v>
      </c>
      <c r="M118">
        <v>0</v>
      </c>
      <c r="N118">
        <v>1</v>
      </c>
      <c r="O118" s="2">
        <v>116</v>
      </c>
    </row>
    <row r="119" spans="1:15" x14ac:dyDescent="0.25">
      <c r="A119" s="2">
        <v>117</v>
      </c>
      <c r="B119" t="s">
        <v>158</v>
      </c>
      <c r="C119" t="s">
        <v>159</v>
      </c>
      <c r="D119" t="s">
        <v>1438</v>
      </c>
      <c r="E119" t="s">
        <v>160</v>
      </c>
      <c r="F119" t="s">
        <v>161</v>
      </c>
      <c r="G119" t="s">
        <v>161</v>
      </c>
      <c r="I119" t="s">
        <v>1439</v>
      </c>
      <c r="J119">
        <v>1</v>
      </c>
      <c r="K119">
        <v>-1000</v>
      </c>
      <c r="L119">
        <v>1000</v>
      </c>
      <c r="M119">
        <v>0</v>
      </c>
      <c r="N119">
        <v>1</v>
      </c>
      <c r="O119" s="2">
        <v>117</v>
      </c>
    </row>
    <row r="120" spans="1:15" x14ac:dyDescent="0.25">
      <c r="A120" s="2">
        <v>118</v>
      </c>
      <c r="B120" t="s">
        <v>1440</v>
      </c>
      <c r="C120" t="s">
        <v>1441</v>
      </c>
      <c r="D120" t="s">
        <v>1442</v>
      </c>
      <c r="E120" t="s">
        <v>1443</v>
      </c>
      <c r="F120" t="s">
        <v>161</v>
      </c>
      <c r="G120" t="s">
        <v>161</v>
      </c>
      <c r="I120" t="s">
        <v>1008</v>
      </c>
      <c r="J120">
        <v>1</v>
      </c>
      <c r="K120">
        <v>-1000</v>
      </c>
      <c r="L120">
        <v>1000</v>
      </c>
      <c r="M120">
        <v>0</v>
      </c>
      <c r="N120">
        <v>1</v>
      </c>
      <c r="O120" s="2">
        <v>118</v>
      </c>
    </row>
    <row r="121" spans="1:15" x14ac:dyDescent="0.25">
      <c r="A121" s="2">
        <v>119</v>
      </c>
      <c r="B121" t="s">
        <v>162</v>
      </c>
      <c r="C121" t="s">
        <v>163</v>
      </c>
      <c r="D121" t="s">
        <v>1444</v>
      </c>
      <c r="E121" t="s">
        <v>164</v>
      </c>
      <c r="F121" t="s">
        <v>165</v>
      </c>
      <c r="G121" t="s">
        <v>628</v>
      </c>
      <c r="I121" t="s">
        <v>1445</v>
      </c>
      <c r="J121">
        <v>1</v>
      </c>
      <c r="K121">
        <v>-1000</v>
      </c>
      <c r="L121">
        <v>1000</v>
      </c>
      <c r="M121">
        <v>0</v>
      </c>
      <c r="N121">
        <v>1</v>
      </c>
      <c r="O121" s="2">
        <v>119</v>
      </c>
    </row>
    <row r="122" spans="1:15" x14ac:dyDescent="0.25">
      <c r="A122" s="2">
        <v>120</v>
      </c>
      <c r="B122" t="s">
        <v>1446</v>
      </c>
      <c r="C122" t="s">
        <v>1447</v>
      </c>
      <c r="D122" t="s">
        <v>1448</v>
      </c>
      <c r="E122" t="s">
        <v>1449</v>
      </c>
      <c r="F122" t="s">
        <v>1450</v>
      </c>
      <c r="G122" t="s">
        <v>1450</v>
      </c>
      <c r="I122" t="s">
        <v>970</v>
      </c>
      <c r="J122">
        <v>1</v>
      </c>
      <c r="K122">
        <v>-1000</v>
      </c>
      <c r="L122">
        <v>1000</v>
      </c>
      <c r="M122">
        <v>0</v>
      </c>
      <c r="N122">
        <v>1</v>
      </c>
      <c r="O122" s="2">
        <v>120</v>
      </c>
    </row>
    <row r="123" spans="1:15" x14ac:dyDescent="0.25">
      <c r="A123" s="2">
        <v>121</v>
      </c>
      <c r="B123" t="s">
        <v>1451</v>
      </c>
      <c r="C123" t="s">
        <v>1452</v>
      </c>
      <c r="D123" t="s">
        <v>1453</v>
      </c>
      <c r="E123" t="s">
        <v>1454</v>
      </c>
      <c r="F123" t="s">
        <v>1455</v>
      </c>
      <c r="G123" t="s">
        <v>1456</v>
      </c>
      <c r="I123" t="s">
        <v>939</v>
      </c>
      <c r="J123">
        <v>1</v>
      </c>
      <c r="K123">
        <v>-1000</v>
      </c>
      <c r="L123">
        <v>1000</v>
      </c>
      <c r="M123">
        <v>0</v>
      </c>
      <c r="N123">
        <v>1</v>
      </c>
      <c r="O123" s="2">
        <v>121</v>
      </c>
    </row>
    <row r="124" spans="1:15" x14ac:dyDescent="0.25">
      <c r="A124" s="2">
        <v>122</v>
      </c>
      <c r="B124" t="s">
        <v>1457</v>
      </c>
      <c r="C124" t="s">
        <v>1458</v>
      </c>
      <c r="D124" t="s">
        <v>1459</v>
      </c>
      <c r="E124" t="s">
        <v>1460</v>
      </c>
      <c r="F124" t="s">
        <v>1461</v>
      </c>
      <c r="G124" t="s">
        <v>1461</v>
      </c>
      <c r="I124" t="s">
        <v>1003</v>
      </c>
      <c r="J124">
        <v>1</v>
      </c>
      <c r="K124">
        <v>-1000</v>
      </c>
      <c r="L124">
        <v>1000</v>
      </c>
      <c r="M124">
        <v>0</v>
      </c>
      <c r="N124">
        <v>1</v>
      </c>
      <c r="O124" s="2">
        <v>122</v>
      </c>
    </row>
    <row r="125" spans="1:15" x14ac:dyDescent="0.25">
      <c r="A125" s="2">
        <v>123</v>
      </c>
      <c r="B125" t="s">
        <v>1462</v>
      </c>
      <c r="C125" t="s">
        <v>1463</v>
      </c>
      <c r="D125" t="s">
        <v>1464</v>
      </c>
      <c r="E125" t="s">
        <v>1465</v>
      </c>
      <c r="F125" t="s">
        <v>165</v>
      </c>
      <c r="G125" t="s">
        <v>628</v>
      </c>
      <c r="I125" t="s">
        <v>978</v>
      </c>
      <c r="J125">
        <v>1</v>
      </c>
      <c r="K125">
        <v>-1000</v>
      </c>
      <c r="L125">
        <v>1000</v>
      </c>
      <c r="M125">
        <v>0</v>
      </c>
      <c r="N125">
        <v>1</v>
      </c>
      <c r="O125" s="2">
        <v>123</v>
      </c>
    </row>
    <row r="126" spans="1:15" x14ac:dyDescent="0.25">
      <c r="A126" s="2">
        <v>124</v>
      </c>
      <c r="B126" t="s">
        <v>166</v>
      </c>
      <c r="C126" t="s">
        <v>167</v>
      </c>
      <c r="D126" t="s">
        <v>1466</v>
      </c>
      <c r="E126" t="s">
        <v>168</v>
      </c>
      <c r="F126" t="s">
        <v>169</v>
      </c>
      <c r="G126" t="s">
        <v>169</v>
      </c>
      <c r="I126" t="s">
        <v>956</v>
      </c>
      <c r="J126">
        <v>1</v>
      </c>
      <c r="K126">
        <v>-1000</v>
      </c>
      <c r="L126">
        <v>1000</v>
      </c>
      <c r="M126">
        <v>0</v>
      </c>
      <c r="N126">
        <v>1</v>
      </c>
      <c r="O126" s="2">
        <v>124</v>
      </c>
    </row>
    <row r="127" spans="1:15" x14ac:dyDescent="0.25">
      <c r="A127" s="2">
        <v>125</v>
      </c>
      <c r="B127" t="s">
        <v>170</v>
      </c>
      <c r="C127" t="s">
        <v>77</v>
      </c>
      <c r="D127" t="s">
        <v>1467</v>
      </c>
      <c r="E127" t="s">
        <v>171</v>
      </c>
      <c r="F127" t="s">
        <v>172</v>
      </c>
      <c r="G127" t="s">
        <v>618</v>
      </c>
      <c r="I127" t="s">
        <v>1468</v>
      </c>
      <c r="J127">
        <v>1</v>
      </c>
      <c r="K127">
        <v>-1000</v>
      </c>
      <c r="L127">
        <v>1000</v>
      </c>
      <c r="M127">
        <v>0</v>
      </c>
      <c r="N127">
        <v>1</v>
      </c>
      <c r="O127" s="2">
        <v>125</v>
      </c>
    </row>
    <row r="128" spans="1:15" x14ac:dyDescent="0.25">
      <c r="A128" s="2">
        <v>126</v>
      </c>
      <c r="B128" t="s">
        <v>1469</v>
      </c>
      <c r="C128" t="s">
        <v>1470</v>
      </c>
      <c r="D128" t="s">
        <v>1471</v>
      </c>
      <c r="E128" t="s">
        <v>1472</v>
      </c>
      <c r="F128" t="s">
        <v>1084</v>
      </c>
      <c r="G128" t="s">
        <v>1085</v>
      </c>
      <c r="I128" t="s">
        <v>1211</v>
      </c>
      <c r="J128">
        <v>1</v>
      </c>
      <c r="K128">
        <v>-1000</v>
      </c>
      <c r="L128">
        <v>1000</v>
      </c>
      <c r="M128">
        <v>0</v>
      </c>
      <c r="N128">
        <v>1</v>
      </c>
      <c r="O128" s="2">
        <v>126</v>
      </c>
    </row>
    <row r="129" spans="1:15" x14ac:dyDescent="0.25">
      <c r="A129" s="2">
        <v>127</v>
      </c>
      <c r="B129" t="s">
        <v>1473</v>
      </c>
      <c r="C129" t="s">
        <v>1474</v>
      </c>
      <c r="D129" t="s">
        <v>1475</v>
      </c>
      <c r="E129" t="s">
        <v>1476</v>
      </c>
      <c r="F129" t="s">
        <v>1477</v>
      </c>
      <c r="G129" t="s">
        <v>1477</v>
      </c>
      <c r="I129" t="s">
        <v>956</v>
      </c>
      <c r="J129">
        <v>1</v>
      </c>
      <c r="K129">
        <v>-1000</v>
      </c>
      <c r="L129">
        <v>1000</v>
      </c>
      <c r="M129">
        <v>0</v>
      </c>
      <c r="N129">
        <v>1</v>
      </c>
      <c r="O129" s="2">
        <v>127</v>
      </c>
    </row>
    <row r="130" spans="1:15" x14ac:dyDescent="0.25">
      <c r="A130" s="2">
        <v>128</v>
      </c>
      <c r="B130" t="s">
        <v>1478</v>
      </c>
      <c r="C130" t="s">
        <v>1479</v>
      </c>
      <c r="D130" t="s">
        <v>1480</v>
      </c>
      <c r="E130" t="s">
        <v>1481</v>
      </c>
      <c r="F130" t="s">
        <v>1482</v>
      </c>
      <c r="G130" t="s">
        <v>1482</v>
      </c>
      <c r="I130" t="s">
        <v>956</v>
      </c>
      <c r="J130">
        <v>1</v>
      </c>
      <c r="K130">
        <v>-1000</v>
      </c>
      <c r="L130">
        <v>1000</v>
      </c>
      <c r="M130">
        <v>0</v>
      </c>
      <c r="N130">
        <v>1</v>
      </c>
      <c r="O130" s="2">
        <v>128</v>
      </c>
    </row>
    <row r="131" spans="1:15" x14ac:dyDescent="0.25">
      <c r="A131" s="2">
        <v>129</v>
      </c>
      <c r="B131" t="s">
        <v>1483</v>
      </c>
      <c r="C131" t="s">
        <v>1484</v>
      </c>
      <c r="D131" t="s">
        <v>1485</v>
      </c>
      <c r="E131" t="s">
        <v>1486</v>
      </c>
      <c r="F131" t="s">
        <v>1487</v>
      </c>
      <c r="G131" t="s">
        <v>1487</v>
      </c>
      <c r="I131" t="s">
        <v>978</v>
      </c>
      <c r="J131">
        <v>1</v>
      </c>
      <c r="K131">
        <v>-1000</v>
      </c>
      <c r="L131">
        <v>1000</v>
      </c>
      <c r="M131">
        <v>0</v>
      </c>
      <c r="N131">
        <v>1</v>
      </c>
      <c r="O131" s="2">
        <v>129</v>
      </c>
    </row>
    <row r="132" spans="1:15" x14ac:dyDescent="0.25">
      <c r="A132" s="2">
        <v>130</v>
      </c>
      <c r="B132" t="s">
        <v>1488</v>
      </c>
      <c r="C132" t="s">
        <v>1489</v>
      </c>
      <c r="D132" t="s">
        <v>1490</v>
      </c>
      <c r="E132" t="s">
        <v>1491</v>
      </c>
      <c r="F132" t="s">
        <v>208</v>
      </c>
      <c r="G132" t="s">
        <v>208</v>
      </c>
      <c r="I132" t="s">
        <v>984</v>
      </c>
      <c r="J132">
        <v>1</v>
      </c>
      <c r="K132">
        <v>-1000</v>
      </c>
      <c r="L132">
        <v>1000</v>
      </c>
      <c r="M132">
        <v>0</v>
      </c>
      <c r="N132">
        <v>1</v>
      </c>
      <c r="O132" s="2">
        <v>130</v>
      </c>
    </row>
    <row r="133" spans="1:15" x14ac:dyDescent="0.25">
      <c r="A133" s="2">
        <v>131</v>
      </c>
      <c r="B133" t="s">
        <v>1492</v>
      </c>
      <c r="C133" t="s">
        <v>1493</v>
      </c>
      <c r="D133" t="s">
        <v>1494</v>
      </c>
      <c r="E133" t="s">
        <v>1495</v>
      </c>
      <c r="F133" t="s">
        <v>1496</v>
      </c>
      <c r="G133" t="s">
        <v>1496</v>
      </c>
      <c r="I133" t="s">
        <v>978</v>
      </c>
      <c r="J133">
        <v>1</v>
      </c>
      <c r="K133">
        <v>-1000</v>
      </c>
      <c r="L133">
        <v>1000</v>
      </c>
      <c r="M133">
        <v>0</v>
      </c>
      <c r="N133">
        <v>1</v>
      </c>
      <c r="O133" s="2">
        <v>131</v>
      </c>
    </row>
    <row r="134" spans="1:15" x14ac:dyDescent="0.25">
      <c r="A134" s="2">
        <v>132</v>
      </c>
      <c r="B134" t="s">
        <v>173</v>
      </c>
      <c r="C134" t="s">
        <v>174</v>
      </c>
      <c r="D134" t="s">
        <v>1497</v>
      </c>
      <c r="E134" t="s">
        <v>175</v>
      </c>
      <c r="F134" t="s">
        <v>176</v>
      </c>
      <c r="G134" t="s">
        <v>629</v>
      </c>
      <c r="I134" t="s">
        <v>956</v>
      </c>
      <c r="J134">
        <v>1</v>
      </c>
      <c r="K134">
        <v>-1000</v>
      </c>
      <c r="L134">
        <v>1000</v>
      </c>
      <c r="M134">
        <v>0</v>
      </c>
      <c r="N134">
        <v>1</v>
      </c>
      <c r="O134" s="2">
        <v>132</v>
      </c>
    </row>
    <row r="135" spans="1:15" x14ac:dyDescent="0.25">
      <c r="A135" s="2">
        <v>133</v>
      </c>
      <c r="B135" t="s">
        <v>772</v>
      </c>
      <c r="C135" t="s">
        <v>773</v>
      </c>
      <c r="D135" t="s">
        <v>1498</v>
      </c>
      <c r="E135" t="s">
        <v>774</v>
      </c>
      <c r="F135" t="s">
        <v>775</v>
      </c>
      <c r="G135" t="s">
        <v>775</v>
      </c>
      <c r="I135" t="s">
        <v>1499</v>
      </c>
      <c r="J135">
        <v>1</v>
      </c>
      <c r="K135">
        <v>-1000</v>
      </c>
      <c r="L135">
        <v>1000</v>
      </c>
      <c r="M135">
        <v>0</v>
      </c>
      <c r="N135">
        <v>1</v>
      </c>
      <c r="O135" s="2">
        <v>133</v>
      </c>
    </row>
    <row r="136" spans="1:15" x14ac:dyDescent="0.25">
      <c r="A136" s="2">
        <v>134</v>
      </c>
      <c r="B136" t="s">
        <v>630</v>
      </c>
      <c r="C136" t="s">
        <v>631</v>
      </c>
      <c r="D136" t="s">
        <v>1500</v>
      </c>
      <c r="E136" t="s">
        <v>632</v>
      </c>
      <c r="I136" t="s">
        <v>1165</v>
      </c>
      <c r="J136">
        <v>1</v>
      </c>
      <c r="K136">
        <v>-1000</v>
      </c>
      <c r="L136">
        <v>1000</v>
      </c>
      <c r="M136">
        <v>0</v>
      </c>
      <c r="N136">
        <v>0</v>
      </c>
      <c r="O136" s="2">
        <v>134</v>
      </c>
    </row>
    <row r="137" spans="1:15" x14ac:dyDescent="0.25">
      <c r="A137" s="2">
        <v>135</v>
      </c>
      <c r="B137" t="s">
        <v>1501</v>
      </c>
      <c r="C137" t="s">
        <v>1502</v>
      </c>
      <c r="D137" t="s">
        <v>1503</v>
      </c>
      <c r="E137" t="s">
        <v>1504</v>
      </c>
      <c r="F137" t="s">
        <v>395</v>
      </c>
      <c r="G137" t="s">
        <v>656</v>
      </c>
      <c r="I137" t="s">
        <v>978</v>
      </c>
      <c r="J137">
        <v>1</v>
      </c>
      <c r="K137">
        <v>-1000</v>
      </c>
      <c r="L137">
        <v>1000</v>
      </c>
      <c r="M137">
        <v>0</v>
      </c>
      <c r="N137">
        <v>1</v>
      </c>
      <c r="O137" s="2">
        <v>135</v>
      </c>
    </row>
    <row r="138" spans="1:15" x14ac:dyDescent="0.25">
      <c r="A138" s="2">
        <v>136</v>
      </c>
      <c r="B138" t="s">
        <v>1505</v>
      </c>
      <c r="C138" t="s">
        <v>1506</v>
      </c>
      <c r="D138" t="s">
        <v>1507</v>
      </c>
      <c r="E138" t="s">
        <v>1508</v>
      </c>
      <c r="F138" t="s">
        <v>1509</v>
      </c>
      <c r="G138" t="s">
        <v>1509</v>
      </c>
      <c r="I138" t="s">
        <v>956</v>
      </c>
      <c r="J138">
        <v>1</v>
      </c>
      <c r="K138">
        <v>-1000</v>
      </c>
      <c r="L138">
        <v>1000</v>
      </c>
      <c r="M138">
        <v>0</v>
      </c>
      <c r="N138">
        <v>1</v>
      </c>
      <c r="O138" s="2">
        <v>136</v>
      </c>
    </row>
    <row r="139" spans="1:15" x14ac:dyDescent="0.25">
      <c r="A139" s="2">
        <v>137</v>
      </c>
      <c r="B139" t="s">
        <v>1510</v>
      </c>
      <c r="C139" t="s">
        <v>1511</v>
      </c>
      <c r="D139" t="s">
        <v>1512</v>
      </c>
      <c r="E139" t="s">
        <v>1513</v>
      </c>
      <c r="F139" t="s">
        <v>1514</v>
      </c>
      <c r="G139" t="s">
        <v>1514</v>
      </c>
      <c r="I139" t="s">
        <v>956</v>
      </c>
      <c r="J139">
        <v>1</v>
      </c>
      <c r="K139">
        <v>-1000</v>
      </c>
      <c r="L139">
        <v>1000</v>
      </c>
      <c r="M139">
        <v>0</v>
      </c>
      <c r="N139">
        <v>1</v>
      </c>
      <c r="O139" s="2">
        <v>137</v>
      </c>
    </row>
    <row r="140" spans="1:15" x14ac:dyDescent="0.25">
      <c r="A140" s="2">
        <v>138</v>
      </c>
      <c r="B140" t="s">
        <v>1515</v>
      </c>
      <c r="C140" t="s">
        <v>1516</v>
      </c>
      <c r="D140" t="s">
        <v>1517</v>
      </c>
      <c r="E140" t="s">
        <v>1518</v>
      </c>
      <c r="F140" t="s">
        <v>1519</v>
      </c>
      <c r="G140" t="s">
        <v>1520</v>
      </c>
      <c r="I140" t="s">
        <v>1521</v>
      </c>
      <c r="J140">
        <v>1</v>
      </c>
      <c r="K140">
        <v>-1000</v>
      </c>
      <c r="L140">
        <v>1000</v>
      </c>
      <c r="M140">
        <v>0</v>
      </c>
      <c r="N140">
        <v>1</v>
      </c>
      <c r="O140" s="2">
        <v>138</v>
      </c>
    </row>
    <row r="141" spans="1:15" x14ac:dyDescent="0.25">
      <c r="A141" s="2">
        <v>139</v>
      </c>
      <c r="B141" t="s">
        <v>1522</v>
      </c>
      <c r="C141" t="s">
        <v>1523</v>
      </c>
      <c r="D141" t="s">
        <v>1524</v>
      </c>
      <c r="E141" t="s">
        <v>1525</v>
      </c>
      <c r="F141" t="s">
        <v>1526</v>
      </c>
      <c r="G141" t="s">
        <v>1526</v>
      </c>
      <c r="I141" t="s">
        <v>997</v>
      </c>
      <c r="J141">
        <v>1</v>
      </c>
      <c r="K141">
        <v>-1000</v>
      </c>
      <c r="L141">
        <v>1000</v>
      </c>
      <c r="M141">
        <v>0</v>
      </c>
      <c r="N141">
        <v>1</v>
      </c>
      <c r="O141" s="2">
        <v>139</v>
      </c>
    </row>
    <row r="142" spans="1:15" x14ac:dyDescent="0.25">
      <c r="A142" s="2">
        <v>140</v>
      </c>
      <c r="B142" t="s">
        <v>1527</v>
      </c>
      <c r="C142" t="s">
        <v>1528</v>
      </c>
      <c r="D142" t="s">
        <v>1529</v>
      </c>
      <c r="E142" t="s">
        <v>1530</v>
      </c>
      <c r="F142" t="s">
        <v>1381</v>
      </c>
      <c r="G142" t="s">
        <v>1382</v>
      </c>
      <c r="I142" t="s">
        <v>1176</v>
      </c>
      <c r="J142">
        <v>1</v>
      </c>
      <c r="K142">
        <v>-1000</v>
      </c>
      <c r="L142">
        <v>1000</v>
      </c>
      <c r="M142">
        <v>0</v>
      </c>
      <c r="N142">
        <v>1</v>
      </c>
      <c r="O142" s="2">
        <v>140</v>
      </c>
    </row>
    <row r="143" spans="1:15" x14ac:dyDescent="0.25">
      <c r="A143" s="2">
        <v>141</v>
      </c>
      <c r="B143" t="s">
        <v>177</v>
      </c>
      <c r="C143" t="s">
        <v>178</v>
      </c>
      <c r="D143" t="s">
        <v>1531</v>
      </c>
      <c r="E143" t="s">
        <v>179</v>
      </c>
      <c r="F143" t="s">
        <v>180</v>
      </c>
      <c r="G143" t="s">
        <v>180</v>
      </c>
      <c r="I143" t="s">
        <v>1532</v>
      </c>
      <c r="J143">
        <v>1</v>
      </c>
      <c r="K143">
        <v>-1000</v>
      </c>
      <c r="L143">
        <v>1000</v>
      </c>
      <c r="M143">
        <v>0</v>
      </c>
      <c r="N143">
        <v>1</v>
      </c>
      <c r="O143" s="2">
        <v>141</v>
      </c>
    </row>
    <row r="144" spans="1:15" x14ac:dyDescent="0.25">
      <c r="A144" s="2">
        <v>142</v>
      </c>
      <c r="B144" t="s">
        <v>1533</v>
      </c>
      <c r="C144" t="s">
        <v>1534</v>
      </c>
      <c r="D144" t="s">
        <v>1535</v>
      </c>
      <c r="E144" t="s">
        <v>1536</v>
      </c>
      <c r="F144" t="s">
        <v>1537</v>
      </c>
      <c r="G144" t="s">
        <v>1537</v>
      </c>
      <c r="I144" t="s">
        <v>1538</v>
      </c>
      <c r="J144">
        <v>1</v>
      </c>
      <c r="K144">
        <v>-1000</v>
      </c>
      <c r="L144">
        <v>1000</v>
      </c>
      <c r="M144">
        <v>0</v>
      </c>
      <c r="N144">
        <v>1</v>
      </c>
      <c r="O144" s="2">
        <v>142</v>
      </c>
    </row>
    <row r="145" spans="1:15" x14ac:dyDescent="0.25">
      <c r="A145" s="2">
        <v>143</v>
      </c>
      <c r="B145" t="s">
        <v>1539</v>
      </c>
      <c r="C145" t="s">
        <v>1540</v>
      </c>
      <c r="D145" t="s">
        <v>1541</v>
      </c>
      <c r="E145" t="s">
        <v>1542</v>
      </c>
      <c r="F145" t="s">
        <v>146</v>
      </c>
      <c r="G145" t="s">
        <v>626</v>
      </c>
      <c r="I145" t="s">
        <v>1297</v>
      </c>
      <c r="J145">
        <v>1</v>
      </c>
      <c r="K145">
        <v>-1000</v>
      </c>
      <c r="L145">
        <v>1000</v>
      </c>
      <c r="M145">
        <v>0</v>
      </c>
      <c r="N145">
        <v>1</v>
      </c>
      <c r="O145" s="2">
        <v>143</v>
      </c>
    </row>
    <row r="146" spans="1:15" x14ac:dyDescent="0.25">
      <c r="A146" s="2">
        <v>144</v>
      </c>
      <c r="B146" t="s">
        <v>1543</v>
      </c>
      <c r="C146" t="s">
        <v>1544</v>
      </c>
      <c r="D146" t="s">
        <v>1545</v>
      </c>
      <c r="E146" t="s">
        <v>1546</v>
      </c>
      <c r="F146" t="s">
        <v>1547</v>
      </c>
      <c r="G146" t="s">
        <v>1547</v>
      </c>
      <c r="I146" t="s">
        <v>944</v>
      </c>
      <c r="J146">
        <v>1</v>
      </c>
      <c r="K146">
        <v>-1000</v>
      </c>
      <c r="L146">
        <v>1000</v>
      </c>
      <c r="M146">
        <v>0</v>
      </c>
      <c r="N146">
        <v>1</v>
      </c>
      <c r="O146" s="2">
        <v>144</v>
      </c>
    </row>
    <row r="147" spans="1:15" x14ac:dyDescent="0.25">
      <c r="A147" s="2">
        <v>145</v>
      </c>
      <c r="B147" t="s">
        <v>1548</v>
      </c>
      <c r="C147" t="s">
        <v>1549</v>
      </c>
      <c r="D147" t="s">
        <v>1550</v>
      </c>
      <c r="E147" t="s">
        <v>1551</v>
      </c>
      <c r="F147" t="s">
        <v>1552</v>
      </c>
      <c r="G147" t="s">
        <v>1552</v>
      </c>
      <c r="I147" t="s">
        <v>956</v>
      </c>
      <c r="J147">
        <v>1</v>
      </c>
      <c r="K147">
        <v>-1000</v>
      </c>
      <c r="L147">
        <v>1000</v>
      </c>
      <c r="M147">
        <v>0</v>
      </c>
      <c r="N147">
        <v>1</v>
      </c>
      <c r="O147" s="2">
        <v>145</v>
      </c>
    </row>
    <row r="148" spans="1:15" x14ac:dyDescent="0.25">
      <c r="A148" s="2">
        <v>146</v>
      </c>
      <c r="B148" t="s">
        <v>1553</v>
      </c>
      <c r="C148" t="s">
        <v>1554</v>
      </c>
      <c r="D148" t="s">
        <v>1555</v>
      </c>
      <c r="E148" t="s">
        <v>1556</v>
      </c>
      <c r="F148" t="s">
        <v>1557</v>
      </c>
      <c r="G148" t="s">
        <v>1557</v>
      </c>
      <c r="I148" t="s">
        <v>944</v>
      </c>
      <c r="J148">
        <v>1</v>
      </c>
      <c r="K148">
        <v>-1000</v>
      </c>
      <c r="L148">
        <v>1000</v>
      </c>
      <c r="M148">
        <v>0</v>
      </c>
      <c r="N148">
        <v>1</v>
      </c>
      <c r="O148" s="2">
        <v>146</v>
      </c>
    </row>
    <row r="149" spans="1:15" x14ac:dyDescent="0.25">
      <c r="A149" s="2">
        <v>147</v>
      </c>
      <c r="B149" t="s">
        <v>1558</v>
      </c>
      <c r="C149" t="s">
        <v>1559</v>
      </c>
      <c r="D149" t="s">
        <v>1560</v>
      </c>
      <c r="E149" t="s">
        <v>1561</v>
      </c>
      <c r="F149" t="s">
        <v>1562</v>
      </c>
      <c r="G149" t="s">
        <v>1562</v>
      </c>
      <c r="I149" t="s">
        <v>956</v>
      </c>
      <c r="J149">
        <v>1</v>
      </c>
      <c r="K149">
        <v>-1000</v>
      </c>
      <c r="L149">
        <v>1000</v>
      </c>
      <c r="M149">
        <v>0</v>
      </c>
      <c r="N149">
        <v>1</v>
      </c>
      <c r="O149" s="2">
        <v>147</v>
      </c>
    </row>
    <row r="150" spans="1:15" x14ac:dyDescent="0.25">
      <c r="A150" s="2">
        <v>148</v>
      </c>
      <c r="B150" t="s">
        <v>1563</v>
      </c>
      <c r="C150" t="s">
        <v>1564</v>
      </c>
      <c r="D150" t="s">
        <v>1565</v>
      </c>
      <c r="E150" t="s">
        <v>1566</v>
      </c>
      <c r="F150" t="s">
        <v>1567</v>
      </c>
      <c r="G150" t="s">
        <v>1567</v>
      </c>
      <c r="I150" t="s">
        <v>944</v>
      </c>
      <c r="J150">
        <v>1</v>
      </c>
      <c r="K150">
        <v>-1000</v>
      </c>
      <c r="L150">
        <v>1000</v>
      </c>
      <c r="M150">
        <v>0</v>
      </c>
      <c r="N150">
        <v>1</v>
      </c>
      <c r="O150" s="2">
        <v>148</v>
      </c>
    </row>
    <row r="151" spans="1:15" x14ac:dyDescent="0.25">
      <c r="A151" s="2">
        <v>149</v>
      </c>
      <c r="B151" t="s">
        <v>1568</v>
      </c>
      <c r="C151" t="s">
        <v>1172</v>
      </c>
      <c r="D151" t="s">
        <v>1569</v>
      </c>
      <c r="E151" t="s">
        <v>1570</v>
      </c>
      <c r="F151" t="s">
        <v>1175</v>
      </c>
      <c r="G151" t="s">
        <v>1175</v>
      </c>
      <c r="I151" t="s">
        <v>1029</v>
      </c>
      <c r="J151">
        <v>1</v>
      </c>
      <c r="K151">
        <v>-1000</v>
      </c>
      <c r="L151">
        <v>1000</v>
      </c>
      <c r="M151">
        <v>0</v>
      </c>
      <c r="N151">
        <v>1</v>
      </c>
      <c r="O151" s="2">
        <v>149</v>
      </c>
    </row>
    <row r="152" spans="1:15" x14ac:dyDescent="0.25">
      <c r="A152" s="2">
        <v>150</v>
      </c>
      <c r="B152" t="s">
        <v>181</v>
      </c>
      <c r="C152" t="s">
        <v>182</v>
      </c>
      <c r="D152" t="s">
        <v>1571</v>
      </c>
      <c r="E152" t="s">
        <v>183</v>
      </c>
      <c r="F152" t="s">
        <v>184</v>
      </c>
      <c r="G152" t="s">
        <v>184</v>
      </c>
      <c r="I152" t="s">
        <v>1104</v>
      </c>
      <c r="J152">
        <v>1</v>
      </c>
      <c r="K152">
        <v>-1000</v>
      </c>
      <c r="L152">
        <v>1000</v>
      </c>
      <c r="M152">
        <v>0</v>
      </c>
      <c r="N152">
        <v>1</v>
      </c>
      <c r="O152" s="2">
        <v>150</v>
      </c>
    </row>
    <row r="153" spans="1:15" x14ac:dyDescent="0.25">
      <c r="A153" s="2">
        <v>151</v>
      </c>
      <c r="B153" t="s">
        <v>776</v>
      </c>
      <c r="C153" t="s">
        <v>777</v>
      </c>
      <c r="D153" t="s">
        <v>1572</v>
      </c>
      <c r="E153" t="s">
        <v>778</v>
      </c>
      <c r="F153" t="s">
        <v>184</v>
      </c>
      <c r="G153" t="s">
        <v>184</v>
      </c>
      <c r="I153" t="s">
        <v>1304</v>
      </c>
      <c r="J153">
        <v>1</v>
      </c>
      <c r="K153">
        <v>-1000</v>
      </c>
      <c r="L153">
        <v>1000</v>
      </c>
      <c r="M153">
        <v>0</v>
      </c>
      <c r="N153">
        <v>1</v>
      </c>
      <c r="O153" s="2">
        <v>151</v>
      </c>
    </row>
    <row r="154" spans="1:15" x14ac:dyDescent="0.25">
      <c r="A154" s="2">
        <v>152</v>
      </c>
      <c r="B154" t="s">
        <v>185</v>
      </c>
      <c r="C154" t="s">
        <v>186</v>
      </c>
      <c r="D154" t="s">
        <v>1573</v>
      </c>
      <c r="E154" t="s">
        <v>187</v>
      </c>
      <c r="F154" t="s">
        <v>188</v>
      </c>
      <c r="G154" t="s">
        <v>188</v>
      </c>
      <c r="I154" t="s">
        <v>1414</v>
      </c>
      <c r="J154">
        <v>1</v>
      </c>
      <c r="K154">
        <v>-1000</v>
      </c>
      <c r="L154">
        <v>1000</v>
      </c>
      <c r="M154">
        <v>0</v>
      </c>
      <c r="N154">
        <v>1</v>
      </c>
      <c r="O154" s="2">
        <v>152</v>
      </c>
    </row>
    <row r="155" spans="1:15" x14ac:dyDescent="0.25">
      <c r="A155" s="2">
        <v>153</v>
      </c>
      <c r="B155" t="s">
        <v>1574</v>
      </c>
      <c r="C155" t="s">
        <v>1575</v>
      </c>
      <c r="D155" t="s">
        <v>1576</v>
      </c>
      <c r="E155" t="s">
        <v>1577</v>
      </c>
      <c r="F155" t="s">
        <v>1190</v>
      </c>
      <c r="G155" t="s">
        <v>1190</v>
      </c>
      <c r="I155" t="s">
        <v>1191</v>
      </c>
      <c r="J155">
        <v>1</v>
      </c>
      <c r="K155">
        <v>-1000</v>
      </c>
      <c r="L155">
        <v>1000</v>
      </c>
      <c r="M155">
        <v>0</v>
      </c>
      <c r="N155">
        <v>1</v>
      </c>
      <c r="O155" s="2">
        <v>153</v>
      </c>
    </row>
    <row r="156" spans="1:15" x14ac:dyDescent="0.25">
      <c r="A156" s="2">
        <v>154</v>
      </c>
      <c r="B156" t="s">
        <v>1578</v>
      </c>
      <c r="C156" t="s">
        <v>1579</v>
      </c>
      <c r="D156" t="s">
        <v>1580</v>
      </c>
      <c r="E156" t="s">
        <v>1581</v>
      </c>
      <c r="F156" t="s">
        <v>1582</v>
      </c>
      <c r="G156" t="s">
        <v>1582</v>
      </c>
      <c r="I156" t="s">
        <v>956</v>
      </c>
      <c r="J156">
        <v>1</v>
      </c>
      <c r="K156">
        <v>-1000</v>
      </c>
      <c r="L156">
        <v>1000</v>
      </c>
      <c r="M156">
        <v>0</v>
      </c>
      <c r="N156">
        <v>1</v>
      </c>
      <c r="O156" s="2">
        <v>154</v>
      </c>
    </row>
    <row r="157" spans="1:15" x14ac:dyDescent="0.25">
      <c r="A157" s="2">
        <v>155</v>
      </c>
      <c r="B157" t="s">
        <v>1583</v>
      </c>
      <c r="C157" t="s">
        <v>1584</v>
      </c>
      <c r="D157" t="s">
        <v>1585</v>
      </c>
      <c r="E157" t="s">
        <v>1586</v>
      </c>
      <c r="F157" t="s">
        <v>1587</v>
      </c>
      <c r="G157" t="s">
        <v>1587</v>
      </c>
      <c r="I157" t="s">
        <v>1588</v>
      </c>
      <c r="J157">
        <v>1</v>
      </c>
      <c r="K157">
        <v>-1000</v>
      </c>
      <c r="L157">
        <v>1000</v>
      </c>
      <c r="M157">
        <v>0</v>
      </c>
      <c r="N157">
        <v>1</v>
      </c>
      <c r="O157" s="2">
        <v>155</v>
      </c>
    </row>
    <row r="158" spans="1:15" x14ac:dyDescent="0.25">
      <c r="A158" s="2">
        <v>156</v>
      </c>
      <c r="B158" t="s">
        <v>1589</v>
      </c>
      <c r="C158" t="s">
        <v>1590</v>
      </c>
      <c r="D158" t="s">
        <v>1591</v>
      </c>
      <c r="E158" t="s">
        <v>1592</v>
      </c>
      <c r="F158" t="s">
        <v>1181</v>
      </c>
      <c r="G158" t="s">
        <v>1182</v>
      </c>
      <c r="I158" t="s">
        <v>956</v>
      </c>
      <c r="J158">
        <v>1</v>
      </c>
      <c r="K158">
        <v>-1000</v>
      </c>
      <c r="L158">
        <v>1000</v>
      </c>
      <c r="M158">
        <v>0</v>
      </c>
      <c r="N158">
        <v>1</v>
      </c>
      <c r="O158" s="2">
        <v>156</v>
      </c>
    </row>
    <row r="159" spans="1:15" x14ac:dyDescent="0.25">
      <c r="A159" s="2">
        <v>157</v>
      </c>
      <c r="B159" t="s">
        <v>189</v>
      </c>
      <c r="C159" t="s">
        <v>190</v>
      </c>
      <c r="D159" t="s">
        <v>1593</v>
      </c>
      <c r="E159" t="s">
        <v>191</v>
      </c>
      <c r="F159" t="s">
        <v>192</v>
      </c>
      <c r="G159" t="s">
        <v>192</v>
      </c>
      <c r="I159" t="s">
        <v>956</v>
      </c>
      <c r="J159">
        <v>1</v>
      </c>
      <c r="K159">
        <v>-1000</v>
      </c>
      <c r="L159">
        <v>1000</v>
      </c>
      <c r="M159">
        <v>0</v>
      </c>
      <c r="N159">
        <v>1</v>
      </c>
      <c r="O159" s="2">
        <v>157</v>
      </c>
    </row>
    <row r="160" spans="1:15" x14ac:dyDescent="0.25">
      <c r="A160" s="2">
        <v>158</v>
      </c>
      <c r="B160" t="s">
        <v>1594</v>
      </c>
      <c r="C160" t="s">
        <v>1595</v>
      </c>
      <c r="D160" t="s">
        <v>1596</v>
      </c>
      <c r="E160" t="s">
        <v>1597</v>
      </c>
      <c r="F160" t="s">
        <v>1115</v>
      </c>
      <c r="G160" t="s">
        <v>1116</v>
      </c>
      <c r="I160" t="s">
        <v>1414</v>
      </c>
      <c r="J160">
        <v>1</v>
      </c>
      <c r="K160">
        <v>-1000</v>
      </c>
      <c r="L160">
        <v>1000</v>
      </c>
      <c r="M160">
        <v>0</v>
      </c>
      <c r="N160">
        <v>1</v>
      </c>
      <c r="O160" s="2">
        <v>158</v>
      </c>
    </row>
    <row r="161" spans="1:15" x14ac:dyDescent="0.25">
      <c r="A161" s="2">
        <v>159</v>
      </c>
      <c r="B161" t="s">
        <v>1598</v>
      </c>
      <c r="C161" t="s">
        <v>1599</v>
      </c>
      <c r="D161" t="s">
        <v>1600</v>
      </c>
      <c r="E161" t="s">
        <v>1601</v>
      </c>
      <c r="F161" t="s">
        <v>1602</v>
      </c>
      <c r="G161" t="s">
        <v>1602</v>
      </c>
      <c r="I161" t="s">
        <v>1439</v>
      </c>
      <c r="J161">
        <v>1</v>
      </c>
      <c r="K161">
        <v>-1000</v>
      </c>
      <c r="L161">
        <v>1000</v>
      </c>
      <c r="M161">
        <v>0</v>
      </c>
      <c r="N161">
        <v>1</v>
      </c>
      <c r="O161" s="2">
        <v>159</v>
      </c>
    </row>
    <row r="162" spans="1:15" x14ac:dyDescent="0.25">
      <c r="A162" s="2">
        <v>160</v>
      </c>
      <c r="B162" t="s">
        <v>1603</v>
      </c>
      <c r="C162" t="s">
        <v>1604</v>
      </c>
      <c r="D162" t="s">
        <v>1605</v>
      </c>
      <c r="E162" t="s">
        <v>1606</v>
      </c>
      <c r="F162" t="s">
        <v>1607</v>
      </c>
      <c r="G162" t="s">
        <v>1607</v>
      </c>
      <c r="I162" t="s">
        <v>956</v>
      </c>
      <c r="J162">
        <v>1</v>
      </c>
      <c r="K162">
        <v>-1000</v>
      </c>
      <c r="L162">
        <v>1000</v>
      </c>
      <c r="M162">
        <v>0</v>
      </c>
      <c r="N162">
        <v>1</v>
      </c>
      <c r="O162" s="2">
        <v>160</v>
      </c>
    </row>
    <row r="163" spans="1:15" x14ac:dyDescent="0.25">
      <c r="A163" s="2">
        <v>161</v>
      </c>
      <c r="B163" t="s">
        <v>1608</v>
      </c>
      <c r="C163" t="s">
        <v>1609</v>
      </c>
      <c r="D163" t="s">
        <v>1610</v>
      </c>
      <c r="E163" t="s">
        <v>1611</v>
      </c>
      <c r="F163" t="s">
        <v>1612</v>
      </c>
      <c r="G163" t="s">
        <v>1612</v>
      </c>
      <c r="I163" t="s">
        <v>1008</v>
      </c>
      <c r="J163">
        <v>1</v>
      </c>
      <c r="K163">
        <v>-1000</v>
      </c>
      <c r="L163">
        <v>1000</v>
      </c>
      <c r="M163">
        <v>0</v>
      </c>
      <c r="N163">
        <v>1</v>
      </c>
      <c r="O163" s="2">
        <v>161</v>
      </c>
    </row>
    <row r="164" spans="1:15" x14ac:dyDescent="0.25">
      <c r="A164" s="2">
        <v>162</v>
      </c>
      <c r="B164" t="s">
        <v>1613</v>
      </c>
      <c r="C164" t="s">
        <v>1277</v>
      </c>
      <c r="D164" t="s">
        <v>1614</v>
      </c>
      <c r="E164" t="s">
        <v>1615</v>
      </c>
      <c r="F164" t="s">
        <v>1280</v>
      </c>
      <c r="G164" t="s">
        <v>1280</v>
      </c>
      <c r="I164" t="s">
        <v>956</v>
      </c>
      <c r="J164">
        <v>1</v>
      </c>
      <c r="K164">
        <v>-1000</v>
      </c>
      <c r="L164">
        <v>1000</v>
      </c>
      <c r="M164">
        <v>0</v>
      </c>
      <c r="N164">
        <v>1</v>
      </c>
      <c r="O164" s="2">
        <v>162</v>
      </c>
    </row>
    <row r="165" spans="1:15" x14ac:dyDescent="0.25">
      <c r="A165" s="2">
        <v>163</v>
      </c>
      <c r="B165" t="s">
        <v>1616</v>
      </c>
      <c r="C165" t="s">
        <v>1617</v>
      </c>
      <c r="D165" t="s">
        <v>1618</v>
      </c>
      <c r="E165" t="s">
        <v>1619</v>
      </c>
      <c r="F165" t="s">
        <v>1620</v>
      </c>
      <c r="G165" t="s">
        <v>1620</v>
      </c>
      <c r="I165" t="s">
        <v>1292</v>
      </c>
      <c r="J165">
        <v>1</v>
      </c>
      <c r="K165">
        <v>-1000</v>
      </c>
      <c r="L165">
        <v>1000</v>
      </c>
      <c r="M165">
        <v>0</v>
      </c>
      <c r="N165">
        <v>1</v>
      </c>
      <c r="O165" s="2">
        <v>163</v>
      </c>
    </row>
    <row r="166" spans="1:15" x14ac:dyDescent="0.25">
      <c r="A166" s="2">
        <v>164</v>
      </c>
      <c r="B166" t="s">
        <v>1621</v>
      </c>
      <c r="C166" t="s">
        <v>262</v>
      </c>
      <c r="D166" t="s">
        <v>1622</v>
      </c>
      <c r="E166" t="s">
        <v>1623</v>
      </c>
      <c r="F166" t="s">
        <v>264</v>
      </c>
      <c r="G166" t="s">
        <v>264</v>
      </c>
      <c r="I166" t="s">
        <v>956</v>
      </c>
      <c r="J166">
        <v>1</v>
      </c>
      <c r="K166">
        <v>-1000</v>
      </c>
      <c r="L166">
        <v>1000</v>
      </c>
      <c r="M166">
        <v>0</v>
      </c>
      <c r="N166">
        <v>1</v>
      </c>
      <c r="O166" s="2">
        <v>164</v>
      </c>
    </row>
    <row r="167" spans="1:15" x14ac:dyDescent="0.25">
      <c r="A167" s="2">
        <v>165</v>
      </c>
      <c r="B167" t="s">
        <v>1624</v>
      </c>
      <c r="C167" t="s">
        <v>1625</v>
      </c>
      <c r="D167" t="s">
        <v>1626</v>
      </c>
      <c r="E167" t="s">
        <v>1627</v>
      </c>
      <c r="F167" t="s">
        <v>1628</v>
      </c>
      <c r="G167" t="s">
        <v>1629</v>
      </c>
      <c r="I167" t="s">
        <v>956</v>
      </c>
      <c r="J167">
        <v>1</v>
      </c>
      <c r="K167">
        <v>-1000</v>
      </c>
      <c r="L167">
        <v>1000</v>
      </c>
      <c r="M167">
        <v>0</v>
      </c>
      <c r="N167">
        <v>1</v>
      </c>
      <c r="O167" s="2">
        <v>165</v>
      </c>
    </row>
    <row r="168" spans="1:15" x14ac:dyDescent="0.25">
      <c r="A168" s="2">
        <v>166</v>
      </c>
      <c r="B168" t="s">
        <v>1630</v>
      </c>
      <c r="C168" t="s">
        <v>1631</v>
      </c>
      <c r="D168" t="s">
        <v>1632</v>
      </c>
      <c r="E168" t="s">
        <v>1633</v>
      </c>
      <c r="F168" t="s">
        <v>1634</v>
      </c>
      <c r="G168" t="s">
        <v>1634</v>
      </c>
      <c r="I168" t="s">
        <v>1118</v>
      </c>
      <c r="J168">
        <v>1</v>
      </c>
      <c r="K168">
        <v>-1000</v>
      </c>
      <c r="L168">
        <v>1000</v>
      </c>
      <c r="M168">
        <v>0</v>
      </c>
      <c r="N168">
        <v>1</v>
      </c>
      <c r="O168" s="2">
        <v>166</v>
      </c>
    </row>
    <row r="169" spans="1:15" x14ac:dyDescent="0.25">
      <c r="A169" s="2">
        <v>167</v>
      </c>
      <c r="B169" t="s">
        <v>1635</v>
      </c>
      <c r="C169" t="s">
        <v>1636</v>
      </c>
      <c r="D169" t="s">
        <v>1637</v>
      </c>
      <c r="E169" t="s">
        <v>1638</v>
      </c>
      <c r="F169" t="s">
        <v>1639</v>
      </c>
      <c r="G169" t="s">
        <v>1639</v>
      </c>
      <c r="I169" t="s">
        <v>984</v>
      </c>
      <c r="J169">
        <v>1</v>
      </c>
      <c r="K169">
        <v>0</v>
      </c>
      <c r="L169">
        <v>0</v>
      </c>
      <c r="M169">
        <v>0</v>
      </c>
      <c r="N169">
        <v>1</v>
      </c>
      <c r="O169" s="2">
        <v>167</v>
      </c>
    </row>
    <row r="170" spans="1:15" x14ac:dyDescent="0.25">
      <c r="A170" s="2">
        <v>168</v>
      </c>
      <c r="B170" t="s">
        <v>193</v>
      </c>
      <c r="C170" t="s">
        <v>194</v>
      </c>
      <c r="D170" t="s">
        <v>1640</v>
      </c>
      <c r="E170" t="s">
        <v>195</v>
      </c>
      <c r="F170" t="s">
        <v>196</v>
      </c>
      <c r="G170" t="s">
        <v>633</v>
      </c>
      <c r="I170" t="s">
        <v>1003</v>
      </c>
      <c r="J170">
        <v>1</v>
      </c>
      <c r="K170">
        <v>-1000</v>
      </c>
      <c r="L170">
        <v>1000</v>
      </c>
      <c r="M170">
        <v>0</v>
      </c>
      <c r="N170">
        <v>1</v>
      </c>
      <c r="O170" s="2">
        <v>168</v>
      </c>
    </row>
    <row r="171" spans="1:15" x14ac:dyDescent="0.25">
      <c r="A171" s="2">
        <v>169</v>
      </c>
      <c r="B171" t="s">
        <v>1641</v>
      </c>
      <c r="C171" t="s">
        <v>1642</v>
      </c>
      <c r="D171" t="s">
        <v>1643</v>
      </c>
      <c r="E171" t="s">
        <v>1644</v>
      </c>
      <c r="F171" t="s">
        <v>1074</v>
      </c>
      <c r="G171" t="s">
        <v>1074</v>
      </c>
      <c r="I171" t="s">
        <v>1086</v>
      </c>
      <c r="J171">
        <v>1</v>
      </c>
      <c r="K171">
        <v>-1000</v>
      </c>
      <c r="L171">
        <v>1000</v>
      </c>
      <c r="M171">
        <v>0</v>
      </c>
      <c r="N171">
        <v>1</v>
      </c>
      <c r="O171" s="2">
        <v>169</v>
      </c>
    </row>
    <row r="172" spans="1:15" x14ac:dyDescent="0.25">
      <c r="A172" s="2">
        <v>170</v>
      </c>
      <c r="B172" t="s">
        <v>1645</v>
      </c>
      <c r="C172" t="s">
        <v>1646</v>
      </c>
      <c r="D172" t="s">
        <v>1647</v>
      </c>
      <c r="E172" t="s">
        <v>1648</v>
      </c>
      <c r="F172" t="s">
        <v>1547</v>
      </c>
      <c r="G172" t="s">
        <v>1547</v>
      </c>
      <c r="I172" t="s">
        <v>1649</v>
      </c>
      <c r="J172">
        <v>1</v>
      </c>
      <c r="K172">
        <v>-1000</v>
      </c>
      <c r="L172">
        <v>1000</v>
      </c>
      <c r="M172">
        <v>0</v>
      </c>
      <c r="N172">
        <v>1</v>
      </c>
      <c r="O172" s="2">
        <v>170</v>
      </c>
    </row>
    <row r="173" spans="1:15" x14ac:dyDescent="0.25">
      <c r="A173" s="2">
        <v>171</v>
      </c>
      <c r="B173" t="s">
        <v>1650</v>
      </c>
      <c r="C173" t="s">
        <v>1651</v>
      </c>
      <c r="D173" t="s">
        <v>1652</v>
      </c>
      <c r="E173" t="s">
        <v>1653</v>
      </c>
      <c r="F173" t="s">
        <v>1654</v>
      </c>
      <c r="G173" t="s">
        <v>1654</v>
      </c>
      <c r="I173" t="s">
        <v>950</v>
      </c>
      <c r="J173">
        <v>1</v>
      </c>
      <c r="K173">
        <v>-1000</v>
      </c>
      <c r="L173">
        <v>1000</v>
      </c>
      <c r="M173">
        <v>0</v>
      </c>
      <c r="N173">
        <v>1</v>
      </c>
      <c r="O173" s="2">
        <v>171</v>
      </c>
    </row>
    <row r="174" spans="1:15" x14ac:dyDescent="0.25">
      <c r="A174" s="2">
        <v>172</v>
      </c>
      <c r="B174" t="s">
        <v>1655</v>
      </c>
      <c r="C174" t="s">
        <v>1656</v>
      </c>
      <c r="D174" t="s">
        <v>1657</v>
      </c>
      <c r="E174" t="s">
        <v>1658</v>
      </c>
      <c r="F174" t="s">
        <v>1659</v>
      </c>
      <c r="G174" t="s">
        <v>1659</v>
      </c>
      <c r="I174" t="s">
        <v>939</v>
      </c>
      <c r="J174">
        <v>1</v>
      </c>
      <c r="K174">
        <v>-1000</v>
      </c>
      <c r="L174">
        <v>1000</v>
      </c>
      <c r="M174">
        <v>0</v>
      </c>
      <c r="N174">
        <v>1</v>
      </c>
      <c r="O174" s="2">
        <v>172</v>
      </c>
    </row>
    <row r="175" spans="1:15" x14ac:dyDescent="0.25">
      <c r="A175" s="2">
        <v>173</v>
      </c>
      <c r="B175" t="s">
        <v>197</v>
      </c>
      <c r="C175" t="s">
        <v>198</v>
      </c>
      <c r="D175" t="s">
        <v>1660</v>
      </c>
      <c r="E175" t="s">
        <v>199</v>
      </c>
      <c r="F175" t="s">
        <v>200</v>
      </c>
      <c r="G175" t="s">
        <v>634</v>
      </c>
      <c r="I175" t="s">
        <v>1104</v>
      </c>
      <c r="J175">
        <v>1</v>
      </c>
      <c r="K175">
        <v>-1000</v>
      </c>
      <c r="L175">
        <v>1000</v>
      </c>
      <c r="M175">
        <v>0</v>
      </c>
      <c r="N175">
        <v>1</v>
      </c>
      <c r="O175" s="2">
        <v>173</v>
      </c>
    </row>
    <row r="176" spans="1:15" x14ac:dyDescent="0.25">
      <c r="A176" s="2">
        <v>174</v>
      </c>
      <c r="B176" t="s">
        <v>1661</v>
      </c>
      <c r="C176" t="s">
        <v>1662</v>
      </c>
      <c r="D176" t="s">
        <v>1663</v>
      </c>
      <c r="E176" t="s">
        <v>1664</v>
      </c>
      <c r="F176" t="s">
        <v>1665</v>
      </c>
      <c r="G176" t="s">
        <v>1665</v>
      </c>
      <c r="I176" t="s">
        <v>1003</v>
      </c>
      <c r="J176">
        <v>1</v>
      </c>
      <c r="K176">
        <v>-1000</v>
      </c>
      <c r="L176">
        <v>1000</v>
      </c>
      <c r="M176">
        <v>0</v>
      </c>
      <c r="N176">
        <v>1</v>
      </c>
      <c r="O176" s="2">
        <v>174</v>
      </c>
    </row>
    <row r="177" spans="1:20" x14ac:dyDescent="0.25">
      <c r="A177" s="2">
        <v>175</v>
      </c>
      <c r="B177" t="s">
        <v>1666</v>
      </c>
      <c r="C177" t="s">
        <v>1667</v>
      </c>
      <c r="D177" t="s">
        <v>1668</v>
      </c>
      <c r="E177" t="s">
        <v>1669</v>
      </c>
      <c r="F177" t="s">
        <v>1670</v>
      </c>
      <c r="G177" t="s">
        <v>1671</v>
      </c>
      <c r="I177" t="s">
        <v>956</v>
      </c>
      <c r="J177">
        <v>1</v>
      </c>
      <c r="K177">
        <v>-1000</v>
      </c>
      <c r="L177">
        <v>1000</v>
      </c>
      <c r="M177">
        <v>0</v>
      </c>
      <c r="N177">
        <v>1</v>
      </c>
      <c r="O177" s="2">
        <v>175</v>
      </c>
    </row>
    <row r="178" spans="1:20" x14ac:dyDescent="0.25">
      <c r="A178" s="2">
        <v>176</v>
      </c>
      <c r="B178" t="s">
        <v>1672</v>
      </c>
      <c r="C178" t="s">
        <v>1673</v>
      </c>
      <c r="D178" t="s">
        <v>1674</v>
      </c>
      <c r="E178" t="s">
        <v>1675</v>
      </c>
      <c r="F178" t="s">
        <v>395</v>
      </c>
      <c r="G178" t="s">
        <v>656</v>
      </c>
      <c r="I178" t="s">
        <v>1165</v>
      </c>
      <c r="J178">
        <v>1</v>
      </c>
      <c r="K178">
        <v>-1000</v>
      </c>
      <c r="L178">
        <v>1000</v>
      </c>
      <c r="M178">
        <v>0</v>
      </c>
      <c r="N178">
        <v>1</v>
      </c>
      <c r="O178" s="2">
        <v>176</v>
      </c>
    </row>
    <row r="179" spans="1:20" x14ac:dyDescent="0.25">
      <c r="A179" s="2">
        <v>177</v>
      </c>
      <c r="B179" t="s">
        <v>1676</v>
      </c>
      <c r="C179" t="s">
        <v>1677</v>
      </c>
      <c r="D179" t="s">
        <v>1678</v>
      </c>
      <c r="E179" t="s">
        <v>1679</v>
      </c>
      <c r="F179" t="s">
        <v>1680</v>
      </c>
      <c r="G179" t="s">
        <v>1680</v>
      </c>
      <c r="I179" t="s">
        <v>1029</v>
      </c>
      <c r="J179">
        <v>1</v>
      </c>
      <c r="K179">
        <v>-1000</v>
      </c>
      <c r="L179">
        <v>1000</v>
      </c>
      <c r="M179">
        <v>0</v>
      </c>
      <c r="N179">
        <v>1</v>
      </c>
      <c r="O179" s="2">
        <v>177</v>
      </c>
    </row>
    <row r="180" spans="1:20" x14ac:dyDescent="0.25">
      <c r="A180" s="2">
        <v>178</v>
      </c>
      <c r="B180" t="s">
        <v>201</v>
      </c>
      <c r="C180" t="s">
        <v>202</v>
      </c>
      <c r="D180" t="s">
        <v>1681</v>
      </c>
      <c r="E180" t="s">
        <v>203</v>
      </c>
      <c r="F180" t="s">
        <v>204</v>
      </c>
      <c r="G180" t="s">
        <v>635</v>
      </c>
      <c r="I180" t="s">
        <v>1682</v>
      </c>
      <c r="J180">
        <v>1</v>
      </c>
      <c r="K180">
        <v>-1000</v>
      </c>
      <c r="L180">
        <v>1000</v>
      </c>
      <c r="M180">
        <v>0</v>
      </c>
      <c r="N180">
        <v>1</v>
      </c>
      <c r="O180" s="2">
        <v>178</v>
      </c>
    </row>
    <row r="181" spans="1:20" x14ac:dyDescent="0.25">
      <c r="A181" s="2">
        <v>179</v>
      </c>
      <c r="B181" t="s">
        <v>1683</v>
      </c>
      <c r="C181" t="s">
        <v>1684</v>
      </c>
      <c r="D181" t="s">
        <v>1685</v>
      </c>
      <c r="E181" t="s">
        <v>1686</v>
      </c>
      <c r="F181" t="s">
        <v>1687</v>
      </c>
      <c r="G181" t="s">
        <v>1687</v>
      </c>
      <c r="I181" t="s">
        <v>1688</v>
      </c>
      <c r="J181">
        <v>1</v>
      </c>
      <c r="K181">
        <v>-1000</v>
      </c>
      <c r="L181">
        <v>1000</v>
      </c>
      <c r="M181">
        <v>0</v>
      </c>
      <c r="N181">
        <v>1</v>
      </c>
      <c r="O181" s="2">
        <v>179</v>
      </c>
    </row>
    <row r="182" spans="1:20" x14ac:dyDescent="0.25">
      <c r="A182" s="2">
        <v>180</v>
      </c>
      <c r="B182" t="s">
        <v>1689</v>
      </c>
      <c r="C182" t="s">
        <v>262</v>
      </c>
      <c r="D182" t="s">
        <v>1690</v>
      </c>
      <c r="E182" t="s">
        <v>1691</v>
      </c>
      <c r="F182" t="s">
        <v>264</v>
      </c>
      <c r="G182" t="s">
        <v>264</v>
      </c>
      <c r="I182" t="s">
        <v>956</v>
      </c>
      <c r="J182">
        <v>1</v>
      </c>
      <c r="K182">
        <v>-1000</v>
      </c>
      <c r="L182">
        <v>1000</v>
      </c>
      <c r="M182">
        <v>0</v>
      </c>
      <c r="N182">
        <v>1</v>
      </c>
      <c r="O182" s="2">
        <v>180</v>
      </c>
    </row>
    <row r="183" spans="1:20" x14ac:dyDescent="0.25">
      <c r="A183" s="2">
        <v>181</v>
      </c>
      <c r="B183" t="s">
        <v>1692</v>
      </c>
      <c r="C183" t="s">
        <v>1693</v>
      </c>
      <c r="D183" t="s">
        <v>1694</v>
      </c>
      <c r="E183" t="s">
        <v>1695</v>
      </c>
      <c r="F183" t="s">
        <v>1696</v>
      </c>
      <c r="G183" t="s">
        <v>1696</v>
      </c>
      <c r="I183" t="s">
        <v>970</v>
      </c>
      <c r="J183">
        <v>1</v>
      </c>
      <c r="K183">
        <v>-1000</v>
      </c>
      <c r="L183">
        <v>1000</v>
      </c>
      <c r="M183">
        <v>0</v>
      </c>
      <c r="N183">
        <v>1</v>
      </c>
      <c r="O183" s="2">
        <v>181</v>
      </c>
    </row>
    <row r="184" spans="1:20" x14ac:dyDescent="0.25">
      <c r="A184" s="2">
        <v>182</v>
      </c>
      <c r="B184" t="s">
        <v>1697</v>
      </c>
      <c r="C184" t="s">
        <v>1698</v>
      </c>
      <c r="D184" t="s">
        <v>1699</v>
      </c>
      <c r="E184" t="s">
        <v>1700</v>
      </c>
      <c r="F184" t="s">
        <v>1701</v>
      </c>
      <c r="G184" t="s">
        <v>1702</v>
      </c>
      <c r="I184" t="s">
        <v>1029</v>
      </c>
      <c r="J184">
        <v>1</v>
      </c>
      <c r="K184">
        <v>-1000</v>
      </c>
      <c r="L184">
        <v>1000</v>
      </c>
      <c r="M184">
        <v>0</v>
      </c>
      <c r="N184">
        <v>1</v>
      </c>
      <c r="O184" s="2">
        <v>182</v>
      </c>
    </row>
    <row r="185" spans="1:20" x14ac:dyDescent="0.25">
      <c r="A185" s="2">
        <v>183</v>
      </c>
      <c r="B185" t="s">
        <v>1703</v>
      </c>
      <c r="C185" t="s">
        <v>1704</v>
      </c>
      <c r="D185" t="s">
        <v>1705</v>
      </c>
      <c r="E185" t="s">
        <v>1706</v>
      </c>
      <c r="F185" t="s">
        <v>1707</v>
      </c>
      <c r="G185" t="s">
        <v>1708</v>
      </c>
      <c r="I185" t="s">
        <v>1588</v>
      </c>
      <c r="J185">
        <v>1</v>
      </c>
      <c r="K185">
        <v>-1000</v>
      </c>
      <c r="L185">
        <v>1000</v>
      </c>
      <c r="M185">
        <v>0</v>
      </c>
      <c r="N185">
        <v>1</v>
      </c>
      <c r="O185" s="2">
        <v>183</v>
      </c>
    </row>
    <row r="186" spans="1:20" x14ac:dyDescent="0.25">
      <c r="A186" s="2">
        <v>184</v>
      </c>
      <c r="B186" t="s">
        <v>1709</v>
      </c>
      <c r="C186" t="s">
        <v>1710</v>
      </c>
      <c r="D186" t="s">
        <v>1711</v>
      </c>
      <c r="E186" t="s">
        <v>1712</v>
      </c>
      <c r="F186" t="s">
        <v>983</v>
      </c>
      <c r="G186" t="s">
        <v>983</v>
      </c>
      <c r="I186" t="s">
        <v>964</v>
      </c>
      <c r="J186">
        <v>1</v>
      </c>
      <c r="K186">
        <v>-1000</v>
      </c>
      <c r="L186">
        <v>1000</v>
      </c>
      <c r="M186">
        <v>0</v>
      </c>
      <c r="N186">
        <v>1</v>
      </c>
      <c r="O186" s="2">
        <v>184</v>
      </c>
    </row>
    <row r="187" spans="1:20" x14ac:dyDescent="0.25">
      <c r="A187" s="2">
        <v>185</v>
      </c>
      <c r="B187" t="s">
        <v>1713</v>
      </c>
      <c r="C187" t="s">
        <v>1714</v>
      </c>
      <c r="D187" t="s">
        <v>1715</v>
      </c>
      <c r="E187" t="s">
        <v>1716</v>
      </c>
      <c r="I187" t="s">
        <v>1165</v>
      </c>
      <c r="J187">
        <v>1</v>
      </c>
      <c r="K187">
        <v>-1000</v>
      </c>
      <c r="L187">
        <v>1000</v>
      </c>
      <c r="M187">
        <v>0</v>
      </c>
      <c r="N187">
        <v>0</v>
      </c>
      <c r="O187" s="2">
        <v>185</v>
      </c>
    </row>
    <row r="188" spans="1:20" x14ac:dyDescent="0.25">
      <c r="A188" s="2">
        <v>186</v>
      </c>
      <c r="B188" t="s">
        <v>1717</v>
      </c>
      <c r="C188" t="s">
        <v>1718</v>
      </c>
      <c r="D188" t="s">
        <v>1719</v>
      </c>
      <c r="E188" t="s">
        <v>1720</v>
      </c>
      <c r="F188" t="s">
        <v>1721</v>
      </c>
      <c r="G188" t="s">
        <v>1721</v>
      </c>
      <c r="I188" t="s">
        <v>1104</v>
      </c>
      <c r="J188">
        <v>1</v>
      </c>
      <c r="K188">
        <v>-1000</v>
      </c>
      <c r="L188">
        <v>1000</v>
      </c>
      <c r="M188">
        <v>0</v>
      </c>
      <c r="N188">
        <v>1</v>
      </c>
      <c r="O188" s="2">
        <v>186</v>
      </c>
    </row>
    <row r="189" spans="1:20" x14ac:dyDescent="0.25">
      <c r="A189" s="2">
        <v>187</v>
      </c>
      <c r="B189" t="s">
        <v>1722</v>
      </c>
      <c r="C189" t="s">
        <v>1723</v>
      </c>
      <c r="D189" t="s">
        <v>1724</v>
      </c>
      <c r="E189" t="s">
        <v>1725</v>
      </c>
      <c r="F189" t="s">
        <v>1726</v>
      </c>
      <c r="G189" t="s">
        <v>1727</v>
      </c>
      <c r="I189" t="s">
        <v>1093</v>
      </c>
      <c r="J189">
        <v>1</v>
      </c>
      <c r="K189">
        <v>-1000</v>
      </c>
      <c r="L189">
        <v>1000</v>
      </c>
      <c r="M189">
        <v>0</v>
      </c>
      <c r="N189">
        <v>1</v>
      </c>
      <c r="O189" s="2">
        <v>187</v>
      </c>
    </row>
    <row r="190" spans="1:20" x14ac:dyDescent="0.25">
      <c r="A190" s="2">
        <v>188</v>
      </c>
      <c r="B190" t="s">
        <v>1728</v>
      </c>
      <c r="C190" t="s">
        <v>1729</v>
      </c>
      <c r="D190" t="s">
        <v>1730</v>
      </c>
      <c r="E190" t="s">
        <v>1731</v>
      </c>
      <c r="F190" t="s">
        <v>1732</v>
      </c>
      <c r="G190" t="s">
        <v>1733</v>
      </c>
      <c r="I190" t="s">
        <v>1734</v>
      </c>
      <c r="J190">
        <v>1</v>
      </c>
      <c r="K190">
        <v>-1000</v>
      </c>
      <c r="L190">
        <v>1000</v>
      </c>
      <c r="M190">
        <v>0</v>
      </c>
      <c r="N190">
        <v>1</v>
      </c>
      <c r="O190" s="2">
        <v>188</v>
      </c>
    </row>
    <row r="191" spans="1:20" x14ac:dyDescent="0.25">
      <c r="A191" s="2">
        <v>189</v>
      </c>
      <c r="B191" t="s">
        <v>205</v>
      </c>
      <c r="C191" t="s">
        <v>206</v>
      </c>
      <c r="D191" t="s">
        <v>1735</v>
      </c>
      <c r="E191" t="s">
        <v>207</v>
      </c>
      <c r="F191" t="s">
        <v>208</v>
      </c>
      <c r="G191" t="s">
        <v>208</v>
      </c>
      <c r="I191" t="s">
        <v>932</v>
      </c>
      <c r="J191">
        <v>1</v>
      </c>
      <c r="K191">
        <v>-1000</v>
      </c>
      <c r="L191">
        <v>1000</v>
      </c>
      <c r="M191">
        <v>0</v>
      </c>
      <c r="N191">
        <v>1</v>
      </c>
      <c r="O191" s="2">
        <v>189</v>
      </c>
    </row>
    <row r="192" spans="1:20" x14ac:dyDescent="0.25">
      <c r="A192" s="2">
        <v>190</v>
      </c>
      <c r="B192" t="s">
        <v>1736</v>
      </c>
      <c r="C192" t="s">
        <v>1737</v>
      </c>
      <c r="D192" t="s">
        <v>1738</v>
      </c>
      <c r="E192" t="s">
        <v>1739</v>
      </c>
      <c r="F192" t="s">
        <v>1740</v>
      </c>
      <c r="G192" t="s">
        <v>1740</v>
      </c>
      <c r="I192" t="s">
        <v>1104</v>
      </c>
      <c r="J192">
        <v>1</v>
      </c>
      <c r="K192">
        <v>-1000</v>
      </c>
      <c r="L192">
        <v>1000</v>
      </c>
      <c r="M192">
        <v>0</v>
      </c>
      <c r="N192">
        <v>1</v>
      </c>
      <c r="O192" s="2">
        <v>190</v>
      </c>
      <c r="T192" s="23"/>
    </row>
    <row r="193" spans="1:15" x14ac:dyDescent="0.25">
      <c r="A193" s="2">
        <v>191</v>
      </c>
      <c r="B193" t="s">
        <v>209</v>
      </c>
      <c r="C193" t="s">
        <v>210</v>
      </c>
      <c r="D193" t="s">
        <v>1741</v>
      </c>
      <c r="E193" t="s">
        <v>211</v>
      </c>
      <c r="F193" t="s">
        <v>212</v>
      </c>
      <c r="G193" t="s">
        <v>636</v>
      </c>
      <c r="I193" t="s">
        <v>970</v>
      </c>
      <c r="J193">
        <v>1</v>
      </c>
      <c r="K193">
        <v>-1000</v>
      </c>
      <c r="L193">
        <v>1000</v>
      </c>
      <c r="M193">
        <v>0</v>
      </c>
      <c r="N193">
        <v>1</v>
      </c>
      <c r="O193" s="2">
        <v>191</v>
      </c>
    </row>
    <row r="194" spans="1:15" x14ac:dyDescent="0.25">
      <c r="A194" s="2">
        <v>192</v>
      </c>
      <c r="B194" t="s">
        <v>1742</v>
      </c>
      <c r="C194" t="s">
        <v>1743</v>
      </c>
      <c r="D194" t="s">
        <v>1744</v>
      </c>
      <c r="E194" t="s">
        <v>1745</v>
      </c>
      <c r="F194" t="s">
        <v>220</v>
      </c>
      <c r="G194" t="s">
        <v>637</v>
      </c>
      <c r="I194" t="s">
        <v>1746</v>
      </c>
      <c r="J194">
        <v>1</v>
      </c>
      <c r="K194">
        <v>-1000</v>
      </c>
      <c r="L194">
        <v>1000</v>
      </c>
      <c r="M194">
        <v>0</v>
      </c>
      <c r="N194">
        <v>1</v>
      </c>
      <c r="O194" s="2">
        <v>192</v>
      </c>
    </row>
    <row r="195" spans="1:15" x14ac:dyDescent="0.25">
      <c r="A195" s="2">
        <v>193</v>
      </c>
      <c r="B195" t="s">
        <v>1747</v>
      </c>
      <c r="C195" t="s">
        <v>1748</v>
      </c>
      <c r="D195" t="s">
        <v>1749</v>
      </c>
      <c r="E195" t="s">
        <v>1750</v>
      </c>
      <c r="F195" t="s">
        <v>1391</v>
      </c>
      <c r="G195" t="s">
        <v>1392</v>
      </c>
      <c r="I195" t="s">
        <v>962</v>
      </c>
      <c r="J195">
        <v>1</v>
      </c>
      <c r="K195">
        <v>-1000</v>
      </c>
      <c r="L195">
        <v>1000</v>
      </c>
      <c r="M195">
        <v>0</v>
      </c>
      <c r="N195">
        <v>1</v>
      </c>
      <c r="O195" s="2">
        <v>193</v>
      </c>
    </row>
    <row r="196" spans="1:15" x14ac:dyDescent="0.25">
      <c r="A196" s="2">
        <v>194</v>
      </c>
      <c r="B196" t="s">
        <v>1751</v>
      </c>
      <c r="C196" t="s">
        <v>262</v>
      </c>
      <c r="D196" t="s">
        <v>1752</v>
      </c>
      <c r="E196" t="s">
        <v>1753</v>
      </c>
      <c r="F196" t="s">
        <v>264</v>
      </c>
      <c r="G196" t="s">
        <v>264</v>
      </c>
      <c r="I196" t="s">
        <v>956</v>
      </c>
      <c r="J196">
        <v>1</v>
      </c>
      <c r="K196">
        <v>-1000</v>
      </c>
      <c r="L196">
        <v>1000</v>
      </c>
      <c r="M196">
        <v>0</v>
      </c>
      <c r="N196">
        <v>1</v>
      </c>
      <c r="O196" s="2">
        <v>194</v>
      </c>
    </row>
    <row r="197" spans="1:15" x14ac:dyDescent="0.25">
      <c r="A197" s="2">
        <v>195</v>
      </c>
      <c r="B197" t="s">
        <v>213</v>
      </c>
      <c r="C197" t="s">
        <v>214</v>
      </c>
      <c r="D197" t="s">
        <v>1754</v>
      </c>
      <c r="E197" t="s">
        <v>215</v>
      </c>
      <c r="F197" t="s">
        <v>216</v>
      </c>
      <c r="G197" t="s">
        <v>216</v>
      </c>
      <c r="I197" t="s">
        <v>956</v>
      </c>
      <c r="J197">
        <v>1</v>
      </c>
      <c r="K197">
        <v>-1000</v>
      </c>
      <c r="L197">
        <v>1000</v>
      </c>
      <c r="M197">
        <v>0</v>
      </c>
      <c r="N197">
        <v>1</v>
      </c>
      <c r="O197" s="2">
        <v>195</v>
      </c>
    </row>
    <row r="198" spans="1:15" x14ac:dyDescent="0.25">
      <c r="A198" s="2">
        <v>196</v>
      </c>
      <c r="B198" t="s">
        <v>1755</v>
      </c>
      <c r="C198" t="s">
        <v>1756</v>
      </c>
      <c r="D198" t="s">
        <v>1757</v>
      </c>
      <c r="E198" t="s">
        <v>1758</v>
      </c>
      <c r="F198" t="s">
        <v>1759</v>
      </c>
      <c r="G198" t="s">
        <v>1759</v>
      </c>
      <c r="I198" t="s">
        <v>984</v>
      </c>
      <c r="J198">
        <v>1</v>
      </c>
      <c r="K198">
        <v>-1000</v>
      </c>
      <c r="L198">
        <v>1000</v>
      </c>
      <c r="M198">
        <v>0</v>
      </c>
      <c r="N198">
        <v>1</v>
      </c>
      <c r="O198" s="2">
        <v>196</v>
      </c>
    </row>
    <row r="199" spans="1:15" x14ac:dyDescent="0.25">
      <c r="A199" s="2">
        <v>197</v>
      </c>
      <c r="B199" t="s">
        <v>217</v>
      </c>
      <c r="C199" t="s">
        <v>218</v>
      </c>
      <c r="D199" t="s">
        <v>1760</v>
      </c>
      <c r="E199" t="s">
        <v>219</v>
      </c>
      <c r="F199" t="s">
        <v>220</v>
      </c>
      <c r="G199" t="s">
        <v>637</v>
      </c>
      <c r="I199" t="s">
        <v>1008</v>
      </c>
      <c r="J199">
        <v>1</v>
      </c>
      <c r="K199">
        <v>-1000</v>
      </c>
      <c r="L199">
        <v>1000</v>
      </c>
      <c r="M199">
        <v>0</v>
      </c>
      <c r="N199">
        <v>1</v>
      </c>
      <c r="O199" s="2">
        <v>197</v>
      </c>
    </row>
    <row r="200" spans="1:15" x14ac:dyDescent="0.25">
      <c r="A200" s="2">
        <v>198</v>
      </c>
      <c r="B200" t="s">
        <v>1761</v>
      </c>
      <c r="C200" t="s">
        <v>1762</v>
      </c>
      <c r="D200" t="s">
        <v>1763</v>
      </c>
      <c r="E200" t="s">
        <v>1764</v>
      </c>
      <c r="F200" t="s">
        <v>1765</v>
      </c>
      <c r="G200" t="s">
        <v>1766</v>
      </c>
      <c r="I200" t="s">
        <v>978</v>
      </c>
      <c r="J200">
        <v>1</v>
      </c>
      <c r="K200">
        <v>-1000</v>
      </c>
      <c r="L200">
        <v>1000</v>
      </c>
      <c r="M200">
        <v>0</v>
      </c>
      <c r="N200">
        <v>1</v>
      </c>
      <c r="O200" s="2">
        <v>198</v>
      </c>
    </row>
    <row r="201" spans="1:15" x14ac:dyDescent="0.25">
      <c r="A201" s="2">
        <v>199</v>
      </c>
      <c r="B201" t="s">
        <v>1767</v>
      </c>
      <c r="C201" t="s">
        <v>1768</v>
      </c>
      <c r="D201" t="s">
        <v>1769</v>
      </c>
      <c r="E201" t="s">
        <v>1770</v>
      </c>
      <c r="F201" t="s">
        <v>1771</v>
      </c>
      <c r="G201" t="s">
        <v>1771</v>
      </c>
      <c r="I201" t="s">
        <v>1445</v>
      </c>
      <c r="J201">
        <v>1</v>
      </c>
      <c r="K201">
        <v>-1000</v>
      </c>
      <c r="L201">
        <v>1000</v>
      </c>
      <c r="M201">
        <v>0</v>
      </c>
      <c r="N201">
        <v>1</v>
      </c>
      <c r="O201" s="2">
        <v>199</v>
      </c>
    </row>
    <row r="202" spans="1:15" x14ac:dyDescent="0.25">
      <c r="A202" s="2">
        <v>200</v>
      </c>
      <c r="B202" t="s">
        <v>1772</v>
      </c>
      <c r="C202" t="s">
        <v>1773</v>
      </c>
      <c r="D202" t="s">
        <v>1774</v>
      </c>
      <c r="E202" t="s">
        <v>1775</v>
      </c>
      <c r="F202" t="s">
        <v>1376</v>
      </c>
      <c r="G202" t="s">
        <v>1376</v>
      </c>
      <c r="I202" t="s">
        <v>956</v>
      </c>
      <c r="J202">
        <v>1</v>
      </c>
      <c r="K202">
        <v>-1000</v>
      </c>
      <c r="L202">
        <v>1000</v>
      </c>
      <c r="M202">
        <v>0</v>
      </c>
      <c r="N202">
        <v>1</v>
      </c>
      <c r="O202" s="2">
        <v>200</v>
      </c>
    </row>
    <row r="203" spans="1:15" x14ac:dyDescent="0.25">
      <c r="A203" s="2">
        <v>201</v>
      </c>
      <c r="B203" t="s">
        <v>1776</v>
      </c>
      <c r="C203" t="s">
        <v>1777</v>
      </c>
      <c r="D203" t="s">
        <v>1778</v>
      </c>
      <c r="E203" t="s">
        <v>1779</v>
      </c>
      <c r="F203" t="s">
        <v>165</v>
      </c>
      <c r="G203" t="s">
        <v>628</v>
      </c>
      <c r="I203" t="s">
        <v>1297</v>
      </c>
      <c r="J203">
        <v>1</v>
      </c>
      <c r="K203">
        <v>-1000</v>
      </c>
      <c r="L203">
        <v>1000</v>
      </c>
      <c r="M203">
        <v>0</v>
      </c>
      <c r="N203">
        <v>1</v>
      </c>
      <c r="O203" s="2">
        <v>201</v>
      </c>
    </row>
    <row r="204" spans="1:15" x14ac:dyDescent="0.25">
      <c r="A204" s="2">
        <v>202</v>
      </c>
      <c r="B204" t="s">
        <v>1780</v>
      </c>
      <c r="C204" t="s">
        <v>262</v>
      </c>
      <c r="D204" t="s">
        <v>1781</v>
      </c>
      <c r="E204" t="s">
        <v>1782</v>
      </c>
      <c r="F204" t="s">
        <v>264</v>
      </c>
      <c r="G204" t="s">
        <v>264</v>
      </c>
      <c r="I204" t="s">
        <v>956</v>
      </c>
      <c r="J204">
        <v>1</v>
      </c>
      <c r="K204">
        <v>-1000</v>
      </c>
      <c r="L204">
        <v>1000</v>
      </c>
      <c r="M204">
        <v>0</v>
      </c>
      <c r="N204">
        <v>1</v>
      </c>
      <c r="O204" s="2">
        <v>202</v>
      </c>
    </row>
    <row r="205" spans="1:15" x14ac:dyDescent="0.25">
      <c r="A205" s="2">
        <v>203</v>
      </c>
      <c r="B205" t="s">
        <v>1783</v>
      </c>
      <c r="C205" t="s">
        <v>1784</v>
      </c>
      <c r="D205" t="s">
        <v>1785</v>
      </c>
      <c r="E205" t="s">
        <v>1786</v>
      </c>
      <c r="F205" t="s">
        <v>1787</v>
      </c>
      <c r="G205" t="s">
        <v>1787</v>
      </c>
      <c r="I205" t="s">
        <v>1439</v>
      </c>
      <c r="J205">
        <v>1</v>
      </c>
      <c r="K205">
        <v>-1000</v>
      </c>
      <c r="L205">
        <v>1000</v>
      </c>
      <c r="M205">
        <v>0</v>
      </c>
      <c r="N205">
        <v>1</v>
      </c>
      <c r="O205" s="2">
        <v>203</v>
      </c>
    </row>
    <row r="206" spans="1:15" x14ac:dyDescent="0.25">
      <c r="A206" s="2">
        <v>204</v>
      </c>
      <c r="B206" t="s">
        <v>1788</v>
      </c>
      <c r="C206" t="s">
        <v>1789</v>
      </c>
      <c r="D206" t="s">
        <v>1790</v>
      </c>
      <c r="E206" t="s">
        <v>1791</v>
      </c>
      <c r="F206" t="s">
        <v>1792</v>
      </c>
      <c r="G206" t="s">
        <v>1793</v>
      </c>
      <c r="I206" t="s">
        <v>956</v>
      </c>
      <c r="J206">
        <v>1</v>
      </c>
      <c r="K206">
        <v>-1000</v>
      </c>
      <c r="L206">
        <v>1000</v>
      </c>
      <c r="M206">
        <v>0</v>
      </c>
      <c r="N206">
        <v>1</v>
      </c>
      <c r="O206" s="2">
        <v>204</v>
      </c>
    </row>
    <row r="207" spans="1:15" x14ac:dyDescent="0.25">
      <c r="A207" s="2">
        <v>205</v>
      </c>
      <c r="B207" t="s">
        <v>1794</v>
      </c>
      <c r="C207" t="s">
        <v>1795</v>
      </c>
      <c r="D207" t="s">
        <v>1796</v>
      </c>
      <c r="E207" t="s">
        <v>1797</v>
      </c>
      <c r="F207" t="s">
        <v>1798</v>
      </c>
      <c r="G207" t="s">
        <v>1798</v>
      </c>
      <c r="I207" t="s">
        <v>1123</v>
      </c>
      <c r="J207">
        <v>1</v>
      </c>
      <c r="K207">
        <v>-1000</v>
      </c>
      <c r="L207">
        <v>1000</v>
      </c>
      <c r="M207">
        <v>0</v>
      </c>
      <c r="N207">
        <v>1</v>
      </c>
      <c r="O207" s="2">
        <v>205</v>
      </c>
    </row>
    <row r="208" spans="1:15" x14ac:dyDescent="0.25">
      <c r="A208" s="2">
        <v>206</v>
      </c>
      <c r="B208" t="s">
        <v>221</v>
      </c>
      <c r="C208" t="s">
        <v>222</v>
      </c>
      <c r="D208" t="s">
        <v>1799</v>
      </c>
      <c r="E208" t="s">
        <v>223</v>
      </c>
      <c r="F208" t="s">
        <v>184</v>
      </c>
      <c r="G208" t="s">
        <v>184</v>
      </c>
      <c r="I208" t="s">
        <v>1008</v>
      </c>
      <c r="J208">
        <v>1</v>
      </c>
      <c r="K208">
        <v>-1000</v>
      </c>
      <c r="L208">
        <v>1000</v>
      </c>
      <c r="M208">
        <v>0</v>
      </c>
      <c r="N208">
        <v>1</v>
      </c>
      <c r="O208" s="2">
        <v>206</v>
      </c>
    </row>
    <row r="209" spans="1:15" x14ac:dyDescent="0.25">
      <c r="A209" s="2">
        <v>207</v>
      </c>
      <c r="B209" t="s">
        <v>1800</v>
      </c>
      <c r="C209" t="s">
        <v>1801</v>
      </c>
      <c r="D209" t="s">
        <v>1802</v>
      </c>
      <c r="E209" t="s">
        <v>1803</v>
      </c>
      <c r="F209" t="s">
        <v>1804</v>
      </c>
      <c r="G209" t="s">
        <v>1804</v>
      </c>
      <c r="I209" t="s">
        <v>1270</v>
      </c>
      <c r="J209">
        <v>1</v>
      </c>
      <c r="K209">
        <v>-1000</v>
      </c>
      <c r="L209">
        <v>1000</v>
      </c>
      <c r="M209">
        <v>0</v>
      </c>
      <c r="N209">
        <v>1</v>
      </c>
      <c r="O209" s="2">
        <v>207</v>
      </c>
    </row>
    <row r="210" spans="1:15" x14ac:dyDescent="0.25">
      <c r="A210" s="2">
        <v>208</v>
      </c>
      <c r="B210" t="s">
        <v>1805</v>
      </c>
      <c r="C210" t="s">
        <v>1806</v>
      </c>
      <c r="D210" t="s">
        <v>1807</v>
      </c>
      <c r="E210" t="s">
        <v>1808</v>
      </c>
      <c r="F210" t="s">
        <v>1809</v>
      </c>
      <c r="G210" t="s">
        <v>1809</v>
      </c>
      <c r="I210" t="s">
        <v>978</v>
      </c>
      <c r="J210">
        <v>1</v>
      </c>
      <c r="K210">
        <v>-1000</v>
      </c>
      <c r="L210">
        <v>1000</v>
      </c>
      <c r="M210">
        <v>0</v>
      </c>
      <c r="N210">
        <v>1</v>
      </c>
      <c r="O210" s="2">
        <v>208</v>
      </c>
    </row>
    <row r="211" spans="1:15" x14ac:dyDescent="0.25">
      <c r="A211" s="2">
        <v>209</v>
      </c>
      <c r="B211" t="s">
        <v>224</v>
      </c>
      <c r="C211" t="s">
        <v>225</v>
      </c>
      <c r="D211" t="s">
        <v>1810</v>
      </c>
      <c r="E211" t="s">
        <v>226</v>
      </c>
      <c r="F211" t="s">
        <v>227</v>
      </c>
      <c r="G211" t="s">
        <v>227</v>
      </c>
      <c r="I211" t="s">
        <v>984</v>
      </c>
      <c r="J211">
        <v>1</v>
      </c>
      <c r="K211">
        <v>-1000</v>
      </c>
      <c r="L211">
        <v>1000</v>
      </c>
      <c r="M211">
        <v>0</v>
      </c>
      <c r="N211">
        <v>1</v>
      </c>
      <c r="O211" s="2">
        <v>209</v>
      </c>
    </row>
    <row r="212" spans="1:15" x14ac:dyDescent="0.25">
      <c r="A212" s="2">
        <v>210</v>
      </c>
      <c r="B212" t="s">
        <v>228</v>
      </c>
      <c r="C212" t="s">
        <v>229</v>
      </c>
      <c r="D212" t="s">
        <v>1811</v>
      </c>
      <c r="E212" t="s">
        <v>230</v>
      </c>
      <c r="I212" t="s">
        <v>1003</v>
      </c>
      <c r="J212">
        <v>1</v>
      </c>
      <c r="K212">
        <v>-1000</v>
      </c>
      <c r="L212">
        <v>1000</v>
      </c>
      <c r="M212">
        <v>0</v>
      </c>
      <c r="N212">
        <v>0</v>
      </c>
      <c r="O212" s="2">
        <v>210</v>
      </c>
    </row>
    <row r="213" spans="1:15" x14ac:dyDescent="0.25">
      <c r="A213" s="2">
        <v>211</v>
      </c>
      <c r="B213" t="s">
        <v>231</v>
      </c>
      <c r="C213" t="s">
        <v>232</v>
      </c>
      <c r="D213" t="s">
        <v>1812</v>
      </c>
      <c r="E213" t="s">
        <v>233</v>
      </c>
      <c r="F213" t="s">
        <v>227</v>
      </c>
      <c r="G213" t="s">
        <v>227</v>
      </c>
      <c r="I213" t="s">
        <v>1008</v>
      </c>
      <c r="J213">
        <v>1</v>
      </c>
      <c r="K213">
        <v>-1000</v>
      </c>
      <c r="L213">
        <v>1000</v>
      </c>
      <c r="M213">
        <v>0</v>
      </c>
      <c r="N213">
        <v>1</v>
      </c>
      <c r="O213" s="2">
        <v>211</v>
      </c>
    </row>
    <row r="214" spans="1:15" x14ac:dyDescent="0.25">
      <c r="A214" s="2">
        <v>212</v>
      </c>
      <c r="B214" t="s">
        <v>234</v>
      </c>
      <c r="C214" t="s">
        <v>235</v>
      </c>
      <c r="D214" t="s">
        <v>1813</v>
      </c>
      <c r="E214" t="s">
        <v>236</v>
      </c>
      <c r="F214" t="s">
        <v>237</v>
      </c>
      <c r="G214" t="s">
        <v>237</v>
      </c>
      <c r="I214" t="s">
        <v>1118</v>
      </c>
      <c r="J214">
        <v>1</v>
      </c>
      <c r="K214">
        <v>-1000</v>
      </c>
      <c r="L214">
        <v>1000</v>
      </c>
      <c r="M214">
        <v>0</v>
      </c>
      <c r="N214">
        <v>1</v>
      </c>
      <c r="O214" s="2">
        <v>212</v>
      </c>
    </row>
    <row r="215" spans="1:15" x14ac:dyDescent="0.25">
      <c r="A215" s="2">
        <v>213</v>
      </c>
      <c r="B215" t="s">
        <v>1814</v>
      </c>
      <c r="C215" t="s">
        <v>1479</v>
      </c>
      <c r="D215" t="s">
        <v>1815</v>
      </c>
      <c r="E215" t="s">
        <v>1816</v>
      </c>
      <c r="F215" t="s">
        <v>1482</v>
      </c>
      <c r="G215" t="s">
        <v>1482</v>
      </c>
      <c r="I215" t="s">
        <v>956</v>
      </c>
      <c r="J215">
        <v>1</v>
      </c>
      <c r="K215">
        <v>-1000</v>
      </c>
      <c r="L215">
        <v>1000</v>
      </c>
      <c r="M215">
        <v>0</v>
      </c>
      <c r="N215">
        <v>1</v>
      </c>
      <c r="O215" s="2">
        <v>213</v>
      </c>
    </row>
    <row r="216" spans="1:15" x14ac:dyDescent="0.25">
      <c r="A216" s="2">
        <v>214</v>
      </c>
      <c r="B216" t="s">
        <v>1817</v>
      </c>
      <c r="C216" t="s">
        <v>1818</v>
      </c>
      <c r="D216" t="s">
        <v>1819</v>
      </c>
      <c r="E216" t="s">
        <v>1820</v>
      </c>
      <c r="F216" t="s">
        <v>1620</v>
      </c>
      <c r="G216" t="s">
        <v>1620</v>
      </c>
      <c r="I216" t="s">
        <v>1297</v>
      </c>
      <c r="J216">
        <v>1</v>
      </c>
      <c r="K216">
        <v>-1000</v>
      </c>
      <c r="L216">
        <v>1000</v>
      </c>
      <c r="M216">
        <v>0</v>
      </c>
      <c r="N216">
        <v>1</v>
      </c>
      <c r="O216" s="2">
        <v>214</v>
      </c>
    </row>
    <row r="217" spans="1:15" x14ac:dyDescent="0.25">
      <c r="A217" s="2">
        <v>215</v>
      </c>
      <c r="B217" t="s">
        <v>238</v>
      </c>
      <c r="C217" t="s">
        <v>239</v>
      </c>
      <c r="D217" t="s">
        <v>1821</v>
      </c>
      <c r="E217" t="s">
        <v>240</v>
      </c>
      <c r="I217" t="s">
        <v>937</v>
      </c>
      <c r="J217">
        <v>1</v>
      </c>
      <c r="K217">
        <v>-1000</v>
      </c>
      <c r="L217">
        <v>1000</v>
      </c>
      <c r="M217">
        <v>0</v>
      </c>
      <c r="N217">
        <v>1</v>
      </c>
      <c r="O217" s="2">
        <v>215</v>
      </c>
    </row>
    <row r="218" spans="1:15" x14ac:dyDescent="0.25">
      <c r="A218" s="2">
        <v>216</v>
      </c>
      <c r="B218" t="s">
        <v>1822</v>
      </c>
      <c r="C218" t="s">
        <v>1823</v>
      </c>
      <c r="D218" t="s">
        <v>1824</v>
      </c>
      <c r="E218" t="s">
        <v>1825</v>
      </c>
      <c r="F218" t="s">
        <v>1826</v>
      </c>
      <c r="G218" t="s">
        <v>1826</v>
      </c>
      <c r="I218" t="s">
        <v>1123</v>
      </c>
      <c r="J218">
        <v>1</v>
      </c>
      <c r="K218">
        <v>-1000</v>
      </c>
      <c r="L218">
        <v>1000</v>
      </c>
      <c r="M218">
        <v>0</v>
      </c>
      <c r="N218">
        <v>1</v>
      </c>
      <c r="O218" s="2">
        <v>216</v>
      </c>
    </row>
    <row r="219" spans="1:15" x14ac:dyDescent="0.25">
      <c r="A219" s="2">
        <v>217</v>
      </c>
      <c r="B219" t="s">
        <v>241</v>
      </c>
      <c r="C219" t="s">
        <v>242</v>
      </c>
      <c r="D219" t="s">
        <v>1827</v>
      </c>
      <c r="E219" t="s">
        <v>243</v>
      </c>
      <c r="F219" t="s">
        <v>244</v>
      </c>
      <c r="G219" t="s">
        <v>244</v>
      </c>
      <c r="I219" t="s">
        <v>1003</v>
      </c>
      <c r="J219">
        <v>1</v>
      </c>
      <c r="K219">
        <v>-1000</v>
      </c>
      <c r="L219">
        <v>1000</v>
      </c>
      <c r="M219">
        <v>0</v>
      </c>
      <c r="N219">
        <v>1</v>
      </c>
      <c r="O219" s="2">
        <v>217</v>
      </c>
    </row>
    <row r="220" spans="1:15" x14ac:dyDescent="0.25">
      <c r="A220" s="2">
        <v>218</v>
      </c>
      <c r="B220" t="s">
        <v>1828</v>
      </c>
      <c r="C220" t="s">
        <v>1266</v>
      </c>
      <c r="D220" t="s">
        <v>1829</v>
      </c>
      <c r="E220" t="s">
        <v>1830</v>
      </c>
      <c r="F220" t="s">
        <v>1269</v>
      </c>
      <c r="G220" t="s">
        <v>1269</v>
      </c>
      <c r="I220" t="s">
        <v>1499</v>
      </c>
      <c r="J220">
        <v>1</v>
      </c>
      <c r="K220">
        <v>-1000</v>
      </c>
      <c r="L220">
        <v>1000</v>
      </c>
      <c r="M220">
        <v>0</v>
      </c>
      <c r="N220">
        <v>1</v>
      </c>
      <c r="O220" s="2">
        <v>218</v>
      </c>
    </row>
    <row r="221" spans="1:15" x14ac:dyDescent="0.25">
      <c r="A221" s="2">
        <v>219</v>
      </c>
      <c r="B221" t="s">
        <v>1831</v>
      </c>
      <c r="C221" t="s">
        <v>1832</v>
      </c>
      <c r="D221" t="s">
        <v>1833</v>
      </c>
      <c r="E221" t="s">
        <v>1834</v>
      </c>
      <c r="F221" t="s">
        <v>1835</v>
      </c>
      <c r="G221" t="s">
        <v>1836</v>
      </c>
      <c r="I221" t="s">
        <v>970</v>
      </c>
      <c r="J221">
        <v>1</v>
      </c>
      <c r="K221">
        <v>-1000</v>
      </c>
      <c r="L221">
        <v>1000</v>
      </c>
      <c r="M221">
        <v>0</v>
      </c>
      <c r="N221">
        <v>1</v>
      </c>
      <c r="O221" s="2">
        <v>219</v>
      </c>
    </row>
    <row r="222" spans="1:15" x14ac:dyDescent="0.25">
      <c r="A222" s="2">
        <v>220</v>
      </c>
      <c r="B222" t="s">
        <v>1837</v>
      </c>
      <c r="C222" t="s">
        <v>1838</v>
      </c>
      <c r="D222" t="s">
        <v>1839</v>
      </c>
      <c r="E222" t="s">
        <v>1840</v>
      </c>
      <c r="F222" t="s">
        <v>1841</v>
      </c>
      <c r="G222" t="s">
        <v>1842</v>
      </c>
      <c r="I222" t="s">
        <v>1843</v>
      </c>
      <c r="J222">
        <v>1</v>
      </c>
      <c r="K222">
        <v>-1000</v>
      </c>
      <c r="L222">
        <v>1000</v>
      </c>
      <c r="M222">
        <v>0</v>
      </c>
      <c r="N222">
        <v>1</v>
      </c>
      <c r="O222" s="2">
        <v>220</v>
      </c>
    </row>
    <row r="223" spans="1:15" x14ac:dyDescent="0.25">
      <c r="A223" s="2">
        <v>221</v>
      </c>
      <c r="B223" t="s">
        <v>1844</v>
      </c>
      <c r="C223" t="s">
        <v>262</v>
      </c>
      <c r="D223" t="s">
        <v>1845</v>
      </c>
      <c r="E223" t="s">
        <v>1846</v>
      </c>
      <c r="F223" t="s">
        <v>264</v>
      </c>
      <c r="G223" t="s">
        <v>264</v>
      </c>
      <c r="I223" t="s">
        <v>984</v>
      </c>
      <c r="J223">
        <v>1</v>
      </c>
      <c r="K223">
        <v>-1000</v>
      </c>
      <c r="L223">
        <v>1000</v>
      </c>
      <c r="M223">
        <v>0</v>
      </c>
      <c r="N223">
        <v>1</v>
      </c>
      <c r="O223" s="2">
        <v>221</v>
      </c>
    </row>
    <row r="224" spans="1:15" x14ac:dyDescent="0.25">
      <c r="A224" s="2">
        <v>222</v>
      </c>
      <c r="B224" t="s">
        <v>1847</v>
      </c>
      <c r="C224" t="s">
        <v>1848</v>
      </c>
      <c r="D224" t="s">
        <v>1849</v>
      </c>
      <c r="E224" t="s">
        <v>1850</v>
      </c>
      <c r="F224" t="s">
        <v>1851</v>
      </c>
      <c r="G224" t="s">
        <v>1852</v>
      </c>
      <c r="I224" t="s">
        <v>932</v>
      </c>
      <c r="J224">
        <v>1</v>
      </c>
      <c r="K224">
        <v>-1000</v>
      </c>
      <c r="L224">
        <v>1000</v>
      </c>
      <c r="M224">
        <v>0</v>
      </c>
      <c r="N224">
        <v>1</v>
      </c>
      <c r="O224" s="2">
        <v>222</v>
      </c>
    </row>
    <row r="225" spans="1:15" x14ac:dyDescent="0.25">
      <c r="A225" s="2">
        <v>223</v>
      </c>
      <c r="B225" t="s">
        <v>1853</v>
      </c>
      <c r="C225" t="s">
        <v>1854</v>
      </c>
      <c r="D225" t="s">
        <v>1855</v>
      </c>
      <c r="E225" t="s">
        <v>1856</v>
      </c>
      <c r="F225" t="s">
        <v>1567</v>
      </c>
      <c r="G225" t="s">
        <v>1567</v>
      </c>
      <c r="I225" t="s">
        <v>927</v>
      </c>
      <c r="J225">
        <v>1</v>
      </c>
      <c r="K225">
        <v>-1000</v>
      </c>
      <c r="L225">
        <v>1000</v>
      </c>
      <c r="M225">
        <v>0</v>
      </c>
      <c r="N225">
        <v>1</v>
      </c>
      <c r="O225" s="2">
        <v>223</v>
      </c>
    </row>
    <row r="226" spans="1:15" x14ac:dyDescent="0.25">
      <c r="A226" s="2">
        <v>224</v>
      </c>
      <c r="B226" t="s">
        <v>245</v>
      </c>
      <c r="C226" t="s">
        <v>246</v>
      </c>
      <c r="D226" t="s">
        <v>1857</v>
      </c>
      <c r="E226" t="s">
        <v>247</v>
      </c>
      <c r="F226" t="s">
        <v>248</v>
      </c>
      <c r="G226" t="s">
        <v>248</v>
      </c>
      <c r="I226" t="s">
        <v>1008</v>
      </c>
      <c r="J226">
        <v>1</v>
      </c>
      <c r="K226">
        <v>-1000</v>
      </c>
      <c r="L226">
        <v>1000</v>
      </c>
      <c r="M226">
        <v>0</v>
      </c>
      <c r="N226">
        <v>1</v>
      </c>
      <c r="O226" s="2">
        <v>224</v>
      </c>
    </row>
    <row r="227" spans="1:15" x14ac:dyDescent="0.25">
      <c r="A227" s="2">
        <v>225</v>
      </c>
      <c r="B227" t="s">
        <v>1858</v>
      </c>
      <c r="C227" t="s">
        <v>1859</v>
      </c>
      <c r="D227" t="s">
        <v>1860</v>
      </c>
      <c r="E227" t="s">
        <v>1861</v>
      </c>
      <c r="F227" t="s">
        <v>1862</v>
      </c>
      <c r="G227" t="s">
        <v>1862</v>
      </c>
      <c r="I227" t="s">
        <v>997</v>
      </c>
      <c r="J227">
        <v>1</v>
      </c>
      <c r="K227">
        <v>-1000</v>
      </c>
      <c r="L227">
        <v>1000</v>
      </c>
      <c r="M227">
        <v>0</v>
      </c>
      <c r="N227">
        <v>1</v>
      </c>
      <c r="O227" s="2">
        <v>225</v>
      </c>
    </row>
    <row r="228" spans="1:15" x14ac:dyDescent="0.25">
      <c r="A228" s="2">
        <v>226</v>
      </c>
      <c r="B228" t="s">
        <v>1863</v>
      </c>
      <c r="C228" t="s">
        <v>1864</v>
      </c>
      <c r="D228" t="s">
        <v>1865</v>
      </c>
      <c r="E228" t="s">
        <v>1866</v>
      </c>
      <c r="F228" t="s">
        <v>1867</v>
      </c>
      <c r="G228" t="s">
        <v>1867</v>
      </c>
      <c r="I228" t="s">
        <v>950</v>
      </c>
      <c r="J228">
        <v>1</v>
      </c>
      <c r="K228">
        <v>-1000</v>
      </c>
      <c r="L228">
        <v>1000</v>
      </c>
      <c r="M228">
        <v>0</v>
      </c>
      <c r="N228">
        <v>1</v>
      </c>
      <c r="O228" s="2">
        <v>226</v>
      </c>
    </row>
    <row r="229" spans="1:15" x14ac:dyDescent="0.25">
      <c r="A229" s="2">
        <v>227</v>
      </c>
      <c r="B229" t="s">
        <v>1868</v>
      </c>
      <c r="C229" t="s">
        <v>1869</v>
      </c>
      <c r="D229" t="s">
        <v>1870</v>
      </c>
      <c r="E229" t="s">
        <v>1871</v>
      </c>
      <c r="F229" t="s">
        <v>1872</v>
      </c>
      <c r="G229" t="s">
        <v>1872</v>
      </c>
      <c r="I229" t="s">
        <v>1093</v>
      </c>
      <c r="J229">
        <v>1</v>
      </c>
      <c r="K229">
        <v>-1000</v>
      </c>
      <c r="L229">
        <v>1000</v>
      </c>
      <c r="M229">
        <v>0</v>
      </c>
      <c r="N229">
        <v>1</v>
      </c>
      <c r="O229" s="2">
        <v>227</v>
      </c>
    </row>
    <row r="230" spans="1:15" x14ac:dyDescent="0.25">
      <c r="A230" s="2">
        <v>228</v>
      </c>
      <c r="B230" t="s">
        <v>1873</v>
      </c>
      <c r="C230" t="s">
        <v>1874</v>
      </c>
      <c r="D230" t="s">
        <v>1875</v>
      </c>
      <c r="E230" t="s">
        <v>1876</v>
      </c>
      <c r="F230" t="s">
        <v>1877</v>
      </c>
      <c r="G230" t="s">
        <v>1877</v>
      </c>
      <c r="I230" t="s">
        <v>956</v>
      </c>
      <c r="J230">
        <v>1</v>
      </c>
      <c r="K230">
        <v>-1000</v>
      </c>
      <c r="L230">
        <v>1000</v>
      </c>
      <c r="M230">
        <v>0</v>
      </c>
      <c r="N230">
        <v>1</v>
      </c>
      <c r="O230" s="2">
        <v>228</v>
      </c>
    </row>
    <row r="231" spans="1:15" x14ac:dyDescent="0.25">
      <c r="A231" s="2">
        <v>229</v>
      </c>
      <c r="B231" t="s">
        <v>249</v>
      </c>
      <c r="C231" t="s">
        <v>250</v>
      </c>
      <c r="D231" t="s">
        <v>1878</v>
      </c>
      <c r="E231" t="s">
        <v>251</v>
      </c>
      <c r="F231" t="s">
        <v>252</v>
      </c>
      <c r="G231" t="s">
        <v>638</v>
      </c>
      <c r="I231" t="s">
        <v>978</v>
      </c>
      <c r="J231">
        <v>1</v>
      </c>
      <c r="K231">
        <v>-1000</v>
      </c>
      <c r="L231">
        <v>1000</v>
      </c>
      <c r="M231">
        <v>0</v>
      </c>
      <c r="N231">
        <v>1</v>
      </c>
      <c r="O231" s="2">
        <v>229</v>
      </c>
    </row>
    <row r="232" spans="1:15" x14ac:dyDescent="0.25">
      <c r="A232" s="2">
        <v>230</v>
      </c>
      <c r="B232" t="s">
        <v>253</v>
      </c>
      <c r="C232" t="s">
        <v>254</v>
      </c>
      <c r="D232" t="s">
        <v>1879</v>
      </c>
      <c r="E232" t="s">
        <v>255</v>
      </c>
      <c r="F232" t="s">
        <v>256</v>
      </c>
      <c r="G232" t="s">
        <v>256</v>
      </c>
      <c r="I232" t="s">
        <v>1880</v>
      </c>
      <c r="J232">
        <v>1</v>
      </c>
      <c r="K232">
        <v>-1000</v>
      </c>
      <c r="L232">
        <v>1000</v>
      </c>
      <c r="M232">
        <v>0</v>
      </c>
      <c r="N232">
        <v>1</v>
      </c>
      <c r="O232" s="2">
        <v>230</v>
      </c>
    </row>
    <row r="233" spans="1:15" x14ac:dyDescent="0.25">
      <c r="A233" s="2">
        <v>231</v>
      </c>
      <c r="B233" t="s">
        <v>1881</v>
      </c>
      <c r="C233" t="s">
        <v>1882</v>
      </c>
      <c r="D233" t="s">
        <v>1883</v>
      </c>
      <c r="E233" t="s">
        <v>1884</v>
      </c>
      <c r="F233" t="s">
        <v>1885</v>
      </c>
      <c r="G233" t="s">
        <v>1885</v>
      </c>
      <c r="I233" t="s">
        <v>956</v>
      </c>
      <c r="J233">
        <v>1</v>
      </c>
      <c r="K233">
        <v>-1000</v>
      </c>
      <c r="L233">
        <v>1000</v>
      </c>
      <c r="M233">
        <v>0</v>
      </c>
      <c r="N233">
        <v>1</v>
      </c>
      <c r="O233" s="2">
        <v>231</v>
      </c>
    </row>
    <row r="234" spans="1:15" x14ac:dyDescent="0.25">
      <c r="A234" s="2">
        <v>232</v>
      </c>
      <c r="B234" t="s">
        <v>1886</v>
      </c>
      <c r="C234" t="s">
        <v>1887</v>
      </c>
      <c r="D234" t="s">
        <v>1888</v>
      </c>
      <c r="E234" t="s">
        <v>1889</v>
      </c>
      <c r="F234" t="s">
        <v>1890</v>
      </c>
      <c r="G234" t="s">
        <v>1891</v>
      </c>
      <c r="I234" t="s">
        <v>956</v>
      </c>
      <c r="J234">
        <v>1</v>
      </c>
      <c r="K234">
        <v>-1000</v>
      </c>
      <c r="L234">
        <v>1000</v>
      </c>
      <c r="M234">
        <v>0</v>
      </c>
      <c r="N234">
        <v>1</v>
      </c>
      <c r="O234" s="2">
        <v>232</v>
      </c>
    </row>
    <row r="235" spans="1:15" x14ac:dyDescent="0.25">
      <c r="A235" s="2">
        <v>233</v>
      </c>
      <c r="B235" t="s">
        <v>1892</v>
      </c>
      <c r="C235" t="s">
        <v>1893</v>
      </c>
      <c r="D235" t="s">
        <v>1894</v>
      </c>
      <c r="E235" t="s">
        <v>1895</v>
      </c>
      <c r="F235" t="s">
        <v>1896</v>
      </c>
      <c r="G235" t="s">
        <v>1896</v>
      </c>
      <c r="I235" t="s">
        <v>1003</v>
      </c>
      <c r="J235">
        <v>1</v>
      </c>
      <c r="K235">
        <v>-1000</v>
      </c>
      <c r="L235">
        <v>1000</v>
      </c>
      <c r="M235">
        <v>0</v>
      </c>
      <c r="N235">
        <v>1</v>
      </c>
      <c r="O235" s="2">
        <v>233</v>
      </c>
    </row>
    <row r="236" spans="1:15" x14ac:dyDescent="0.25">
      <c r="A236" s="2">
        <v>234</v>
      </c>
      <c r="B236" t="s">
        <v>1897</v>
      </c>
      <c r="C236" t="s">
        <v>1898</v>
      </c>
      <c r="D236" t="s">
        <v>1899</v>
      </c>
      <c r="E236" t="s">
        <v>1900</v>
      </c>
      <c r="F236" t="s">
        <v>165</v>
      </c>
      <c r="G236" t="s">
        <v>628</v>
      </c>
      <c r="I236" t="s">
        <v>944</v>
      </c>
      <c r="J236">
        <v>1</v>
      </c>
      <c r="K236">
        <v>-1000</v>
      </c>
      <c r="L236">
        <v>1000</v>
      </c>
      <c r="M236">
        <v>0</v>
      </c>
      <c r="N236">
        <v>1</v>
      </c>
      <c r="O236" s="2">
        <v>234</v>
      </c>
    </row>
    <row r="237" spans="1:15" x14ac:dyDescent="0.25">
      <c r="A237" s="2">
        <v>235</v>
      </c>
      <c r="B237" t="s">
        <v>1901</v>
      </c>
      <c r="C237" t="s">
        <v>1902</v>
      </c>
      <c r="D237" t="s">
        <v>1903</v>
      </c>
      <c r="E237" t="s">
        <v>1904</v>
      </c>
      <c r="F237" t="s">
        <v>395</v>
      </c>
      <c r="G237" t="s">
        <v>656</v>
      </c>
      <c r="I237" t="s">
        <v>921</v>
      </c>
      <c r="J237">
        <v>1</v>
      </c>
      <c r="K237">
        <v>-1000</v>
      </c>
      <c r="L237">
        <v>1000</v>
      </c>
      <c r="M237">
        <v>0</v>
      </c>
      <c r="N237">
        <v>1</v>
      </c>
      <c r="O237" s="2">
        <v>235</v>
      </c>
    </row>
    <row r="238" spans="1:15" x14ac:dyDescent="0.25">
      <c r="A238" s="2">
        <v>236</v>
      </c>
      <c r="B238" t="s">
        <v>257</v>
      </c>
      <c r="C238" t="s">
        <v>258</v>
      </c>
      <c r="D238" t="s">
        <v>1905</v>
      </c>
      <c r="E238" t="s">
        <v>259</v>
      </c>
      <c r="F238" t="s">
        <v>260</v>
      </c>
      <c r="G238" t="s">
        <v>639</v>
      </c>
      <c r="I238" t="s">
        <v>1746</v>
      </c>
      <c r="J238">
        <v>1</v>
      </c>
      <c r="K238">
        <v>-1000</v>
      </c>
      <c r="L238">
        <v>1000</v>
      </c>
      <c r="M238">
        <v>0</v>
      </c>
      <c r="N238">
        <v>1</v>
      </c>
      <c r="O238" s="2">
        <v>236</v>
      </c>
    </row>
    <row r="239" spans="1:15" x14ac:dyDescent="0.25">
      <c r="A239" s="2">
        <v>237</v>
      </c>
      <c r="B239" t="s">
        <v>1906</v>
      </c>
      <c r="C239" t="s">
        <v>1907</v>
      </c>
      <c r="D239" t="s">
        <v>1908</v>
      </c>
      <c r="E239" t="s">
        <v>1909</v>
      </c>
      <c r="F239" t="s">
        <v>395</v>
      </c>
      <c r="G239" t="s">
        <v>656</v>
      </c>
      <c r="I239" t="s">
        <v>921</v>
      </c>
      <c r="J239">
        <v>1</v>
      </c>
      <c r="K239">
        <v>-1000</v>
      </c>
      <c r="L239">
        <v>1000</v>
      </c>
      <c r="M239">
        <v>0</v>
      </c>
      <c r="N239">
        <v>1</v>
      </c>
      <c r="O239" s="2">
        <v>237</v>
      </c>
    </row>
    <row r="240" spans="1:15" x14ac:dyDescent="0.25">
      <c r="A240" s="2">
        <v>238</v>
      </c>
      <c r="B240" t="s">
        <v>261</v>
      </c>
      <c r="C240" t="s">
        <v>262</v>
      </c>
      <c r="D240" t="s">
        <v>1910</v>
      </c>
      <c r="E240" t="s">
        <v>263</v>
      </c>
      <c r="F240" t="s">
        <v>264</v>
      </c>
      <c r="G240" t="s">
        <v>264</v>
      </c>
      <c r="I240" t="s">
        <v>956</v>
      </c>
      <c r="J240">
        <v>1</v>
      </c>
      <c r="K240">
        <v>-1000</v>
      </c>
      <c r="L240">
        <v>1000</v>
      </c>
      <c r="M240">
        <v>0</v>
      </c>
      <c r="N240">
        <v>1</v>
      </c>
      <c r="O240" s="2">
        <v>238</v>
      </c>
    </row>
    <row r="241" spans="1:15" x14ac:dyDescent="0.25">
      <c r="A241" s="2">
        <v>239</v>
      </c>
      <c r="B241" t="s">
        <v>1911</v>
      </c>
      <c r="C241" t="s">
        <v>1912</v>
      </c>
      <c r="D241" t="s">
        <v>1913</v>
      </c>
      <c r="E241" t="s">
        <v>1914</v>
      </c>
      <c r="I241" t="s">
        <v>1292</v>
      </c>
      <c r="J241">
        <v>1</v>
      </c>
      <c r="K241">
        <v>-1000</v>
      </c>
      <c r="L241">
        <v>1000</v>
      </c>
      <c r="M241">
        <v>0</v>
      </c>
      <c r="N241">
        <v>1</v>
      </c>
      <c r="O241" s="2">
        <v>239</v>
      </c>
    </row>
    <row r="242" spans="1:15" x14ac:dyDescent="0.25">
      <c r="A242" s="2">
        <v>240</v>
      </c>
      <c r="B242" t="s">
        <v>265</v>
      </c>
      <c r="C242" t="s">
        <v>266</v>
      </c>
      <c r="D242" t="s">
        <v>1915</v>
      </c>
      <c r="E242" t="s">
        <v>267</v>
      </c>
      <c r="I242" t="s">
        <v>1098</v>
      </c>
      <c r="J242">
        <v>1</v>
      </c>
      <c r="K242">
        <v>-1000</v>
      </c>
      <c r="L242">
        <v>1000</v>
      </c>
      <c r="M242">
        <v>0</v>
      </c>
      <c r="N242">
        <v>1</v>
      </c>
      <c r="O242" s="2">
        <v>240</v>
      </c>
    </row>
    <row r="243" spans="1:15" x14ac:dyDescent="0.25">
      <c r="A243" s="2">
        <v>241</v>
      </c>
      <c r="B243" t="s">
        <v>1916</v>
      </c>
      <c r="C243" t="s">
        <v>1756</v>
      </c>
      <c r="D243" t="s">
        <v>1917</v>
      </c>
      <c r="E243" t="s">
        <v>1918</v>
      </c>
      <c r="F243" t="s">
        <v>1759</v>
      </c>
      <c r="G243" t="s">
        <v>1759</v>
      </c>
      <c r="I243" t="s">
        <v>984</v>
      </c>
      <c r="J243">
        <v>1</v>
      </c>
      <c r="K243">
        <v>-1000</v>
      </c>
      <c r="L243">
        <v>1000</v>
      </c>
      <c r="M243">
        <v>0</v>
      </c>
      <c r="N243">
        <v>1</v>
      </c>
      <c r="O243" s="2">
        <v>241</v>
      </c>
    </row>
    <row r="244" spans="1:15" x14ac:dyDescent="0.25">
      <c r="A244" s="2">
        <v>242</v>
      </c>
      <c r="B244" t="s">
        <v>268</v>
      </c>
      <c r="C244" t="s">
        <v>269</v>
      </c>
      <c r="D244" t="s">
        <v>1919</v>
      </c>
      <c r="E244" t="s">
        <v>270</v>
      </c>
      <c r="F244" t="s">
        <v>271</v>
      </c>
      <c r="G244" t="s">
        <v>271</v>
      </c>
      <c r="I244" t="s">
        <v>956</v>
      </c>
      <c r="J244">
        <v>1</v>
      </c>
      <c r="K244">
        <v>-1000</v>
      </c>
      <c r="L244">
        <v>1000</v>
      </c>
      <c r="M244">
        <v>0</v>
      </c>
      <c r="N244">
        <v>1</v>
      </c>
      <c r="O244" s="2">
        <v>242</v>
      </c>
    </row>
    <row r="245" spans="1:15" x14ac:dyDescent="0.25">
      <c r="A245" s="2">
        <v>243</v>
      </c>
      <c r="B245" t="s">
        <v>1920</v>
      </c>
      <c r="C245" t="s">
        <v>1921</v>
      </c>
      <c r="D245" t="s">
        <v>1922</v>
      </c>
      <c r="E245" t="s">
        <v>1923</v>
      </c>
      <c r="F245" t="s">
        <v>1924</v>
      </c>
      <c r="G245" t="s">
        <v>1924</v>
      </c>
      <c r="I245" t="s">
        <v>1925</v>
      </c>
      <c r="J245">
        <v>1</v>
      </c>
      <c r="K245">
        <v>-1000</v>
      </c>
      <c r="L245">
        <v>1000</v>
      </c>
      <c r="M245">
        <v>0</v>
      </c>
      <c r="N245">
        <v>1</v>
      </c>
      <c r="O245" s="2">
        <v>243</v>
      </c>
    </row>
    <row r="246" spans="1:15" x14ac:dyDescent="0.25">
      <c r="A246" s="2">
        <v>244</v>
      </c>
      <c r="B246" t="s">
        <v>1926</v>
      </c>
      <c r="C246" t="s">
        <v>1927</v>
      </c>
      <c r="D246" t="s">
        <v>1928</v>
      </c>
      <c r="E246" t="s">
        <v>1929</v>
      </c>
      <c r="F246" t="s">
        <v>146</v>
      </c>
      <c r="G246" t="s">
        <v>626</v>
      </c>
      <c r="I246" t="s">
        <v>978</v>
      </c>
      <c r="J246">
        <v>1</v>
      </c>
      <c r="K246">
        <v>-1000</v>
      </c>
      <c r="L246">
        <v>1000</v>
      </c>
      <c r="M246">
        <v>0</v>
      </c>
      <c r="N246">
        <v>1</v>
      </c>
      <c r="O246" s="2">
        <v>244</v>
      </c>
    </row>
    <row r="247" spans="1:15" x14ac:dyDescent="0.25">
      <c r="A247" s="2">
        <v>245</v>
      </c>
      <c r="B247" t="s">
        <v>1930</v>
      </c>
      <c r="C247" t="s">
        <v>1931</v>
      </c>
      <c r="D247" t="s">
        <v>1932</v>
      </c>
      <c r="E247" t="s">
        <v>1933</v>
      </c>
      <c r="F247" t="s">
        <v>204</v>
      </c>
      <c r="G247" t="s">
        <v>635</v>
      </c>
      <c r="I247" t="s">
        <v>997</v>
      </c>
      <c r="J247">
        <v>1</v>
      </c>
      <c r="K247">
        <v>-1000</v>
      </c>
      <c r="L247">
        <v>1000</v>
      </c>
      <c r="M247">
        <v>0</v>
      </c>
      <c r="N247">
        <v>1</v>
      </c>
      <c r="O247" s="2">
        <v>245</v>
      </c>
    </row>
    <row r="248" spans="1:15" x14ac:dyDescent="0.25">
      <c r="A248" s="2">
        <v>246</v>
      </c>
      <c r="B248" t="s">
        <v>1934</v>
      </c>
      <c r="C248" t="s">
        <v>1935</v>
      </c>
      <c r="D248" t="s">
        <v>1936</v>
      </c>
      <c r="E248" t="s">
        <v>1937</v>
      </c>
      <c r="F248" t="s">
        <v>1938</v>
      </c>
      <c r="G248" t="s">
        <v>1938</v>
      </c>
      <c r="I248" t="s">
        <v>1270</v>
      </c>
      <c r="J248">
        <v>1</v>
      </c>
      <c r="K248">
        <v>-1000</v>
      </c>
      <c r="L248">
        <v>1000</v>
      </c>
      <c r="M248">
        <v>0</v>
      </c>
      <c r="N248">
        <v>1</v>
      </c>
      <c r="O248" s="2">
        <v>246</v>
      </c>
    </row>
    <row r="249" spans="1:15" x14ac:dyDescent="0.25">
      <c r="A249" s="2">
        <v>247</v>
      </c>
      <c r="B249" t="s">
        <v>1939</v>
      </c>
      <c r="C249" t="s">
        <v>1940</v>
      </c>
      <c r="D249" t="s">
        <v>1941</v>
      </c>
      <c r="E249" t="s">
        <v>1942</v>
      </c>
      <c r="F249" t="s">
        <v>165</v>
      </c>
      <c r="G249" t="s">
        <v>628</v>
      </c>
      <c r="I249" t="s">
        <v>944</v>
      </c>
      <c r="J249">
        <v>1</v>
      </c>
      <c r="K249">
        <v>-1000</v>
      </c>
      <c r="L249">
        <v>1000</v>
      </c>
      <c r="M249">
        <v>0</v>
      </c>
      <c r="N249">
        <v>1</v>
      </c>
      <c r="O249" s="2">
        <v>247</v>
      </c>
    </row>
    <row r="250" spans="1:15" x14ac:dyDescent="0.25">
      <c r="A250" s="2">
        <v>248</v>
      </c>
      <c r="B250" t="s">
        <v>1943</v>
      </c>
      <c r="C250" t="s">
        <v>1944</v>
      </c>
      <c r="D250" t="s">
        <v>1945</v>
      </c>
      <c r="E250" t="s">
        <v>1946</v>
      </c>
      <c r="F250" t="s">
        <v>1947</v>
      </c>
      <c r="G250" t="s">
        <v>1947</v>
      </c>
      <c r="I250" t="s">
        <v>1098</v>
      </c>
      <c r="J250">
        <v>1</v>
      </c>
      <c r="K250">
        <v>-1000</v>
      </c>
      <c r="L250">
        <v>1000</v>
      </c>
      <c r="M250">
        <v>0</v>
      </c>
      <c r="N250">
        <v>1</v>
      </c>
      <c r="O250" s="2">
        <v>248</v>
      </c>
    </row>
    <row r="251" spans="1:15" x14ac:dyDescent="0.25">
      <c r="A251" s="2">
        <v>249</v>
      </c>
      <c r="B251" t="s">
        <v>272</v>
      </c>
      <c r="C251" t="s">
        <v>273</v>
      </c>
      <c r="D251" t="s">
        <v>1948</v>
      </c>
      <c r="E251" t="s">
        <v>274</v>
      </c>
      <c r="F251" t="s">
        <v>275</v>
      </c>
      <c r="G251" t="s">
        <v>640</v>
      </c>
      <c r="I251" t="s">
        <v>956</v>
      </c>
      <c r="J251">
        <v>1</v>
      </c>
      <c r="K251">
        <v>-1000</v>
      </c>
      <c r="L251">
        <v>1000</v>
      </c>
      <c r="M251">
        <v>0</v>
      </c>
      <c r="N251">
        <v>1</v>
      </c>
      <c r="O251" s="2">
        <v>249</v>
      </c>
    </row>
    <row r="252" spans="1:15" x14ac:dyDescent="0.25">
      <c r="A252" s="2">
        <v>250</v>
      </c>
      <c r="B252" t="s">
        <v>1949</v>
      </c>
      <c r="C252" t="s">
        <v>1950</v>
      </c>
      <c r="D252" t="s">
        <v>1951</v>
      </c>
      <c r="E252" t="s">
        <v>1952</v>
      </c>
      <c r="F252" t="s">
        <v>1953</v>
      </c>
      <c r="G252" t="s">
        <v>1239</v>
      </c>
      <c r="I252" t="s">
        <v>956</v>
      </c>
      <c r="J252">
        <v>1</v>
      </c>
      <c r="K252">
        <v>-1000</v>
      </c>
      <c r="L252">
        <v>1000</v>
      </c>
      <c r="M252">
        <v>0</v>
      </c>
      <c r="N252">
        <v>1</v>
      </c>
      <c r="O252" s="2">
        <v>250</v>
      </c>
    </row>
    <row r="253" spans="1:15" x14ac:dyDescent="0.25">
      <c r="A253" s="2">
        <v>251</v>
      </c>
      <c r="B253" t="s">
        <v>1954</v>
      </c>
      <c r="C253" t="s">
        <v>1955</v>
      </c>
      <c r="D253" t="s">
        <v>1956</v>
      </c>
      <c r="E253" t="s">
        <v>1957</v>
      </c>
      <c r="F253" t="s">
        <v>1958</v>
      </c>
      <c r="G253" t="s">
        <v>1958</v>
      </c>
      <c r="I253" t="s">
        <v>1588</v>
      </c>
      <c r="J253">
        <v>1</v>
      </c>
      <c r="K253">
        <v>-1000</v>
      </c>
      <c r="L253">
        <v>1000</v>
      </c>
      <c r="M253">
        <v>0</v>
      </c>
      <c r="N253">
        <v>1</v>
      </c>
      <c r="O253" s="2">
        <v>251</v>
      </c>
    </row>
    <row r="254" spans="1:15" x14ac:dyDescent="0.25">
      <c r="A254" s="2">
        <v>252</v>
      </c>
      <c r="B254" t="s">
        <v>1959</v>
      </c>
      <c r="C254" t="s">
        <v>1326</v>
      </c>
      <c r="D254" t="s">
        <v>1960</v>
      </c>
      <c r="E254" t="s">
        <v>1961</v>
      </c>
      <c r="F254" t="s">
        <v>1329</v>
      </c>
      <c r="G254" t="s">
        <v>1329</v>
      </c>
      <c r="I254" t="s">
        <v>1029</v>
      </c>
      <c r="J254">
        <v>1</v>
      </c>
      <c r="K254">
        <v>-1000</v>
      </c>
      <c r="L254">
        <v>1000</v>
      </c>
      <c r="M254">
        <v>0</v>
      </c>
      <c r="N254">
        <v>1</v>
      </c>
      <c r="O254" s="2">
        <v>252</v>
      </c>
    </row>
    <row r="255" spans="1:15" x14ac:dyDescent="0.25">
      <c r="A255" s="2">
        <v>253</v>
      </c>
      <c r="B255" t="s">
        <v>1962</v>
      </c>
      <c r="C255" t="s">
        <v>1963</v>
      </c>
      <c r="D255" t="s">
        <v>1964</v>
      </c>
      <c r="E255" t="s">
        <v>1965</v>
      </c>
      <c r="F255" t="s">
        <v>1966</v>
      </c>
      <c r="G255" t="s">
        <v>1966</v>
      </c>
      <c r="I255" t="s">
        <v>956</v>
      </c>
      <c r="J255">
        <v>1</v>
      </c>
      <c r="K255">
        <v>-1000</v>
      </c>
      <c r="L255">
        <v>1000</v>
      </c>
      <c r="M255">
        <v>0</v>
      </c>
      <c r="N255">
        <v>1</v>
      </c>
      <c r="O255" s="2">
        <v>253</v>
      </c>
    </row>
    <row r="256" spans="1:15" x14ac:dyDescent="0.25">
      <c r="A256" s="2">
        <v>254</v>
      </c>
      <c r="B256" t="s">
        <v>1967</v>
      </c>
      <c r="C256" t="s">
        <v>1968</v>
      </c>
      <c r="D256" t="s">
        <v>1969</v>
      </c>
      <c r="E256" t="s">
        <v>1970</v>
      </c>
      <c r="F256" t="s">
        <v>1971</v>
      </c>
      <c r="G256" t="s">
        <v>1971</v>
      </c>
      <c r="I256" t="s">
        <v>1746</v>
      </c>
      <c r="J256">
        <v>1</v>
      </c>
      <c r="K256">
        <v>-1000</v>
      </c>
      <c r="L256">
        <v>1000</v>
      </c>
      <c r="M256">
        <v>0</v>
      </c>
      <c r="N256">
        <v>1</v>
      </c>
      <c r="O256" s="2">
        <v>254</v>
      </c>
    </row>
    <row r="257" spans="1:15" x14ac:dyDescent="0.25">
      <c r="A257" s="2">
        <v>255</v>
      </c>
      <c r="B257" t="s">
        <v>1972</v>
      </c>
      <c r="C257" t="s">
        <v>1973</v>
      </c>
      <c r="D257" t="s">
        <v>1974</v>
      </c>
      <c r="E257" t="s">
        <v>1975</v>
      </c>
      <c r="F257" t="s">
        <v>1976</v>
      </c>
      <c r="G257" t="s">
        <v>1977</v>
      </c>
      <c r="I257" t="s">
        <v>964</v>
      </c>
      <c r="J257">
        <v>1</v>
      </c>
      <c r="K257">
        <v>-1000</v>
      </c>
      <c r="L257">
        <v>1000</v>
      </c>
      <c r="M257">
        <v>0</v>
      </c>
      <c r="N257">
        <v>1</v>
      </c>
      <c r="O257" s="2">
        <v>255</v>
      </c>
    </row>
    <row r="258" spans="1:15" x14ac:dyDescent="0.25">
      <c r="A258" s="2">
        <v>256</v>
      </c>
      <c r="B258" t="s">
        <v>1978</v>
      </c>
      <c r="C258" t="s">
        <v>1979</v>
      </c>
      <c r="D258" t="s">
        <v>1980</v>
      </c>
      <c r="E258" t="s">
        <v>1981</v>
      </c>
      <c r="F258" t="s">
        <v>1634</v>
      </c>
      <c r="G258" t="s">
        <v>1634</v>
      </c>
      <c r="I258" t="s">
        <v>1982</v>
      </c>
      <c r="J258">
        <v>1</v>
      </c>
      <c r="K258">
        <v>-1000</v>
      </c>
      <c r="L258">
        <v>1000</v>
      </c>
      <c r="M258">
        <v>0</v>
      </c>
      <c r="N258">
        <v>1</v>
      </c>
      <c r="O258" s="2">
        <v>256</v>
      </c>
    </row>
    <row r="259" spans="1:15" x14ac:dyDescent="0.25">
      <c r="A259" s="2">
        <v>257</v>
      </c>
      <c r="B259" t="s">
        <v>1983</v>
      </c>
      <c r="C259" t="s">
        <v>262</v>
      </c>
      <c r="D259" t="s">
        <v>1984</v>
      </c>
      <c r="E259" t="s">
        <v>1985</v>
      </c>
      <c r="F259" t="s">
        <v>264</v>
      </c>
      <c r="G259" t="s">
        <v>264</v>
      </c>
      <c r="I259" t="s">
        <v>956</v>
      </c>
      <c r="J259">
        <v>1</v>
      </c>
      <c r="K259">
        <v>-1000</v>
      </c>
      <c r="L259">
        <v>1000</v>
      </c>
      <c r="M259">
        <v>0</v>
      </c>
      <c r="N259">
        <v>1</v>
      </c>
      <c r="O259" s="2">
        <v>257</v>
      </c>
    </row>
    <row r="260" spans="1:15" x14ac:dyDescent="0.25">
      <c r="A260" s="2">
        <v>258</v>
      </c>
      <c r="B260" t="s">
        <v>276</v>
      </c>
      <c r="C260" t="s">
        <v>277</v>
      </c>
      <c r="D260" t="s">
        <v>1986</v>
      </c>
      <c r="E260" t="s">
        <v>278</v>
      </c>
      <c r="F260" t="s">
        <v>279</v>
      </c>
      <c r="G260" t="s">
        <v>279</v>
      </c>
      <c r="I260" t="s">
        <v>956</v>
      </c>
      <c r="J260">
        <v>1</v>
      </c>
      <c r="K260">
        <v>-1000</v>
      </c>
      <c r="L260">
        <v>1000</v>
      </c>
      <c r="M260">
        <v>0</v>
      </c>
      <c r="N260">
        <v>1</v>
      </c>
      <c r="O260" s="2">
        <v>258</v>
      </c>
    </row>
    <row r="261" spans="1:15" x14ac:dyDescent="0.25">
      <c r="A261" s="2">
        <v>259</v>
      </c>
      <c r="B261" t="s">
        <v>1987</v>
      </c>
      <c r="C261" t="s">
        <v>1988</v>
      </c>
      <c r="D261" t="s">
        <v>1989</v>
      </c>
      <c r="E261" t="s">
        <v>1990</v>
      </c>
      <c r="F261" t="s">
        <v>1991</v>
      </c>
      <c r="G261" t="s">
        <v>1992</v>
      </c>
      <c r="I261" t="s">
        <v>956</v>
      </c>
      <c r="J261">
        <v>1</v>
      </c>
      <c r="K261">
        <v>-1000</v>
      </c>
      <c r="L261">
        <v>1000</v>
      </c>
      <c r="M261">
        <v>0</v>
      </c>
      <c r="N261">
        <v>1</v>
      </c>
      <c r="O261" s="2">
        <v>259</v>
      </c>
    </row>
    <row r="262" spans="1:15" x14ac:dyDescent="0.25">
      <c r="A262" s="2">
        <v>260</v>
      </c>
      <c r="B262" t="s">
        <v>1993</v>
      </c>
      <c r="C262" t="s">
        <v>1994</v>
      </c>
      <c r="D262" t="s">
        <v>1995</v>
      </c>
      <c r="E262" t="s">
        <v>1996</v>
      </c>
      <c r="F262" t="s">
        <v>204</v>
      </c>
      <c r="G262" t="s">
        <v>635</v>
      </c>
      <c r="I262" t="s">
        <v>937</v>
      </c>
      <c r="J262">
        <v>1</v>
      </c>
      <c r="K262">
        <v>-1000</v>
      </c>
      <c r="L262">
        <v>1000</v>
      </c>
      <c r="M262">
        <v>0</v>
      </c>
      <c r="N262">
        <v>1</v>
      </c>
      <c r="O262" s="2">
        <v>260</v>
      </c>
    </row>
    <row r="263" spans="1:15" x14ac:dyDescent="0.25">
      <c r="A263" s="2">
        <v>261</v>
      </c>
      <c r="B263" t="s">
        <v>1997</v>
      </c>
      <c r="C263" t="s">
        <v>1998</v>
      </c>
      <c r="D263" t="s">
        <v>1999</v>
      </c>
      <c r="E263" t="s">
        <v>2000</v>
      </c>
      <c r="F263" t="s">
        <v>1216</v>
      </c>
      <c r="G263" t="s">
        <v>1216</v>
      </c>
      <c r="I263" t="s">
        <v>1165</v>
      </c>
      <c r="J263">
        <v>1</v>
      </c>
      <c r="K263">
        <v>-1000</v>
      </c>
      <c r="L263">
        <v>1000</v>
      </c>
      <c r="M263">
        <v>0</v>
      </c>
      <c r="N263">
        <v>1</v>
      </c>
      <c r="O263" s="2">
        <v>261</v>
      </c>
    </row>
    <row r="264" spans="1:15" x14ac:dyDescent="0.25">
      <c r="A264" s="2">
        <v>262</v>
      </c>
      <c r="B264" t="s">
        <v>2001</v>
      </c>
      <c r="C264" t="s">
        <v>2002</v>
      </c>
      <c r="D264" t="s">
        <v>2003</v>
      </c>
      <c r="E264" t="s">
        <v>2004</v>
      </c>
      <c r="F264" t="s">
        <v>2005</v>
      </c>
      <c r="G264" t="s">
        <v>2005</v>
      </c>
      <c r="I264" t="s">
        <v>1445</v>
      </c>
      <c r="J264">
        <v>1</v>
      </c>
      <c r="K264">
        <v>-1000</v>
      </c>
      <c r="L264">
        <v>1000</v>
      </c>
      <c r="M264">
        <v>0</v>
      </c>
      <c r="N264">
        <v>1</v>
      </c>
      <c r="O264" s="2">
        <v>262</v>
      </c>
    </row>
    <row r="265" spans="1:15" x14ac:dyDescent="0.25">
      <c r="A265" s="2">
        <v>263</v>
      </c>
      <c r="B265" t="s">
        <v>2006</v>
      </c>
      <c r="C265" t="s">
        <v>2007</v>
      </c>
      <c r="D265" t="s">
        <v>2008</v>
      </c>
      <c r="E265" t="s">
        <v>2009</v>
      </c>
      <c r="F265" t="s">
        <v>2010</v>
      </c>
      <c r="G265" t="s">
        <v>2010</v>
      </c>
      <c r="I265" t="s">
        <v>1029</v>
      </c>
      <c r="J265">
        <v>1</v>
      </c>
      <c r="K265">
        <v>-1000</v>
      </c>
      <c r="L265">
        <v>1000</v>
      </c>
      <c r="M265">
        <v>0</v>
      </c>
      <c r="N265">
        <v>1</v>
      </c>
      <c r="O265" s="2">
        <v>263</v>
      </c>
    </row>
    <row r="266" spans="1:15" x14ac:dyDescent="0.25">
      <c r="A266" s="2">
        <v>264</v>
      </c>
      <c r="B266" t="s">
        <v>2011</v>
      </c>
      <c r="C266" t="s">
        <v>2012</v>
      </c>
      <c r="D266" t="s">
        <v>2013</v>
      </c>
      <c r="E266" t="s">
        <v>2014</v>
      </c>
      <c r="F266" t="s">
        <v>2015</v>
      </c>
      <c r="G266" t="s">
        <v>2015</v>
      </c>
      <c r="I266" t="s">
        <v>1191</v>
      </c>
      <c r="J266">
        <v>1</v>
      </c>
      <c r="K266">
        <v>-1000</v>
      </c>
      <c r="L266">
        <v>1000</v>
      </c>
      <c r="M266">
        <v>0</v>
      </c>
      <c r="N266">
        <v>1</v>
      </c>
      <c r="O266" s="2">
        <v>264</v>
      </c>
    </row>
    <row r="267" spans="1:15" x14ac:dyDescent="0.25">
      <c r="A267" s="2">
        <v>265</v>
      </c>
      <c r="B267" t="s">
        <v>2016</v>
      </c>
      <c r="C267" t="s">
        <v>1032</v>
      </c>
      <c r="D267" t="s">
        <v>2017</v>
      </c>
      <c r="E267" t="s">
        <v>2018</v>
      </c>
      <c r="F267" t="s">
        <v>1035</v>
      </c>
      <c r="G267" t="s">
        <v>1035</v>
      </c>
      <c r="I267" t="s">
        <v>970</v>
      </c>
      <c r="J267">
        <v>1</v>
      </c>
      <c r="K267">
        <v>-1000</v>
      </c>
      <c r="L267">
        <v>1000</v>
      </c>
      <c r="M267">
        <v>0</v>
      </c>
      <c r="N267">
        <v>1</v>
      </c>
      <c r="O267" s="2">
        <v>265</v>
      </c>
    </row>
    <row r="268" spans="1:15" x14ac:dyDescent="0.25">
      <c r="A268" s="2">
        <v>266</v>
      </c>
      <c r="B268" t="s">
        <v>2019</v>
      </c>
      <c r="C268" t="s">
        <v>2020</v>
      </c>
      <c r="D268" t="s">
        <v>2021</v>
      </c>
      <c r="E268" t="s">
        <v>2022</v>
      </c>
      <c r="F268" t="s">
        <v>2023</v>
      </c>
      <c r="G268" t="s">
        <v>2023</v>
      </c>
      <c r="I268" t="s">
        <v>1538</v>
      </c>
      <c r="J268">
        <v>1</v>
      </c>
      <c r="K268">
        <v>-1000</v>
      </c>
      <c r="L268">
        <v>1000</v>
      </c>
      <c r="M268">
        <v>0</v>
      </c>
      <c r="N268">
        <v>1</v>
      </c>
      <c r="O268" s="2">
        <v>266</v>
      </c>
    </row>
    <row r="269" spans="1:15" x14ac:dyDescent="0.25">
      <c r="A269" s="2">
        <v>267</v>
      </c>
      <c r="B269" t="s">
        <v>2024</v>
      </c>
      <c r="C269" t="s">
        <v>2025</v>
      </c>
      <c r="D269" t="s">
        <v>2026</v>
      </c>
      <c r="E269" t="s">
        <v>2027</v>
      </c>
      <c r="F269" t="s">
        <v>2028</v>
      </c>
      <c r="G269" t="s">
        <v>2028</v>
      </c>
      <c r="I269" t="s">
        <v>1270</v>
      </c>
      <c r="J269">
        <v>1</v>
      </c>
      <c r="K269">
        <v>-1000</v>
      </c>
      <c r="L269">
        <v>1000</v>
      </c>
      <c r="M269">
        <v>0</v>
      </c>
      <c r="N269">
        <v>1</v>
      </c>
      <c r="O269" s="2">
        <v>267</v>
      </c>
    </row>
    <row r="270" spans="1:15" x14ac:dyDescent="0.25">
      <c r="A270" s="2">
        <v>268</v>
      </c>
      <c r="B270" t="s">
        <v>2029</v>
      </c>
      <c r="C270" t="s">
        <v>2030</v>
      </c>
      <c r="D270" t="s">
        <v>2031</v>
      </c>
      <c r="E270" t="s">
        <v>2032</v>
      </c>
      <c r="F270" t="s">
        <v>2033</v>
      </c>
      <c r="G270" t="s">
        <v>2033</v>
      </c>
      <c r="I270" t="s">
        <v>956</v>
      </c>
      <c r="J270">
        <v>1</v>
      </c>
      <c r="K270">
        <v>-1000</v>
      </c>
      <c r="L270">
        <v>1000</v>
      </c>
      <c r="M270">
        <v>0</v>
      </c>
      <c r="N270">
        <v>1</v>
      </c>
      <c r="O270" s="2">
        <v>268</v>
      </c>
    </row>
    <row r="271" spans="1:15" x14ac:dyDescent="0.25">
      <c r="A271" s="2">
        <v>269</v>
      </c>
      <c r="B271" t="s">
        <v>2034</v>
      </c>
      <c r="C271" t="s">
        <v>2035</v>
      </c>
      <c r="D271" t="s">
        <v>2036</v>
      </c>
      <c r="E271" t="s">
        <v>2037</v>
      </c>
      <c r="F271" t="s">
        <v>2038</v>
      </c>
      <c r="G271" t="s">
        <v>2038</v>
      </c>
      <c r="I271" t="s">
        <v>1104</v>
      </c>
      <c r="J271">
        <v>1</v>
      </c>
      <c r="K271">
        <v>-1000</v>
      </c>
      <c r="L271">
        <v>1000</v>
      </c>
      <c r="M271">
        <v>0</v>
      </c>
      <c r="N271">
        <v>1</v>
      </c>
      <c r="O271" s="2">
        <v>269</v>
      </c>
    </row>
    <row r="272" spans="1:15" x14ac:dyDescent="0.25">
      <c r="A272" s="2">
        <v>270</v>
      </c>
      <c r="B272" t="s">
        <v>2039</v>
      </c>
      <c r="C272" t="s">
        <v>2040</v>
      </c>
      <c r="D272" t="s">
        <v>2041</v>
      </c>
      <c r="E272" t="s">
        <v>2042</v>
      </c>
      <c r="F272" t="s">
        <v>146</v>
      </c>
      <c r="G272" t="s">
        <v>626</v>
      </c>
      <c r="I272" t="s">
        <v>1297</v>
      </c>
      <c r="J272">
        <v>1</v>
      </c>
      <c r="K272">
        <v>-1000</v>
      </c>
      <c r="L272">
        <v>1000</v>
      </c>
      <c r="M272">
        <v>0</v>
      </c>
      <c r="N272">
        <v>1</v>
      </c>
      <c r="O272" s="2">
        <v>270</v>
      </c>
    </row>
    <row r="273" spans="1:15" x14ac:dyDescent="0.25">
      <c r="A273" s="2">
        <v>271</v>
      </c>
      <c r="B273" t="s">
        <v>280</v>
      </c>
      <c r="C273" t="s">
        <v>281</v>
      </c>
      <c r="D273" t="s">
        <v>2043</v>
      </c>
      <c r="E273" t="s">
        <v>282</v>
      </c>
      <c r="F273" t="s">
        <v>283</v>
      </c>
      <c r="G273" t="s">
        <v>641</v>
      </c>
      <c r="I273" t="s">
        <v>1104</v>
      </c>
      <c r="J273">
        <v>1</v>
      </c>
      <c r="K273">
        <v>-1000</v>
      </c>
      <c r="L273">
        <v>1000</v>
      </c>
      <c r="M273">
        <v>0</v>
      </c>
      <c r="N273">
        <v>1</v>
      </c>
      <c r="O273" s="2">
        <v>271</v>
      </c>
    </row>
    <row r="274" spans="1:15" x14ac:dyDescent="0.25">
      <c r="A274" s="2">
        <v>272</v>
      </c>
      <c r="B274" t="s">
        <v>2044</v>
      </c>
      <c r="C274" t="s">
        <v>2045</v>
      </c>
      <c r="D274" t="s">
        <v>2046</v>
      </c>
      <c r="E274" t="s">
        <v>2047</v>
      </c>
      <c r="F274" t="s">
        <v>2048</v>
      </c>
      <c r="G274" t="s">
        <v>2048</v>
      </c>
      <c r="I274" t="s">
        <v>1843</v>
      </c>
      <c r="J274">
        <v>1</v>
      </c>
      <c r="K274">
        <v>-1000</v>
      </c>
      <c r="L274">
        <v>1000</v>
      </c>
      <c r="M274">
        <v>0</v>
      </c>
      <c r="N274">
        <v>1</v>
      </c>
      <c r="O274" s="2">
        <v>272</v>
      </c>
    </row>
    <row r="275" spans="1:15" x14ac:dyDescent="0.25">
      <c r="A275" s="2">
        <v>273</v>
      </c>
      <c r="B275" t="s">
        <v>2049</v>
      </c>
      <c r="C275" t="s">
        <v>2050</v>
      </c>
      <c r="D275" t="s">
        <v>2051</v>
      </c>
      <c r="E275" t="s">
        <v>2052</v>
      </c>
      <c r="F275" t="s">
        <v>2053</v>
      </c>
      <c r="G275" t="s">
        <v>2054</v>
      </c>
      <c r="I275" t="s">
        <v>1211</v>
      </c>
      <c r="J275">
        <v>1</v>
      </c>
      <c r="K275">
        <v>-1000</v>
      </c>
      <c r="L275">
        <v>1000</v>
      </c>
      <c r="M275">
        <v>0</v>
      </c>
      <c r="N275">
        <v>1</v>
      </c>
      <c r="O275" s="2">
        <v>273</v>
      </c>
    </row>
    <row r="276" spans="1:15" x14ac:dyDescent="0.25">
      <c r="A276" s="2">
        <v>274</v>
      </c>
      <c r="B276" t="s">
        <v>2055</v>
      </c>
      <c r="C276" t="s">
        <v>2056</v>
      </c>
      <c r="D276" t="s">
        <v>2057</v>
      </c>
      <c r="E276" t="s">
        <v>2058</v>
      </c>
      <c r="F276" t="s">
        <v>2059</v>
      </c>
      <c r="G276" t="s">
        <v>2060</v>
      </c>
      <c r="I276" t="s">
        <v>1003</v>
      </c>
      <c r="J276">
        <v>1</v>
      </c>
      <c r="K276">
        <v>-1000</v>
      </c>
      <c r="L276">
        <v>1000</v>
      </c>
      <c r="M276">
        <v>0</v>
      </c>
      <c r="N276">
        <v>1</v>
      </c>
      <c r="O276" s="2">
        <v>274</v>
      </c>
    </row>
    <row r="277" spans="1:15" x14ac:dyDescent="0.25">
      <c r="A277" s="2">
        <v>275</v>
      </c>
      <c r="B277" t="s">
        <v>2061</v>
      </c>
      <c r="C277" t="s">
        <v>2062</v>
      </c>
      <c r="D277" t="s">
        <v>2063</v>
      </c>
      <c r="E277" t="s">
        <v>2064</v>
      </c>
      <c r="I277" t="s">
        <v>1003</v>
      </c>
      <c r="J277">
        <v>1</v>
      </c>
      <c r="K277">
        <v>-1000</v>
      </c>
      <c r="L277">
        <v>1000</v>
      </c>
      <c r="M277">
        <v>0</v>
      </c>
      <c r="N277">
        <v>0</v>
      </c>
      <c r="O277" s="2">
        <v>275</v>
      </c>
    </row>
    <row r="278" spans="1:15" x14ac:dyDescent="0.25">
      <c r="A278" s="2">
        <v>276</v>
      </c>
      <c r="B278" t="s">
        <v>2065</v>
      </c>
      <c r="C278" t="s">
        <v>2066</v>
      </c>
      <c r="D278" t="s">
        <v>2067</v>
      </c>
      <c r="E278" t="s">
        <v>2068</v>
      </c>
      <c r="F278" t="s">
        <v>204</v>
      </c>
      <c r="G278" t="s">
        <v>635</v>
      </c>
      <c r="I278" t="s">
        <v>1029</v>
      </c>
      <c r="J278">
        <v>1</v>
      </c>
      <c r="K278">
        <v>-1000</v>
      </c>
      <c r="L278">
        <v>1000</v>
      </c>
      <c r="M278">
        <v>0</v>
      </c>
      <c r="N278">
        <v>1</v>
      </c>
      <c r="O278" s="2">
        <v>276</v>
      </c>
    </row>
    <row r="279" spans="1:15" x14ac:dyDescent="0.25">
      <c r="A279" s="2">
        <v>277</v>
      </c>
      <c r="B279" t="s">
        <v>2069</v>
      </c>
      <c r="C279" t="s">
        <v>2070</v>
      </c>
      <c r="D279" t="s">
        <v>2071</v>
      </c>
      <c r="E279" t="s">
        <v>2072</v>
      </c>
      <c r="F279" t="s">
        <v>2073</v>
      </c>
      <c r="G279" t="s">
        <v>2073</v>
      </c>
      <c r="I279" t="s">
        <v>978</v>
      </c>
      <c r="J279">
        <v>1</v>
      </c>
      <c r="K279">
        <v>-1000</v>
      </c>
      <c r="L279">
        <v>1000</v>
      </c>
      <c r="M279">
        <v>0</v>
      </c>
      <c r="N279">
        <v>1</v>
      </c>
      <c r="O279" s="2">
        <v>277</v>
      </c>
    </row>
    <row r="280" spans="1:15" x14ac:dyDescent="0.25">
      <c r="A280" s="2">
        <v>278</v>
      </c>
      <c r="B280" t="s">
        <v>2074</v>
      </c>
      <c r="C280" t="s">
        <v>2045</v>
      </c>
      <c r="D280" t="s">
        <v>2075</v>
      </c>
      <c r="E280" t="s">
        <v>2076</v>
      </c>
      <c r="F280" t="s">
        <v>2077</v>
      </c>
      <c r="G280" t="s">
        <v>2077</v>
      </c>
      <c r="I280" t="s">
        <v>956</v>
      </c>
      <c r="J280">
        <v>1</v>
      </c>
      <c r="K280">
        <v>-1000</v>
      </c>
      <c r="L280">
        <v>1000</v>
      </c>
      <c r="M280">
        <v>0</v>
      </c>
      <c r="N280">
        <v>1</v>
      </c>
      <c r="O280" s="2">
        <v>278</v>
      </c>
    </row>
    <row r="281" spans="1:15" x14ac:dyDescent="0.25">
      <c r="A281" s="2">
        <v>279</v>
      </c>
      <c r="B281" t="s">
        <v>2078</v>
      </c>
      <c r="C281" t="s">
        <v>2079</v>
      </c>
      <c r="D281" t="s">
        <v>2080</v>
      </c>
      <c r="E281" t="s">
        <v>2081</v>
      </c>
      <c r="F281" t="s">
        <v>2082</v>
      </c>
      <c r="G281" t="s">
        <v>2082</v>
      </c>
      <c r="I281" t="s">
        <v>1191</v>
      </c>
      <c r="J281">
        <v>1</v>
      </c>
      <c r="K281">
        <v>-1000</v>
      </c>
      <c r="L281">
        <v>1000</v>
      </c>
      <c r="M281">
        <v>0</v>
      </c>
      <c r="N281">
        <v>1</v>
      </c>
      <c r="O281" s="2">
        <v>279</v>
      </c>
    </row>
    <row r="282" spans="1:15" x14ac:dyDescent="0.25">
      <c r="A282" s="2">
        <v>280</v>
      </c>
      <c r="B282" t="s">
        <v>642</v>
      </c>
      <c r="C282" t="s">
        <v>643</v>
      </c>
      <c r="D282" t="s">
        <v>2083</v>
      </c>
      <c r="E282" t="s">
        <v>644</v>
      </c>
      <c r="I282" t="s">
        <v>1414</v>
      </c>
      <c r="J282">
        <v>1</v>
      </c>
      <c r="K282">
        <v>-1000</v>
      </c>
      <c r="L282">
        <v>1000</v>
      </c>
      <c r="M282">
        <v>0</v>
      </c>
      <c r="N282">
        <v>0</v>
      </c>
      <c r="O282" s="2">
        <v>280</v>
      </c>
    </row>
    <row r="283" spans="1:15" x14ac:dyDescent="0.25">
      <c r="A283" s="2">
        <v>281</v>
      </c>
      <c r="B283" t="s">
        <v>284</v>
      </c>
      <c r="C283" t="s">
        <v>285</v>
      </c>
      <c r="D283" t="s">
        <v>2084</v>
      </c>
      <c r="E283" t="s">
        <v>286</v>
      </c>
      <c r="F283" t="s">
        <v>287</v>
      </c>
      <c r="G283" t="s">
        <v>645</v>
      </c>
      <c r="I283" t="s">
        <v>1003</v>
      </c>
      <c r="J283">
        <v>1</v>
      </c>
      <c r="K283">
        <v>-1000</v>
      </c>
      <c r="L283">
        <v>1000</v>
      </c>
      <c r="M283">
        <v>0</v>
      </c>
      <c r="N283">
        <v>1</v>
      </c>
      <c r="O283" s="2">
        <v>281</v>
      </c>
    </row>
    <row r="284" spans="1:15" x14ac:dyDescent="0.25">
      <c r="A284" s="2">
        <v>282</v>
      </c>
      <c r="B284" t="s">
        <v>2085</v>
      </c>
      <c r="C284" t="s">
        <v>2086</v>
      </c>
      <c r="D284" t="s">
        <v>2087</v>
      </c>
      <c r="E284" t="s">
        <v>2088</v>
      </c>
      <c r="F284" t="s">
        <v>2089</v>
      </c>
      <c r="G284" t="s">
        <v>2089</v>
      </c>
      <c r="I284" t="s">
        <v>956</v>
      </c>
      <c r="J284">
        <v>1</v>
      </c>
      <c r="K284">
        <v>-1000</v>
      </c>
      <c r="L284">
        <v>1000</v>
      </c>
      <c r="M284">
        <v>0</v>
      </c>
      <c r="N284">
        <v>1</v>
      </c>
      <c r="O284" s="2">
        <v>282</v>
      </c>
    </row>
    <row r="285" spans="1:15" x14ac:dyDescent="0.25">
      <c r="A285" s="2">
        <v>283</v>
      </c>
      <c r="B285" t="s">
        <v>2090</v>
      </c>
      <c r="C285" t="s">
        <v>2091</v>
      </c>
      <c r="D285" t="s">
        <v>2092</v>
      </c>
      <c r="E285" t="s">
        <v>2093</v>
      </c>
      <c r="F285" t="s">
        <v>1514</v>
      </c>
      <c r="G285" t="s">
        <v>1514</v>
      </c>
      <c r="I285" t="s">
        <v>956</v>
      </c>
      <c r="J285">
        <v>1</v>
      </c>
      <c r="K285">
        <v>-1000</v>
      </c>
      <c r="L285">
        <v>1000</v>
      </c>
      <c r="M285">
        <v>0</v>
      </c>
      <c r="N285">
        <v>1</v>
      </c>
      <c r="O285" s="2">
        <v>283</v>
      </c>
    </row>
    <row r="286" spans="1:15" x14ac:dyDescent="0.25">
      <c r="A286" s="2">
        <v>284</v>
      </c>
      <c r="B286" t="s">
        <v>288</v>
      </c>
      <c r="C286" t="s">
        <v>289</v>
      </c>
      <c r="D286" t="s">
        <v>2094</v>
      </c>
      <c r="E286" t="s">
        <v>290</v>
      </c>
      <c r="F286" t="s">
        <v>95</v>
      </c>
      <c r="G286" t="s">
        <v>620</v>
      </c>
      <c r="I286" t="s">
        <v>1211</v>
      </c>
      <c r="J286">
        <v>1</v>
      </c>
      <c r="K286">
        <v>-1000</v>
      </c>
      <c r="L286">
        <v>1000</v>
      </c>
      <c r="M286">
        <v>0</v>
      </c>
      <c r="N286">
        <v>1</v>
      </c>
      <c r="O286" s="2">
        <v>284</v>
      </c>
    </row>
    <row r="287" spans="1:15" x14ac:dyDescent="0.25">
      <c r="A287" s="2">
        <v>285</v>
      </c>
      <c r="B287" t="s">
        <v>2095</v>
      </c>
      <c r="C287" t="s">
        <v>2096</v>
      </c>
      <c r="D287" t="s">
        <v>2097</v>
      </c>
      <c r="E287" t="s">
        <v>2098</v>
      </c>
      <c r="F287" t="s">
        <v>1966</v>
      </c>
      <c r="G287" t="s">
        <v>1966</v>
      </c>
      <c r="I287" t="s">
        <v>932</v>
      </c>
      <c r="J287">
        <v>1</v>
      </c>
      <c r="K287">
        <v>-1000</v>
      </c>
      <c r="L287">
        <v>1000</v>
      </c>
      <c r="M287">
        <v>0</v>
      </c>
      <c r="N287">
        <v>1</v>
      </c>
      <c r="O287" s="2">
        <v>285</v>
      </c>
    </row>
    <row r="288" spans="1:15" x14ac:dyDescent="0.25">
      <c r="A288" s="2">
        <v>286</v>
      </c>
      <c r="B288" t="s">
        <v>2099</v>
      </c>
      <c r="C288" t="s">
        <v>2100</v>
      </c>
      <c r="D288" t="s">
        <v>2101</v>
      </c>
      <c r="E288" t="s">
        <v>2102</v>
      </c>
      <c r="F288" t="s">
        <v>2103</v>
      </c>
      <c r="G288" t="s">
        <v>2103</v>
      </c>
      <c r="I288" t="s">
        <v>1414</v>
      </c>
      <c r="J288">
        <v>1</v>
      </c>
      <c r="K288">
        <v>-1000</v>
      </c>
      <c r="L288">
        <v>1000</v>
      </c>
      <c r="M288">
        <v>0</v>
      </c>
      <c r="N288">
        <v>1</v>
      </c>
      <c r="O288" s="2">
        <v>286</v>
      </c>
    </row>
    <row r="289" spans="1:15" x14ac:dyDescent="0.25">
      <c r="A289" s="2">
        <v>287</v>
      </c>
      <c r="B289" t="s">
        <v>291</v>
      </c>
      <c r="C289" t="s">
        <v>292</v>
      </c>
      <c r="D289" t="s">
        <v>2104</v>
      </c>
      <c r="E289" t="s">
        <v>293</v>
      </c>
      <c r="F289" t="s">
        <v>252</v>
      </c>
      <c r="G289" t="s">
        <v>638</v>
      </c>
      <c r="I289" t="s">
        <v>1003</v>
      </c>
      <c r="J289">
        <v>1</v>
      </c>
      <c r="K289">
        <v>-1000</v>
      </c>
      <c r="L289">
        <v>1000</v>
      </c>
      <c r="M289">
        <v>0</v>
      </c>
      <c r="N289">
        <v>1</v>
      </c>
      <c r="O289" s="2">
        <v>287</v>
      </c>
    </row>
    <row r="290" spans="1:15" x14ac:dyDescent="0.25">
      <c r="A290" s="2">
        <v>288</v>
      </c>
      <c r="B290" t="s">
        <v>2105</v>
      </c>
      <c r="C290" t="s">
        <v>1326</v>
      </c>
      <c r="D290" t="s">
        <v>2106</v>
      </c>
      <c r="E290" t="s">
        <v>2107</v>
      </c>
      <c r="F290" t="s">
        <v>1329</v>
      </c>
      <c r="G290" t="s">
        <v>1329</v>
      </c>
      <c r="I290" t="s">
        <v>1093</v>
      </c>
      <c r="J290">
        <v>1</v>
      </c>
      <c r="K290">
        <v>-1000</v>
      </c>
      <c r="L290">
        <v>1000</v>
      </c>
      <c r="M290">
        <v>0</v>
      </c>
      <c r="N290">
        <v>1</v>
      </c>
      <c r="O290" s="2">
        <v>288</v>
      </c>
    </row>
    <row r="291" spans="1:15" x14ac:dyDescent="0.25">
      <c r="A291" s="2">
        <v>289</v>
      </c>
      <c r="B291" t="s">
        <v>646</v>
      </c>
      <c r="C291" t="s">
        <v>647</v>
      </c>
      <c r="D291" t="s">
        <v>2108</v>
      </c>
      <c r="E291" t="s">
        <v>648</v>
      </c>
      <c r="I291" t="s">
        <v>1292</v>
      </c>
      <c r="J291">
        <v>1</v>
      </c>
      <c r="K291">
        <v>-1000</v>
      </c>
      <c r="L291">
        <v>1000</v>
      </c>
      <c r="M291">
        <v>0</v>
      </c>
      <c r="N291">
        <v>0</v>
      </c>
      <c r="O291" s="2">
        <v>289</v>
      </c>
    </row>
    <row r="292" spans="1:15" x14ac:dyDescent="0.25">
      <c r="A292" s="2">
        <v>290</v>
      </c>
      <c r="B292" t="s">
        <v>2109</v>
      </c>
      <c r="C292" t="s">
        <v>262</v>
      </c>
      <c r="D292" t="s">
        <v>2110</v>
      </c>
      <c r="E292" t="s">
        <v>2111</v>
      </c>
      <c r="F292" t="s">
        <v>264</v>
      </c>
      <c r="G292" t="s">
        <v>264</v>
      </c>
      <c r="I292" t="s">
        <v>956</v>
      </c>
      <c r="J292">
        <v>1</v>
      </c>
      <c r="K292">
        <v>-1000</v>
      </c>
      <c r="L292">
        <v>1000</v>
      </c>
      <c r="M292">
        <v>0</v>
      </c>
      <c r="N292">
        <v>1</v>
      </c>
      <c r="O292" s="2">
        <v>290</v>
      </c>
    </row>
    <row r="293" spans="1:15" x14ac:dyDescent="0.25">
      <c r="A293" s="2">
        <v>291</v>
      </c>
      <c r="B293" t="s">
        <v>2112</v>
      </c>
      <c r="C293" t="s">
        <v>109</v>
      </c>
      <c r="D293" t="s">
        <v>2113</v>
      </c>
      <c r="E293" t="s">
        <v>2114</v>
      </c>
      <c r="F293" t="s">
        <v>2115</v>
      </c>
      <c r="G293" t="s">
        <v>622</v>
      </c>
      <c r="I293" t="s">
        <v>1468</v>
      </c>
      <c r="J293">
        <v>1</v>
      </c>
      <c r="K293">
        <v>-1000</v>
      </c>
      <c r="L293">
        <v>1000</v>
      </c>
      <c r="M293">
        <v>0</v>
      </c>
      <c r="N293">
        <v>1</v>
      </c>
      <c r="O293" s="2">
        <v>291</v>
      </c>
    </row>
    <row r="294" spans="1:15" x14ac:dyDescent="0.25">
      <c r="A294" s="2">
        <v>292</v>
      </c>
      <c r="B294" t="s">
        <v>2116</v>
      </c>
      <c r="C294" t="s">
        <v>2117</v>
      </c>
      <c r="D294" t="s">
        <v>2118</v>
      </c>
      <c r="E294" t="s">
        <v>2119</v>
      </c>
      <c r="F294" t="s">
        <v>2120</v>
      </c>
      <c r="G294" t="s">
        <v>2120</v>
      </c>
      <c r="I294" t="s">
        <v>1029</v>
      </c>
      <c r="J294">
        <v>1</v>
      </c>
      <c r="K294">
        <v>-1000</v>
      </c>
      <c r="L294">
        <v>1000</v>
      </c>
      <c r="M294">
        <v>0</v>
      </c>
      <c r="N294">
        <v>1</v>
      </c>
      <c r="O294" s="2">
        <v>292</v>
      </c>
    </row>
    <row r="295" spans="1:15" x14ac:dyDescent="0.25">
      <c r="A295" s="2">
        <v>293</v>
      </c>
      <c r="B295" t="s">
        <v>2121</v>
      </c>
      <c r="C295" t="s">
        <v>2122</v>
      </c>
      <c r="D295" t="s">
        <v>2123</v>
      </c>
      <c r="E295" t="s">
        <v>2124</v>
      </c>
      <c r="F295" t="s">
        <v>2125</v>
      </c>
      <c r="G295" t="s">
        <v>2125</v>
      </c>
      <c r="I295" t="s">
        <v>950</v>
      </c>
      <c r="J295">
        <v>1</v>
      </c>
      <c r="K295">
        <v>-1000</v>
      </c>
      <c r="L295">
        <v>1000</v>
      </c>
      <c r="M295">
        <v>0</v>
      </c>
      <c r="N295">
        <v>1</v>
      </c>
      <c r="O295" s="2">
        <v>293</v>
      </c>
    </row>
    <row r="296" spans="1:15" x14ac:dyDescent="0.25">
      <c r="A296" s="2">
        <v>294</v>
      </c>
      <c r="B296" t="s">
        <v>294</v>
      </c>
      <c r="C296" t="s">
        <v>295</v>
      </c>
      <c r="D296" t="s">
        <v>2126</v>
      </c>
      <c r="E296" t="s">
        <v>296</v>
      </c>
      <c r="F296" t="s">
        <v>297</v>
      </c>
      <c r="G296" t="s">
        <v>649</v>
      </c>
      <c r="I296" t="s">
        <v>956</v>
      </c>
      <c r="J296">
        <v>1</v>
      </c>
      <c r="K296">
        <v>-1000</v>
      </c>
      <c r="L296">
        <v>1000</v>
      </c>
      <c r="M296">
        <v>0</v>
      </c>
      <c r="N296">
        <v>1</v>
      </c>
      <c r="O296" s="2">
        <v>294</v>
      </c>
    </row>
    <row r="297" spans="1:15" x14ac:dyDescent="0.25">
      <c r="A297" s="2">
        <v>295</v>
      </c>
      <c r="B297" t="s">
        <v>2127</v>
      </c>
      <c r="C297" t="s">
        <v>2128</v>
      </c>
      <c r="D297" t="s">
        <v>2129</v>
      </c>
      <c r="E297" t="s">
        <v>2130</v>
      </c>
      <c r="F297" t="s">
        <v>2131</v>
      </c>
      <c r="G297" t="s">
        <v>2132</v>
      </c>
      <c r="I297" t="s">
        <v>964</v>
      </c>
      <c r="J297">
        <v>1</v>
      </c>
      <c r="K297">
        <v>-1000</v>
      </c>
      <c r="L297">
        <v>1000</v>
      </c>
      <c r="M297">
        <v>0</v>
      </c>
      <c r="N297">
        <v>1</v>
      </c>
      <c r="O297" s="2">
        <v>295</v>
      </c>
    </row>
    <row r="298" spans="1:15" x14ac:dyDescent="0.25">
      <c r="A298" s="2">
        <v>296</v>
      </c>
      <c r="B298" t="s">
        <v>2133</v>
      </c>
      <c r="C298" t="s">
        <v>2134</v>
      </c>
      <c r="D298" t="s">
        <v>2135</v>
      </c>
      <c r="E298" t="s">
        <v>2136</v>
      </c>
      <c r="F298" t="s">
        <v>1634</v>
      </c>
      <c r="G298" t="s">
        <v>1634</v>
      </c>
      <c r="I298" t="s">
        <v>1365</v>
      </c>
      <c r="J298">
        <v>1</v>
      </c>
      <c r="K298">
        <v>-1000</v>
      </c>
      <c r="L298">
        <v>1000</v>
      </c>
      <c r="M298">
        <v>0</v>
      </c>
      <c r="N298">
        <v>1</v>
      </c>
      <c r="O298" s="2">
        <v>296</v>
      </c>
    </row>
    <row r="299" spans="1:15" x14ac:dyDescent="0.25">
      <c r="A299" s="2">
        <v>297</v>
      </c>
      <c r="B299" t="s">
        <v>298</v>
      </c>
      <c r="C299" t="s">
        <v>299</v>
      </c>
      <c r="D299" t="s">
        <v>2137</v>
      </c>
      <c r="E299" t="s">
        <v>300</v>
      </c>
      <c r="F299" t="s">
        <v>301</v>
      </c>
      <c r="G299" t="s">
        <v>301</v>
      </c>
      <c r="I299" t="s">
        <v>1365</v>
      </c>
      <c r="J299">
        <v>1</v>
      </c>
      <c r="K299">
        <v>-1000</v>
      </c>
      <c r="L299">
        <v>1000</v>
      </c>
      <c r="M299">
        <v>0</v>
      </c>
      <c r="N299">
        <v>1</v>
      </c>
      <c r="O299" s="2">
        <v>297</v>
      </c>
    </row>
    <row r="300" spans="1:15" x14ac:dyDescent="0.25">
      <c r="A300" s="2">
        <v>298</v>
      </c>
      <c r="B300" t="s">
        <v>2138</v>
      </c>
      <c r="C300" t="s">
        <v>2139</v>
      </c>
      <c r="D300" t="s">
        <v>2140</v>
      </c>
      <c r="E300" t="s">
        <v>2141</v>
      </c>
      <c r="F300" t="s">
        <v>2142</v>
      </c>
      <c r="G300" t="s">
        <v>2142</v>
      </c>
      <c r="I300" t="s">
        <v>956</v>
      </c>
      <c r="J300">
        <v>1</v>
      </c>
      <c r="K300">
        <v>-1000</v>
      </c>
      <c r="L300">
        <v>1000</v>
      </c>
      <c r="M300">
        <v>0</v>
      </c>
      <c r="N300">
        <v>1</v>
      </c>
      <c r="O300" s="2">
        <v>298</v>
      </c>
    </row>
    <row r="301" spans="1:15" x14ac:dyDescent="0.25">
      <c r="A301" s="2">
        <v>299</v>
      </c>
      <c r="B301" t="s">
        <v>302</v>
      </c>
      <c r="C301" t="s">
        <v>303</v>
      </c>
      <c r="D301" t="s">
        <v>2143</v>
      </c>
      <c r="E301" t="s">
        <v>304</v>
      </c>
      <c r="F301" t="s">
        <v>305</v>
      </c>
      <c r="G301" t="s">
        <v>625</v>
      </c>
      <c r="I301" t="s">
        <v>984</v>
      </c>
      <c r="J301">
        <v>1</v>
      </c>
      <c r="K301">
        <v>-1000</v>
      </c>
      <c r="L301">
        <v>1000</v>
      </c>
      <c r="M301">
        <v>0</v>
      </c>
      <c r="N301">
        <v>1</v>
      </c>
      <c r="O301" s="2">
        <v>299</v>
      </c>
    </row>
    <row r="302" spans="1:15" x14ac:dyDescent="0.25">
      <c r="A302" s="2">
        <v>300</v>
      </c>
      <c r="B302" t="s">
        <v>2144</v>
      </c>
      <c r="C302" t="s">
        <v>2145</v>
      </c>
      <c r="D302" t="s">
        <v>2146</v>
      </c>
      <c r="E302" t="s">
        <v>2147</v>
      </c>
      <c r="F302" t="s">
        <v>2148</v>
      </c>
      <c r="G302" t="s">
        <v>2148</v>
      </c>
      <c r="I302" t="s">
        <v>1521</v>
      </c>
      <c r="J302">
        <v>1</v>
      </c>
      <c r="K302">
        <v>-1000</v>
      </c>
      <c r="L302">
        <v>1000</v>
      </c>
      <c r="M302">
        <v>0</v>
      </c>
      <c r="N302">
        <v>1</v>
      </c>
      <c r="O302" s="2">
        <v>300</v>
      </c>
    </row>
    <row r="303" spans="1:15" x14ac:dyDescent="0.25">
      <c r="A303" s="2">
        <v>301</v>
      </c>
      <c r="B303" t="s">
        <v>2149</v>
      </c>
      <c r="C303" t="s">
        <v>2150</v>
      </c>
      <c r="D303" t="s">
        <v>2151</v>
      </c>
      <c r="E303" t="s">
        <v>2152</v>
      </c>
      <c r="F303" t="s">
        <v>2153</v>
      </c>
      <c r="G303" t="s">
        <v>2154</v>
      </c>
      <c r="I303" t="s">
        <v>970</v>
      </c>
      <c r="J303">
        <v>1</v>
      </c>
      <c r="K303">
        <v>-1000</v>
      </c>
      <c r="L303">
        <v>1000</v>
      </c>
      <c r="M303">
        <v>0</v>
      </c>
      <c r="N303">
        <v>1</v>
      </c>
      <c r="O303" s="2">
        <v>301</v>
      </c>
    </row>
    <row r="304" spans="1:15" x14ac:dyDescent="0.25">
      <c r="A304" s="2">
        <v>302</v>
      </c>
      <c r="B304" t="s">
        <v>306</v>
      </c>
      <c r="C304" t="s">
        <v>307</v>
      </c>
      <c r="D304" t="s">
        <v>2155</v>
      </c>
      <c r="E304" t="s">
        <v>308</v>
      </c>
      <c r="F304" t="s">
        <v>95</v>
      </c>
      <c r="G304" t="s">
        <v>620</v>
      </c>
      <c r="I304" t="s">
        <v>1003</v>
      </c>
      <c r="J304">
        <v>1</v>
      </c>
      <c r="K304">
        <v>-1000</v>
      </c>
      <c r="L304">
        <v>1000</v>
      </c>
      <c r="M304">
        <v>0</v>
      </c>
      <c r="N304">
        <v>1</v>
      </c>
      <c r="O304" s="2">
        <v>302</v>
      </c>
    </row>
    <row r="305" spans="1:15" x14ac:dyDescent="0.25">
      <c r="A305" s="2">
        <v>303</v>
      </c>
      <c r="B305" t="s">
        <v>2156</v>
      </c>
      <c r="C305" t="s">
        <v>2157</v>
      </c>
      <c r="D305" t="s">
        <v>2158</v>
      </c>
      <c r="E305" t="s">
        <v>2159</v>
      </c>
      <c r="F305" t="s">
        <v>2160</v>
      </c>
      <c r="G305" t="s">
        <v>2161</v>
      </c>
      <c r="I305" t="s">
        <v>1003</v>
      </c>
      <c r="J305">
        <v>1</v>
      </c>
      <c r="K305">
        <v>-1000</v>
      </c>
      <c r="L305">
        <v>1000</v>
      </c>
      <c r="M305">
        <v>0</v>
      </c>
      <c r="N305">
        <v>1</v>
      </c>
      <c r="O305" s="2">
        <v>303</v>
      </c>
    </row>
    <row r="306" spans="1:15" x14ac:dyDescent="0.25">
      <c r="A306" s="2">
        <v>304</v>
      </c>
      <c r="B306" t="s">
        <v>2162</v>
      </c>
      <c r="C306" t="s">
        <v>2163</v>
      </c>
      <c r="D306" t="s">
        <v>2164</v>
      </c>
      <c r="E306" t="s">
        <v>2165</v>
      </c>
      <c r="F306" t="s">
        <v>2166</v>
      </c>
      <c r="G306" t="s">
        <v>2166</v>
      </c>
      <c r="I306" t="s">
        <v>937</v>
      </c>
      <c r="J306">
        <v>1</v>
      </c>
      <c r="K306">
        <v>-1000</v>
      </c>
      <c r="L306">
        <v>1000</v>
      </c>
      <c r="M306">
        <v>0</v>
      </c>
      <c r="N306">
        <v>1</v>
      </c>
      <c r="O306" s="2">
        <v>304</v>
      </c>
    </row>
    <row r="307" spans="1:15" x14ac:dyDescent="0.25">
      <c r="A307" s="2">
        <v>305</v>
      </c>
      <c r="B307" t="s">
        <v>2167</v>
      </c>
      <c r="C307" t="s">
        <v>2168</v>
      </c>
      <c r="D307" t="s">
        <v>2169</v>
      </c>
      <c r="E307" t="s">
        <v>2170</v>
      </c>
      <c r="F307" t="s">
        <v>2171</v>
      </c>
      <c r="G307" t="s">
        <v>2172</v>
      </c>
      <c r="I307" t="s">
        <v>956</v>
      </c>
      <c r="J307">
        <v>1</v>
      </c>
      <c r="K307">
        <v>-1000</v>
      </c>
      <c r="L307">
        <v>1000</v>
      </c>
      <c r="M307">
        <v>0</v>
      </c>
      <c r="N307">
        <v>1</v>
      </c>
      <c r="O307" s="2">
        <v>305</v>
      </c>
    </row>
    <row r="308" spans="1:15" x14ac:dyDescent="0.25">
      <c r="A308" s="2">
        <v>306</v>
      </c>
      <c r="B308" t="s">
        <v>2173</v>
      </c>
      <c r="C308" t="s">
        <v>2174</v>
      </c>
      <c r="D308" t="s">
        <v>2175</v>
      </c>
      <c r="E308" t="s">
        <v>2176</v>
      </c>
      <c r="F308" t="s">
        <v>1322</v>
      </c>
      <c r="G308" t="s">
        <v>1322</v>
      </c>
      <c r="I308" t="s">
        <v>1649</v>
      </c>
      <c r="J308">
        <v>1</v>
      </c>
      <c r="K308">
        <v>-1000</v>
      </c>
      <c r="L308">
        <v>1000</v>
      </c>
      <c r="M308">
        <v>0</v>
      </c>
      <c r="N308">
        <v>1</v>
      </c>
      <c r="O308" s="2">
        <v>306</v>
      </c>
    </row>
    <row r="309" spans="1:15" x14ac:dyDescent="0.25">
      <c r="A309" s="2">
        <v>307</v>
      </c>
      <c r="B309" t="s">
        <v>309</v>
      </c>
      <c r="C309" t="s">
        <v>310</v>
      </c>
      <c r="D309" t="s">
        <v>2177</v>
      </c>
      <c r="E309" t="s">
        <v>311</v>
      </c>
      <c r="F309" t="s">
        <v>165</v>
      </c>
      <c r="G309" t="s">
        <v>628</v>
      </c>
      <c r="I309" t="s">
        <v>939</v>
      </c>
      <c r="J309">
        <v>1</v>
      </c>
      <c r="K309">
        <v>-1000</v>
      </c>
      <c r="L309">
        <v>1000</v>
      </c>
      <c r="M309">
        <v>0</v>
      </c>
      <c r="N309">
        <v>1</v>
      </c>
      <c r="O309" s="2">
        <v>307</v>
      </c>
    </row>
    <row r="310" spans="1:15" x14ac:dyDescent="0.25">
      <c r="A310" s="2">
        <v>308</v>
      </c>
      <c r="B310" t="s">
        <v>2178</v>
      </c>
      <c r="C310" t="s">
        <v>2179</v>
      </c>
      <c r="D310" t="s">
        <v>2180</v>
      </c>
      <c r="E310" t="s">
        <v>2181</v>
      </c>
      <c r="F310" t="s">
        <v>2182</v>
      </c>
      <c r="G310" t="s">
        <v>2182</v>
      </c>
      <c r="I310" t="s">
        <v>956</v>
      </c>
      <c r="J310">
        <v>1</v>
      </c>
      <c r="K310">
        <v>-1000</v>
      </c>
      <c r="L310">
        <v>1000</v>
      </c>
      <c r="M310">
        <v>0</v>
      </c>
      <c r="N310">
        <v>1</v>
      </c>
      <c r="O310" s="2">
        <v>308</v>
      </c>
    </row>
    <row r="311" spans="1:15" x14ac:dyDescent="0.25">
      <c r="A311" s="2">
        <v>309</v>
      </c>
      <c r="B311" t="s">
        <v>2183</v>
      </c>
      <c r="C311" t="s">
        <v>2184</v>
      </c>
      <c r="D311" t="s">
        <v>2185</v>
      </c>
      <c r="E311" t="s">
        <v>2186</v>
      </c>
      <c r="I311" t="s">
        <v>984</v>
      </c>
      <c r="J311">
        <v>1</v>
      </c>
      <c r="K311">
        <v>-1000</v>
      </c>
      <c r="L311">
        <v>1000</v>
      </c>
      <c r="M311">
        <v>0</v>
      </c>
      <c r="N311">
        <v>0</v>
      </c>
      <c r="O311" s="2">
        <v>309</v>
      </c>
    </row>
    <row r="312" spans="1:15" x14ac:dyDescent="0.25">
      <c r="A312" s="2">
        <v>310</v>
      </c>
      <c r="B312" t="s">
        <v>312</v>
      </c>
      <c r="C312" t="s">
        <v>313</v>
      </c>
      <c r="D312" t="s">
        <v>2187</v>
      </c>
      <c r="E312" t="s">
        <v>314</v>
      </c>
      <c r="I312" t="s">
        <v>1098</v>
      </c>
      <c r="J312">
        <v>1</v>
      </c>
      <c r="K312">
        <v>-1000</v>
      </c>
      <c r="L312">
        <v>1000</v>
      </c>
      <c r="M312">
        <v>0</v>
      </c>
      <c r="N312">
        <v>1</v>
      </c>
      <c r="O312" s="2">
        <v>310</v>
      </c>
    </row>
    <row r="313" spans="1:15" x14ac:dyDescent="0.25">
      <c r="A313" s="2">
        <v>311</v>
      </c>
      <c r="B313" t="s">
        <v>2188</v>
      </c>
      <c r="C313" t="s">
        <v>2189</v>
      </c>
      <c r="D313" t="s">
        <v>2190</v>
      </c>
      <c r="E313" t="s">
        <v>2191</v>
      </c>
      <c r="F313" t="s">
        <v>1455</v>
      </c>
      <c r="G313" t="s">
        <v>1456</v>
      </c>
      <c r="I313" t="s">
        <v>939</v>
      </c>
      <c r="J313">
        <v>1</v>
      </c>
      <c r="K313">
        <v>-1000</v>
      </c>
      <c r="L313">
        <v>1000</v>
      </c>
      <c r="M313">
        <v>0</v>
      </c>
      <c r="N313">
        <v>1</v>
      </c>
      <c r="O313" s="2">
        <v>311</v>
      </c>
    </row>
    <row r="314" spans="1:15" x14ac:dyDescent="0.25">
      <c r="A314" s="2">
        <v>312</v>
      </c>
      <c r="B314" t="s">
        <v>315</v>
      </c>
      <c r="C314" t="s">
        <v>316</v>
      </c>
      <c r="D314" t="s">
        <v>2192</v>
      </c>
      <c r="E314" t="s">
        <v>317</v>
      </c>
      <c r="F314" t="s">
        <v>146</v>
      </c>
      <c r="G314" t="s">
        <v>626</v>
      </c>
      <c r="I314" t="s">
        <v>956</v>
      </c>
      <c r="J314">
        <v>1</v>
      </c>
      <c r="K314">
        <v>-1000</v>
      </c>
      <c r="L314">
        <v>1000</v>
      </c>
      <c r="M314">
        <v>0</v>
      </c>
      <c r="N314">
        <v>1</v>
      </c>
      <c r="O314" s="2">
        <v>312</v>
      </c>
    </row>
    <row r="315" spans="1:15" x14ac:dyDescent="0.25">
      <c r="A315" s="2">
        <v>313</v>
      </c>
      <c r="B315" t="s">
        <v>2193</v>
      </c>
      <c r="C315" t="s">
        <v>2194</v>
      </c>
      <c r="D315" t="s">
        <v>2195</v>
      </c>
      <c r="E315" t="s">
        <v>2196</v>
      </c>
      <c r="F315" t="s">
        <v>395</v>
      </c>
      <c r="G315" t="s">
        <v>656</v>
      </c>
      <c r="I315" t="s">
        <v>956</v>
      </c>
      <c r="J315">
        <v>0</v>
      </c>
      <c r="K315">
        <v>0</v>
      </c>
      <c r="L315">
        <v>1000</v>
      </c>
      <c r="M315">
        <v>0</v>
      </c>
      <c r="N315">
        <v>1</v>
      </c>
      <c r="O315" s="2">
        <v>313</v>
      </c>
    </row>
    <row r="316" spans="1:15" x14ac:dyDescent="0.25">
      <c r="A316" s="2">
        <v>314</v>
      </c>
      <c r="B316" t="s">
        <v>2197</v>
      </c>
      <c r="C316" t="s">
        <v>2198</v>
      </c>
      <c r="D316" t="s">
        <v>2199</v>
      </c>
      <c r="E316" t="s">
        <v>2200</v>
      </c>
      <c r="I316" t="s">
        <v>1532</v>
      </c>
      <c r="J316">
        <v>0</v>
      </c>
      <c r="K316">
        <v>0</v>
      </c>
      <c r="L316">
        <v>1000</v>
      </c>
      <c r="M316">
        <v>0</v>
      </c>
      <c r="N316">
        <v>1</v>
      </c>
      <c r="O316" s="2">
        <v>314</v>
      </c>
    </row>
    <row r="317" spans="1:15" x14ac:dyDescent="0.25">
      <c r="A317" s="2">
        <v>315</v>
      </c>
      <c r="B317" t="s">
        <v>2201</v>
      </c>
      <c r="C317" t="s">
        <v>2202</v>
      </c>
      <c r="D317" t="s">
        <v>2203</v>
      </c>
      <c r="E317" t="s">
        <v>2204</v>
      </c>
      <c r="F317" t="s">
        <v>2205</v>
      </c>
      <c r="G317" t="s">
        <v>2206</v>
      </c>
      <c r="I317" t="s">
        <v>956</v>
      </c>
      <c r="J317">
        <v>0</v>
      </c>
      <c r="K317">
        <v>0</v>
      </c>
      <c r="L317">
        <v>1000</v>
      </c>
      <c r="M317">
        <v>0</v>
      </c>
      <c r="N317">
        <v>1</v>
      </c>
      <c r="O317" s="2">
        <v>315</v>
      </c>
    </row>
    <row r="318" spans="1:15" x14ac:dyDescent="0.25">
      <c r="A318" s="2">
        <v>316</v>
      </c>
      <c r="B318" t="s">
        <v>2207</v>
      </c>
      <c r="C318" t="s">
        <v>2208</v>
      </c>
      <c r="D318" t="s">
        <v>2209</v>
      </c>
      <c r="E318" t="s">
        <v>2210</v>
      </c>
      <c r="F318" t="s">
        <v>2211</v>
      </c>
      <c r="G318" t="s">
        <v>2212</v>
      </c>
      <c r="I318" t="s">
        <v>956</v>
      </c>
      <c r="J318">
        <v>0</v>
      </c>
      <c r="K318">
        <v>0</v>
      </c>
      <c r="L318">
        <v>1000</v>
      </c>
      <c r="M318">
        <v>0</v>
      </c>
      <c r="N318">
        <v>1</v>
      </c>
      <c r="O318" s="2">
        <v>316</v>
      </c>
    </row>
    <row r="319" spans="1:15" x14ac:dyDescent="0.25">
      <c r="A319" s="2">
        <v>317</v>
      </c>
      <c r="B319" t="s">
        <v>2213</v>
      </c>
      <c r="C319" t="s">
        <v>2214</v>
      </c>
      <c r="D319" t="s">
        <v>2215</v>
      </c>
      <c r="E319" t="s">
        <v>2216</v>
      </c>
      <c r="F319" t="s">
        <v>2217</v>
      </c>
      <c r="G319" t="s">
        <v>2217</v>
      </c>
      <c r="I319" t="s">
        <v>2218</v>
      </c>
      <c r="J319">
        <v>0</v>
      </c>
      <c r="K319">
        <v>0</v>
      </c>
      <c r="L319">
        <v>1000</v>
      </c>
      <c r="M319">
        <v>0</v>
      </c>
      <c r="N319">
        <v>1</v>
      </c>
      <c r="O319" s="2">
        <v>317</v>
      </c>
    </row>
    <row r="320" spans="1:15" x14ac:dyDescent="0.25">
      <c r="A320" s="2">
        <v>318</v>
      </c>
      <c r="B320" t="s">
        <v>2219</v>
      </c>
      <c r="C320" t="s">
        <v>2220</v>
      </c>
      <c r="D320" t="s">
        <v>2221</v>
      </c>
      <c r="E320" t="s">
        <v>2222</v>
      </c>
      <c r="F320" t="s">
        <v>2223</v>
      </c>
      <c r="G320" t="s">
        <v>2223</v>
      </c>
      <c r="I320" t="s">
        <v>964</v>
      </c>
      <c r="J320">
        <v>0</v>
      </c>
      <c r="K320">
        <v>0</v>
      </c>
      <c r="L320">
        <v>1000</v>
      </c>
      <c r="M320">
        <v>0</v>
      </c>
      <c r="N320">
        <v>1</v>
      </c>
      <c r="O320" s="2">
        <v>318</v>
      </c>
    </row>
    <row r="321" spans="1:15" x14ac:dyDescent="0.25">
      <c r="A321" s="2">
        <v>319</v>
      </c>
      <c r="B321" t="s">
        <v>2224</v>
      </c>
      <c r="C321" t="s">
        <v>2225</v>
      </c>
      <c r="D321" t="s">
        <v>2226</v>
      </c>
      <c r="E321" t="s">
        <v>2227</v>
      </c>
      <c r="F321" t="s">
        <v>2228</v>
      </c>
      <c r="G321" t="s">
        <v>2229</v>
      </c>
      <c r="I321" t="s">
        <v>950</v>
      </c>
      <c r="J321">
        <v>0</v>
      </c>
      <c r="K321">
        <v>0</v>
      </c>
      <c r="L321">
        <v>1000</v>
      </c>
      <c r="M321">
        <v>0</v>
      </c>
      <c r="N321">
        <v>1</v>
      </c>
      <c r="O321" s="2">
        <v>319</v>
      </c>
    </row>
    <row r="322" spans="1:15" x14ac:dyDescent="0.25">
      <c r="A322" s="2">
        <v>320</v>
      </c>
      <c r="B322" t="s">
        <v>2230</v>
      </c>
      <c r="C322" t="s">
        <v>2231</v>
      </c>
      <c r="D322" t="s">
        <v>2232</v>
      </c>
      <c r="E322" t="s">
        <v>2233</v>
      </c>
      <c r="F322" t="s">
        <v>2211</v>
      </c>
      <c r="G322" t="s">
        <v>2212</v>
      </c>
      <c r="I322" t="s">
        <v>956</v>
      </c>
      <c r="J322">
        <v>0</v>
      </c>
      <c r="K322">
        <v>0</v>
      </c>
      <c r="L322">
        <v>1000</v>
      </c>
      <c r="M322">
        <v>0</v>
      </c>
      <c r="N322">
        <v>1</v>
      </c>
      <c r="O322" s="2">
        <v>320</v>
      </c>
    </row>
    <row r="323" spans="1:15" x14ac:dyDescent="0.25">
      <c r="A323" s="2">
        <v>321</v>
      </c>
      <c r="B323" t="s">
        <v>2234</v>
      </c>
      <c r="C323" t="s">
        <v>2235</v>
      </c>
      <c r="D323" t="s">
        <v>2236</v>
      </c>
      <c r="E323" t="s">
        <v>2237</v>
      </c>
      <c r="F323" t="s">
        <v>561</v>
      </c>
      <c r="G323" t="s">
        <v>562</v>
      </c>
      <c r="I323" t="s">
        <v>964</v>
      </c>
      <c r="J323">
        <v>0</v>
      </c>
      <c r="K323">
        <v>0</v>
      </c>
      <c r="L323">
        <v>1000</v>
      </c>
      <c r="M323">
        <v>0</v>
      </c>
      <c r="N323">
        <v>1</v>
      </c>
      <c r="O323" s="2">
        <v>321</v>
      </c>
    </row>
    <row r="324" spans="1:15" x14ac:dyDescent="0.25">
      <c r="A324" s="2">
        <v>322</v>
      </c>
      <c r="B324" t="s">
        <v>318</v>
      </c>
      <c r="C324" t="s">
        <v>319</v>
      </c>
      <c r="D324" t="s">
        <v>2238</v>
      </c>
      <c r="E324" t="s">
        <v>320</v>
      </c>
      <c r="F324" t="s">
        <v>321</v>
      </c>
      <c r="G324" t="s">
        <v>650</v>
      </c>
      <c r="I324" t="s">
        <v>939</v>
      </c>
      <c r="J324">
        <v>0</v>
      </c>
      <c r="K324">
        <v>0</v>
      </c>
      <c r="L324">
        <v>1000</v>
      </c>
      <c r="M324">
        <v>0</v>
      </c>
      <c r="N324">
        <v>1</v>
      </c>
      <c r="O324" s="2">
        <v>322</v>
      </c>
    </row>
    <row r="325" spans="1:15" x14ac:dyDescent="0.25">
      <c r="A325" s="2">
        <v>323</v>
      </c>
      <c r="B325" t="s">
        <v>2239</v>
      </c>
      <c r="C325" t="s">
        <v>2240</v>
      </c>
      <c r="D325" t="s">
        <v>2241</v>
      </c>
      <c r="E325" t="s">
        <v>2242</v>
      </c>
      <c r="F325" t="s">
        <v>2243</v>
      </c>
      <c r="G325" t="s">
        <v>2243</v>
      </c>
      <c r="I325" t="s">
        <v>1746</v>
      </c>
      <c r="J325">
        <v>0</v>
      </c>
      <c r="K325">
        <v>0</v>
      </c>
      <c r="L325">
        <v>1000</v>
      </c>
      <c r="M325">
        <v>0</v>
      </c>
      <c r="N325">
        <v>1</v>
      </c>
      <c r="O325" s="2">
        <v>323</v>
      </c>
    </row>
    <row r="326" spans="1:15" x14ac:dyDescent="0.25">
      <c r="A326" s="2">
        <v>324</v>
      </c>
      <c r="B326" t="s">
        <v>2244</v>
      </c>
      <c r="C326" t="s">
        <v>2245</v>
      </c>
      <c r="D326" t="s">
        <v>2246</v>
      </c>
      <c r="E326" t="s">
        <v>2247</v>
      </c>
      <c r="F326" t="s">
        <v>2248</v>
      </c>
      <c r="G326" t="s">
        <v>2248</v>
      </c>
      <c r="I326" t="s">
        <v>1008</v>
      </c>
      <c r="J326">
        <v>0</v>
      </c>
      <c r="K326">
        <v>0</v>
      </c>
      <c r="L326">
        <v>1000</v>
      </c>
      <c r="M326">
        <v>0</v>
      </c>
      <c r="N326">
        <v>1</v>
      </c>
      <c r="O326" s="2">
        <v>324</v>
      </c>
    </row>
    <row r="327" spans="1:15" x14ac:dyDescent="0.25">
      <c r="A327" s="2">
        <v>325</v>
      </c>
      <c r="B327" t="s">
        <v>2249</v>
      </c>
      <c r="C327" t="s">
        <v>2250</v>
      </c>
      <c r="D327" t="s">
        <v>2251</v>
      </c>
      <c r="E327" t="s">
        <v>2252</v>
      </c>
      <c r="F327" t="s">
        <v>2253</v>
      </c>
      <c r="G327" t="s">
        <v>2253</v>
      </c>
      <c r="I327" t="s">
        <v>1297</v>
      </c>
      <c r="J327">
        <v>0</v>
      </c>
      <c r="K327">
        <v>0</v>
      </c>
      <c r="L327">
        <v>1000</v>
      </c>
      <c r="M327">
        <v>0</v>
      </c>
      <c r="N327">
        <v>1</v>
      </c>
      <c r="O327" s="2">
        <v>325</v>
      </c>
    </row>
    <row r="328" spans="1:15" x14ac:dyDescent="0.25">
      <c r="A328" s="2">
        <v>326</v>
      </c>
      <c r="B328" t="s">
        <v>322</v>
      </c>
      <c r="C328" t="s">
        <v>323</v>
      </c>
      <c r="D328" t="s">
        <v>2254</v>
      </c>
      <c r="E328" t="s">
        <v>324</v>
      </c>
      <c r="F328" t="s">
        <v>325</v>
      </c>
      <c r="G328" t="s">
        <v>651</v>
      </c>
      <c r="I328" t="s">
        <v>1521</v>
      </c>
      <c r="J328">
        <v>0</v>
      </c>
      <c r="K328">
        <v>0</v>
      </c>
      <c r="L328">
        <v>1000</v>
      </c>
      <c r="M328">
        <v>0</v>
      </c>
      <c r="N328">
        <v>1</v>
      </c>
      <c r="O328" s="2">
        <v>326</v>
      </c>
    </row>
    <row r="329" spans="1:15" x14ac:dyDescent="0.25">
      <c r="A329" s="2">
        <v>327</v>
      </c>
      <c r="B329" t="s">
        <v>2255</v>
      </c>
      <c r="C329" t="s">
        <v>2256</v>
      </c>
      <c r="D329" t="s">
        <v>2257</v>
      </c>
      <c r="E329" t="s">
        <v>2258</v>
      </c>
      <c r="F329" t="s">
        <v>2259</v>
      </c>
      <c r="G329" t="s">
        <v>2259</v>
      </c>
      <c r="I329" t="s">
        <v>2260</v>
      </c>
      <c r="J329">
        <v>0</v>
      </c>
      <c r="K329">
        <v>0</v>
      </c>
      <c r="L329">
        <v>1000</v>
      </c>
      <c r="M329">
        <v>0</v>
      </c>
      <c r="N329">
        <v>1</v>
      </c>
      <c r="O329" s="2">
        <v>327</v>
      </c>
    </row>
    <row r="330" spans="1:15" x14ac:dyDescent="0.25">
      <c r="A330" s="2">
        <v>328</v>
      </c>
      <c r="B330" t="s">
        <v>2261</v>
      </c>
      <c r="C330" t="s">
        <v>2262</v>
      </c>
      <c r="D330" t="s">
        <v>2263</v>
      </c>
      <c r="E330" t="s">
        <v>2264</v>
      </c>
      <c r="F330" t="s">
        <v>2265</v>
      </c>
      <c r="G330" t="s">
        <v>2265</v>
      </c>
      <c r="I330" t="s">
        <v>944</v>
      </c>
      <c r="J330">
        <v>0</v>
      </c>
      <c r="K330">
        <v>0</v>
      </c>
      <c r="L330">
        <v>1000</v>
      </c>
      <c r="M330">
        <v>0</v>
      </c>
      <c r="N330">
        <v>1</v>
      </c>
      <c r="O330" s="2">
        <v>328</v>
      </c>
    </row>
    <row r="331" spans="1:15" x14ac:dyDescent="0.25">
      <c r="A331" s="2">
        <v>329</v>
      </c>
      <c r="B331" t="s">
        <v>2266</v>
      </c>
      <c r="C331" t="s">
        <v>2267</v>
      </c>
      <c r="D331" t="s">
        <v>2268</v>
      </c>
      <c r="E331" t="s">
        <v>2269</v>
      </c>
      <c r="F331" t="s">
        <v>2270</v>
      </c>
      <c r="G331" t="s">
        <v>2270</v>
      </c>
      <c r="I331" t="s">
        <v>1468</v>
      </c>
      <c r="J331">
        <v>0</v>
      </c>
      <c r="K331">
        <v>0</v>
      </c>
      <c r="L331">
        <v>1000</v>
      </c>
      <c r="M331">
        <v>0</v>
      </c>
      <c r="N331">
        <v>1</v>
      </c>
      <c r="O331" s="2">
        <v>329</v>
      </c>
    </row>
    <row r="332" spans="1:15" x14ac:dyDescent="0.25">
      <c r="A332" s="2">
        <v>330</v>
      </c>
      <c r="B332" t="s">
        <v>326</v>
      </c>
      <c r="C332" t="s">
        <v>327</v>
      </c>
      <c r="D332" t="s">
        <v>2271</v>
      </c>
      <c r="E332" t="s">
        <v>328</v>
      </c>
      <c r="F332" t="s">
        <v>329</v>
      </c>
      <c r="G332" t="s">
        <v>329</v>
      </c>
      <c r="I332" t="s">
        <v>956</v>
      </c>
      <c r="J332">
        <v>0</v>
      </c>
      <c r="K332">
        <v>0</v>
      </c>
      <c r="L332">
        <v>1000</v>
      </c>
      <c r="M332">
        <v>0</v>
      </c>
      <c r="N332">
        <v>1</v>
      </c>
      <c r="O332" s="2">
        <v>330</v>
      </c>
    </row>
    <row r="333" spans="1:15" x14ac:dyDescent="0.25">
      <c r="A333" s="2">
        <v>331</v>
      </c>
      <c r="B333" t="s">
        <v>2272</v>
      </c>
      <c r="C333" t="s">
        <v>2273</v>
      </c>
      <c r="D333" t="s">
        <v>2274</v>
      </c>
      <c r="E333" t="s">
        <v>2275</v>
      </c>
      <c r="F333" t="s">
        <v>2276</v>
      </c>
      <c r="G333" t="s">
        <v>2276</v>
      </c>
      <c r="I333" t="s">
        <v>1003</v>
      </c>
      <c r="J333">
        <v>0</v>
      </c>
      <c r="K333">
        <v>0</v>
      </c>
      <c r="L333">
        <v>1000</v>
      </c>
      <c r="M333">
        <v>0</v>
      </c>
      <c r="N333">
        <v>1</v>
      </c>
      <c r="O333" s="2">
        <v>331</v>
      </c>
    </row>
    <row r="334" spans="1:15" x14ac:dyDescent="0.25">
      <c r="A334" s="2">
        <v>332</v>
      </c>
      <c r="B334" t="s">
        <v>2277</v>
      </c>
      <c r="C334" t="s">
        <v>2278</v>
      </c>
      <c r="D334" t="s">
        <v>2279</v>
      </c>
      <c r="E334" t="s">
        <v>2280</v>
      </c>
      <c r="F334" t="s">
        <v>2281</v>
      </c>
      <c r="G334" t="s">
        <v>2281</v>
      </c>
      <c r="I334" t="s">
        <v>1003</v>
      </c>
      <c r="J334">
        <v>0</v>
      </c>
      <c r="K334">
        <v>0</v>
      </c>
      <c r="L334">
        <v>1000</v>
      </c>
      <c r="M334">
        <v>0</v>
      </c>
      <c r="N334">
        <v>1</v>
      </c>
      <c r="O334" s="2">
        <v>332</v>
      </c>
    </row>
    <row r="335" spans="1:15" x14ac:dyDescent="0.25">
      <c r="A335" s="2">
        <v>333</v>
      </c>
      <c r="B335" t="s">
        <v>2282</v>
      </c>
      <c r="C335" t="s">
        <v>2283</v>
      </c>
      <c r="D335" t="s">
        <v>2284</v>
      </c>
      <c r="E335" t="s">
        <v>2285</v>
      </c>
      <c r="F335" t="s">
        <v>2286</v>
      </c>
      <c r="G335" t="s">
        <v>2286</v>
      </c>
      <c r="I335" t="s">
        <v>956</v>
      </c>
      <c r="J335">
        <v>0</v>
      </c>
      <c r="K335">
        <v>0</v>
      </c>
      <c r="L335">
        <v>1000</v>
      </c>
      <c r="M335">
        <v>0</v>
      </c>
      <c r="N335">
        <v>1</v>
      </c>
      <c r="O335" s="2">
        <v>333</v>
      </c>
    </row>
    <row r="336" spans="1:15" x14ac:dyDescent="0.25">
      <c r="A336" s="2">
        <v>334</v>
      </c>
      <c r="B336" t="s">
        <v>2287</v>
      </c>
      <c r="C336" t="s">
        <v>2288</v>
      </c>
      <c r="D336" t="s">
        <v>2289</v>
      </c>
      <c r="E336" t="s">
        <v>2290</v>
      </c>
      <c r="F336" t="s">
        <v>2211</v>
      </c>
      <c r="G336" t="s">
        <v>2212</v>
      </c>
      <c r="I336" t="s">
        <v>1521</v>
      </c>
      <c r="J336">
        <v>0</v>
      </c>
      <c r="K336">
        <v>0</v>
      </c>
      <c r="L336">
        <v>1000</v>
      </c>
      <c r="M336">
        <v>0</v>
      </c>
      <c r="N336">
        <v>1</v>
      </c>
      <c r="O336" s="2">
        <v>334</v>
      </c>
    </row>
    <row r="337" spans="1:15" x14ac:dyDescent="0.25">
      <c r="A337" s="2">
        <v>335</v>
      </c>
      <c r="B337" t="s">
        <v>2291</v>
      </c>
      <c r="C337" t="s">
        <v>2292</v>
      </c>
      <c r="D337" t="s">
        <v>2293</v>
      </c>
      <c r="E337" t="s">
        <v>2294</v>
      </c>
      <c r="F337" t="s">
        <v>2295</v>
      </c>
      <c r="G337" t="s">
        <v>2295</v>
      </c>
      <c r="I337" t="s">
        <v>1191</v>
      </c>
      <c r="J337">
        <v>0</v>
      </c>
      <c r="K337">
        <v>0</v>
      </c>
      <c r="L337">
        <v>1000</v>
      </c>
      <c r="M337">
        <v>0</v>
      </c>
      <c r="N337">
        <v>1</v>
      </c>
      <c r="O337" s="2">
        <v>335</v>
      </c>
    </row>
    <row r="338" spans="1:15" x14ac:dyDescent="0.25">
      <c r="A338" s="2">
        <v>336</v>
      </c>
      <c r="B338" t="s">
        <v>2296</v>
      </c>
      <c r="C338" t="s">
        <v>2297</v>
      </c>
      <c r="D338" t="s">
        <v>2298</v>
      </c>
      <c r="E338" t="s">
        <v>2299</v>
      </c>
      <c r="F338" t="s">
        <v>2300</v>
      </c>
      <c r="G338" t="s">
        <v>2300</v>
      </c>
      <c r="I338" t="s">
        <v>2301</v>
      </c>
      <c r="J338">
        <v>0</v>
      </c>
      <c r="K338">
        <v>0</v>
      </c>
      <c r="L338">
        <v>1000</v>
      </c>
      <c r="M338">
        <v>0</v>
      </c>
      <c r="N338">
        <v>1</v>
      </c>
      <c r="O338" s="2">
        <v>336</v>
      </c>
    </row>
    <row r="339" spans="1:15" x14ac:dyDescent="0.25">
      <c r="A339" s="2">
        <v>337</v>
      </c>
      <c r="B339" t="s">
        <v>2302</v>
      </c>
      <c r="C339" t="s">
        <v>2303</v>
      </c>
      <c r="D339" t="s">
        <v>2304</v>
      </c>
      <c r="E339" t="s">
        <v>2305</v>
      </c>
      <c r="F339" t="s">
        <v>2306</v>
      </c>
      <c r="G339" t="s">
        <v>2307</v>
      </c>
      <c r="I339" t="s">
        <v>950</v>
      </c>
      <c r="J339">
        <v>0</v>
      </c>
      <c r="K339">
        <v>0</v>
      </c>
      <c r="L339">
        <v>1000</v>
      </c>
      <c r="M339">
        <v>0</v>
      </c>
      <c r="N339">
        <v>1</v>
      </c>
      <c r="O339" s="2">
        <v>337</v>
      </c>
    </row>
    <row r="340" spans="1:15" x14ac:dyDescent="0.25">
      <c r="A340" s="2">
        <v>338</v>
      </c>
      <c r="B340" t="s">
        <v>2308</v>
      </c>
      <c r="C340" t="s">
        <v>2309</v>
      </c>
      <c r="D340" t="s">
        <v>2310</v>
      </c>
      <c r="E340" t="s">
        <v>2311</v>
      </c>
      <c r="F340" t="s">
        <v>1787</v>
      </c>
      <c r="G340" t="s">
        <v>1787</v>
      </c>
      <c r="I340" t="s">
        <v>964</v>
      </c>
      <c r="J340">
        <v>0</v>
      </c>
      <c r="K340">
        <v>0</v>
      </c>
      <c r="L340">
        <v>1000</v>
      </c>
      <c r="M340">
        <v>0</v>
      </c>
      <c r="N340">
        <v>1</v>
      </c>
      <c r="O340" s="2">
        <v>338</v>
      </c>
    </row>
    <row r="341" spans="1:15" x14ac:dyDescent="0.25">
      <c r="A341" s="2">
        <v>339</v>
      </c>
      <c r="B341" t="s">
        <v>2312</v>
      </c>
      <c r="C341" t="s">
        <v>2313</v>
      </c>
      <c r="D341" t="s">
        <v>2314</v>
      </c>
      <c r="E341" t="s">
        <v>2315</v>
      </c>
      <c r="F341" t="s">
        <v>2316</v>
      </c>
      <c r="G341" t="s">
        <v>2316</v>
      </c>
      <c r="I341" t="s">
        <v>1003</v>
      </c>
      <c r="J341">
        <v>0</v>
      </c>
      <c r="K341">
        <v>0</v>
      </c>
      <c r="L341">
        <v>1000</v>
      </c>
      <c r="M341">
        <v>0</v>
      </c>
      <c r="N341">
        <v>1</v>
      </c>
      <c r="O341" s="2">
        <v>339</v>
      </c>
    </row>
    <row r="342" spans="1:15" x14ac:dyDescent="0.25">
      <c r="A342" s="2">
        <v>340</v>
      </c>
      <c r="B342" t="s">
        <v>2317</v>
      </c>
      <c r="C342" t="s">
        <v>2318</v>
      </c>
      <c r="D342" t="s">
        <v>2319</v>
      </c>
      <c r="E342" t="s">
        <v>2320</v>
      </c>
      <c r="F342" t="s">
        <v>2321</v>
      </c>
      <c r="G342" t="s">
        <v>2321</v>
      </c>
      <c r="I342" t="s">
        <v>956</v>
      </c>
      <c r="J342">
        <v>0</v>
      </c>
      <c r="K342">
        <v>0</v>
      </c>
      <c r="L342">
        <v>1000</v>
      </c>
      <c r="M342">
        <v>0</v>
      </c>
      <c r="N342">
        <v>1</v>
      </c>
      <c r="O342" s="2">
        <v>340</v>
      </c>
    </row>
    <row r="343" spans="1:15" x14ac:dyDescent="0.25">
      <c r="A343" s="2">
        <v>341</v>
      </c>
      <c r="B343" t="s">
        <v>2322</v>
      </c>
      <c r="C343" t="s">
        <v>2323</v>
      </c>
      <c r="D343" t="s">
        <v>2324</v>
      </c>
      <c r="E343" t="s">
        <v>2325</v>
      </c>
      <c r="F343" t="s">
        <v>2326</v>
      </c>
      <c r="G343" t="s">
        <v>2326</v>
      </c>
      <c r="I343" t="s">
        <v>964</v>
      </c>
      <c r="J343">
        <v>0</v>
      </c>
      <c r="K343">
        <v>0</v>
      </c>
      <c r="L343">
        <v>1000</v>
      </c>
      <c r="M343">
        <v>0</v>
      </c>
      <c r="N343">
        <v>0</v>
      </c>
      <c r="O343" s="2">
        <v>341</v>
      </c>
    </row>
    <row r="344" spans="1:15" x14ac:dyDescent="0.25">
      <c r="A344" s="2">
        <v>342</v>
      </c>
      <c r="B344" t="s">
        <v>330</v>
      </c>
      <c r="C344" t="s">
        <v>331</v>
      </c>
      <c r="D344" t="s">
        <v>2327</v>
      </c>
      <c r="E344" t="s">
        <v>332</v>
      </c>
      <c r="F344" t="s">
        <v>333</v>
      </c>
      <c r="G344" t="s">
        <v>333</v>
      </c>
      <c r="I344" t="s">
        <v>2328</v>
      </c>
      <c r="J344">
        <v>0</v>
      </c>
      <c r="K344">
        <v>0</v>
      </c>
      <c r="L344">
        <v>1000</v>
      </c>
      <c r="M344">
        <v>0</v>
      </c>
      <c r="N344">
        <v>1</v>
      </c>
      <c r="O344" s="2">
        <v>342</v>
      </c>
    </row>
    <row r="345" spans="1:15" x14ac:dyDescent="0.25">
      <c r="A345" s="2">
        <v>343</v>
      </c>
      <c r="B345" t="s">
        <v>2329</v>
      </c>
      <c r="C345" t="s">
        <v>2330</v>
      </c>
      <c r="D345" t="s">
        <v>2331</v>
      </c>
      <c r="E345" t="s">
        <v>2332</v>
      </c>
      <c r="F345" t="s">
        <v>325</v>
      </c>
      <c r="G345" t="s">
        <v>651</v>
      </c>
      <c r="I345" t="s">
        <v>956</v>
      </c>
      <c r="J345">
        <v>0</v>
      </c>
      <c r="K345">
        <v>0</v>
      </c>
      <c r="L345">
        <v>1000</v>
      </c>
      <c r="M345">
        <v>0</v>
      </c>
      <c r="N345">
        <v>1</v>
      </c>
      <c r="O345" s="2">
        <v>343</v>
      </c>
    </row>
    <row r="346" spans="1:15" x14ac:dyDescent="0.25">
      <c r="A346" s="2">
        <v>344</v>
      </c>
      <c r="B346" t="s">
        <v>2333</v>
      </c>
      <c r="C346" t="s">
        <v>2334</v>
      </c>
      <c r="D346" t="s">
        <v>2335</v>
      </c>
      <c r="E346" t="s">
        <v>2336</v>
      </c>
      <c r="F346" t="s">
        <v>2337</v>
      </c>
      <c r="G346" t="s">
        <v>2337</v>
      </c>
      <c r="I346" t="s">
        <v>1365</v>
      </c>
      <c r="J346">
        <v>0</v>
      </c>
      <c r="K346">
        <v>0</v>
      </c>
      <c r="L346">
        <v>1000</v>
      </c>
      <c r="M346">
        <v>0</v>
      </c>
      <c r="N346">
        <v>1</v>
      </c>
      <c r="O346" s="2">
        <v>344</v>
      </c>
    </row>
    <row r="347" spans="1:15" x14ac:dyDescent="0.25">
      <c r="A347" s="2">
        <v>345</v>
      </c>
      <c r="B347" t="s">
        <v>2338</v>
      </c>
      <c r="C347" t="s">
        <v>2339</v>
      </c>
      <c r="D347" t="s">
        <v>2340</v>
      </c>
      <c r="E347" t="s">
        <v>2341</v>
      </c>
      <c r="F347" t="s">
        <v>395</v>
      </c>
      <c r="G347" t="s">
        <v>656</v>
      </c>
      <c r="I347" t="s">
        <v>1211</v>
      </c>
      <c r="J347">
        <v>0</v>
      </c>
      <c r="K347">
        <v>0</v>
      </c>
      <c r="L347">
        <v>1000</v>
      </c>
      <c r="M347">
        <v>0</v>
      </c>
      <c r="N347">
        <v>1</v>
      </c>
      <c r="O347" s="2">
        <v>345</v>
      </c>
    </row>
    <row r="348" spans="1:15" x14ac:dyDescent="0.25">
      <c r="A348" s="2">
        <v>346</v>
      </c>
      <c r="B348" t="s">
        <v>2342</v>
      </c>
      <c r="C348" t="s">
        <v>2343</v>
      </c>
      <c r="D348" t="s">
        <v>2344</v>
      </c>
      <c r="E348" t="s">
        <v>2345</v>
      </c>
      <c r="F348" t="s">
        <v>2346</v>
      </c>
      <c r="G348" t="s">
        <v>2346</v>
      </c>
      <c r="I348" t="s">
        <v>956</v>
      </c>
      <c r="J348">
        <v>0</v>
      </c>
      <c r="K348">
        <v>0</v>
      </c>
      <c r="L348">
        <v>1000</v>
      </c>
      <c r="M348">
        <v>0</v>
      </c>
      <c r="N348">
        <v>1</v>
      </c>
      <c r="O348" s="2">
        <v>346</v>
      </c>
    </row>
    <row r="349" spans="1:15" x14ac:dyDescent="0.25">
      <c r="A349" s="2">
        <v>347</v>
      </c>
      <c r="B349" t="s">
        <v>2347</v>
      </c>
      <c r="C349" t="s">
        <v>2348</v>
      </c>
      <c r="D349" t="s">
        <v>2349</v>
      </c>
      <c r="E349" t="s">
        <v>2350</v>
      </c>
      <c r="F349" t="s">
        <v>2351</v>
      </c>
      <c r="G349" t="s">
        <v>2352</v>
      </c>
      <c r="I349" t="s">
        <v>1445</v>
      </c>
      <c r="J349">
        <v>0</v>
      </c>
      <c r="K349">
        <v>0</v>
      </c>
      <c r="L349">
        <v>1000</v>
      </c>
      <c r="M349">
        <v>0</v>
      </c>
      <c r="N349">
        <v>1</v>
      </c>
      <c r="O349" s="2">
        <v>347</v>
      </c>
    </row>
    <row r="350" spans="1:15" x14ac:dyDescent="0.25">
      <c r="A350" s="2">
        <v>348</v>
      </c>
      <c r="B350" t="s">
        <v>2353</v>
      </c>
      <c r="C350" t="s">
        <v>2354</v>
      </c>
      <c r="D350" t="s">
        <v>2355</v>
      </c>
      <c r="E350" t="s">
        <v>2356</v>
      </c>
      <c r="F350" t="s">
        <v>2357</v>
      </c>
      <c r="G350" t="s">
        <v>2358</v>
      </c>
      <c r="I350" t="s">
        <v>1008</v>
      </c>
      <c r="J350">
        <v>0</v>
      </c>
      <c r="K350">
        <v>0</v>
      </c>
      <c r="L350">
        <v>1000</v>
      </c>
      <c r="M350">
        <v>0</v>
      </c>
      <c r="N350">
        <v>1</v>
      </c>
      <c r="O350" s="2">
        <v>348</v>
      </c>
    </row>
    <row r="351" spans="1:15" x14ac:dyDescent="0.25">
      <c r="A351" s="2">
        <v>349</v>
      </c>
      <c r="B351" t="s">
        <v>2359</v>
      </c>
      <c r="C351" t="s">
        <v>2360</v>
      </c>
      <c r="D351" t="s">
        <v>2361</v>
      </c>
      <c r="E351" t="s">
        <v>2362</v>
      </c>
      <c r="F351" t="s">
        <v>2363</v>
      </c>
      <c r="G351" t="s">
        <v>2363</v>
      </c>
      <c r="I351" t="s">
        <v>1468</v>
      </c>
      <c r="J351">
        <v>0</v>
      </c>
      <c r="K351">
        <v>0</v>
      </c>
      <c r="L351">
        <v>1000</v>
      </c>
      <c r="M351">
        <v>0</v>
      </c>
      <c r="N351">
        <v>1</v>
      </c>
      <c r="O351" s="2">
        <v>349</v>
      </c>
    </row>
    <row r="352" spans="1:15" x14ac:dyDescent="0.25">
      <c r="A352" s="2">
        <v>350</v>
      </c>
      <c r="B352" t="s">
        <v>2364</v>
      </c>
      <c r="C352" t="s">
        <v>2365</v>
      </c>
      <c r="D352" t="s">
        <v>2366</v>
      </c>
      <c r="E352" t="s">
        <v>2367</v>
      </c>
      <c r="I352" t="s">
        <v>1003</v>
      </c>
      <c r="J352">
        <v>0</v>
      </c>
      <c r="K352">
        <v>0</v>
      </c>
      <c r="L352">
        <v>1000</v>
      </c>
      <c r="M352">
        <v>0</v>
      </c>
      <c r="N352">
        <v>1</v>
      </c>
      <c r="O352" s="2">
        <v>350</v>
      </c>
    </row>
    <row r="353" spans="1:15" x14ac:dyDescent="0.25">
      <c r="A353" s="2">
        <v>351</v>
      </c>
      <c r="B353" t="s">
        <v>2368</v>
      </c>
      <c r="C353" t="s">
        <v>2369</v>
      </c>
      <c r="D353" t="s">
        <v>2370</v>
      </c>
      <c r="E353" t="s">
        <v>2371</v>
      </c>
      <c r="F353" t="s">
        <v>395</v>
      </c>
      <c r="G353" t="s">
        <v>656</v>
      </c>
      <c r="I353" t="s">
        <v>1682</v>
      </c>
      <c r="J353">
        <v>0</v>
      </c>
      <c r="K353">
        <v>0</v>
      </c>
      <c r="L353">
        <v>1000</v>
      </c>
      <c r="M353">
        <v>0</v>
      </c>
      <c r="N353">
        <v>1</v>
      </c>
      <c r="O353" s="2">
        <v>351</v>
      </c>
    </row>
    <row r="354" spans="1:15" x14ac:dyDescent="0.25">
      <c r="A354" s="2">
        <v>352</v>
      </c>
      <c r="B354" t="s">
        <v>2372</v>
      </c>
      <c r="C354" t="s">
        <v>2373</v>
      </c>
      <c r="D354" t="s">
        <v>2374</v>
      </c>
      <c r="E354" t="s">
        <v>2375</v>
      </c>
      <c r="F354" t="s">
        <v>2376</v>
      </c>
      <c r="G354" t="s">
        <v>2376</v>
      </c>
      <c r="I354" t="s">
        <v>1365</v>
      </c>
      <c r="J354">
        <v>0</v>
      </c>
      <c r="K354">
        <v>0</v>
      </c>
      <c r="L354">
        <v>1000</v>
      </c>
      <c r="M354">
        <v>0</v>
      </c>
      <c r="N354">
        <v>1</v>
      </c>
      <c r="O354" s="2">
        <v>352</v>
      </c>
    </row>
    <row r="355" spans="1:15" x14ac:dyDescent="0.25">
      <c r="A355" s="2">
        <v>353</v>
      </c>
      <c r="B355" t="s">
        <v>2377</v>
      </c>
      <c r="C355" t="s">
        <v>2378</v>
      </c>
      <c r="D355" t="s">
        <v>2379</v>
      </c>
      <c r="E355" t="s">
        <v>2380</v>
      </c>
      <c r="F355" t="s">
        <v>2381</v>
      </c>
      <c r="G355" t="s">
        <v>2381</v>
      </c>
      <c r="I355" t="s">
        <v>2382</v>
      </c>
      <c r="J355">
        <v>0</v>
      </c>
      <c r="K355">
        <v>0</v>
      </c>
      <c r="L355">
        <v>1000</v>
      </c>
      <c r="M355">
        <v>0</v>
      </c>
      <c r="N355">
        <v>1</v>
      </c>
      <c r="O355" s="2">
        <v>353</v>
      </c>
    </row>
    <row r="356" spans="1:15" x14ac:dyDescent="0.25">
      <c r="A356" s="2">
        <v>354</v>
      </c>
      <c r="B356" t="s">
        <v>2383</v>
      </c>
      <c r="C356" t="s">
        <v>2384</v>
      </c>
      <c r="D356" t="s">
        <v>2385</v>
      </c>
      <c r="E356" t="s">
        <v>2386</v>
      </c>
      <c r="F356" t="s">
        <v>2387</v>
      </c>
      <c r="G356" t="s">
        <v>2387</v>
      </c>
      <c r="I356" t="s">
        <v>1098</v>
      </c>
      <c r="J356">
        <v>0</v>
      </c>
      <c r="K356">
        <v>0</v>
      </c>
      <c r="L356">
        <v>1000</v>
      </c>
      <c r="M356">
        <v>0</v>
      </c>
      <c r="N356">
        <v>1</v>
      </c>
      <c r="O356" s="2">
        <v>354</v>
      </c>
    </row>
    <row r="357" spans="1:15" x14ac:dyDescent="0.25">
      <c r="A357" s="2">
        <v>355</v>
      </c>
      <c r="B357" t="s">
        <v>2388</v>
      </c>
      <c r="C357" t="s">
        <v>2389</v>
      </c>
      <c r="D357" t="s">
        <v>2390</v>
      </c>
      <c r="E357" t="s">
        <v>2391</v>
      </c>
      <c r="F357" t="s">
        <v>1612</v>
      </c>
      <c r="G357" t="s">
        <v>1612</v>
      </c>
      <c r="I357" t="s">
        <v>984</v>
      </c>
      <c r="J357">
        <v>0</v>
      </c>
      <c r="K357">
        <v>0</v>
      </c>
      <c r="L357">
        <v>1000</v>
      </c>
      <c r="M357">
        <v>0</v>
      </c>
      <c r="N357">
        <v>1</v>
      </c>
      <c r="O357" s="2">
        <v>355</v>
      </c>
    </row>
    <row r="358" spans="1:15" x14ac:dyDescent="0.25">
      <c r="A358" s="2">
        <v>356</v>
      </c>
      <c r="B358" t="s">
        <v>2392</v>
      </c>
      <c r="C358" t="s">
        <v>2393</v>
      </c>
      <c r="D358" t="s">
        <v>2394</v>
      </c>
      <c r="E358" t="s">
        <v>2395</v>
      </c>
      <c r="F358" t="s">
        <v>2396</v>
      </c>
      <c r="G358" t="s">
        <v>2396</v>
      </c>
      <c r="I358" t="s">
        <v>1880</v>
      </c>
      <c r="J358">
        <v>0</v>
      </c>
      <c r="K358">
        <v>0</v>
      </c>
      <c r="L358">
        <v>1000</v>
      </c>
      <c r="M358">
        <v>0</v>
      </c>
      <c r="N358">
        <v>1</v>
      </c>
      <c r="O358" s="2">
        <v>356</v>
      </c>
    </row>
    <row r="359" spans="1:15" x14ac:dyDescent="0.25">
      <c r="A359" s="2">
        <v>357</v>
      </c>
      <c r="B359" t="s">
        <v>2397</v>
      </c>
      <c r="C359" t="s">
        <v>2398</v>
      </c>
      <c r="D359" t="s">
        <v>2399</v>
      </c>
      <c r="E359" t="s">
        <v>2400</v>
      </c>
      <c r="F359" t="s">
        <v>2401</v>
      </c>
      <c r="G359" t="s">
        <v>2401</v>
      </c>
      <c r="I359" t="s">
        <v>944</v>
      </c>
      <c r="J359">
        <v>0</v>
      </c>
      <c r="K359">
        <v>0</v>
      </c>
      <c r="L359">
        <v>1000</v>
      </c>
      <c r="M359">
        <v>0</v>
      </c>
      <c r="N359">
        <v>1</v>
      </c>
      <c r="O359" s="2">
        <v>357</v>
      </c>
    </row>
    <row r="360" spans="1:15" x14ac:dyDescent="0.25">
      <c r="A360" s="2">
        <v>358</v>
      </c>
      <c r="B360" t="s">
        <v>2402</v>
      </c>
      <c r="C360" t="s">
        <v>2403</v>
      </c>
      <c r="D360" t="s">
        <v>2404</v>
      </c>
      <c r="E360" t="s">
        <v>2405</v>
      </c>
      <c r="F360" t="s">
        <v>2406</v>
      </c>
      <c r="G360" t="s">
        <v>2406</v>
      </c>
      <c r="I360" t="s">
        <v>1746</v>
      </c>
      <c r="J360">
        <v>0</v>
      </c>
      <c r="K360">
        <v>0</v>
      </c>
      <c r="L360">
        <v>1000</v>
      </c>
      <c r="M360">
        <v>0</v>
      </c>
      <c r="N360">
        <v>1</v>
      </c>
      <c r="O360" s="2">
        <v>358</v>
      </c>
    </row>
    <row r="361" spans="1:15" x14ac:dyDescent="0.25">
      <c r="A361" s="2">
        <v>359</v>
      </c>
      <c r="B361" t="s">
        <v>2407</v>
      </c>
      <c r="C361" t="s">
        <v>2408</v>
      </c>
      <c r="D361" t="s">
        <v>2409</v>
      </c>
      <c r="E361" t="s">
        <v>2410</v>
      </c>
      <c r="F361" t="s">
        <v>2411</v>
      </c>
      <c r="G361" t="s">
        <v>2411</v>
      </c>
      <c r="I361" t="s">
        <v>1165</v>
      </c>
      <c r="J361">
        <v>0</v>
      </c>
      <c r="K361">
        <v>0</v>
      </c>
      <c r="L361">
        <v>1000</v>
      </c>
      <c r="M361">
        <v>0</v>
      </c>
      <c r="N361">
        <v>1</v>
      </c>
      <c r="O361" s="2">
        <v>359</v>
      </c>
    </row>
    <row r="362" spans="1:15" x14ac:dyDescent="0.25">
      <c r="A362" s="2">
        <v>360</v>
      </c>
      <c r="B362" t="s">
        <v>2412</v>
      </c>
      <c r="C362" t="s">
        <v>2413</v>
      </c>
      <c r="D362" t="s">
        <v>2414</v>
      </c>
      <c r="E362" t="s">
        <v>2415</v>
      </c>
      <c r="F362" t="s">
        <v>2416</v>
      </c>
      <c r="G362" t="s">
        <v>2416</v>
      </c>
      <c r="I362" t="s">
        <v>956</v>
      </c>
      <c r="J362">
        <v>0</v>
      </c>
      <c r="K362">
        <v>0</v>
      </c>
      <c r="L362">
        <v>1000</v>
      </c>
      <c r="M362">
        <v>0</v>
      </c>
      <c r="N362">
        <v>1</v>
      </c>
      <c r="O362" s="2">
        <v>360</v>
      </c>
    </row>
    <row r="363" spans="1:15" x14ac:dyDescent="0.25">
      <c r="A363" s="2">
        <v>361</v>
      </c>
      <c r="B363" t="s">
        <v>2417</v>
      </c>
      <c r="C363" t="s">
        <v>2418</v>
      </c>
      <c r="D363" t="s">
        <v>2419</v>
      </c>
      <c r="E363" t="s">
        <v>2420</v>
      </c>
      <c r="F363" t="s">
        <v>1487</v>
      </c>
      <c r="G363" t="s">
        <v>1487</v>
      </c>
      <c r="I363" t="s">
        <v>2421</v>
      </c>
      <c r="J363">
        <v>0</v>
      </c>
      <c r="K363">
        <v>0</v>
      </c>
      <c r="L363">
        <v>1000</v>
      </c>
      <c r="M363">
        <v>0</v>
      </c>
      <c r="N363">
        <v>1</v>
      </c>
      <c r="O363" s="2">
        <v>361</v>
      </c>
    </row>
    <row r="364" spans="1:15" x14ac:dyDescent="0.25">
      <c r="A364" s="2">
        <v>362</v>
      </c>
      <c r="B364" t="s">
        <v>2422</v>
      </c>
      <c r="C364" t="s">
        <v>2423</v>
      </c>
      <c r="D364" t="s">
        <v>2424</v>
      </c>
      <c r="E364" t="s">
        <v>2425</v>
      </c>
      <c r="F364" t="s">
        <v>561</v>
      </c>
      <c r="G364" t="s">
        <v>562</v>
      </c>
      <c r="I364" t="s">
        <v>1029</v>
      </c>
      <c r="J364">
        <v>0</v>
      </c>
      <c r="K364">
        <v>0</v>
      </c>
      <c r="L364">
        <v>1000</v>
      </c>
      <c r="M364">
        <v>0</v>
      </c>
      <c r="N364">
        <v>1</v>
      </c>
      <c r="O364" s="2">
        <v>362</v>
      </c>
    </row>
    <row r="365" spans="1:15" x14ac:dyDescent="0.25">
      <c r="A365" s="2">
        <v>363</v>
      </c>
      <c r="B365" t="s">
        <v>334</v>
      </c>
      <c r="C365" t="s">
        <v>335</v>
      </c>
      <c r="D365" t="s">
        <v>2426</v>
      </c>
      <c r="E365" t="s">
        <v>336</v>
      </c>
      <c r="F365" t="s">
        <v>337</v>
      </c>
      <c r="G365" t="s">
        <v>652</v>
      </c>
      <c r="I365" t="s">
        <v>2427</v>
      </c>
      <c r="J365">
        <v>0</v>
      </c>
      <c r="K365">
        <v>0</v>
      </c>
      <c r="L365">
        <v>1000</v>
      </c>
      <c r="M365">
        <v>0</v>
      </c>
      <c r="N365">
        <v>1</v>
      </c>
      <c r="O365" s="2">
        <v>363</v>
      </c>
    </row>
    <row r="366" spans="1:15" x14ac:dyDescent="0.25">
      <c r="A366" s="2">
        <v>364</v>
      </c>
      <c r="B366" t="s">
        <v>338</v>
      </c>
      <c r="C366" t="s">
        <v>339</v>
      </c>
      <c r="D366" t="s">
        <v>2428</v>
      </c>
      <c r="E366" t="s">
        <v>340</v>
      </c>
      <c r="F366" t="s">
        <v>341</v>
      </c>
      <c r="G366" t="s">
        <v>341</v>
      </c>
      <c r="I366" t="s">
        <v>1029</v>
      </c>
      <c r="J366">
        <v>0</v>
      </c>
      <c r="K366">
        <v>0</v>
      </c>
      <c r="L366">
        <v>1000</v>
      </c>
      <c r="M366">
        <v>0</v>
      </c>
      <c r="N366">
        <v>1</v>
      </c>
      <c r="O366" s="2">
        <v>364</v>
      </c>
    </row>
    <row r="367" spans="1:15" x14ac:dyDescent="0.25">
      <c r="A367" s="2">
        <v>365</v>
      </c>
      <c r="B367" t="s">
        <v>2429</v>
      </c>
      <c r="C367" t="s">
        <v>2430</v>
      </c>
      <c r="D367" t="s">
        <v>2431</v>
      </c>
      <c r="E367" t="s">
        <v>2432</v>
      </c>
      <c r="F367" t="s">
        <v>2433</v>
      </c>
      <c r="G367" t="s">
        <v>2433</v>
      </c>
      <c r="I367" t="s">
        <v>1008</v>
      </c>
      <c r="J367">
        <v>0</v>
      </c>
      <c r="K367">
        <v>0</v>
      </c>
      <c r="L367">
        <v>1000</v>
      </c>
      <c r="M367">
        <v>0</v>
      </c>
      <c r="N367">
        <v>1</v>
      </c>
      <c r="O367" s="2">
        <v>365</v>
      </c>
    </row>
    <row r="368" spans="1:15" x14ac:dyDescent="0.25">
      <c r="A368" s="2">
        <v>366</v>
      </c>
      <c r="B368" t="s">
        <v>2434</v>
      </c>
      <c r="C368" t="s">
        <v>2435</v>
      </c>
      <c r="D368" t="s">
        <v>2436</v>
      </c>
      <c r="E368" t="s">
        <v>2437</v>
      </c>
      <c r="F368" t="s">
        <v>2211</v>
      </c>
      <c r="G368" t="s">
        <v>2212</v>
      </c>
      <c r="I368" t="s">
        <v>1029</v>
      </c>
      <c r="J368">
        <v>0</v>
      </c>
      <c r="K368">
        <v>0</v>
      </c>
      <c r="L368">
        <v>1000</v>
      </c>
      <c r="M368">
        <v>0</v>
      </c>
      <c r="N368">
        <v>1</v>
      </c>
      <c r="O368" s="2">
        <v>366</v>
      </c>
    </row>
    <row r="369" spans="1:20" x14ac:dyDescent="0.25">
      <c r="A369" s="2">
        <v>367</v>
      </c>
      <c r="B369" t="s">
        <v>342</v>
      </c>
      <c r="C369" t="s">
        <v>343</v>
      </c>
      <c r="D369" t="s">
        <v>2438</v>
      </c>
      <c r="E369" t="s">
        <v>344</v>
      </c>
      <c r="F369" t="s">
        <v>345</v>
      </c>
      <c r="G369" t="s">
        <v>653</v>
      </c>
      <c r="I369" t="s">
        <v>997</v>
      </c>
      <c r="J369">
        <v>0</v>
      </c>
      <c r="K369">
        <v>0</v>
      </c>
      <c r="L369">
        <v>1000</v>
      </c>
      <c r="M369">
        <v>0</v>
      </c>
      <c r="N369">
        <v>1</v>
      </c>
      <c r="O369" s="2">
        <v>367</v>
      </c>
    </row>
    <row r="370" spans="1:20" x14ac:dyDescent="0.25">
      <c r="A370" s="2">
        <v>368</v>
      </c>
      <c r="B370" t="s">
        <v>2439</v>
      </c>
      <c r="C370" t="s">
        <v>2440</v>
      </c>
      <c r="D370" t="s">
        <v>2441</v>
      </c>
      <c r="E370" t="s">
        <v>2442</v>
      </c>
      <c r="F370" t="s">
        <v>2443</v>
      </c>
      <c r="G370" t="s">
        <v>2444</v>
      </c>
      <c r="I370" t="s">
        <v>921</v>
      </c>
      <c r="J370">
        <v>0</v>
      </c>
      <c r="K370">
        <v>0</v>
      </c>
      <c r="L370">
        <v>1000</v>
      </c>
      <c r="M370">
        <v>0</v>
      </c>
      <c r="N370">
        <v>1</v>
      </c>
      <c r="O370" s="2">
        <v>368</v>
      </c>
    </row>
    <row r="371" spans="1:20" x14ac:dyDescent="0.25">
      <c r="A371" s="2">
        <v>369</v>
      </c>
      <c r="B371" t="s">
        <v>2445</v>
      </c>
      <c r="C371" t="s">
        <v>2446</v>
      </c>
      <c r="D371" t="s">
        <v>2447</v>
      </c>
      <c r="E371" t="s">
        <v>2448</v>
      </c>
      <c r="F371" t="s">
        <v>1765</v>
      </c>
      <c r="G371" t="s">
        <v>1766</v>
      </c>
      <c r="I371" t="s">
        <v>1003</v>
      </c>
      <c r="J371">
        <v>0</v>
      </c>
      <c r="K371">
        <v>0</v>
      </c>
      <c r="L371">
        <v>1000</v>
      </c>
      <c r="M371">
        <v>0</v>
      </c>
      <c r="N371">
        <v>1</v>
      </c>
      <c r="O371" s="2">
        <v>369</v>
      </c>
    </row>
    <row r="372" spans="1:20" x14ac:dyDescent="0.25">
      <c r="A372" s="2">
        <v>370</v>
      </c>
      <c r="B372" t="s">
        <v>2449</v>
      </c>
      <c r="C372" t="s">
        <v>2450</v>
      </c>
      <c r="D372" t="s">
        <v>2451</v>
      </c>
      <c r="E372" t="s">
        <v>2452</v>
      </c>
      <c r="F372" t="s">
        <v>2205</v>
      </c>
      <c r="G372" t="s">
        <v>2206</v>
      </c>
      <c r="I372" t="s">
        <v>956</v>
      </c>
      <c r="J372">
        <v>0</v>
      </c>
      <c r="K372">
        <v>0</v>
      </c>
      <c r="L372">
        <v>1000</v>
      </c>
      <c r="M372">
        <v>0</v>
      </c>
      <c r="N372">
        <v>1</v>
      </c>
      <c r="O372" s="2">
        <v>370</v>
      </c>
    </row>
    <row r="373" spans="1:20" x14ac:dyDescent="0.25">
      <c r="A373" s="2">
        <v>371</v>
      </c>
      <c r="B373" t="s">
        <v>2453</v>
      </c>
      <c r="C373" t="s">
        <v>2454</v>
      </c>
      <c r="D373" t="s">
        <v>2455</v>
      </c>
      <c r="E373" t="s">
        <v>2456</v>
      </c>
      <c r="F373" t="s">
        <v>792</v>
      </c>
      <c r="G373" t="s">
        <v>792</v>
      </c>
      <c r="I373" t="s">
        <v>1003</v>
      </c>
      <c r="J373">
        <v>0</v>
      </c>
      <c r="K373">
        <v>0</v>
      </c>
      <c r="L373">
        <v>1000</v>
      </c>
      <c r="M373">
        <v>0</v>
      </c>
      <c r="N373">
        <v>1</v>
      </c>
      <c r="O373" s="2">
        <v>371</v>
      </c>
    </row>
    <row r="374" spans="1:20" x14ac:dyDescent="0.25">
      <c r="A374" s="2">
        <v>372</v>
      </c>
      <c r="B374" t="s">
        <v>2457</v>
      </c>
      <c r="C374" t="s">
        <v>2458</v>
      </c>
      <c r="D374" t="s">
        <v>2459</v>
      </c>
      <c r="E374" t="s">
        <v>2460</v>
      </c>
      <c r="F374" t="s">
        <v>2461</v>
      </c>
      <c r="G374" t="s">
        <v>2461</v>
      </c>
      <c r="I374" t="s">
        <v>956</v>
      </c>
      <c r="J374">
        <v>0</v>
      </c>
      <c r="K374">
        <v>0</v>
      </c>
      <c r="L374">
        <v>1000</v>
      </c>
      <c r="M374">
        <v>0</v>
      </c>
      <c r="N374">
        <v>1</v>
      </c>
      <c r="O374" s="2">
        <v>372</v>
      </c>
    </row>
    <row r="375" spans="1:20" x14ac:dyDescent="0.25">
      <c r="A375" s="2">
        <v>373</v>
      </c>
      <c r="B375" t="s">
        <v>2462</v>
      </c>
      <c r="C375" t="s">
        <v>2463</v>
      </c>
      <c r="D375" t="s">
        <v>2464</v>
      </c>
      <c r="E375" t="s">
        <v>2465</v>
      </c>
      <c r="F375" t="s">
        <v>2466</v>
      </c>
      <c r="G375" t="s">
        <v>2466</v>
      </c>
      <c r="I375" t="s">
        <v>956</v>
      </c>
      <c r="J375">
        <v>0</v>
      </c>
      <c r="K375">
        <v>0</v>
      </c>
      <c r="L375">
        <v>1000</v>
      </c>
      <c r="M375">
        <v>0</v>
      </c>
      <c r="N375">
        <v>1</v>
      </c>
      <c r="O375" s="2">
        <v>373</v>
      </c>
    </row>
    <row r="376" spans="1:20" x14ac:dyDescent="0.25">
      <c r="A376" s="2">
        <v>374</v>
      </c>
      <c r="B376" t="s">
        <v>346</v>
      </c>
      <c r="C376" t="s">
        <v>347</v>
      </c>
      <c r="D376" t="s">
        <v>2467</v>
      </c>
      <c r="E376" t="s">
        <v>348</v>
      </c>
      <c r="F376" t="s">
        <v>349</v>
      </c>
      <c r="G376" t="s">
        <v>349</v>
      </c>
      <c r="I376" t="s">
        <v>956</v>
      </c>
      <c r="J376">
        <v>0</v>
      </c>
      <c r="K376">
        <v>0</v>
      </c>
      <c r="L376">
        <v>1000</v>
      </c>
      <c r="M376">
        <v>0</v>
      </c>
      <c r="N376">
        <v>1</v>
      </c>
      <c r="O376" s="2">
        <v>374</v>
      </c>
    </row>
    <row r="377" spans="1:20" x14ac:dyDescent="0.25">
      <c r="A377" s="2">
        <v>375</v>
      </c>
      <c r="B377" t="s">
        <v>2468</v>
      </c>
      <c r="C377" t="s">
        <v>2469</v>
      </c>
      <c r="D377" t="s">
        <v>2470</v>
      </c>
      <c r="E377" t="s">
        <v>2471</v>
      </c>
      <c r="F377" t="s">
        <v>2472</v>
      </c>
      <c r="G377" t="s">
        <v>2473</v>
      </c>
      <c r="I377" t="s">
        <v>970</v>
      </c>
      <c r="J377">
        <v>0</v>
      </c>
      <c r="K377">
        <v>0</v>
      </c>
      <c r="L377">
        <v>1000</v>
      </c>
      <c r="M377">
        <v>0</v>
      </c>
      <c r="N377">
        <v>1</v>
      </c>
      <c r="O377" s="2">
        <v>375</v>
      </c>
    </row>
    <row r="378" spans="1:20" x14ac:dyDescent="0.25">
      <c r="A378" s="2">
        <v>376</v>
      </c>
      <c r="B378" t="s">
        <v>2474</v>
      </c>
      <c r="C378" t="s">
        <v>2475</v>
      </c>
      <c r="D378" t="s">
        <v>2476</v>
      </c>
      <c r="E378" t="s">
        <v>2477</v>
      </c>
      <c r="F378" t="s">
        <v>2205</v>
      </c>
      <c r="G378" t="s">
        <v>2206</v>
      </c>
      <c r="I378" t="s">
        <v>956</v>
      </c>
      <c r="J378">
        <v>0</v>
      </c>
      <c r="K378">
        <v>0</v>
      </c>
      <c r="L378">
        <v>1000</v>
      </c>
      <c r="M378">
        <v>0</v>
      </c>
      <c r="N378">
        <v>1</v>
      </c>
      <c r="O378" s="2">
        <v>376</v>
      </c>
    </row>
    <row r="379" spans="1:20" x14ac:dyDescent="0.25">
      <c r="A379" s="2">
        <v>377</v>
      </c>
      <c r="B379" t="s">
        <v>2478</v>
      </c>
      <c r="C379" t="s">
        <v>2479</v>
      </c>
      <c r="D379" t="s">
        <v>2480</v>
      </c>
      <c r="E379" t="s">
        <v>2481</v>
      </c>
      <c r="F379" t="s">
        <v>2482</v>
      </c>
      <c r="G379" t="s">
        <v>2483</v>
      </c>
      <c r="I379" t="s">
        <v>956</v>
      </c>
      <c r="J379">
        <v>0</v>
      </c>
      <c r="K379">
        <v>0</v>
      </c>
      <c r="L379">
        <v>1000</v>
      </c>
      <c r="M379">
        <v>0</v>
      </c>
      <c r="N379">
        <v>1</v>
      </c>
      <c r="O379" s="2">
        <v>377</v>
      </c>
    </row>
    <row r="380" spans="1:20" x14ac:dyDescent="0.25">
      <c r="A380" s="2">
        <v>378</v>
      </c>
      <c r="B380" t="s">
        <v>350</v>
      </c>
      <c r="C380" t="s">
        <v>351</v>
      </c>
      <c r="D380" t="s">
        <v>2484</v>
      </c>
      <c r="E380" t="s">
        <v>352</v>
      </c>
      <c r="I380" t="s">
        <v>1468</v>
      </c>
      <c r="J380">
        <v>0</v>
      </c>
      <c r="K380">
        <v>4.9800000000000004</v>
      </c>
      <c r="L380">
        <v>1000</v>
      </c>
      <c r="M380">
        <v>0</v>
      </c>
      <c r="N380">
        <v>0</v>
      </c>
      <c r="O380" s="2">
        <v>378</v>
      </c>
    </row>
    <row r="381" spans="1:20" x14ac:dyDescent="0.25">
      <c r="A381" s="2">
        <v>379</v>
      </c>
      <c r="B381" t="s">
        <v>2485</v>
      </c>
      <c r="C381" t="s">
        <v>2486</v>
      </c>
      <c r="D381" t="s">
        <v>2487</v>
      </c>
      <c r="E381" t="s">
        <v>2488</v>
      </c>
      <c r="F381" t="s">
        <v>2489</v>
      </c>
      <c r="G381" t="s">
        <v>2490</v>
      </c>
      <c r="I381" t="s">
        <v>1176</v>
      </c>
      <c r="J381">
        <v>0</v>
      </c>
      <c r="K381">
        <v>0</v>
      </c>
      <c r="L381">
        <v>1000</v>
      </c>
      <c r="M381">
        <v>0</v>
      </c>
      <c r="N381">
        <v>1</v>
      </c>
      <c r="O381" s="2">
        <v>379</v>
      </c>
    </row>
    <row r="382" spans="1:20" x14ac:dyDescent="0.25">
      <c r="A382" s="2">
        <v>380</v>
      </c>
      <c r="B382" t="s">
        <v>2491</v>
      </c>
      <c r="C382" t="s">
        <v>2492</v>
      </c>
      <c r="D382" t="s">
        <v>2493</v>
      </c>
      <c r="E382" t="s">
        <v>2494</v>
      </c>
      <c r="F382" t="s">
        <v>2495</v>
      </c>
      <c r="G382" t="s">
        <v>2495</v>
      </c>
      <c r="I382" t="s">
        <v>956</v>
      </c>
      <c r="J382">
        <v>0</v>
      </c>
      <c r="K382">
        <v>0</v>
      </c>
      <c r="L382">
        <v>1000</v>
      </c>
      <c r="M382">
        <v>0</v>
      </c>
      <c r="N382">
        <v>1</v>
      </c>
      <c r="O382" s="2">
        <v>380</v>
      </c>
    </row>
    <row r="383" spans="1:20" x14ac:dyDescent="0.25">
      <c r="A383" s="2">
        <v>381</v>
      </c>
      <c r="B383" t="s">
        <v>2496</v>
      </c>
      <c r="C383" t="s">
        <v>2497</v>
      </c>
      <c r="D383" t="s">
        <v>2498</v>
      </c>
      <c r="E383" t="s">
        <v>2499</v>
      </c>
      <c r="F383" t="s">
        <v>2500</v>
      </c>
      <c r="G383" t="s">
        <v>2500</v>
      </c>
      <c r="I383" t="s">
        <v>1029</v>
      </c>
      <c r="J383">
        <v>0</v>
      </c>
      <c r="K383">
        <v>0</v>
      </c>
      <c r="L383">
        <v>1000</v>
      </c>
      <c r="M383">
        <v>0</v>
      </c>
      <c r="N383">
        <v>1</v>
      </c>
      <c r="O383" s="2">
        <v>381</v>
      </c>
      <c r="T383" s="23"/>
    </row>
    <row r="384" spans="1:20" x14ac:dyDescent="0.25">
      <c r="A384" s="2">
        <v>382</v>
      </c>
      <c r="B384" t="s">
        <v>2501</v>
      </c>
      <c r="C384" t="s">
        <v>2502</v>
      </c>
      <c r="D384" t="s">
        <v>2503</v>
      </c>
      <c r="E384" t="s">
        <v>2504</v>
      </c>
      <c r="F384" t="s">
        <v>2505</v>
      </c>
      <c r="G384" t="s">
        <v>2506</v>
      </c>
      <c r="I384" t="s">
        <v>1003</v>
      </c>
      <c r="J384">
        <v>0</v>
      </c>
      <c r="K384">
        <v>0</v>
      </c>
      <c r="L384">
        <v>1000</v>
      </c>
      <c r="M384">
        <v>0</v>
      </c>
      <c r="N384">
        <v>1</v>
      </c>
      <c r="O384" s="2">
        <v>382</v>
      </c>
      <c r="T384" s="23"/>
    </row>
    <row r="385" spans="1:20" x14ac:dyDescent="0.25">
      <c r="A385" s="2">
        <v>383</v>
      </c>
      <c r="B385" t="s">
        <v>2507</v>
      </c>
      <c r="C385" t="s">
        <v>2508</v>
      </c>
      <c r="D385" t="s">
        <v>2509</v>
      </c>
      <c r="E385" t="s">
        <v>2510</v>
      </c>
      <c r="F385" t="s">
        <v>1291</v>
      </c>
      <c r="G385" t="s">
        <v>1291</v>
      </c>
      <c r="I385" t="s">
        <v>1468</v>
      </c>
      <c r="J385">
        <v>0</v>
      </c>
      <c r="K385">
        <v>0</v>
      </c>
      <c r="L385">
        <v>1000</v>
      </c>
      <c r="M385">
        <v>0</v>
      </c>
      <c r="N385">
        <v>1</v>
      </c>
      <c r="O385" s="2">
        <v>383</v>
      </c>
    </row>
    <row r="386" spans="1:20" x14ac:dyDescent="0.25">
      <c r="A386" s="2">
        <v>384</v>
      </c>
      <c r="B386" t="s">
        <v>2511</v>
      </c>
      <c r="C386" t="s">
        <v>2512</v>
      </c>
      <c r="D386" t="s">
        <v>2513</v>
      </c>
      <c r="E386" t="s">
        <v>2514</v>
      </c>
      <c r="F386" t="s">
        <v>2515</v>
      </c>
      <c r="G386" t="s">
        <v>2516</v>
      </c>
      <c r="I386" t="s">
        <v>1098</v>
      </c>
      <c r="J386">
        <v>0</v>
      </c>
      <c r="K386">
        <v>0</v>
      </c>
      <c r="L386">
        <v>1000</v>
      </c>
      <c r="M386">
        <v>0</v>
      </c>
      <c r="N386">
        <v>1</v>
      </c>
      <c r="O386" s="2">
        <v>384</v>
      </c>
    </row>
    <row r="387" spans="1:20" x14ac:dyDescent="0.25">
      <c r="A387" s="2">
        <v>385</v>
      </c>
      <c r="B387" t="s">
        <v>2517</v>
      </c>
      <c r="C387" t="s">
        <v>2518</v>
      </c>
      <c r="D387" t="s">
        <v>2519</v>
      </c>
      <c r="E387" t="s">
        <v>2520</v>
      </c>
      <c r="F387" t="s">
        <v>184</v>
      </c>
      <c r="G387" t="s">
        <v>184</v>
      </c>
      <c r="I387" t="s">
        <v>1003</v>
      </c>
      <c r="J387">
        <v>0</v>
      </c>
      <c r="K387">
        <v>0</v>
      </c>
      <c r="L387">
        <v>1000</v>
      </c>
      <c r="M387">
        <v>0</v>
      </c>
      <c r="N387">
        <v>1</v>
      </c>
      <c r="O387" s="2">
        <v>385</v>
      </c>
    </row>
    <row r="388" spans="1:20" x14ac:dyDescent="0.25">
      <c r="A388" s="2">
        <v>386</v>
      </c>
      <c r="B388" t="s">
        <v>2521</v>
      </c>
      <c r="C388" t="s">
        <v>2522</v>
      </c>
      <c r="D388" t="s">
        <v>2523</v>
      </c>
      <c r="E388" t="s">
        <v>2524</v>
      </c>
      <c r="F388" t="s">
        <v>2525</v>
      </c>
      <c r="G388" t="s">
        <v>2525</v>
      </c>
      <c r="I388" t="s">
        <v>1008</v>
      </c>
      <c r="J388">
        <v>0</v>
      </c>
      <c r="K388">
        <v>0</v>
      </c>
      <c r="L388">
        <v>1000</v>
      </c>
      <c r="M388">
        <v>0</v>
      </c>
      <c r="N388">
        <v>1</v>
      </c>
      <c r="O388" s="2">
        <v>386</v>
      </c>
    </row>
    <row r="389" spans="1:20" x14ac:dyDescent="0.25">
      <c r="A389" s="2">
        <v>387</v>
      </c>
      <c r="B389" t="s">
        <v>2526</v>
      </c>
      <c r="C389" t="s">
        <v>2527</v>
      </c>
      <c r="D389" t="s">
        <v>2528</v>
      </c>
      <c r="E389" t="s">
        <v>2529</v>
      </c>
      <c r="F389" t="s">
        <v>2530</v>
      </c>
      <c r="G389" t="s">
        <v>2530</v>
      </c>
      <c r="I389" t="s">
        <v>1008</v>
      </c>
      <c r="J389">
        <v>0</v>
      </c>
      <c r="K389">
        <v>0</v>
      </c>
      <c r="L389">
        <v>1000</v>
      </c>
      <c r="M389">
        <v>0</v>
      </c>
      <c r="N389">
        <v>1</v>
      </c>
      <c r="O389" s="2">
        <v>387</v>
      </c>
    </row>
    <row r="390" spans="1:20" x14ac:dyDescent="0.25">
      <c r="A390" s="2">
        <v>388</v>
      </c>
      <c r="B390" t="s">
        <v>2531</v>
      </c>
      <c r="C390" t="s">
        <v>2532</v>
      </c>
      <c r="D390" t="s">
        <v>2533</v>
      </c>
      <c r="E390" t="s">
        <v>2534</v>
      </c>
      <c r="F390" t="s">
        <v>2535</v>
      </c>
      <c r="G390" t="s">
        <v>2535</v>
      </c>
      <c r="I390" t="s">
        <v>937</v>
      </c>
      <c r="J390">
        <v>0</v>
      </c>
      <c r="K390">
        <v>0</v>
      </c>
      <c r="L390">
        <v>1000</v>
      </c>
      <c r="M390">
        <v>0</v>
      </c>
      <c r="N390">
        <v>1</v>
      </c>
      <c r="O390" s="2">
        <v>388</v>
      </c>
      <c r="T390" s="23"/>
    </row>
    <row r="391" spans="1:20" x14ac:dyDescent="0.25">
      <c r="A391" s="2">
        <v>389</v>
      </c>
      <c r="B391" t="s">
        <v>2536</v>
      </c>
      <c r="C391" t="s">
        <v>2537</v>
      </c>
      <c r="D391" t="s">
        <v>2538</v>
      </c>
      <c r="E391" t="s">
        <v>2539</v>
      </c>
      <c r="F391" t="s">
        <v>2540</v>
      </c>
      <c r="G391" t="s">
        <v>2540</v>
      </c>
      <c r="I391" t="s">
        <v>956</v>
      </c>
      <c r="J391">
        <v>0</v>
      </c>
      <c r="K391">
        <v>0</v>
      </c>
      <c r="L391">
        <v>1000</v>
      </c>
      <c r="M391">
        <v>0</v>
      </c>
      <c r="N391">
        <v>1</v>
      </c>
      <c r="O391" s="2">
        <v>389</v>
      </c>
    </row>
    <row r="392" spans="1:20" x14ac:dyDescent="0.25">
      <c r="A392" s="2">
        <v>390</v>
      </c>
      <c r="B392" t="s">
        <v>2541</v>
      </c>
      <c r="C392" t="s">
        <v>2542</v>
      </c>
      <c r="D392" t="s">
        <v>2543</v>
      </c>
      <c r="E392" t="s">
        <v>2544</v>
      </c>
      <c r="F392" t="s">
        <v>2545</v>
      </c>
      <c r="G392" t="s">
        <v>2545</v>
      </c>
      <c r="I392" t="s">
        <v>956</v>
      </c>
      <c r="J392">
        <v>0</v>
      </c>
      <c r="K392">
        <v>0</v>
      </c>
      <c r="L392">
        <v>1000</v>
      </c>
      <c r="M392">
        <v>0</v>
      </c>
      <c r="N392">
        <v>1</v>
      </c>
      <c r="O392" s="2">
        <v>390</v>
      </c>
    </row>
    <row r="393" spans="1:20" x14ac:dyDescent="0.25">
      <c r="A393" s="2">
        <v>391</v>
      </c>
      <c r="B393" t="s">
        <v>2546</v>
      </c>
      <c r="C393" t="s">
        <v>2547</v>
      </c>
      <c r="D393" t="s">
        <v>2548</v>
      </c>
      <c r="E393" t="s">
        <v>2549</v>
      </c>
      <c r="F393" t="s">
        <v>2550</v>
      </c>
      <c r="G393" t="s">
        <v>2550</v>
      </c>
      <c r="I393" t="s">
        <v>2551</v>
      </c>
      <c r="J393">
        <v>0</v>
      </c>
      <c r="K393">
        <v>0</v>
      </c>
      <c r="L393">
        <v>1000</v>
      </c>
      <c r="M393">
        <v>0</v>
      </c>
      <c r="N393">
        <v>1</v>
      </c>
      <c r="O393" s="2">
        <v>391</v>
      </c>
    </row>
    <row r="394" spans="1:20" x14ac:dyDescent="0.25">
      <c r="A394" s="2">
        <v>392</v>
      </c>
      <c r="B394" t="s">
        <v>2552</v>
      </c>
      <c r="C394" t="s">
        <v>2553</v>
      </c>
      <c r="D394" t="s">
        <v>2554</v>
      </c>
      <c r="E394" t="s">
        <v>2555</v>
      </c>
      <c r="F394" t="s">
        <v>1634</v>
      </c>
      <c r="G394" t="s">
        <v>1634</v>
      </c>
      <c r="I394" t="s">
        <v>1029</v>
      </c>
      <c r="J394">
        <v>0</v>
      </c>
      <c r="K394">
        <v>0</v>
      </c>
      <c r="L394">
        <v>1000</v>
      </c>
      <c r="M394">
        <v>0</v>
      </c>
      <c r="N394">
        <v>1</v>
      </c>
      <c r="O394" s="2">
        <v>392</v>
      </c>
    </row>
    <row r="395" spans="1:20" x14ac:dyDescent="0.25">
      <c r="A395" s="2">
        <v>393</v>
      </c>
      <c r="B395" t="s">
        <v>2556</v>
      </c>
      <c r="C395" t="s">
        <v>2557</v>
      </c>
      <c r="D395" t="s">
        <v>2558</v>
      </c>
      <c r="E395" t="s">
        <v>2559</v>
      </c>
      <c r="F395" t="s">
        <v>2560</v>
      </c>
      <c r="G395" t="s">
        <v>2560</v>
      </c>
      <c r="I395" t="s">
        <v>1191</v>
      </c>
      <c r="J395">
        <v>0</v>
      </c>
      <c r="K395">
        <v>0</v>
      </c>
      <c r="L395">
        <v>1000</v>
      </c>
      <c r="M395">
        <v>0</v>
      </c>
      <c r="N395">
        <v>1</v>
      </c>
      <c r="O395" s="2">
        <v>393</v>
      </c>
    </row>
    <row r="396" spans="1:20" x14ac:dyDescent="0.25">
      <c r="A396" s="2">
        <v>394</v>
      </c>
      <c r="B396" t="s">
        <v>2561</v>
      </c>
      <c r="C396" t="s">
        <v>2562</v>
      </c>
      <c r="D396" t="s">
        <v>2563</v>
      </c>
      <c r="E396" t="s">
        <v>2564</v>
      </c>
      <c r="F396" t="s">
        <v>2565</v>
      </c>
      <c r="G396" t="s">
        <v>2565</v>
      </c>
      <c r="I396" t="s">
        <v>956</v>
      </c>
      <c r="J396">
        <v>0</v>
      </c>
      <c r="K396">
        <v>0</v>
      </c>
      <c r="L396">
        <v>1000</v>
      </c>
      <c r="M396">
        <v>0</v>
      </c>
      <c r="N396">
        <v>1</v>
      </c>
      <c r="O396" s="2">
        <v>394</v>
      </c>
    </row>
    <row r="397" spans="1:20" x14ac:dyDescent="0.25">
      <c r="A397" s="2">
        <v>395</v>
      </c>
      <c r="B397" t="s">
        <v>2566</v>
      </c>
      <c r="C397" t="s">
        <v>2567</v>
      </c>
      <c r="D397" t="s">
        <v>2568</v>
      </c>
      <c r="E397" t="s">
        <v>2569</v>
      </c>
      <c r="I397" t="s">
        <v>937</v>
      </c>
      <c r="J397">
        <v>0</v>
      </c>
      <c r="K397">
        <v>0</v>
      </c>
      <c r="L397">
        <v>1000</v>
      </c>
      <c r="M397">
        <v>0</v>
      </c>
      <c r="N397">
        <v>1</v>
      </c>
      <c r="O397" s="2">
        <v>395</v>
      </c>
    </row>
    <row r="398" spans="1:20" x14ac:dyDescent="0.25">
      <c r="A398" s="2">
        <v>396</v>
      </c>
      <c r="B398" t="s">
        <v>2570</v>
      </c>
      <c r="C398" t="s">
        <v>2571</v>
      </c>
      <c r="D398" t="s">
        <v>2572</v>
      </c>
      <c r="E398" t="s">
        <v>2573</v>
      </c>
      <c r="F398" t="s">
        <v>2574</v>
      </c>
      <c r="G398" t="s">
        <v>2574</v>
      </c>
      <c r="I398" t="s">
        <v>950</v>
      </c>
      <c r="J398">
        <v>0</v>
      </c>
      <c r="K398">
        <v>0</v>
      </c>
      <c r="L398">
        <v>1000</v>
      </c>
      <c r="M398">
        <v>0</v>
      </c>
      <c r="N398">
        <v>1</v>
      </c>
      <c r="O398" s="2">
        <v>396</v>
      </c>
    </row>
    <row r="399" spans="1:20" x14ac:dyDescent="0.25">
      <c r="A399" s="2">
        <v>397</v>
      </c>
      <c r="B399" t="s">
        <v>2575</v>
      </c>
      <c r="C399" t="s">
        <v>2576</v>
      </c>
      <c r="D399" t="s">
        <v>2577</v>
      </c>
      <c r="E399" t="s">
        <v>2578</v>
      </c>
      <c r="F399" t="s">
        <v>2579</v>
      </c>
      <c r="G399" t="s">
        <v>2579</v>
      </c>
      <c r="I399" t="s">
        <v>1008</v>
      </c>
      <c r="J399">
        <v>0</v>
      </c>
      <c r="K399">
        <v>0</v>
      </c>
      <c r="L399">
        <v>1000</v>
      </c>
      <c r="M399">
        <v>0</v>
      </c>
      <c r="N399">
        <v>1</v>
      </c>
      <c r="O399" s="2">
        <v>397</v>
      </c>
    </row>
    <row r="400" spans="1:20" x14ac:dyDescent="0.25">
      <c r="A400" s="2">
        <v>398</v>
      </c>
      <c r="B400" t="s">
        <v>2580</v>
      </c>
      <c r="C400" t="s">
        <v>2581</v>
      </c>
      <c r="D400" t="s">
        <v>2582</v>
      </c>
      <c r="E400" t="s">
        <v>2583</v>
      </c>
      <c r="F400" t="s">
        <v>2584</v>
      </c>
      <c r="G400" t="s">
        <v>2584</v>
      </c>
      <c r="I400" t="s">
        <v>1003</v>
      </c>
      <c r="J400">
        <v>0</v>
      </c>
      <c r="K400">
        <v>0</v>
      </c>
      <c r="L400">
        <v>1000</v>
      </c>
      <c r="M400">
        <v>0</v>
      </c>
      <c r="N400">
        <v>1</v>
      </c>
      <c r="O400" s="2">
        <v>398</v>
      </c>
    </row>
    <row r="401" spans="1:20" x14ac:dyDescent="0.25">
      <c r="A401" s="2">
        <v>399</v>
      </c>
      <c r="B401" t="s">
        <v>2585</v>
      </c>
      <c r="C401" t="s">
        <v>2586</v>
      </c>
      <c r="D401" t="s">
        <v>2587</v>
      </c>
      <c r="E401" t="s">
        <v>2588</v>
      </c>
      <c r="I401" t="s">
        <v>2589</v>
      </c>
      <c r="J401">
        <v>0</v>
      </c>
      <c r="K401">
        <v>0</v>
      </c>
      <c r="L401">
        <v>1000</v>
      </c>
      <c r="M401">
        <v>0</v>
      </c>
      <c r="N401">
        <v>1</v>
      </c>
      <c r="O401" s="2">
        <v>399</v>
      </c>
    </row>
    <row r="402" spans="1:20" x14ac:dyDescent="0.25">
      <c r="A402" s="2">
        <v>400</v>
      </c>
      <c r="B402" t="s">
        <v>2590</v>
      </c>
      <c r="C402" t="s">
        <v>2591</v>
      </c>
      <c r="D402" t="s">
        <v>2592</v>
      </c>
      <c r="E402" t="s">
        <v>2593</v>
      </c>
      <c r="F402" t="s">
        <v>2363</v>
      </c>
      <c r="G402" t="s">
        <v>2363</v>
      </c>
      <c r="I402" t="s">
        <v>1093</v>
      </c>
      <c r="J402">
        <v>0</v>
      </c>
      <c r="K402">
        <v>0</v>
      </c>
      <c r="L402">
        <v>1000</v>
      </c>
      <c r="M402">
        <v>0</v>
      </c>
      <c r="N402">
        <v>1</v>
      </c>
      <c r="O402" s="2">
        <v>400</v>
      </c>
    </row>
    <row r="403" spans="1:20" x14ac:dyDescent="0.25">
      <c r="A403" s="2">
        <v>401</v>
      </c>
      <c r="B403" t="s">
        <v>2594</v>
      </c>
      <c r="C403" t="s">
        <v>2595</v>
      </c>
      <c r="D403" t="s">
        <v>2596</v>
      </c>
      <c r="E403" t="s">
        <v>2597</v>
      </c>
      <c r="I403" t="s">
        <v>1098</v>
      </c>
      <c r="J403">
        <v>0</v>
      </c>
      <c r="K403">
        <v>0</v>
      </c>
      <c r="L403">
        <v>1000</v>
      </c>
      <c r="M403">
        <v>0</v>
      </c>
      <c r="N403">
        <v>1</v>
      </c>
      <c r="O403" s="2">
        <v>401</v>
      </c>
    </row>
    <row r="404" spans="1:20" x14ac:dyDescent="0.25">
      <c r="A404" s="2">
        <v>402</v>
      </c>
      <c r="B404" t="s">
        <v>2598</v>
      </c>
      <c r="C404" t="s">
        <v>2599</v>
      </c>
      <c r="D404" t="s">
        <v>2600</v>
      </c>
      <c r="E404" t="s">
        <v>2601</v>
      </c>
      <c r="F404" t="s">
        <v>2602</v>
      </c>
      <c r="G404" t="s">
        <v>2602</v>
      </c>
      <c r="I404" t="s">
        <v>1649</v>
      </c>
      <c r="J404">
        <v>0</v>
      </c>
      <c r="K404">
        <v>0</v>
      </c>
      <c r="L404">
        <v>1000</v>
      </c>
      <c r="M404">
        <v>0</v>
      </c>
      <c r="N404">
        <v>1</v>
      </c>
      <c r="O404" s="2">
        <v>402</v>
      </c>
    </row>
    <row r="405" spans="1:20" x14ac:dyDescent="0.25">
      <c r="A405" s="2">
        <v>403</v>
      </c>
      <c r="B405" t="s">
        <v>2603</v>
      </c>
      <c r="C405" t="s">
        <v>2604</v>
      </c>
      <c r="D405" t="s">
        <v>2605</v>
      </c>
      <c r="E405" t="s">
        <v>2606</v>
      </c>
      <c r="F405" t="s">
        <v>2607</v>
      </c>
      <c r="G405" t="s">
        <v>2608</v>
      </c>
      <c r="I405" t="s">
        <v>956</v>
      </c>
      <c r="J405">
        <v>0</v>
      </c>
      <c r="K405">
        <v>0</v>
      </c>
      <c r="L405">
        <v>1000</v>
      </c>
      <c r="M405">
        <v>0</v>
      </c>
      <c r="N405">
        <v>1</v>
      </c>
      <c r="O405" s="2">
        <v>403</v>
      </c>
    </row>
    <row r="406" spans="1:20" x14ac:dyDescent="0.25">
      <c r="A406" s="2">
        <v>404</v>
      </c>
      <c r="B406" t="s">
        <v>2609</v>
      </c>
      <c r="C406" t="s">
        <v>2610</v>
      </c>
      <c r="D406" t="s">
        <v>2611</v>
      </c>
      <c r="E406" t="s">
        <v>2612</v>
      </c>
      <c r="F406" t="s">
        <v>188</v>
      </c>
      <c r="G406" t="s">
        <v>188</v>
      </c>
      <c r="I406" t="s">
        <v>939</v>
      </c>
      <c r="J406">
        <v>0</v>
      </c>
      <c r="K406">
        <v>0</v>
      </c>
      <c r="L406">
        <v>1000</v>
      </c>
      <c r="M406">
        <v>0</v>
      </c>
      <c r="N406">
        <v>1</v>
      </c>
      <c r="O406" s="2">
        <v>404</v>
      </c>
    </row>
    <row r="407" spans="1:20" x14ac:dyDescent="0.25">
      <c r="A407" s="2">
        <v>405</v>
      </c>
      <c r="B407" t="s">
        <v>2613</v>
      </c>
      <c r="C407" t="s">
        <v>2614</v>
      </c>
      <c r="D407" t="s">
        <v>2615</v>
      </c>
      <c r="E407" t="s">
        <v>2616</v>
      </c>
      <c r="F407" t="s">
        <v>561</v>
      </c>
      <c r="G407" t="s">
        <v>562</v>
      </c>
      <c r="I407" t="s">
        <v>937</v>
      </c>
      <c r="J407">
        <v>0</v>
      </c>
      <c r="K407">
        <v>0</v>
      </c>
      <c r="L407">
        <v>1000</v>
      </c>
      <c r="M407">
        <v>0</v>
      </c>
      <c r="N407">
        <v>1</v>
      </c>
      <c r="O407" s="2">
        <v>405</v>
      </c>
    </row>
    <row r="408" spans="1:20" x14ac:dyDescent="0.25">
      <c r="A408" s="2">
        <v>406</v>
      </c>
      <c r="B408" t="s">
        <v>2617</v>
      </c>
      <c r="C408" t="s">
        <v>2618</v>
      </c>
      <c r="D408" t="s">
        <v>2619</v>
      </c>
      <c r="E408" t="s">
        <v>2620</v>
      </c>
      <c r="F408" t="s">
        <v>2621</v>
      </c>
      <c r="G408" t="s">
        <v>2622</v>
      </c>
      <c r="I408" t="s">
        <v>1008</v>
      </c>
      <c r="J408">
        <v>0</v>
      </c>
      <c r="K408">
        <v>0</v>
      </c>
      <c r="L408">
        <v>1000</v>
      </c>
      <c r="M408">
        <v>0</v>
      </c>
      <c r="N408">
        <v>1</v>
      </c>
      <c r="O408" s="2">
        <v>406</v>
      </c>
    </row>
    <row r="409" spans="1:20" x14ac:dyDescent="0.25">
      <c r="A409" s="2">
        <v>407</v>
      </c>
      <c r="B409" t="s">
        <v>2623</v>
      </c>
      <c r="C409" t="s">
        <v>2343</v>
      </c>
      <c r="D409" t="s">
        <v>2624</v>
      </c>
      <c r="E409" t="s">
        <v>2625</v>
      </c>
      <c r="F409" t="s">
        <v>2346</v>
      </c>
      <c r="G409" t="s">
        <v>2346</v>
      </c>
      <c r="I409" t="s">
        <v>956</v>
      </c>
      <c r="J409">
        <v>0</v>
      </c>
      <c r="K409">
        <v>0</v>
      </c>
      <c r="L409">
        <v>1000</v>
      </c>
      <c r="M409">
        <v>0</v>
      </c>
      <c r="N409">
        <v>1</v>
      </c>
      <c r="O409" s="2">
        <v>407</v>
      </c>
    </row>
    <row r="410" spans="1:20" x14ac:dyDescent="0.25">
      <c r="A410" s="2">
        <v>408</v>
      </c>
      <c r="B410" t="s">
        <v>2626</v>
      </c>
      <c r="C410" t="s">
        <v>2627</v>
      </c>
      <c r="D410" t="s">
        <v>2628</v>
      </c>
      <c r="E410" t="s">
        <v>2629</v>
      </c>
      <c r="F410" t="s">
        <v>2630</v>
      </c>
      <c r="G410" t="s">
        <v>2630</v>
      </c>
      <c r="I410" t="s">
        <v>1310</v>
      </c>
      <c r="J410">
        <v>0</v>
      </c>
      <c r="K410">
        <v>0</v>
      </c>
      <c r="L410">
        <v>1000</v>
      </c>
      <c r="M410">
        <v>0</v>
      </c>
      <c r="N410">
        <v>1</v>
      </c>
      <c r="O410" s="2">
        <v>408</v>
      </c>
      <c r="T410" s="23"/>
    </row>
    <row r="411" spans="1:20" x14ac:dyDescent="0.25">
      <c r="A411" s="2">
        <v>409</v>
      </c>
      <c r="B411" t="s">
        <v>2631</v>
      </c>
      <c r="C411" t="s">
        <v>2632</v>
      </c>
      <c r="D411" t="s">
        <v>2633</v>
      </c>
      <c r="E411" t="s">
        <v>2634</v>
      </c>
      <c r="F411" t="s">
        <v>2038</v>
      </c>
      <c r="G411" t="s">
        <v>2038</v>
      </c>
      <c r="I411" t="s">
        <v>2218</v>
      </c>
      <c r="J411">
        <v>0</v>
      </c>
      <c r="K411">
        <v>0</v>
      </c>
      <c r="L411">
        <v>1000</v>
      </c>
      <c r="M411">
        <v>0</v>
      </c>
      <c r="N411">
        <v>1</v>
      </c>
      <c r="O411" s="2">
        <v>409</v>
      </c>
    </row>
    <row r="412" spans="1:20" x14ac:dyDescent="0.25">
      <c r="A412" s="2">
        <v>410</v>
      </c>
      <c r="B412" t="s">
        <v>2635</v>
      </c>
      <c r="C412" t="s">
        <v>2636</v>
      </c>
      <c r="D412" t="s">
        <v>2637</v>
      </c>
      <c r="E412" t="s">
        <v>2638</v>
      </c>
      <c r="I412" t="s">
        <v>932</v>
      </c>
      <c r="J412">
        <v>0</v>
      </c>
      <c r="K412">
        <v>0</v>
      </c>
      <c r="L412">
        <v>1000</v>
      </c>
      <c r="M412">
        <v>0</v>
      </c>
      <c r="N412">
        <v>1</v>
      </c>
      <c r="O412" s="2">
        <v>410</v>
      </c>
    </row>
    <row r="413" spans="1:20" x14ac:dyDescent="0.25">
      <c r="A413" s="2">
        <v>411</v>
      </c>
      <c r="B413" t="s">
        <v>2639</v>
      </c>
      <c r="C413" t="s">
        <v>2640</v>
      </c>
      <c r="D413" t="s">
        <v>2641</v>
      </c>
      <c r="E413" t="s">
        <v>2642</v>
      </c>
      <c r="F413" t="s">
        <v>2211</v>
      </c>
      <c r="G413" t="s">
        <v>2212</v>
      </c>
      <c r="I413" t="s">
        <v>956</v>
      </c>
      <c r="J413">
        <v>0</v>
      </c>
      <c r="K413">
        <v>0</v>
      </c>
      <c r="L413">
        <v>1000</v>
      </c>
      <c r="M413">
        <v>0</v>
      </c>
      <c r="N413">
        <v>1</v>
      </c>
      <c r="O413" s="2">
        <v>411</v>
      </c>
    </row>
    <row r="414" spans="1:20" x14ac:dyDescent="0.25">
      <c r="A414" s="2">
        <v>412</v>
      </c>
      <c r="B414" t="s">
        <v>353</v>
      </c>
      <c r="C414" t="s">
        <v>354</v>
      </c>
      <c r="D414" t="s">
        <v>2643</v>
      </c>
      <c r="E414" t="s">
        <v>355</v>
      </c>
      <c r="F414" t="s">
        <v>356</v>
      </c>
      <c r="G414" t="s">
        <v>654</v>
      </c>
      <c r="I414" t="s">
        <v>956</v>
      </c>
      <c r="J414">
        <v>0</v>
      </c>
      <c r="K414">
        <v>0</v>
      </c>
      <c r="L414">
        <v>1000</v>
      </c>
      <c r="M414">
        <v>0</v>
      </c>
      <c r="N414">
        <v>1</v>
      </c>
      <c r="O414" s="2">
        <v>412</v>
      </c>
    </row>
    <row r="415" spans="1:20" x14ac:dyDescent="0.25">
      <c r="A415" s="2">
        <v>413</v>
      </c>
      <c r="B415" t="s">
        <v>2644</v>
      </c>
      <c r="C415" t="s">
        <v>2645</v>
      </c>
      <c r="D415" t="s">
        <v>2646</v>
      </c>
      <c r="E415" t="s">
        <v>2647</v>
      </c>
      <c r="F415" t="s">
        <v>2648</v>
      </c>
      <c r="G415" t="s">
        <v>2649</v>
      </c>
      <c r="I415" t="s">
        <v>997</v>
      </c>
      <c r="J415">
        <v>0</v>
      </c>
      <c r="K415">
        <v>0</v>
      </c>
      <c r="L415">
        <v>1000</v>
      </c>
      <c r="M415">
        <v>0</v>
      </c>
      <c r="N415">
        <v>1</v>
      </c>
      <c r="O415" s="2">
        <v>413</v>
      </c>
    </row>
    <row r="416" spans="1:20" x14ac:dyDescent="0.25">
      <c r="A416" s="2">
        <v>414</v>
      </c>
      <c r="B416" t="s">
        <v>2650</v>
      </c>
      <c r="C416" t="s">
        <v>2651</v>
      </c>
      <c r="D416" t="s">
        <v>2652</v>
      </c>
      <c r="E416" t="s">
        <v>2653</v>
      </c>
      <c r="F416" t="s">
        <v>2654</v>
      </c>
      <c r="G416" t="s">
        <v>2654</v>
      </c>
      <c r="I416" t="s">
        <v>956</v>
      </c>
      <c r="J416">
        <v>0</v>
      </c>
      <c r="K416">
        <v>0</v>
      </c>
      <c r="L416">
        <v>1000</v>
      </c>
      <c r="M416">
        <v>0</v>
      </c>
      <c r="N416">
        <v>1</v>
      </c>
      <c r="O416" s="2">
        <v>414</v>
      </c>
    </row>
    <row r="417" spans="1:20" x14ac:dyDescent="0.25">
      <c r="A417" s="2">
        <v>415</v>
      </c>
      <c r="B417" t="s">
        <v>2655</v>
      </c>
      <c r="C417" t="s">
        <v>2656</v>
      </c>
      <c r="D417" t="s">
        <v>2657</v>
      </c>
      <c r="E417" t="s">
        <v>2658</v>
      </c>
      <c r="F417" t="s">
        <v>2659</v>
      </c>
      <c r="G417" t="s">
        <v>2659</v>
      </c>
      <c r="I417" t="s">
        <v>1003</v>
      </c>
      <c r="J417">
        <v>0</v>
      </c>
      <c r="K417">
        <v>0</v>
      </c>
      <c r="L417">
        <v>1000</v>
      </c>
      <c r="M417">
        <v>0</v>
      </c>
      <c r="N417">
        <v>1</v>
      </c>
      <c r="O417" s="2">
        <v>415</v>
      </c>
    </row>
    <row r="418" spans="1:20" x14ac:dyDescent="0.25">
      <c r="A418" s="2">
        <v>416</v>
      </c>
      <c r="B418" t="s">
        <v>2660</v>
      </c>
      <c r="C418" t="s">
        <v>2661</v>
      </c>
      <c r="D418" t="s">
        <v>2662</v>
      </c>
      <c r="E418" t="s">
        <v>2663</v>
      </c>
      <c r="I418" t="s">
        <v>956</v>
      </c>
      <c r="J418">
        <v>0</v>
      </c>
      <c r="K418">
        <v>0</v>
      </c>
      <c r="L418">
        <v>0</v>
      </c>
      <c r="M418">
        <v>0</v>
      </c>
      <c r="N418">
        <v>1</v>
      </c>
      <c r="O418" s="2">
        <v>416</v>
      </c>
    </row>
    <row r="419" spans="1:20" x14ac:dyDescent="0.25">
      <c r="A419" s="2">
        <v>417</v>
      </c>
      <c r="B419" t="s">
        <v>2664</v>
      </c>
      <c r="C419" t="s">
        <v>2665</v>
      </c>
      <c r="D419" t="s">
        <v>2666</v>
      </c>
      <c r="E419" t="s">
        <v>2667</v>
      </c>
      <c r="F419" t="s">
        <v>2668</v>
      </c>
      <c r="G419" t="s">
        <v>2668</v>
      </c>
      <c r="I419" t="s">
        <v>1191</v>
      </c>
      <c r="J419">
        <v>0</v>
      </c>
      <c r="K419">
        <v>0</v>
      </c>
      <c r="L419">
        <v>1000</v>
      </c>
      <c r="M419">
        <v>0</v>
      </c>
      <c r="N419">
        <v>1</v>
      </c>
      <c r="O419" s="2">
        <v>417</v>
      </c>
    </row>
    <row r="420" spans="1:20" x14ac:dyDescent="0.25">
      <c r="A420" s="2">
        <v>418</v>
      </c>
      <c r="B420" t="s">
        <v>2669</v>
      </c>
      <c r="C420" t="s">
        <v>2670</v>
      </c>
      <c r="D420" t="s">
        <v>2671</v>
      </c>
      <c r="E420" t="s">
        <v>2672</v>
      </c>
      <c r="F420" t="s">
        <v>2673</v>
      </c>
      <c r="G420" t="s">
        <v>2673</v>
      </c>
      <c r="I420" t="s">
        <v>1746</v>
      </c>
      <c r="J420">
        <v>0</v>
      </c>
      <c r="K420">
        <v>0</v>
      </c>
      <c r="L420">
        <v>1000</v>
      </c>
      <c r="M420">
        <v>0</v>
      </c>
      <c r="N420">
        <v>1</v>
      </c>
      <c r="O420" s="2">
        <v>418</v>
      </c>
    </row>
    <row r="421" spans="1:20" x14ac:dyDescent="0.25">
      <c r="A421" s="2">
        <v>419</v>
      </c>
      <c r="B421" t="s">
        <v>2674</v>
      </c>
      <c r="C421" t="s">
        <v>2675</v>
      </c>
      <c r="D421" t="s">
        <v>2676</v>
      </c>
      <c r="E421" t="s">
        <v>2677</v>
      </c>
      <c r="F421" t="s">
        <v>2678</v>
      </c>
      <c r="G421" t="s">
        <v>2678</v>
      </c>
      <c r="I421" t="s">
        <v>921</v>
      </c>
      <c r="J421">
        <v>0</v>
      </c>
      <c r="K421">
        <v>0</v>
      </c>
      <c r="L421">
        <v>1000</v>
      </c>
      <c r="M421">
        <v>0</v>
      </c>
      <c r="N421">
        <v>1</v>
      </c>
      <c r="O421" s="2">
        <v>419</v>
      </c>
    </row>
    <row r="422" spans="1:20" x14ac:dyDescent="0.25">
      <c r="A422" s="2">
        <v>420</v>
      </c>
      <c r="B422" t="s">
        <v>2679</v>
      </c>
      <c r="C422" t="s">
        <v>2680</v>
      </c>
      <c r="D422" t="s">
        <v>2681</v>
      </c>
      <c r="E422" t="s">
        <v>2682</v>
      </c>
      <c r="F422" t="s">
        <v>2363</v>
      </c>
      <c r="G422" t="s">
        <v>2363</v>
      </c>
      <c r="I422" t="s">
        <v>1029</v>
      </c>
      <c r="J422">
        <v>0</v>
      </c>
      <c r="K422">
        <v>0</v>
      </c>
      <c r="L422">
        <v>1000</v>
      </c>
      <c r="M422">
        <v>0</v>
      </c>
      <c r="N422">
        <v>1</v>
      </c>
      <c r="O422" s="2">
        <v>420</v>
      </c>
    </row>
    <row r="423" spans="1:20" x14ac:dyDescent="0.25">
      <c r="A423" s="2">
        <v>421</v>
      </c>
      <c r="B423" t="s">
        <v>357</v>
      </c>
      <c r="C423" t="s">
        <v>358</v>
      </c>
      <c r="D423" t="s">
        <v>2683</v>
      </c>
      <c r="E423" t="s">
        <v>359</v>
      </c>
      <c r="F423" t="s">
        <v>360</v>
      </c>
      <c r="G423" t="s">
        <v>360</v>
      </c>
      <c r="I423" t="s">
        <v>956</v>
      </c>
      <c r="J423">
        <v>0</v>
      </c>
      <c r="K423">
        <v>0</v>
      </c>
      <c r="L423">
        <v>1000</v>
      </c>
      <c r="M423">
        <v>0</v>
      </c>
      <c r="N423">
        <v>1</v>
      </c>
      <c r="O423" s="2">
        <v>421</v>
      </c>
    </row>
    <row r="424" spans="1:20" x14ac:dyDescent="0.25">
      <c r="A424" s="2">
        <v>422</v>
      </c>
      <c r="B424" t="s">
        <v>2684</v>
      </c>
      <c r="C424" t="s">
        <v>2685</v>
      </c>
      <c r="D424" t="s">
        <v>2686</v>
      </c>
      <c r="E424" t="s">
        <v>2687</v>
      </c>
      <c r="F424" t="s">
        <v>2688</v>
      </c>
      <c r="G424" t="s">
        <v>2689</v>
      </c>
      <c r="I424" t="s">
        <v>1029</v>
      </c>
      <c r="J424">
        <v>0</v>
      </c>
      <c r="K424">
        <v>0</v>
      </c>
      <c r="L424">
        <v>1000</v>
      </c>
      <c r="M424">
        <v>0</v>
      </c>
      <c r="N424">
        <v>1</v>
      </c>
      <c r="O424" s="2">
        <v>422</v>
      </c>
    </row>
    <row r="425" spans="1:20" x14ac:dyDescent="0.25">
      <c r="A425" s="2">
        <v>423</v>
      </c>
      <c r="B425" t="s">
        <v>2690</v>
      </c>
      <c r="C425" t="s">
        <v>2691</v>
      </c>
      <c r="D425" t="s">
        <v>2692</v>
      </c>
      <c r="E425" t="s">
        <v>2693</v>
      </c>
      <c r="F425" t="s">
        <v>2694</v>
      </c>
      <c r="G425" t="s">
        <v>2694</v>
      </c>
      <c r="I425" t="s">
        <v>1304</v>
      </c>
      <c r="J425">
        <v>0</v>
      </c>
      <c r="K425">
        <v>0</v>
      </c>
      <c r="L425">
        <v>1000</v>
      </c>
      <c r="M425">
        <v>0</v>
      </c>
      <c r="N425">
        <v>1</v>
      </c>
      <c r="O425" s="2">
        <v>423</v>
      </c>
    </row>
    <row r="426" spans="1:20" x14ac:dyDescent="0.25">
      <c r="A426" s="2">
        <v>424</v>
      </c>
      <c r="B426" t="s">
        <v>2695</v>
      </c>
      <c r="C426" t="s">
        <v>2696</v>
      </c>
      <c r="D426" t="s">
        <v>2697</v>
      </c>
      <c r="E426" t="s">
        <v>2698</v>
      </c>
      <c r="F426" t="s">
        <v>2699</v>
      </c>
      <c r="G426" t="s">
        <v>2700</v>
      </c>
      <c r="I426" t="s">
        <v>1003</v>
      </c>
      <c r="J426">
        <v>0</v>
      </c>
      <c r="K426">
        <v>0</v>
      </c>
      <c r="L426">
        <v>1000</v>
      </c>
      <c r="M426">
        <v>0</v>
      </c>
      <c r="N426">
        <v>1</v>
      </c>
      <c r="O426" s="2">
        <v>424</v>
      </c>
    </row>
    <row r="427" spans="1:20" x14ac:dyDescent="0.25">
      <c r="A427" s="2">
        <v>425</v>
      </c>
      <c r="B427" t="s">
        <v>2701</v>
      </c>
      <c r="C427" t="s">
        <v>2702</v>
      </c>
      <c r="D427" t="s">
        <v>2703</v>
      </c>
      <c r="E427" t="s">
        <v>2704</v>
      </c>
      <c r="F427" t="s">
        <v>2705</v>
      </c>
      <c r="G427" t="s">
        <v>2706</v>
      </c>
      <c r="I427" t="s">
        <v>1649</v>
      </c>
      <c r="J427">
        <v>0</v>
      </c>
      <c r="K427">
        <v>0</v>
      </c>
      <c r="L427">
        <v>1000</v>
      </c>
      <c r="M427">
        <v>0</v>
      </c>
      <c r="N427">
        <v>1</v>
      </c>
      <c r="O427" s="2">
        <v>425</v>
      </c>
    </row>
    <row r="428" spans="1:20" x14ac:dyDescent="0.25">
      <c r="A428" s="2">
        <v>426</v>
      </c>
      <c r="B428" t="s">
        <v>2707</v>
      </c>
      <c r="C428" t="s">
        <v>2708</v>
      </c>
      <c r="D428" t="s">
        <v>2709</v>
      </c>
      <c r="E428" t="s">
        <v>2710</v>
      </c>
      <c r="F428" t="s">
        <v>2711</v>
      </c>
      <c r="G428" t="s">
        <v>2711</v>
      </c>
      <c r="I428" t="s">
        <v>1365</v>
      </c>
      <c r="J428">
        <v>0</v>
      </c>
      <c r="K428">
        <v>0</v>
      </c>
      <c r="L428">
        <v>1000</v>
      </c>
      <c r="M428">
        <v>0</v>
      </c>
      <c r="N428">
        <v>1</v>
      </c>
      <c r="O428" s="2">
        <v>426</v>
      </c>
      <c r="T428" s="23"/>
    </row>
    <row r="429" spans="1:20" x14ac:dyDescent="0.25">
      <c r="A429" s="2">
        <v>427</v>
      </c>
      <c r="B429" t="s">
        <v>2712</v>
      </c>
      <c r="C429" t="s">
        <v>2713</v>
      </c>
      <c r="D429" t="s">
        <v>2714</v>
      </c>
      <c r="E429" t="s">
        <v>2715</v>
      </c>
      <c r="F429" t="s">
        <v>2716</v>
      </c>
      <c r="G429" t="s">
        <v>2716</v>
      </c>
      <c r="I429" t="s">
        <v>1439</v>
      </c>
      <c r="J429">
        <v>0</v>
      </c>
      <c r="K429">
        <v>0</v>
      </c>
      <c r="L429">
        <v>1000</v>
      </c>
      <c r="M429">
        <v>0</v>
      </c>
      <c r="N429">
        <v>1</v>
      </c>
      <c r="O429" s="2">
        <v>427</v>
      </c>
    </row>
    <row r="430" spans="1:20" x14ac:dyDescent="0.25">
      <c r="A430" s="2">
        <v>428</v>
      </c>
      <c r="B430" t="s">
        <v>2717</v>
      </c>
      <c r="C430" t="s">
        <v>2718</v>
      </c>
      <c r="D430" t="s">
        <v>2719</v>
      </c>
      <c r="E430" t="s">
        <v>2720</v>
      </c>
      <c r="F430" t="s">
        <v>2721</v>
      </c>
      <c r="G430" t="s">
        <v>2721</v>
      </c>
      <c r="I430" t="s">
        <v>1746</v>
      </c>
      <c r="J430">
        <v>0</v>
      </c>
      <c r="K430">
        <v>0</v>
      </c>
      <c r="L430">
        <v>1000</v>
      </c>
      <c r="M430">
        <v>0</v>
      </c>
      <c r="N430">
        <v>1</v>
      </c>
      <c r="O430" s="2">
        <v>428</v>
      </c>
    </row>
    <row r="431" spans="1:20" x14ac:dyDescent="0.25">
      <c r="A431" s="2">
        <v>429</v>
      </c>
      <c r="B431" t="s">
        <v>2722</v>
      </c>
      <c r="C431" t="s">
        <v>2723</v>
      </c>
      <c r="D431" t="s">
        <v>2724</v>
      </c>
      <c r="E431" t="s">
        <v>2725</v>
      </c>
      <c r="F431" t="s">
        <v>2726</v>
      </c>
      <c r="G431" t="s">
        <v>2726</v>
      </c>
      <c r="I431" t="s">
        <v>1029</v>
      </c>
      <c r="J431">
        <v>0</v>
      </c>
      <c r="K431">
        <v>0</v>
      </c>
      <c r="L431">
        <v>1000</v>
      </c>
      <c r="M431">
        <v>0</v>
      </c>
      <c r="N431">
        <v>1</v>
      </c>
      <c r="O431" s="2">
        <v>429</v>
      </c>
    </row>
    <row r="432" spans="1:20" x14ac:dyDescent="0.25">
      <c r="A432" s="2">
        <v>430</v>
      </c>
      <c r="B432" t="s">
        <v>2727</v>
      </c>
      <c r="C432" t="s">
        <v>2728</v>
      </c>
      <c r="D432" t="s">
        <v>2729</v>
      </c>
      <c r="E432" t="s">
        <v>2730</v>
      </c>
      <c r="F432" t="s">
        <v>2731</v>
      </c>
      <c r="G432" t="s">
        <v>2731</v>
      </c>
      <c r="I432" t="s">
        <v>1003</v>
      </c>
      <c r="J432">
        <v>0</v>
      </c>
      <c r="K432">
        <v>0</v>
      </c>
      <c r="L432">
        <v>1000</v>
      </c>
      <c r="M432">
        <v>0</v>
      </c>
      <c r="N432">
        <v>1</v>
      </c>
      <c r="O432" s="2">
        <v>430</v>
      </c>
    </row>
    <row r="433" spans="1:20" x14ac:dyDescent="0.25">
      <c r="A433" s="2">
        <v>431</v>
      </c>
      <c r="B433" t="s">
        <v>2732</v>
      </c>
      <c r="C433" t="s">
        <v>2733</v>
      </c>
      <c r="D433" t="s">
        <v>2734</v>
      </c>
      <c r="E433" t="s">
        <v>2735</v>
      </c>
      <c r="F433" t="s">
        <v>2736</v>
      </c>
      <c r="G433" t="s">
        <v>2736</v>
      </c>
      <c r="I433" t="s">
        <v>1165</v>
      </c>
      <c r="J433">
        <v>0</v>
      </c>
      <c r="K433">
        <v>0</v>
      </c>
      <c r="L433">
        <v>1000</v>
      </c>
      <c r="M433">
        <v>0</v>
      </c>
      <c r="N433">
        <v>1</v>
      </c>
      <c r="O433" s="2">
        <v>431</v>
      </c>
    </row>
    <row r="434" spans="1:20" x14ac:dyDescent="0.25">
      <c r="A434" s="2">
        <v>432</v>
      </c>
      <c r="B434" t="s">
        <v>361</v>
      </c>
      <c r="C434" t="s">
        <v>362</v>
      </c>
      <c r="D434" t="s">
        <v>2737</v>
      </c>
      <c r="E434" t="s">
        <v>363</v>
      </c>
      <c r="F434" t="s">
        <v>364</v>
      </c>
      <c r="G434" t="s">
        <v>364</v>
      </c>
      <c r="I434" t="s">
        <v>1003</v>
      </c>
      <c r="J434">
        <v>0</v>
      </c>
      <c r="K434">
        <v>0</v>
      </c>
      <c r="L434">
        <v>1000</v>
      </c>
      <c r="M434">
        <v>0</v>
      </c>
      <c r="N434">
        <v>1</v>
      </c>
      <c r="O434" s="2">
        <v>432</v>
      </c>
    </row>
    <row r="435" spans="1:20" x14ac:dyDescent="0.25">
      <c r="A435" s="2">
        <v>433</v>
      </c>
      <c r="B435" t="s">
        <v>2738</v>
      </c>
      <c r="C435" t="s">
        <v>2739</v>
      </c>
      <c r="D435" t="s">
        <v>2740</v>
      </c>
      <c r="E435" t="s">
        <v>2741</v>
      </c>
      <c r="F435" t="s">
        <v>2742</v>
      </c>
      <c r="G435" t="s">
        <v>2743</v>
      </c>
      <c r="I435" t="s">
        <v>1008</v>
      </c>
      <c r="J435">
        <v>0</v>
      </c>
      <c r="K435">
        <v>0</v>
      </c>
      <c r="L435">
        <v>1000</v>
      </c>
      <c r="M435">
        <v>0</v>
      </c>
      <c r="N435">
        <v>1</v>
      </c>
      <c r="O435" s="2">
        <v>433</v>
      </c>
    </row>
    <row r="436" spans="1:20" x14ac:dyDescent="0.25">
      <c r="A436" s="2">
        <v>434</v>
      </c>
      <c r="B436" t="s">
        <v>2744</v>
      </c>
      <c r="C436" t="s">
        <v>2745</v>
      </c>
      <c r="D436" t="s">
        <v>2746</v>
      </c>
      <c r="E436" t="s">
        <v>2747</v>
      </c>
      <c r="F436" t="s">
        <v>2716</v>
      </c>
      <c r="G436" t="s">
        <v>2716</v>
      </c>
      <c r="I436" t="s">
        <v>1029</v>
      </c>
      <c r="J436">
        <v>0</v>
      </c>
      <c r="K436">
        <v>0</v>
      </c>
      <c r="L436">
        <v>1000</v>
      </c>
      <c r="M436">
        <v>0</v>
      </c>
      <c r="N436">
        <v>1</v>
      </c>
      <c r="O436" s="2">
        <v>434</v>
      </c>
    </row>
    <row r="437" spans="1:20" x14ac:dyDescent="0.25">
      <c r="A437" s="2">
        <v>435</v>
      </c>
      <c r="B437" t="s">
        <v>365</v>
      </c>
      <c r="C437" t="s">
        <v>366</v>
      </c>
      <c r="D437" t="s">
        <v>2748</v>
      </c>
      <c r="E437" t="s">
        <v>367</v>
      </c>
      <c r="F437" t="s">
        <v>368</v>
      </c>
      <c r="G437" t="s">
        <v>368</v>
      </c>
      <c r="I437" t="s">
        <v>937</v>
      </c>
      <c r="J437">
        <v>0</v>
      </c>
      <c r="K437">
        <v>0</v>
      </c>
      <c r="L437">
        <v>1000</v>
      </c>
      <c r="M437">
        <v>0</v>
      </c>
      <c r="N437">
        <v>1</v>
      </c>
      <c r="O437" s="2">
        <v>435</v>
      </c>
    </row>
    <row r="438" spans="1:20" x14ac:dyDescent="0.25">
      <c r="A438" s="2">
        <v>436</v>
      </c>
      <c r="B438" t="s">
        <v>2749</v>
      </c>
      <c r="C438" t="s">
        <v>2750</v>
      </c>
      <c r="D438" t="s">
        <v>2751</v>
      </c>
      <c r="E438" t="s">
        <v>2752</v>
      </c>
      <c r="F438" t="s">
        <v>2753</v>
      </c>
      <c r="G438" t="s">
        <v>2754</v>
      </c>
      <c r="I438" t="s">
        <v>964</v>
      </c>
      <c r="J438">
        <v>0</v>
      </c>
      <c r="K438">
        <v>0</v>
      </c>
      <c r="L438">
        <v>1000</v>
      </c>
      <c r="M438">
        <v>0</v>
      </c>
      <c r="N438">
        <v>1</v>
      </c>
      <c r="O438" s="2">
        <v>436</v>
      </c>
    </row>
    <row r="439" spans="1:20" x14ac:dyDescent="0.25">
      <c r="A439" s="2">
        <v>437</v>
      </c>
      <c r="B439" t="s">
        <v>2755</v>
      </c>
      <c r="C439" t="s">
        <v>2756</v>
      </c>
      <c r="D439" t="s">
        <v>2757</v>
      </c>
      <c r="E439" t="s">
        <v>2758</v>
      </c>
      <c r="F439" t="s">
        <v>2759</v>
      </c>
      <c r="G439" t="s">
        <v>2759</v>
      </c>
      <c r="I439" t="s">
        <v>2421</v>
      </c>
      <c r="J439">
        <v>0</v>
      </c>
      <c r="K439">
        <v>0</v>
      </c>
      <c r="L439">
        <v>1000</v>
      </c>
      <c r="M439">
        <v>0</v>
      </c>
      <c r="N439">
        <v>1</v>
      </c>
      <c r="O439" s="2">
        <v>437</v>
      </c>
    </row>
    <row r="440" spans="1:20" x14ac:dyDescent="0.25">
      <c r="A440" s="2">
        <v>438</v>
      </c>
      <c r="B440" t="s">
        <v>2760</v>
      </c>
      <c r="C440" t="s">
        <v>2761</v>
      </c>
      <c r="D440" t="s">
        <v>2762</v>
      </c>
      <c r="E440" t="s">
        <v>2763</v>
      </c>
      <c r="F440" t="s">
        <v>161</v>
      </c>
      <c r="G440" t="s">
        <v>161</v>
      </c>
      <c r="I440" t="s">
        <v>921</v>
      </c>
      <c r="J440">
        <v>0</v>
      </c>
      <c r="K440">
        <v>0</v>
      </c>
      <c r="L440">
        <v>1000</v>
      </c>
      <c r="M440">
        <v>0</v>
      </c>
      <c r="N440">
        <v>1</v>
      </c>
      <c r="O440" s="2">
        <v>438</v>
      </c>
    </row>
    <row r="441" spans="1:20" x14ac:dyDescent="0.25">
      <c r="A441" s="2">
        <v>439</v>
      </c>
      <c r="B441" t="s">
        <v>2764</v>
      </c>
      <c r="C441" t="s">
        <v>2765</v>
      </c>
      <c r="D441" t="s">
        <v>2766</v>
      </c>
      <c r="E441" t="s">
        <v>2767</v>
      </c>
      <c r="F441" t="s">
        <v>2768</v>
      </c>
      <c r="G441" t="s">
        <v>2769</v>
      </c>
      <c r="I441" t="s">
        <v>1029</v>
      </c>
      <c r="J441">
        <v>0</v>
      </c>
      <c r="K441">
        <v>0</v>
      </c>
      <c r="L441">
        <v>1000</v>
      </c>
      <c r="M441">
        <v>0</v>
      </c>
      <c r="N441">
        <v>1</v>
      </c>
      <c r="O441" s="2">
        <v>439</v>
      </c>
    </row>
    <row r="442" spans="1:20" x14ac:dyDescent="0.25">
      <c r="A442" s="2">
        <v>440</v>
      </c>
      <c r="B442" t="s">
        <v>2770</v>
      </c>
      <c r="C442" t="s">
        <v>2771</v>
      </c>
      <c r="D442" t="s">
        <v>2772</v>
      </c>
      <c r="E442" t="s">
        <v>2773</v>
      </c>
      <c r="F442" t="s">
        <v>2774</v>
      </c>
      <c r="G442" t="s">
        <v>2775</v>
      </c>
      <c r="I442" t="s">
        <v>1439</v>
      </c>
      <c r="J442">
        <v>0</v>
      </c>
      <c r="K442">
        <v>0</v>
      </c>
      <c r="L442">
        <v>1000</v>
      </c>
      <c r="M442">
        <v>0</v>
      </c>
      <c r="N442">
        <v>1</v>
      </c>
      <c r="O442" s="2">
        <v>440</v>
      </c>
    </row>
    <row r="443" spans="1:20" x14ac:dyDescent="0.25">
      <c r="A443" s="2">
        <v>441</v>
      </c>
      <c r="B443" t="s">
        <v>2776</v>
      </c>
      <c r="C443" t="s">
        <v>2777</v>
      </c>
      <c r="D443" t="s">
        <v>2778</v>
      </c>
      <c r="E443" t="s">
        <v>2779</v>
      </c>
      <c r="F443" t="s">
        <v>2780</v>
      </c>
      <c r="G443" t="s">
        <v>2780</v>
      </c>
      <c r="I443" t="s">
        <v>944</v>
      </c>
      <c r="J443">
        <v>0</v>
      </c>
      <c r="K443">
        <v>0</v>
      </c>
      <c r="L443">
        <v>1000</v>
      </c>
      <c r="M443">
        <v>0</v>
      </c>
      <c r="N443">
        <v>1</v>
      </c>
      <c r="O443" s="2">
        <v>441</v>
      </c>
    </row>
    <row r="444" spans="1:20" x14ac:dyDescent="0.25">
      <c r="A444" s="2">
        <v>442</v>
      </c>
      <c r="B444" t="s">
        <v>2781</v>
      </c>
      <c r="C444" t="s">
        <v>2782</v>
      </c>
      <c r="D444" t="s">
        <v>2783</v>
      </c>
      <c r="E444" t="s">
        <v>2784</v>
      </c>
      <c r="I444" t="s">
        <v>1468</v>
      </c>
      <c r="J444">
        <v>0</v>
      </c>
      <c r="K444">
        <v>0</v>
      </c>
      <c r="L444">
        <v>1000</v>
      </c>
      <c r="M444">
        <v>0</v>
      </c>
      <c r="N444">
        <v>1</v>
      </c>
      <c r="O444" s="2">
        <v>442</v>
      </c>
    </row>
    <row r="445" spans="1:20" x14ac:dyDescent="0.25">
      <c r="A445" s="2">
        <v>443</v>
      </c>
      <c r="B445" t="s">
        <v>2785</v>
      </c>
      <c r="C445" t="s">
        <v>2786</v>
      </c>
      <c r="D445" t="s">
        <v>2787</v>
      </c>
      <c r="E445" t="s">
        <v>2788</v>
      </c>
      <c r="F445" t="s">
        <v>2789</v>
      </c>
      <c r="G445" t="s">
        <v>2789</v>
      </c>
      <c r="I445" t="s">
        <v>1029</v>
      </c>
      <c r="J445">
        <v>0</v>
      </c>
      <c r="K445">
        <v>0</v>
      </c>
      <c r="L445">
        <v>1000</v>
      </c>
      <c r="M445">
        <v>0</v>
      </c>
      <c r="N445">
        <v>1</v>
      </c>
      <c r="O445" s="2">
        <v>443</v>
      </c>
    </row>
    <row r="446" spans="1:20" x14ac:dyDescent="0.25">
      <c r="A446" s="2">
        <v>444</v>
      </c>
      <c r="B446" t="s">
        <v>2790</v>
      </c>
      <c r="C446" t="s">
        <v>2791</v>
      </c>
      <c r="D446" t="s">
        <v>2792</v>
      </c>
      <c r="E446" t="s">
        <v>2793</v>
      </c>
      <c r="F446" t="s">
        <v>2794</v>
      </c>
      <c r="G446" t="s">
        <v>2794</v>
      </c>
      <c r="I446" t="s">
        <v>950</v>
      </c>
      <c r="J446">
        <v>0</v>
      </c>
      <c r="K446">
        <v>0</v>
      </c>
      <c r="L446">
        <v>1000</v>
      </c>
      <c r="M446">
        <v>0</v>
      </c>
      <c r="N446">
        <v>1</v>
      </c>
      <c r="O446" s="2">
        <v>444</v>
      </c>
    </row>
    <row r="447" spans="1:20" x14ac:dyDescent="0.25">
      <c r="A447" s="2">
        <v>445</v>
      </c>
      <c r="B447" t="s">
        <v>2795</v>
      </c>
      <c r="C447" t="s">
        <v>2796</v>
      </c>
      <c r="D447" t="s">
        <v>2797</v>
      </c>
      <c r="E447" t="s">
        <v>2798</v>
      </c>
      <c r="F447" t="s">
        <v>2799</v>
      </c>
      <c r="G447" t="s">
        <v>2799</v>
      </c>
      <c r="I447" t="s">
        <v>956</v>
      </c>
      <c r="J447">
        <v>0</v>
      </c>
      <c r="K447">
        <v>0</v>
      </c>
      <c r="L447">
        <v>1000</v>
      </c>
      <c r="M447">
        <v>0</v>
      </c>
      <c r="N447">
        <v>1</v>
      </c>
      <c r="O447" s="2">
        <v>445</v>
      </c>
      <c r="T447" s="23"/>
    </row>
    <row r="448" spans="1:20" x14ac:dyDescent="0.25">
      <c r="A448" s="2">
        <v>446</v>
      </c>
      <c r="B448" t="s">
        <v>2800</v>
      </c>
      <c r="C448" t="s">
        <v>2801</v>
      </c>
      <c r="D448" t="s">
        <v>2802</v>
      </c>
      <c r="E448" t="s">
        <v>2803</v>
      </c>
      <c r="F448" t="s">
        <v>2804</v>
      </c>
      <c r="G448" t="s">
        <v>2805</v>
      </c>
      <c r="I448" t="s">
        <v>956</v>
      </c>
      <c r="J448">
        <v>0</v>
      </c>
      <c r="K448">
        <v>0</v>
      </c>
      <c r="L448">
        <v>1000</v>
      </c>
      <c r="M448">
        <v>0</v>
      </c>
      <c r="N448">
        <v>1</v>
      </c>
      <c r="O448" s="2">
        <v>446</v>
      </c>
    </row>
    <row r="449" spans="1:20" x14ac:dyDescent="0.25">
      <c r="A449" s="2">
        <v>447</v>
      </c>
      <c r="B449" t="s">
        <v>369</v>
      </c>
      <c r="C449" t="s">
        <v>370</v>
      </c>
      <c r="D449" t="s">
        <v>2806</v>
      </c>
      <c r="E449" t="s">
        <v>371</v>
      </c>
      <c r="F449" t="s">
        <v>372</v>
      </c>
      <c r="G449" t="s">
        <v>372</v>
      </c>
      <c r="I449" t="s">
        <v>1682</v>
      </c>
      <c r="J449">
        <v>0</v>
      </c>
      <c r="K449">
        <v>0</v>
      </c>
      <c r="L449">
        <v>1000</v>
      </c>
      <c r="M449">
        <v>0</v>
      </c>
      <c r="N449">
        <v>1</v>
      </c>
      <c r="O449" s="2">
        <v>447</v>
      </c>
    </row>
    <row r="450" spans="1:20" x14ac:dyDescent="0.25">
      <c r="A450" s="2">
        <v>448</v>
      </c>
      <c r="B450" t="s">
        <v>373</v>
      </c>
      <c r="C450" t="s">
        <v>374</v>
      </c>
      <c r="D450" t="s">
        <v>2807</v>
      </c>
      <c r="E450" t="s">
        <v>375</v>
      </c>
      <c r="F450" t="s">
        <v>376</v>
      </c>
      <c r="G450" t="s">
        <v>376</v>
      </c>
      <c r="I450" t="s">
        <v>937</v>
      </c>
      <c r="J450">
        <v>0</v>
      </c>
      <c r="K450">
        <v>0</v>
      </c>
      <c r="L450">
        <v>1000</v>
      </c>
      <c r="M450">
        <v>0</v>
      </c>
      <c r="N450">
        <v>1</v>
      </c>
      <c r="O450" s="2">
        <v>448</v>
      </c>
    </row>
    <row r="451" spans="1:20" x14ac:dyDescent="0.25">
      <c r="A451" s="2">
        <v>449</v>
      </c>
      <c r="B451" t="s">
        <v>2808</v>
      </c>
      <c r="C451" t="s">
        <v>2809</v>
      </c>
      <c r="D451" t="s">
        <v>2810</v>
      </c>
      <c r="E451" t="s">
        <v>2811</v>
      </c>
      <c r="F451" t="s">
        <v>2812</v>
      </c>
      <c r="G451" t="s">
        <v>2812</v>
      </c>
      <c r="I451" t="s">
        <v>2813</v>
      </c>
      <c r="J451">
        <v>0</v>
      </c>
      <c r="K451">
        <v>0</v>
      </c>
      <c r="L451">
        <v>1000</v>
      </c>
      <c r="M451">
        <v>0</v>
      </c>
      <c r="N451">
        <v>1</v>
      </c>
      <c r="O451" s="2">
        <v>449</v>
      </c>
    </row>
    <row r="452" spans="1:20" x14ac:dyDescent="0.25">
      <c r="A452" s="2">
        <v>450</v>
      </c>
      <c r="B452" t="s">
        <v>377</v>
      </c>
      <c r="C452" t="s">
        <v>378</v>
      </c>
      <c r="D452" t="s">
        <v>2814</v>
      </c>
      <c r="E452" t="s">
        <v>379</v>
      </c>
      <c r="F452" t="s">
        <v>380</v>
      </c>
      <c r="G452" t="s">
        <v>380</v>
      </c>
      <c r="I452" t="s">
        <v>956</v>
      </c>
      <c r="J452">
        <v>0</v>
      </c>
      <c r="K452">
        <v>0</v>
      </c>
      <c r="L452">
        <v>1000</v>
      </c>
      <c r="M452">
        <v>0</v>
      </c>
      <c r="N452">
        <v>1</v>
      </c>
      <c r="O452" s="2">
        <v>450</v>
      </c>
    </row>
    <row r="453" spans="1:20" x14ac:dyDescent="0.25">
      <c r="A453" s="2">
        <v>451</v>
      </c>
      <c r="B453" t="s">
        <v>2815</v>
      </c>
      <c r="C453" t="s">
        <v>2816</v>
      </c>
      <c r="D453" t="s">
        <v>2817</v>
      </c>
      <c r="E453" t="s">
        <v>2818</v>
      </c>
      <c r="F453" t="s">
        <v>2819</v>
      </c>
      <c r="G453" t="s">
        <v>2819</v>
      </c>
      <c r="I453" t="s">
        <v>956</v>
      </c>
      <c r="J453">
        <v>0</v>
      </c>
      <c r="K453">
        <v>0</v>
      </c>
      <c r="L453">
        <v>1000</v>
      </c>
      <c r="M453">
        <v>0</v>
      </c>
      <c r="N453">
        <v>1</v>
      </c>
      <c r="O453" s="2">
        <v>451</v>
      </c>
    </row>
    <row r="454" spans="1:20" x14ac:dyDescent="0.25">
      <c r="A454" s="2">
        <v>452</v>
      </c>
      <c r="B454" t="s">
        <v>2820</v>
      </c>
      <c r="C454" t="s">
        <v>2821</v>
      </c>
      <c r="D454" t="s">
        <v>2822</v>
      </c>
      <c r="E454" t="s">
        <v>2823</v>
      </c>
      <c r="F454" t="s">
        <v>2824</v>
      </c>
      <c r="G454" t="s">
        <v>2825</v>
      </c>
      <c r="I454" t="s">
        <v>956</v>
      </c>
      <c r="J454">
        <v>0</v>
      </c>
      <c r="K454">
        <v>0</v>
      </c>
      <c r="L454">
        <v>1000</v>
      </c>
      <c r="M454">
        <v>0</v>
      </c>
      <c r="N454">
        <v>1</v>
      </c>
      <c r="O454" s="2">
        <v>452</v>
      </c>
    </row>
    <row r="455" spans="1:20" x14ac:dyDescent="0.25">
      <c r="A455" s="2">
        <v>453</v>
      </c>
      <c r="B455" t="s">
        <v>2826</v>
      </c>
      <c r="C455" t="s">
        <v>2827</v>
      </c>
      <c r="D455" t="s">
        <v>2828</v>
      </c>
      <c r="E455" t="s">
        <v>2829</v>
      </c>
      <c r="F455" t="s">
        <v>2830</v>
      </c>
      <c r="G455" t="s">
        <v>2830</v>
      </c>
      <c r="I455" t="s">
        <v>956</v>
      </c>
      <c r="J455">
        <v>0</v>
      </c>
      <c r="K455">
        <v>0</v>
      </c>
      <c r="L455">
        <v>1000</v>
      </c>
      <c r="M455">
        <v>0</v>
      </c>
      <c r="N455">
        <v>1</v>
      </c>
      <c r="O455" s="2">
        <v>453</v>
      </c>
      <c r="T455" s="23"/>
    </row>
    <row r="456" spans="1:20" x14ac:dyDescent="0.25">
      <c r="A456" s="2">
        <v>454</v>
      </c>
      <c r="B456" t="s">
        <v>2831</v>
      </c>
      <c r="C456" t="s">
        <v>2832</v>
      </c>
      <c r="D456" t="s">
        <v>2833</v>
      </c>
      <c r="E456" t="s">
        <v>2834</v>
      </c>
      <c r="I456" t="s">
        <v>1003</v>
      </c>
      <c r="J456">
        <v>0</v>
      </c>
      <c r="K456">
        <v>0</v>
      </c>
      <c r="L456">
        <v>1000</v>
      </c>
      <c r="M456">
        <v>0</v>
      </c>
      <c r="N456">
        <v>1</v>
      </c>
      <c r="O456" s="2">
        <v>454</v>
      </c>
    </row>
    <row r="457" spans="1:20" x14ac:dyDescent="0.25">
      <c r="A457" s="2">
        <v>455</v>
      </c>
      <c r="B457" t="s">
        <v>381</v>
      </c>
      <c r="C457" t="s">
        <v>382</v>
      </c>
      <c r="D457" t="s">
        <v>2835</v>
      </c>
      <c r="E457" t="s">
        <v>383</v>
      </c>
      <c r="F457" t="s">
        <v>271</v>
      </c>
      <c r="G457" t="s">
        <v>271</v>
      </c>
      <c r="I457" t="s">
        <v>937</v>
      </c>
      <c r="J457">
        <v>0</v>
      </c>
      <c r="K457">
        <v>0</v>
      </c>
      <c r="L457">
        <v>1000</v>
      </c>
      <c r="M457">
        <v>0</v>
      </c>
      <c r="N457">
        <v>1</v>
      </c>
      <c r="O457" s="2">
        <v>455</v>
      </c>
    </row>
    <row r="458" spans="1:20" x14ac:dyDescent="0.25">
      <c r="A458" s="2">
        <v>456</v>
      </c>
      <c r="B458" t="s">
        <v>2836</v>
      </c>
      <c r="C458" t="s">
        <v>2837</v>
      </c>
      <c r="D458" t="s">
        <v>2838</v>
      </c>
      <c r="E458" t="s">
        <v>2839</v>
      </c>
      <c r="F458" t="s">
        <v>395</v>
      </c>
      <c r="G458" t="s">
        <v>656</v>
      </c>
      <c r="I458" t="s">
        <v>1003</v>
      </c>
      <c r="J458">
        <v>0</v>
      </c>
      <c r="K458">
        <v>0</v>
      </c>
      <c r="L458">
        <v>1000</v>
      </c>
      <c r="M458">
        <v>0</v>
      </c>
      <c r="N458">
        <v>1</v>
      </c>
      <c r="O458" s="2">
        <v>456</v>
      </c>
    </row>
    <row r="459" spans="1:20" x14ac:dyDescent="0.25">
      <c r="A459" s="2">
        <v>457</v>
      </c>
      <c r="B459" t="s">
        <v>2840</v>
      </c>
      <c r="C459" t="s">
        <v>2841</v>
      </c>
      <c r="D459" t="s">
        <v>2842</v>
      </c>
      <c r="E459" t="s">
        <v>2843</v>
      </c>
      <c r="I459" t="s">
        <v>1118</v>
      </c>
      <c r="J459">
        <v>0</v>
      </c>
      <c r="K459">
        <v>0</v>
      </c>
      <c r="L459">
        <v>1000</v>
      </c>
      <c r="M459">
        <v>0</v>
      </c>
      <c r="N459">
        <v>0</v>
      </c>
      <c r="O459" s="2">
        <v>457</v>
      </c>
    </row>
    <row r="460" spans="1:20" x14ac:dyDescent="0.25">
      <c r="A460" s="2">
        <v>458</v>
      </c>
      <c r="B460" t="s">
        <v>2844</v>
      </c>
      <c r="C460" t="s">
        <v>2845</v>
      </c>
      <c r="D460" t="s">
        <v>2846</v>
      </c>
      <c r="E460" t="s">
        <v>2847</v>
      </c>
      <c r="F460" t="s">
        <v>391</v>
      </c>
      <c r="G460" t="s">
        <v>391</v>
      </c>
      <c r="I460" t="s">
        <v>1003</v>
      </c>
      <c r="J460">
        <v>0</v>
      </c>
      <c r="K460">
        <v>0</v>
      </c>
      <c r="L460">
        <v>1000</v>
      </c>
      <c r="M460">
        <v>0</v>
      </c>
      <c r="N460">
        <v>1</v>
      </c>
      <c r="O460" s="2">
        <v>458</v>
      </c>
    </row>
    <row r="461" spans="1:20" x14ac:dyDescent="0.25">
      <c r="A461" s="2">
        <v>459</v>
      </c>
      <c r="B461" t="s">
        <v>2848</v>
      </c>
      <c r="C461" t="s">
        <v>2849</v>
      </c>
      <c r="D461" t="s">
        <v>2850</v>
      </c>
      <c r="E461" t="s">
        <v>2851</v>
      </c>
      <c r="F461" t="s">
        <v>2852</v>
      </c>
      <c r="G461" t="s">
        <v>2852</v>
      </c>
      <c r="I461" t="s">
        <v>1176</v>
      </c>
      <c r="J461">
        <v>0</v>
      </c>
      <c r="K461">
        <v>0</v>
      </c>
      <c r="L461">
        <v>1000</v>
      </c>
      <c r="M461">
        <v>0</v>
      </c>
      <c r="N461">
        <v>1</v>
      </c>
      <c r="O461" s="2">
        <v>459</v>
      </c>
    </row>
    <row r="462" spans="1:20" x14ac:dyDescent="0.25">
      <c r="A462" s="2">
        <v>460</v>
      </c>
      <c r="B462" t="s">
        <v>2853</v>
      </c>
      <c r="C462" t="s">
        <v>2854</v>
      </c>
      <c r="D462" t="s">
        <v>2855</v>
      </c>
      <c r="E462" t="s">
        <v>2856</v>
      </c>
      <c r="F462" t="s">
        <v>1197</v>
      </c>
      <c r="G462" t="s">
        <v>1198</v>
      </c>
      <c r="I462" t="s">
        <v>1880</v>
      </c>
      <c r="J462">
        <v>0</v>
      </c>
      <c r="K462">
        <v>0</v>
      </c>
      <c r="L462">
        <v>1000</v>
      </c>
      <c r="M462">
        <v>0</v>
      </c>
      <c r="N462">
        <v>1</v>
      </c>
      <c r="O462" s="2">
        <v>460</v>
      </c>
    </row>
    <row r="463" spans="1:20" x14ac:dyDescent="0.25">
      <c r="A463" s="2">
        <v>461</v>
      </c>
      <c r="B463" t="s">
        <v>384</v>
      </c>
      <c r="C463" t="s">
        <v>385</v>
      </c>
      <c r="D463" t="s">
        <v>2857</v>
      </c>
      <c r="E463" t="s">
        <v>386</v>
      </c>
      <c r="F463" t="s">
        <v>387</v>
      </c>
      <c r="G463" t="s">
        <v>655</v>
      </c>
      <c r="I463" t="s">
        <v>1445</v>
      </c>
      <c r="J463">
        <v>0</v>
      </c>
      <c r="K463">
        <v>0</v>
      </c>
      <c r="L463">
        <v>1000</v>
      </c>
      <c r="M463">
        <v>0</v>
      </c>
      <c r="N463">
        <v>1</v>
      </c>
      <c r="O463" s="2">
        <v>461</v>
      </c>
    </row>
    <row r="464" spans="1:20" x14ac:dyDescent="0.25">
      <c r="A464" s="2">
        <v>462</v>
      </c>
      <c r="B464" t="s">
        <v>2858</v>
      </c>
      <c r="C464" t="s">
        <v>2859</v>
      </c>
      <c r="D464" t="s">
        <v>2860</v>
      </c>
      <c r="E464" t="s">
        <v>2861</v>
      </c>
      <c r="F464" t="s">
        <v>2862</v>
      </c>
      <c r="G464" t="s">
        <v>2862</v>
      </c>
      <c r="I464" t="s">
        <v>1521</v>
      </c>
      <c r="J464">
        <v>0</v>
      </c>
      <c r="K464">
        <v>0</v>
      </c>
      <c r="L464">
        <v>1000</v>
      </c>
      <c r="M464">
        <v>0</v>
      </c>
      <c r="N464">
        <v>1</v>
      </c>
      <c r="O464" s="2">
        <v>462</v>
      </c>
    </row>
    <row r="465" spans="1:15" x14ac:dyDescent="0.25">
      <c r="A465" s="2">
        <v>463</v>
      </c>
      <c r="B465" t="s">
        <v>2863</v>
      </c>
      <c r="C465" t="s">
        <v>2599</v>
      </c>
      <c r="D465" t="s">
        <v>2864</v>
      </c>
      <c r="E465" t="s">
        <v>2865</v>
      </c>
      <c r="F465" t="s">
        <v>2602</v>
      </c>
      <c r="G465" t="s">
        <v>2602</v>
      </c>
      <c r="I465" t="s">
        <v>1104</v>
      </c>
      <c r="J465">
        <v>0</v>
      </c>
      <c r="K465">
        <v>0</v>
      </c>
      <c r="L465">
        <v>1000</v>
      </c>
      <c r="M465">
        <v>0</v>
      </c>
      <c r="N465">
        <v>1</v>
      </c>
      <c r="O465" s="2">
        <v>463</v>
      </c>
    </row>
    <row r="466" spans="1:15" x14ac:dyDescent="0.25">
      <c r="A466" s="2">
        <v>464</v>
      </c>
      <c r="B466" t="s">
        <v>2866</v>
      </c>
      <c r="C466" t="s">
        <v>2867</v>
      </c>
      <c r="D466" t="s">
        <v>2868</v>
      </c>
      <c r="E466" t="s">
        <v>2869</v>
      </c>
      <c r="F466" t="s">
        <v>2870</v>
      </c>
      <c r="G466" t="s">
        <v>2870</v>
      </c>
      <c r="I466" t="s">
        <v>1003</v>
      </c>
      <c r="J466">
        <v>0</v>
      </c>
      <c r="K466">
        <v>0</v>
      </c>
      <c r="L466">
        <v>1000</v>
      </c>
      <c r="M466">
        <v>0</v>
      </c>
      <c r="N466">
        <v>1</v>
      </c>
      <c r="O466" s="2">
        <v>464</v>
      </c>
    </row>
    <row r="467" spans="1:15" x14ac:dyDescent="0.25">
      <c r="A467" s="2">
        <v>465</v>
      </c>
      <c r="B467" t="s">
        <v>2871</v>
      </c>
      <c r="C467" t="s">
        <v>2872</v>
      </c>
      <c r="D467" t="s">
        <v>2873</v>
      </c>
      <c r="E467" t="s">
        <v>2874</v>
      </c>
      <c r="F467" t="s">
        <v>2875</v>
      </c>
      <c r="G467" t="s">
        <v>2875</v>
      </c>
      <c r="I467" t="s">
        <v>964</v>
      </c>
      <c r="J467">
        <v>0</v>
      </c>
      <c r="K467">
        <v>0</v>
      </c>
      <c r="L467">
        <v>1000</v>
      </c>
      <c r="M467">
        <v>0</v>
      </c>
      <c r="N467">
        <v>1</v>
      </c>
      <c r="O467" s="2">
        <v>465</v>
      </c>
    </row>
    <row r="468" spans="1:15" x14ac:dyDescent="0.25">
      <c r="A468" s="2">
        <v>466</v>
      </c>
      <c r="B468" t="s">
        <v>2876</v>
      </c>
      <c r="C468" t="s">
        <v>2877</v>
      </c>
      <c r="D468" t="s">
        <v>2878</v>
      </c>
      <c r="E468" t="s">
        <v>2879</v>
      </c>
      <c r="I468" t="s">
        <v>1682</v>
      </c>
      <c r="J468">
        <v>0</v>
      </c>
      <c r="K468">
        <v>0</v>
      </c>
      <c r="L468">
        <v>1000</v>
      </c>
      <c r="M468">
        <v>0</v>
      </c>
      <c r="N468">
        <v>1</v>
      </c>
      <c r="O468" s="2">
        <v>466</v>
      </c>
    </row>
    <row r="469" spans="1:15" x14ac:dyDescent="0.25">
      <c r="A469" s="2">
        <v>467</v>
      </c>
      <c r="B469" t="s">
        <v>2880</v>
      </c>
      <c r="C469" t="s">
        <v>2881</v>
      </c>
      <c r="D469" t="s">
        <v>2882</v>
      </c>
      <c r="E469" t="s">
        <v>2883</v>
      </c>
      <c r="F469" t="s">
        <v>2884</v>
      </c>
      <c r="G469" t="s">
        <v>2885</v>
      </c>
      <c r="I469" t="s">
        <v>1098</v>
      </c>
      <c r="J469">
        <v>0</v>
      </c>
      <c r="K469">
        <v>0</v>
      </c>
      <c r="L469">
        <v>1000</v>
      </c>
      <c r="M469">
        <v>0</v>
      </c>
      <c r="N469">
        <v>1</v>
      </c>
      <c r="O469" s="2">
        <v>467</v>
      </c>
    </row>
    <row r="470" spans="1:15" x14ac:dyDescent="0.25">
      <c r="A470" s="2">
        <v>468</v>
      </c>
      <c r="B470" t="s">
        <v>388</v>
      </c>
      <c r="C470" t="s">
        <v>389</v>
      </c>
      <c r="D470" t="s">
        <v>2886</v>
      </c>
      <c r="E470" t="s">
        <v>390</v>
      </c>
      <c r="F470" t="s">
        <v>391</v>
      </c>
      <c r="G470" t="s">
        <v>391</v>
      </c>
      <c r="I470" t="s">
        <v>1880</v>
      </c>
      <c r="J470">
        <v>0</v>
      </c>
      <c r="K470">
        <v>0</v>
      </c>
      <c r="L470">
        <v>1000</v>
      </c>
      <c r="M470">
        <v>0</v>
      </c>
      <c r="N470">
        <v>1</v>
      </c>
      <c r="O470" s="2">
        <v>468</v>
      </c>
    </row>
    <row r="471" spans="1:15" x14ac:dyDescent="0.25">
      <c r="A471" s="2">
        <v>469</v>
      </c>
      <c r="B471" t="s">
        <v>2887</v>
      </c>
      <c r="C471" t="s">
        <v>2888</v>
      </c>
      <c r="D471" t="s">
        <v>2889</v>
      </c>
      <c r="E471" t="s">
        <v>2890</v>
      </c>
      <c r="F471" t="s">
        <v>2891</v>
      </c>
      <c r="G471" t="s">
        <v>2891</v>
      </c>
      <c r="I471" t="s">
        <v>1029</v>
      </c>
      <c r="J471">
        <v>0</v>
      </c>
      <c r="K471">
        <v>0</v>
      </c>
      <c r="L471">
        <v>1000</v>
      </c>
      <c r="M471">
        <v>0</v>
      </c>
      <c r="N471">
        <v>1</v>
      </c>
      <c r="O471" s="2">
        <v>469</v>
      </c>
    </row>
    <row r="472" spans="1:15" x14ac:dyDescent="0.25">
      <c r="A472" s="2">
        <v>470</v>
      </c>
      <c r="B472" t="s">
        <v>2892</v>
      </c>
      <c r="C472" t="s">
        <v>2893</v>
      </c>
      <c r="D472" t="s">
        <v>2894</v>
      </c>
      <c r="E472" t="s">
        <v>2895</v>
      </c>
      <c r="F472" t="s">
        <v>795</v>
      </c>
      <c r="G472" t="s">
        <v>796</v>
      </c>
      <c r="I472" t="s">
        <v>1003</v>
      </c>
      <c r="J472">
        <v>0</v>
      </c>
      <c r="K472">
        <v>0</v>
      </c>
      <c r="L472">
        <v>1000</v>
      </c>
      <c r="M472">
        <v>0</v>
      </c>
      <c r="N472">
        <v>1</v>
      </c>
      <c r="O472" s="2">
        <v>470</v>
      </c>
    </row>
    <row r="473" spans="1:15" x14ac:dyDescent="0.25">
      <c r="A473" s="2">
        <v>471</v>
      </c>
      <c r="B473" t="s">
        <v>2896</v>
      </c>
      <c r="C473" t="s">
        <v>2897</v>
      </c>
      <c r="D473" t="s">
        <v>2898</v>
      </c>
      <c r="E473" t="s">
        <v>2899</v>
      </c>
      <c r="F473" t="s">
        <v>2900</v>
      </c>
      <c r="G473" t="s">
        <v>2900</v>
      </c>
      <c r="I473" t="s">
        <v>1191</v>
      </c>
      <c r="J473">
        <v>0</v>
      </c>
      <c r="K473">
        <v>0</v>
      </c>
      <c r="L473">
        <v>1000</v>
      </c>
      <c r="M473">
        <v>0</v>
      </c>
      <c r="N473">
        <v>1</v>
      </c>
      <c r="O473" s="2">
        <v>471</v>
      </c>
    </row>
    <row r="474" spans="1:15" x14ac:dyDescent="0.25">
      <c r="A474" s="2">
        <v>472</v>
      </c>
      <c r="B474" t="s">
        <v>2901</v>
      </c>
      <c r="C474" t="s">
        <v>2902</v>
      </c>
      <c r="D474" t="s">
        <v>2903</v>
      </c>
      <c r="E474" t="s">
        <v>2904</v>
      </c>
      <c r="F474" t="s">
        <v>2406</v>
      </c>
      <c r="G474" t="s">
        <v>2406</v>
      </c>
      <c r="I474" t="s">
        <v>2905</v>
      </c>
      <c r="J474">
        <v>0</v>
      </c>
      <c r="K474">
        <v>0</v>
      </c>
      <c r="L474">
        <v>1000</v>
      </c>
      <c r="M474">
        <v>0</v>
      </c>
      <c r="N474">
        <v>1</v>
      </c>
      <c r="O474" s="2">
        <v>472</v>
      </c>
    </row>
    <row r="475" spans="1:15" x14ac:dyDescent="0.25">
      <c r="A475" s="2">
        <v>473</v>
      </c>
      <c r="B475" t="s">
        <v>2906</v>
      </c>
      <c r="C475" t="s">
        <v>2907</v>
      </c>
      <c r="D475" t="s">
        <v>2908</v>
      </c>
      <c r="E475" t="s">
        <v>2909</v>
      </c>
      <c r="F475" t="s">
        <v>2910</v>
      </c>
      <c r="G475" t="s">
        <v>2911</v>
      </c>
      <c r="I475" t="s">
        <v>956</v>
      </c>
      <c r="J475">
        <v>0</v>
      </c>
      <c r="K475">
        <v>0</v>
      </c>
      <c r="L475">
        <v>1000</v>
      </c>
      <c r="M475">
        <v>0</v>
      </c>
      <c r="N475">
        <v>1</v>
      </c>
      <c r="O475" s="2">
        <v>473</v>
      </c>
    </row>
    <row r="476" spans="1:15" x14ac:dyDescent="0.25">
      <c r="A476" s="2">
        <v>474</v>
      </c>
      <c r="B476" t="s">
        <v>2912</v>
      </c>
      <c r="C476" t="s">
        <v>2913</v>
      </c>
      <c r="D476" t="s">
        <v>2914</v>
      </c>
      <c r="E476" t="s">
        <v>2915</v>
      </c>
      <c r="F476" t="s">
        <v>2205</v>
      </c>
      <c r="G476" t="s">
        <v>2206</v>
      </c>
      <c r="I476" t="s">
        <v>1123</v>
      </c>
      <c r="J476">
        <v>0</v>
      </c>
      <c r="K476">
        <v>0</v>
      </c>
      <c r="L476">
        <v>1000</v>
      </c>
      <c r="M476">
        <v>0</v>
      </c>
      <c r="N476">
        <v>1</v>
      </c>
      <c r="O476" s="2">
        <v>474</v>
      </c>
    </row>
    <row r="477" spans="1:15" x14ac:dyDescent="0.25">
      <c r="A477" s="2">
        <v>475</v>
      </c>
      <c r="B477" t="s">
        <v>2916</v>
      </c>
      <c r="C477" t="s">
        <v>2917</v>
      </c>
      <c r="D477" t="s">
        <v>2918</v>
      </c>
      <c r="E477" t="s">
        <v>2919</v>
      </c>
      <c r="F477" t="s">
        <v>2920</v>
      </c>
      <c r="G477" t="s">
        <v>2921</v>
      </c>
      <c r="I477" t="s">
        <v>1468</v>
      </c>
      <c r="J477">
        <v>0</v>
      </c>
      <c r="K477">
        <v>0</v>
      </c>
      <c r="L477">
        <v>1000</v>
      </c>
      <c r="M477">
        <v>0</v>
      </c>
      <c r="N477">
        <v>1</v>
      </c>
      <c r="O477" s="2">
        <v>475</v>
      </c>
    </row>
    <row r="478" spans="1:15" x14ac:dyDescent="0.25">
      <c r="A478" s="2">
        <v>476</v>
      </c>
      <c r="B478" t="s">
        <v>2922</v>
      </c>
      <c r="C478" t="s">
        <v>2923</v>
      </c>
      <c r="D478" t="s">
        <v>2924</v>
      </c>
      <c r="E478" t="s">
        <v>2925</v>
      </c>
      <c r="F478" t="s">
        <v>2926</v>
      </c>
      <c r="G478" t="s">
        <v>2926</v>
      </c>
      <c r="I478" t="s">
        <v>956</v>
      </c>
      <c r="J478">
        <v>0</v>
      </c>
      <c r="K478">
        <v>0</v>
      </c>
      <c r="L478">
        <v>1000</v>
      </c>
      <c r="M478">
        <v>0</v>
      </c>
      <c r="N478">
        <v>1</v>
      </c>
      <c r="O478" s="2">
        <v>476</v>
      </c>
    </row>
    <row r="479" spans="1:15" x14ac:dyDescent="0.25">
      <c r="A479" s="2">
        <v>477</v>
      </c>
      <c r="B479" t="s">
        <v>2927</v>
      </c>
      <c r="C479" t="s">
        <v>2928</v>
      </c>
      <c r="D479" t="s">
        <v>2929</v>
      </c>
      <c r="E479" t="s">
        <v>2930</v>
      </c>
      <c r="F479" t="s">
        <v>2931</v>
      </c>
      <c r="G479" t="s">
        <v>2932</v>
      </c>
      <c r="I479" t="s">
        <v>970</v>
      </c>
      <c r="J479">
        <v>0</v>
      </c>
      <c r="K479">
        <v>0</v>
      </c>
      <c r="L479">
        <v>1000</v>
      </c>
      <c r="M479">
        <v>0</v>
      </c>
      <c r="N479">
        <v>1</v>
      </c>
      <c r="O479" s="2">
        <v>477</v>
      </c>
    </row>
    <row r="480" spans="1:15" x14ac:dyDescent="0.25">
      <c r="A480" s="2">
        <v>478</v>
      </c>
      <c r="B480" t="s">
        <v>2933</v>
      </c>
      <c r="C480" t="s">
        <v>2934</v>
      </c>
      <c r="D480" t="s">
        <v>2935</v>
      </c>
      <c r="E480" t="s">
        <v>2936</v>
      </c>
      <c r="F480" t="s">
        <v>2937</v>
      </c>
      <c r="G480" t="s">
        <v>2938</v>
      </c>
      <c r="I480" t="s">
        <v>956</v>
      </c>
      <c r="J480">
        <v>0</v>
      </c>
      <c r="K480">
        <v>0</v>
      </c>
      <c r="L480">
        <v>1000</v>
      </c>
      <c r="M480">
        <v>0</v>
      </c>
      <c r="N480">
        <v>1</v>
      </c>
      <c r="O480" s="2">
        <v>478</v>
      </c>
    </row>
    <row r="481" spans="1:20" x14ac:dyDescent="0.25">
      <c r="A481" s="2">
        <v>479</v>
      </c>
      <c r="B481" t="s">
        <v>2939</v>
      </c>
      <c r="C481" t="s">
        <v>2940</v>
      </c>
      <c r="D481" t="s">
        <v>2941</v>
      </c>
      <c r="E481" t="s">
        <v>2942</v>
      </c>
      <c r="F481" t="s">
        <v>2943</v>
      </c>
      <c r="G481" t="s">
        <v>2943</v>
      </c>
      <c r="I481" t="s">
        <v>921</v>
      </c>
      <c r="J481">
        <v>0</v>
      </c>
      <c r="K481">
        <v>0</v>
      </c>
      <c r="L481">
        <v>1000</v>
      </c>
      <c r="M481">
        <v>0</v>
      </c>
      <c r="N481">
        <v>1</v>
      </c>
      <c r="O481" s="2">
        <v>479</v>
      </c>
    </row>
    <row r="482" spans="1:20" x14ac:dyDescent="0.25">
      <c r="A482" s="2">
        <v>480</v>
      </c>
      <c r="B482" t="s">
        <v>2944</v>
      </c>
      <c r="C482" t="s">
        <v>2945</v>
      </c>
      <c r="D482" t="s">
        <v>2946</v>
      </c>
      <c r="E482" t="s">
        <v>2947</v>
      </c>
      <c r="F482" t="s">
        <v>2948</v>
      </c>
      <c r="G482" t="s">
        <v>2948</v>
      </c>
      <c r="I482" t="s">
        <v>2949</v>
      </c>
      <c r="J482">
        <v>0</v>
      </c>
      <c r="K482">
        <v>0</v>
      </c>
      <c r="L482">
        <v>1000</v>
      </c>
      <c r="M482">
        <v>0</v>
      </c>
      <c r="N482">
        <v>1</v>
      </c>
      <c r="O482" s="2">
        <v>480</v>
      </c>
    </row>
    <row r="483" spans="1:20" x14ac:dyDescent="0.25">
      <c r="A483" s="2">
        <v>481</v>
      </c>
      <c r="B483" t="s">
        <v>2950</v>
      </c>
      <c r="C483" t="s">
        <v>2951</v>
      </c>
      <c r="D483" t="s">
        <v>2952</v>
      </c>
      <c r="E483" t="s">
        <v>2953</v>
      </c>
      <c r="F483" t="s">
        <v>2954</v>
      </c>
      <c r="G483" t="s">
        <v>2954</v>
      </c>
      <c r="I483" t="s">
        <v>2427</v>
      </c>
      <c r="J483">
        <v>0</v>
      </c>
      <c r="K483">
        <v>0</v>
      </c>
      <c r="L483">
        <v>1000</v>
      </c>
      <c r="M483">
        <v>0</v>
      </c>
      <c r="N483">
        <v>1</v>
      </c>
      <c r="O483" s="2">
        <v>481</v>
      </c>
    </row>
    <row r="484" spans="1:20" x14ac:dyDescent="0.25">
      <c r="A484" s="2">
        <v>482</v>
      </c>
      <c r="B484" t="s">
        <v>2955</v>
      </c>
      <c r="C484" t="s">
        <v>2956</v>
      </c>
      <c r="D484" t="s">
        <v>2957</v>
      </c>
      <c r="E484" t="s">
        <v>2958</v>
      </c>
      <c r="F484" t="s">
        <v>2959</v>
      </c>
      <c r="G484" t="s">
        <v>2959</v>
      </c>
      <c r="I484" t="s">
        <v>970</v>
      </c>
      <c r="J484">
        <v>0</v>
      </c>
      <c r="K484">
        <v>0</v>
      </c>
      <c r="L484">
        <v>1000</v>
      </c>
      <c r="M484">
        <v>0</v>
      </c>
      <c r="N484">
        <v>1</v>
      </c>
      <c r="O484" s="2">
        <v>482</v>
      </c>
    </row>
    <row r="485" spans="1:20" x14ac:dyDescent="0.25">
      <c r="A485" s="2">
        <v>483</v>
      </c>
      <c r="B485" t="s">
        <v>2960</v>
      </c>
      <c r="C485" t="s">
        <v>2961</v>
      </c>
      <c r="D485" t="s">
        <v>2962</v>
      </c>
      <c r="E485" t="s">
        <v>2963</v>
      </c>
      <c r="F485" t="s">
        <v>2964</v>
      </c>
      <c r="G485" t="s">
        <v>2964</v>
      </c>
      <c r="I485" t="s">
        <v>921</v>
      </c>
      <c r="J485">
        <v>0</v>
      </c>
      <c r="K485">
        <v>0</v>
      </c>
      <c r="L485">
        <v>1000</v>
      </c>
      <c r="M485">
        <v>0</v>
      </c>
      <c r="N485">
        <v>1</v>
      </c>
      <c r="O485" s="2">
        <v>483</v>
      </c>
      <c r="T485" s="23"/>
    </row>
    <row r="486" spans="1:20" x14ac:dyDescent="0.25">
      <c r="A486" s="2">
        <v>484</v>
      </c>
      <c r="B486" t="s">
        <v>2965</v>
      </c>
      <c r="C486" t="s">
        <v>2966</v>
      </c>
      <c r="D486" t="s">
        <v>2967</v>
      </c>
      <c r="E486" t="s">
        <v>2968</v>
      </c>
      <c r="F486" t="s">
        <v>325</v>
      </c>
      <c r="G486" t="s">
        <v>651</v>
      </c>
      <c r="I486" t="s">
        <v>1003</v>
      </c>
      <c r="J486">
        <v>0</v>
      </c>
      <c r="K486">
        <v>0</v>
      </c>
      <c r="L486">
        <v>1000</v>
      </c>
      <c r="M486">
        <v>0</v>
      </c>
      <c r="N486">
        <v>1</v>
      </c>
      <c r="O486" s="2">
        <v>484</v>
      </c>
    </row>
    <row r="487" spans="1:20" x14ac:dyDescent="0.25">
      <c r="A487" s="2">
        <v>485</v>
      </c>
      <c r="B487" t="s">
        <v>2969</v>
      </c>
      <c r="C487" t="s">
        <v>2970</v>
      </c>
      <c r="D487" t="s">
        <v>2971</v>
      </c>
      <c r="E487" t="s">
        <v>2972</v>
      </c>
      <c r="F487" t="s">
        <v>2973</v>
      </c>
      <c r="G487" t="s">
        <v>2973</v>
      </c>
      <c r="I487" t="s">
        <v>964</v>
      </c>
      <c r="J487">
        <v>0</v>
      </c>
      <c r="K487">
        <v>0</v>
      </c>
      <c r="L487">
        <v>1000</v>
      </c>
      <c r="M487">
        <v>0</v>
      </c>
      <c r="N487">
        <v>1</v>
      </c>
      <c r="O487" s="2">
        <v>485</v>
      </c>
    </row>
    <row r="488" spans="1:20" x14ac:dyDescent="0.25">
      <c r="A488" s="2">
        <v>486</v>
      </c>
      <c r="B488" t="s">
        <v>2974</v>
      </c>
      <c r="C488" t="s">
        <v>2975</v>
      </c>
      <c r="D488" t="s">
        <v>2976</v>
      </c>
      <c r="E488" t="s">
        <v>2977</v>
      </c>
      <c r="F488" t="s">
        <v>2211</v>
      </c>
      <c r="G488" t="s">
        <v>2212</v>
      </c>
      <c r="I488" t="s">
        <v>956</v>
      </c>
      <c r="J488">
        <v>0</v>
      </c>
      <c r="K488">
        <v>0</v>
      </c>
      <c r="L488">
        <v>1000</v>
      </c>
      <c r="M488">
        <v>0</v>
      </c>
      <c r="N488">
        <v>1</v>
      </c>
      <c r="O488" s="2">
        <v>486</v>
      </c>
    </row>
    <row r="489" spans="1:20" x14ac:dyDescent="0.25">
      <c r="A489" s="2">
        <v>487</v>
      </c>
      <c r="B489" t="s">
        <v>2978</v>
      </c>
      <c r="C489" t="s">
        <v>2979</v>
      </c>
      <c r="D489" t="s">
        <v>2980</v>
      </c>
      <c r="E489" t="s">
        <v>2981</v>
      </c>
      <c r="F489" t="s">
        <v>2982</v>
      </c>
      <c r="G489" t="s">
        <v>2983</v>
      </c>
      <c r="I489" t="s">
        <v>950</v>
      </c>
      <c r="J489">
        <v>0</v>
      </c>
      <c r="K489">
        <v>0</v>
      </c>
      <c r="L489">
        <v>1000</v>
      </c>
      <c r="M489">
        <v>0</v>
      </c>
      <c r="N489">
        <v>1</v>
      </c>
      <c r="O489" s="2">
        <v>487</v>
      </c>
    </row>
    <row r="490" spans="1:20" x14ac:dyDescent="0.25">
      <c r="A490" s="2">
        <v>488</v>
      </c>
      <c r="B490" t="s">
        <v>2984</v>
      </c>
      <c r="C490" t="s">
        <v>2985</v>
      </c>
      <c r="D490" t="s">
        <v>2986</v>
      </c>
      <c r="E490" t="s">
        <v>2987</v>
      </c>
      <c r="F490" t="s">
        <v>2416</v>
      </c>
      <c r="G490" t="s">
        <v>2416</v>
      </c>
      <c r="I490" t="s">
        <v>1003</v>
      </c>
      <c r="J490">
        <v>0</v>
      </c>
      <c r="K490">
        <v>0</v>
      </c>
      <c r="L490">
        <v>1000</v>
      </c>
      <c r="M490">
        <v>0</v>
      </c>
      <c r="N490">
        <v>1</v>
      </c>
      <c r="O490" s="2">
        <v>488</v>
      </c>
    </row>
    <row r="491" spans="1:20" x14ac:dyDescent="0.25">
      <c r="A491" s="2">
        <v>489</v>
      </c>
      <c r="B491" t="s">
        <v>2988</v>
      </c>
      <c r="C491" t="s">
        <v>2989</v>
      </c>
      <c r="D491" t="s">
        <v>2990</v>
      </c>
      <c r="E491" t="s">
        <v>2991</v>
      </c>
      <c r="F491" t="s">
        <v>2992</v>
      </c>
      <c r="G491" t="s">
        <v>2992</v>
      </c>
      <c r="I491" t="s">
        <v>1118</v>
      </c>
      <c r="J491">
        <v>0</v>
      </c>
      <c r="K491">
        <v>0</v>
      </c>
      <c r="L491">
        <v>1000</v>
      </c>
      <c r="M491">
        <v>0</v>
      </c>
      <c r="N491">
        <v>1</v>
      </c>
      <c r="O491" s="2">
        <v>489</v>
      </c>
    </row>
    <row r="492" spans="1:20" x14ac:dyDescent="0.25">
      <c r="A492" s="2">
        <v>490</v>
      </c>
      <c r="B492" t="s">
        <v>2993</v>
      </c>
      <c r="C492" t="s">
        <v>2994</v>
      </c>
      <c r="D492" t="s">
        <v>2995</v>
      </c>
      <c r="E492" t="s">
        <v>2996</v>
      </c>
      <c r="F492" t="s">
        <v>2997</v>
      </c>
      <c r="G492" t="s">
        <v>2998</v>
      </c>
      <c r="I492" t="s">
        <v>984</v>
      </c>
      <c r="J492">
        <v>0</v>
      </c>
      <c r="K492">
        <v>0</v>
      </c>
      <c r="L492">
        <v>1000</v>
      </c>
      <c r="M492">
        <v>0</v>
      </c>
      <c r="N492">
        <v>1</v>
      </c>
      <c r="O492" s="2">
        <v>490</v>
      </c>
    </row>
    <row r="493" spans="1:20" x14ac:dyDescent="0.25">
      <c r="A493" s="2">
        <v>491</v>
      </c>
      <c r="B493" t="s">
        <v>2999</v>
      </c>
      <c r="C493" t="s">
        <v>3000</v>
      </c>
      <c r="D493" t="s">
        <v>3001</v>
      </c>
      <c r="E493" t="s">
        <v>3002</v>
      </c>
      <c r="F493" t="s">
        <v>3003</v>
      </c>
      <c r="G493" t="s">
        <v>3003</v>
      </c>
      <c r="I493" t="s">
        <v>3004</v>
      </c>
      <c r="J493">
        <v>0</v>
      </c>
      <c r="K493">
        <v>0</v>
      </c>
      <c r="L493">
        <v>1000</v>
      </c>
      <c r="M493">
        <v>0</v>
      </c>
      <c r="N493">
        <v>1</v>
      </c>
      <c r="O493" s="2">
        <v>491</v>
      </c>
    </row>
    <row r="494" spans="1:20" x14ac:dyDescent="0.25">
      <c r="A494" s="2">
        <v>492</v>
      </c>
      <c r="B494" t="s">
        <v>3005</v>
      </c>
      <c r="C494" t="s">
        <v>3006</v>
      </c>
      <c r="D494" t="s">
        <v>3007</v>
      </c>
      <c r="E494" t="s">
        <v>3008</v>
      </c>
      <c r="F494" t="s">
        <v>3009</v>
      </c>
      <c r="G494" t="s">
        <v>3009</v>
      </c>
      <c r="I494" t="s">
        <v>978</v>
      </c>
      <c r="J494">
        <v>0</v>
      </c>
      <c r="K494">
        <v>0</v>
      </c>
      <c r="L494">
        <v>1000</v>
      </c>
      <c r="M494">
        <v>0</v>
      </c>
      <c r="N494">
        <v>1</v>
      </c>
      <c r="O494" s="2">
        <v>492</v>
      </c>
    </row>
    <row r="495" spans="1:20" x14ac:dyDescent="0.25">
      <c r="A495" s="2">
        <v>493</v>
      </c>
      <c r="B495" t="s">
        <v>3010</v>
      </c>
      <c r="C495" t="s">
        <v>3011</v>
      </c>
      <c r="D495" t="s">
        <v>3012</v>
      </c>
      <c r="E495" t="s">
        <v>3013</v>
      </c>
      <c r="F495" t="s">
        <v>391</v>
      </c>
      <c r="G495" t="s">
        <v>391</v>
      </c>
      <c r="I495" t="s">
        <v>1176</v>
      </c>
      <c r="J495">
        <v>0</v>
      </c>
      <c r="K495">
        <v>0</v>
      </c>
      <c r="L495">
        <v>1000</v>
      </c>
      <c r="M495">
        <v>0</v>
      </c>
      <c r="N495">
        <v>1</v>
      </c>
      <c r="O495" s="2">
        <v>493</v>
      </c>
    </row>
    <row r="496" spans="1:20" x14ac:dyDescent="0.25">
      <c r="A496" s="2">
        <v>494</v>
      </c>
      <c r="B496" t="s">
        <v>3014</v>
      </c>
      <c r="C496" t="s">
        <v>3015</v>
      </c>
      <c r="D496" t="s">
        <v>3016</v>
      </c>
      <c r="E496" t="s">
        <v>3017</v>
      </c>
      <c r="F496" t="s">
        <v>3018</v>
      </c>
      <c r="G496" t="s">
        <v>3018</v>
      </c>
      <c r="I496" t="s">
        <v>997</v>
      </c>
      <c r="J496">
        <v>0</v>
      </c>
      <c r="K496">
        <v>0</v>
      </c>
      <c r="L496">
        <v>1000</v>
      </c>
      <c r="M496">
        <v>0</v>
      </c>
      <c r="N496">
        <v>1</v>
      </c>
      <c r="O496" s="2">
        <v>494</v>
      </c>
    </row>
    <row r="497" spans="1:20" x14ac:dyDescent="0.25">
      <c r="A497" s="2">
        <v>495</v>
      </c>
      <c r="B497" t="s">
        <v>3019</v>
      </c>
      <c r="C497" t="s">
        <v>3020</v>
      </c>
      <c r="D497" t="s">
        <v>3021</v>
      </c>
      <c r="E497" t="s">
        <v>3022</v>
      </c>
      <c r="F497" t="s">
        <v>3023</v>
      </c>
      <c r="G497" t="s">
        <v>3023</v>
      </c>
      <c r="I497" t="s">
        <v>1008</v>
      </c>
      <c r="J497">
        <v>0</v>
      </c>
      <c r="K497">
        <v>0</v>
      </c>
      <c r="L497">
        <v>1000</v>
      </c>
      <c r="M497">
        <v>0</v>
      </c>
      <c r="N497">
        <v>1</v>
      </c>
      <c r="O497" s="2">
        <v>495</v>
      </c>
    </row>
    <row r="498" spans="1:20" x14ac:dyDescent="0.25">
      <c r="A498" s="2">
        <v>496</v>
      </c>
      <c r="B498" t="s">
        <v>3024</v>
      </c>
      <c r="C498" t="s">
        <v>3025</v>
      </c>
      <c r="D498" t="s">
        <v>3026</v>
      </c>
      <c r="E498" t="s">
        <v>3027</v>
      </c>
      <c r="F498" t="s">
        <v>3028</v>
      </c>
      <c r="G498" t="s">
        <v>3028</v>
      </c>
      <c r="I498" t="s">
        <v>956</v>
      </c>
      <c r="J498">
        <v>0</v>
      </c>
      <c r="K498">
        <v>0</v>
      </c>
      <c r="L498">
        <v>1000</v>
      </c>
      <c r="M498">
        <v>0</v>
      </c>
      <c r="N498">
        <v>1</v>
      </c>
      <c r="O498" s="2">
        <v>496</v>
      </c>
    </row>
    <row r="499" spans="1:20" x14ac:dyDescent="0.25">
      <c r="A499" s="2">
        <v>497</v>
      </c>
      <c r="B499" t="s">
        <v>3029</v>
      </c>
      <c r="C499" t="s">
        <v>3030</v>
      </c>
      <c r="D499" t="s">
        <v>3031</v>
      </c>
      <c r="E499" t="s">
        <v>3032</v>
      </c>
      <c r="F499" t="s">
        <v>3033</v>
      </c>
      <c r="G499" t="s">
        <v>3033</v>
      </c>
      <c r="I499" t="s">
        <v>956</v>
      </c>
      <c r="J499">
        <v>0</v>
      </c>
      <c r="K499">
        <v>0</v>
      </c>
      <c r="L499">
        <v>1000</v>
      </c>
      <c r="M499">
        <v>0</v>
      </c>
      <c r="N499">
        <v>1</v>
      </c>
      <c r="O499" s="2">
        <v>497</v>
      </c>
      <c r="T499" s="23"/>
    </row>
    <row r="500" spans="1:20" x14ac:dyDescent="0.25">
      <c r="A500" s="2">
        <v>498</v>
      </c>
      <c r="B500" t="s">
        <v>3034</v>
      </c>
      <c r="C500" t="s">
        <v>3035</v>
      </c>
      <c r="D500" t="s">
        <v>3036</v>
      </c>
      <c r="E500" t="s">
        <v>3037</v>
      </c>
      <c r="F500" t="s">
        <v>3038</v>
      </c>
      <c r="G500" t="s">
        <v>3039</v>
      </c>
      <c r="I500" t="s">
        <v>1029</v>
      </c>
      <c r="J500">
        <v>0</v>
      </c>
      <c r="K500">
        <v>0</v>
      </c>
      <c r="L500">
        <v>1000</v>
      </c>
      <c r="M500">
        <v>0</v>
      </c>
      <c r="N500">
        <v>1</v>
      </c>
      <c r="O500" s="2">
        <v>498</v>
      </c>
    </row>
    <row r="501" spans="1:20" x14ac:dyDescent="0.25">
      <c r="A501" s="2">
        <v>499</v>
      </c>
      <c r="B501" t="s">
        <v>3040</v>
      </c>
      <c r="C501" t="s">
        <v>3041</v>
      </c>
      <c r="D501" t="s">
        <v>3042</v>
      </c>
      <c r="E501" t="s">
        <v>3043</v>
      </c>
      <c r="F501" t="s">
        <v>3044</v>
      </c>
      <c r="G501" t="s">
        <v>3044</v>
      </c>
      <c r="I501" t="s">
        <v>950</v>
      </c>
      <c r="J501">
        <v>0</v>
      </c>
      <c r="K501">
        <v>0</v>
      </c>
      <c r="L501">
        <v>1000</v>
      </c>
      <c r="M501">
        <v>0</v>
      </c>
      <c r="N501">
        <v>1</v>
      </c>
      <c r="O501" s="2">
        <v>499</v>
      </c>
    </row>
    <row r="502" spans="1:20" x14ac:dyDescent="0.25">
      <c r="A502" s="2">
        <v>500</v>
      </c>
      <c r="B502" t="s">
        <v>3045</v>
      </c>
      <c r="C502" t="s">
        <v>3046</v>
      </c>
      <c r="D502" t="s">
        <v>3047</v>
      </c>
      <c r="E502" t="s">
        <v>3048</v>
      </c>
      <c r="F502" t="s">
        <v>3049</v>
      </c>
      <c r="G502" t="s">
        <v>3049</v>
      </c>
      <c r="I502" t="s">
        <v>1649</v>
      </c>
      <c r="J502">
        <v>0</v>
      </c>
      <c r="K502">
        <v>0</v>
      </c>
      <c r="L502">
        <v>1000</v>
      </c>
      <c r="M502">
        <v>0</v>
      </c>
      <c r="N502">
        <v>1</v>
      </c>
      <c r="O502" s="2">
        <v>500</v>
      </c>
    </row>
    <row r="503" spans="1:20" x14ac:dyDescent="0.25">
      <c r="A503" s="2">
        <v>501</v>
      </c>
      <c r="B503" t="s">
        <v>392</v>
      </c>
      <c r="C503" t="s">
        <v>393</v>
      </c>
      <c r="D503" t="s">
        <v>3050</v>
      </c>
      <c r="E503" t="s">
        <v>394</v>
      </c>
      <c r="F503" t="s">
        <v>395</v>
      </c>
      <c r="G503" t="s">
        <v>656</v>
      </c>
      <c r="I503" t="s">
        <v>1176</v>
      </c>
      <c r="J503">
        <v>0</v>
      </c>
      <c r="K503">
        <v>0</v>
      </c>
      <c r="L503">
        <v>1000</v>
      </c>
      <c r="M503">
        <v>0</v>
      </c>
      <c r="N503">
        <v>1</v>
      </c>
      <c r="O503" s="2">
        <v>501</v>
      </c>
    </row>
    <row r="504" spans="1:20" x14ac:dyDescent="0.25">
      <c r="A504" s="2">
        <v>502</v>
      </c>
      <c r="B504" t="s">
        <v>3051</v>
      </c>
      <c r="C504" t="s">
        <v>3052</v>
      </c>
      <c r="D504" t="s">
        <v>3053</v>
      </c>
      <c r="E504" t="s">
        <v>3054</v>
      </c>
      <c r="F504" t="s">
        <v>3055</v>
      </c>
      <c r="G504" t="s">
        <v>3055</v>
      </c>
      <c r="I504" t="s">
        <v>956</v>
      </c>
      <c r="J504">
        <v>0</v>
      </c>
      <c r="K504">
        <v>0</v>
      </c>
      <c r="L504">
        <v>1000</v>
      </c>
      <c r="M504">
        <v>0</v>
      </c>
      <c r="N504">
        <v>1</v>
      </c>
      <c r="O504" s="2">
        <v>502</v>
      </c>
    </row>
    <row r="505" spans="1:20" x14ac:dyDescent="0.25">
      <c r="A505" s="2">
        <v>503</v>
      </c>
      <c r="B505" t="s">
        <v>3056</v>
      </c>
      <c r="C505" t="s">
        <v>3057</v>
      </c>
      <c r="D505" t="s">
        <v>3058</v>
      </c>
      <c r="E505" t="s">
        <v>3059</v>
      </c>
      <c r="F505" t="s">
        <v>2433</v>
      </c>
      <c r="G505" t="s">
        <v>2433</v>
      </c>
      <c r="I505" t="s">
        <v>921</v>
      </c>
      <c r="J505">
        <v>0</v>
      </c>
      <c r="K505">
        <v>0</v>
      </c>
      <c r="L505">
        <v>1000</v>
      </c>
      <c r="M505">
        <v>0</v>
      </c>
      <c r="N505">
        <v>1</v>
      </c>
      <c r="O505" s="2">
        <v>503</v>
      </c>
    </row>
    <row r="506" spans="1:20" x14ac:dyDescent="0.25">
      <c r="A506" s="2">
        <v>504</v>
      </c>
      <c r="B506" t="s">
        <v>3060</v>
      </c>
      <c r="C506" t="s">
        <v>3061</v>
      </c>
      <c r="D506" t="s">
        <v>3062</v>
      </c>
      <c r="E506" t="s">
        <v>3063</v>
      </c>
      <c r="F506" t="s">
        <v>395</v>
      </c>
      <c r="G506" t="s">
        <v>656</v>
      </c>
      <c r="I506" t="s">
        <v>1008</v>
      </c>
      <c r="J506">
        <v>0</v>
      </c>
      <c r="K506">
        <v>0</v>
      </c>
      <c r="L506">
        <v>1000</v>
      </c>
      <c r="M506">
        <v>0</v>
      </c>
      <c r="N506">
        <v>1</v>
      </c>
      <c r="O506" s="2">
        <v>504</v>
      </c>
    </row>
    <row r="507" spans="1:20" x14ac:dyDescent="0.25">
      <c r="A507" s="2">
        <v>505</v>
      </c>
      <c r="B507" t="s">
        <v>3064</v>
      </c>
      <c r="C507" t="s">
        <v>3065</v>
      </c>
      <c r="D507" t="s">
        <v>3066</v>
      </c>
      <c r="E507" t="s">
        <v>3067</v>
      </c>
      <c r="F507" t="s">
        <v>3068</v>
      </c>
      <c r="G507" t="s">
        <v>3069</v>
      </c>
      <c r="I507" t="s">
        <v>956</v>
      </c>
      <c r="J507">
        <v>0</v>
      </c>
      <c r="K507">
        <v>0</v>
      </c>
      <c r="L507">
        <v>1000</v>
      </c>
      <c r="M507">
        <v>0</v>
      </c>
      <c r="N507">
        <v>1</v>
      </c>
      <c r="O507" s="2">
        <v>505</v>
      </c>
    </row>
    <row r="508" spans="1:20" x14ac:dyDescent="0.25">
      <c r="A508" s="2">
        <v>506</v>
      </c>
      <c r="B508" t="s">
        <v>3070</v>
      </c>
      <c r="C508" t="s">
        <v>3071</v>
      </c>
      <c r="D508" t="s">
        <v>3072</v>
      </c>
      <c r="E508" t="s">
        <v>3073</v>
      </c>
      <c r="F508" t="s">
        <v>3074</v>
      </c>
      <c r="G508" t="s">
        <v>3074</v>
      </c>
      <c r="I508" t="s">
        <v>3075</v>
      </c>
      <c r="J508">
        <v>0</v>
      </c>
      <c r="K508">
        <v>0</v>
      </c>
      <c r="L508">
        <v>1000</v>
      </c>
      <c r="M508">
        <v>0</v>
      </c>
      <c r="N508">
        <v>1</v>
      </c>
      <c r="O508" s="2">
        <v>506</v>
      </c>
    </row>
    <row r="509" spans="1:20" x14ac:dyDescent="0.25">
      <c r="A509" s="2">
        <v>507</v>
      </c>
      <c r="B509" t="s">
        <v>396</v>
      </c>
      <c r="C509" t="s">
        <v>397</v>
      </c>
      <c r="D509" t="s">
        <v>3076</v>
      </c>
      <c r="E509" t="s">
        <v>398</v>
      </c>
      <c r="F509" t="s">
        <v>399</v>
      </c>
      <c r="G509" t="s">
        <v>399</v>
      </c>
      <c r="I509" t="s">
        <v>1176</v>
      </c>
      <c r="J509">
        <v>0</v>
      </c>
      <c r="K509">
        <v>0</v>
      </c>
      <c r="L509">
        <v>1000</v>
      </c>
      <c r="M509">
        <v>0</v>
      </c>
      <c r="N509">
        <v>1</v>
      </c>
      <c r="O509" s="2">
        <v>507</v>
      </c>
    </row>
    <row r="510" spans="1:20" x14ac:dyDescent="0.25">
      <c r="A510" s="2">
        <v>508</v>
      </c>
      <c r="B510" t="s">
        <v>3077</v>
      </c>
      <c r="C510" t="s">
        <v>3078</v>
      </c>
      <c r="D510" t="s">
        <v>3079</v>
      </c>
      <c r="E510" t="s">
        <v>3080</v>
      </c>
      <c r="F510" t="s">
        <v>792</v>
      </c>
      <c r="G510" t="s">
        <v>792</v>
      </c>
      <c r="I510" t="s">
        <v>956</v>
      </c>
      <c r="J510">
        <v>0</v>
      </c>
      <c r="K510">
        <v>0</v>
      </c>
      <c r="L510">
        <v>1000</v>
      </c>
      <c r="M510">
        <v>0</v>
      </c>
      <c r="N510">
        <v>1</v>
      </c>
      <c r="O510" s="2">
        <v>508</v>
      </c>
    </row>
    <row r="511" spans="1:20" x14ac:dyDescent="0.25">
      <c r="A511" s="2">
        <v>509</v>
      </c>
      <c r="B511" t="s">
        <v>3081</v>
      </c>
      <c r="C511" t="s">
        <v>3082</v>
      </c>
      <c r="D511" t="s">
        <v>3083</v>
      </c>
      <c r="E511" t="s">
        <v>3084</v>
      </c>
      <c r="F511" t="s">
        <v>3085</v>
      </c>
      <c r="G511" t="s">
        <v>3085</v>
      </c>
      <c r="I511" t="s">
        <v>1521</v>
      </c>
      <c r="J511">
        <v>0</v>
      </c>
      <c r="K511">
        <v>0</v>
      </c>
      <c r="L511">
        <v>1000</v>
      </c>
      <c r="M511">
        <v>0</v>
      </c>
      <c r="N511">
        <v>1</v>
      </c>
      <c r="O511" s="2">
        <v>509</v>
      </c>
    </row>
    <row r="512" spans="1:20" x14ac:dyDescent="0.25">
      <c r="A512" s="2">
        <v>510</v>
      </c>
      <c r="B512" t="s">
        <v>3086</v>
      </c>
      <c r="C512" t="s">
        <v>3087</v>
      </c>
      <c r="D512" t="s">
        <v>3088</v>
      </c>
      <c r="E512" t="s">
        <v>3089</v>
      </c>
      <c r="F512" t="s">
        <v>3090</v>
      </c>
      <c r="G512" t="s">
        <v>3091</v>
      </c>
      <c r="I512" t="s">
        <v>1093</v>
      </c>
      <c r="J512">
        <v>0</v>
      </c>
      <c r="K512">
        <v>0</v>
      </c>
      <c r="L512">
        <v>1000</v>
      </c>
      <c r="M512">
        <v>0</v>
      </c>
      <c r="N512">
        <v>1</v>
      </c>
      <c r="O512" s="2">
        <v>510</v>
      </c>
    </row>
    <row r="513" spans="1:15" x14ac:dyDescent="0.25">
      <c r="A513" s="2">
        <v>511</v>
      </c>
      <c r="B513" t="s">
        <v>3092</v>
      </c>
      <c r="C513" t="s">
        <v>3093</v>
      </c>
      <c r="D513" t="s">
        <v>3094</v>
      </c>
      <c r="E513" t="s">
        <v>3095</v>
      </c>
      <c r="F513" t="s">
        <v>500</v>
      </c>
      <c r="G513" t="s">
        <v>665</v>
      </c>
      <c r="I513" t="s">
        <v>3096</v>
      </c>
      <c r="J513">
        <v>0</v>
      </c>
      <c r="K513">
        <v>0</v>
      </c>
      <c r="L513">
        <v>1000</v>
      </c>
      <c r="M513">
        <v>0</v>
      </c>
      <c r="N513">
        <v>1</v>
      </c>
      <c r="O513" s="2">
        <v>511</v>
      </c>
    </row>
    <row r="514" spans="1:15" x14ac:dyDescent="0.25">
      <c r="A514" s="2">
        <v>512</v>
      </c>
      <c r="B514" t="s">
        <v>3097</v>
      </c>
      <c r="C514" t="s">
        <v>3098</v>
      </c>
      <c r="D514" t="s">
        <v>3099</v>
      </c>
      <c r="E514" t="s">
        <v>3100</v>
      </c>
      <c r="F514" t="s">
        <v>3101</v>
      </c>
      <c r="G514" t="s">
        <v>3101</v>
      </c>
      <c r="I514" t="s">
        <v>950</v>
      </c>
      <c r="J514">
        <v>0</v>
      </c>
      <c r="K514">
        <v>0</v>
      </c>
      <c r="L514">
        <v>1000</v>
      </c>
      <c r="M514">
        <v>0</v>
      </c>
      <c r="N514">
        <v>1</v>
      </c>
      <c r="O514" s="2">
        <v>512</v>
      </c>
    </row>
    <row r="515" spans="1:15" x14ac:dyDescent="0.25">
      <c r="A515" s="2">
        <v>513</v>
      </c>
      <c r="B515" t="s">
        <v>3102</v>
      </c>
      <c r="C515" t="s">
        <v>3103</v>
      </c>
      <c r="D515" t="s">
        <v>3104</v>
      </c>
      <c r="E515" t="s">
        <v>3105</v>
      </c>
      <c r="F515" t="s">
        <v>3106</v>
      </c>
      <c r="G515" t="s">
        <v>3106</v>
      </c>
      <c r="I515" t="s">
        <v>1746</v>
      </c>
      <c r="J515">
        <v>0</v>
      </c>
      <c r="K515">
        <v>0</v>
      </c>
      <c r="L515">
        <v>1000</v>
      </c>
      <c r="M515">
        <v>0</v>
      </c>
      <c r="N515">
        <v>1</v>
      </c>
      <c r="O515" s="2">
        <v>513</v>
      </c>
    </row>
    <row r="516" spans="1:15" x14ac:dyDescent="0.25">
      <c r="A516" s="2">
        <v>514</v>
      </c>
      <c r="B516" t="s">
        <v>3107</v>
      </c>
      <c r="C516" t="s">
        <v>3108</v>
      </c>
      <c r="D516" t="s">
        <v>3109</v>
      </c>
      <c r="E516" t="s">
        <v>3110</v>
      </c>
      <c r="F516" t="s">
        <v>3111</v>
      </c>
      <c r="G516" t="s">
        <v>3111</v>
      </c>
      <c r="I516" t="s">
        <v>956</v>
      </c>
      <c r="J516">
        <v>0</v>
      </c>
      <c r="K516">
        <v>0</v>
      </c>
      <c r="L516">
        <v>1000</v>
      </c>
      <c r="M516">
        <v>0</v>
      </c>
      <c r="N516">
        <v>1</v>
      </c>
      <c r="O516" s="2">
        <v>514</v>
      </c>
    </row>
    <row r="517" spans="1:15" x14ac:dyDescent="0.25">
      <c r="A517" s="2">
        <v>515</v>
      </c>
      <c r="B517" t="s">
        <v>3112</v>
      </c>
      <c r="C517" t="s">
        <v>3113</v>
      </c>
      <c r="D517" t="s">
        <v>3114</v>
      </c>
      <c r="E517" t="s">
        <v>3115</v>
      </c>
      <c r="F517" t="s">
        <v>3116</v>
      </c>
      <c r="G517" t="s">
        <v>3117</v>
      </c>
      <c r="I517" t="s">
        <v>1104</v>
      </c>
      <c r="J517">
        <v>0</v>
      </c>
      <c r="K517">
        <v>0</v>
      </c>
      <c r="L517">
        <v>1000</v>
      </c>
      <c r="M517">
        <v>0</v>
      </c>
      <c r="N517">
        <v>1</v>
      </c>
      <c r="O517" s="2">
        <v>515</v>
      </c>
    </row>
    <row r="518" spans="1:15" x14ac:dyDescent="0.25">
      <c r="A518" s="2">
        <v>516</v>
      </c>
      <c r="B518" t="s">
        <v>3118</v>
      </c>
      <c r="C518" t="s">
        <v>3119</v>
      </c>
      <c r="D518" t="s">
        <v>3120</v>
      </c>
      <c r="E518" t="s">
        <v>3121</v>
      </c>
      <c r="F518" t="s">
        <v>3122</v>
      </c>
      <c r="G518" t="s">
        <v>3122</v>
      </c>
      <c r="I518" t="s">
        <v>970</v>
      </c>
      <c r="J518">
        <v>0</v>
      </c>
      <c r="K518">
        <v>0</v>
      </c>
      <c r="L518">
        <v>1000</v>
      </c>
      <c r="M518">
        <v>0</v>
      </c>
      <c r="N518">
        <v>1</v>
      </c>
      <c r="O518" s="2">
        <v>516</v>
      </c>
    </row>
    <row r="519" spans="1:15" x14ac:dyDescent="0.25">
      <c r="A519" s="2">
        <v>517</v>
      </c>
      <c r="B519" t="s">
        <v>3123</v>
      </c>
      <c r="C519" t="s">
        <v>3124</v>
      </c>
      <c r="D519" t="s">
        <v>3125</v>
      </c>
      <c r="E519" t="s">
        <v>3126</v>
      </c>
      <c r="F519" t="s">
        <v>3127</v>
      </c>
      <c r="G519" t="s">
        <v>3127</v>
      </c>
      <c r="I519" t="s">
        <v>1468</v>
      </c>
      <c r="J519">
        <v>0</v>
      </c>
      <c r="K519">
        <v>0</v>
      </c>
      <c r="L519">
        <v>1000</v>
      </c>
      <c r="M519">
        <v>0</v>
      </c>
      <c r="N519">
        <v>1</v>
      </c>
      <c r="O519" s="2">
        <v>517</v>
      </c>
    </row>
    <row r="520" spans="1:15" x14ac:dyDescent="0.25">
      <c r="A520" s="2">
        <v>518</v>
      </c>
      <c r="B520" t="s">
        <v>3128</v>
      </c>
      <c r="C520" t="s">
        <v>3129</v>
      </c>
      <c r="D520" t="s">
        <v>3130</v>
      </c>
      <c r="E520" t="s">
        <v>3131</v>
      </c>
      <c r="F520" t="s">
        <v>3132</v>
      </c>
      <c r="G520" t="s">
        <v>1891</v>
      </c>
      <c r="I520" t="s">
        <v>1270</v>
      </c>
      <c r="J520">
        <v>0</v>
      </c>
      <c r="K520">
        <v>0</v>
      </c>
      <c r="L520">
        <v>1000</v>
      </c>
      <c r="M520">
        <v>0</v>
      </c>
      <c r="N520">
        <v>1</v>
      </c>
      <c r="O520" s="2">
        <v>518</v>
      </c>
    </row>
    <row r="521" spans="1:15" x14ac:dyDescent="0.25">
      <c r="A521" s="2">
        <v>519</v>
      </c>
      <c r="B521" t="s">
        <v>3133</v>
      </c>
      <c r="C521" t="s">
        <v>3134</v>
      </c>
      <c r="D521" t="s">
        <v>3135</v>
      </c>
      <c r="E521" t="s">
        <v>3136</v>
      </c>
      <c r="F521" t="s">
        <v>372</v>
      </c>
      <c r="G521" t="s">
        <v>372</v>
      </c>
      <c r="I521" t="s">
        <v>950</v>
      </c>
      <c r="J521">
        <v>0</v>
      </c>
      <c r="K521">
        <v>0</v>
      </c>
      <c r="L521">
        <v>1000</v>
      </c>
      <c r="M521">
        <v>0</v>
      </c>
      <c r="N521">
        <v>1</v>
      </c>
      <c r="O521" s="2">
        <v>519</v>
      </c>
    </row>
    <row r="522" spans="1:15" x14ac:dyDescent="0.25">
      <c r="A522" s="2">
        <v>520</v>
      </c>
      <c r="B522" t="s">
        <v>3137</v>
      </c>
      <c r="C522" t="s">
        <v>3138</v>
      </c>
      <c r="D522" t="s">
        <v>3139</v>
      </c>
      <c r="E522" t="s">
        <v>3140</v>
      </c>
      <c r="F522" t="s">
        <v>3141</v>
      </c>
      <c r="G522" t="s">
        <v>3141</v>
      </c>
      <c r="I522" t="s">
        <v>939</v>
      </c>
      <c r="J522">
        <v>0</v>
      </c>
      <c r="K522">
        <v>0</v>
      </c>
      <c r="L522">
        <v>1000</v>
      </c>
      <c r="M522">
        <v>0</v>
      </c>
      <c r="N522">
        <v>1</v>
      </c>
      <c r="O522" s="2">
        <v>520</v>
      </c>
    </row>
    <row r="523" spans="1:15" x14ac:dyDescent="0.25">
      <c r="A523" s="2">
        <v>521</v>
      </c>
      <c r="B523" t="s">
        <v>3142</v>
      </c>
      <c r="C523" t="s">
        <v>3143</v>
      </c>
      <c r="D523" t="s">
        <v>3144</v>
      </c>
      <c r="E523" t="s">
        <v>3145</v>
      </c>
      <c r="F523" t="s">
        <v>3146</v>
      </c>
      <c r="G523" t="s">
        <v>3146</v>
      </c>
      <c r="I523" t="s">
        <v>956</v>
      </c>
      <c r="J523">
        <v>0</v>
      </c>
      <c r="K523">
        <v>0</v>
      </c>
      <c r="L523">
        <v>1000</v>
      </c>
      <c r="M523">
        <v>0</v>
      </c>
      <c r="N523">
        <v>1</v>
      </c>
      <c r="O523" s="2">
        <v>521</v>
      </c>
    </row>
    <row r="524" spans="1:15" x14ac:dyDescent="0.25">
      <c r="A524" s="2">
        <v>522</v>
      </c>
      <c r="B524" t="s">
        <v>3147</v>
      </c>
      <c r="C524" t="s">
        <v>3148</v>
      </c>
      <c r="D524" t="s">
        <v>3149</v>
      </c>
      <c r="E524" t="s">
        <v>3150</v>
      </c>
      <c r="F524" t="s">
        <v>3151</v>
      </c>
      <c r="G524" t="s">
        <v>3152</v>
      </c>
      <c r="I524" t="s">
        <v>1468</v>
      </c>
      <c r="J524">
        <v>0</v>
      </c>
      <c r="K524">
        <v>0</v>
      </c>
      <c r="L524">
        <v>1000</v>
      </c>
      <c r="M524">
        <v>0</v>
      </c>
      <c r="N524">
        <v>1</v>
      </c>
      <c r="O524" s="2">
        <v>522</v>
      </c>
    </row>
    <row r="525" spans="1:15" x14ac:dyDescent="0.25">
      <c r="A525" s="2">
        <v>523</v>
      </c>
      <c r="B525" t="s">
        <v>3153</v>
      </c>
      <c r="C525" t="s">
        <v>569</v>
      </c>
      <c r="D525" t="s">
        <v>3154</v>
      </c>
      <c r="E525" t="s">
        <v>3155</v>
      </c>
      <c r="F525" t="s">
        <v>3156</v>
      </c>
      <c r="G525" t="s">
        <v>3157</v>
      </c>
      <c r="I525" t="s">
        <v>1008</v>
      </c>
      <c r="J525">
        <v>0</v>
      </c>
      <c r="K525">
        <v>0</v>
      </c>
      <c r="L525">
        <v>1000</v>
      </c>
      <c r="M525">
        <v>0</v>
      </c>
      <c r="N525">
        <v>1</v>
      </c>
      <c r="O525" s="2">
        <v>523</v>
      </c>
    </row>
    <row r="526" spans="1:15" x14ac:dyDescent="0.25">
      <c r="A526" s="2">
        <v>524</v>
      </c>
      <c r="B526" t="s">
        <v>3158</v>
      </c>
      <c r="C526" t="s">
        <v>3159</v>
      </c>
      <c r="D526" t="s">
        <v>3160</v>
      </c>
      <c r="E526" t="s">
        <v>3161</v>
      </c>
      <c r="I526" t="s">
        <v>1086</v>
      </c>
      <c r="J526">
        <v>0</v>
      </c>
      <c r="K526">
        <v>0</v>
      </c>
      <c r="L526">
        <v>1000</v>
      </c>
      <c r="M526">
        <v>0</v>
      </c>
      <c r="N526">
        <v>1</v>
      </c>
      <c r="O526" s="2">
        <v>524</v>
      </c>
    </row>
    <row r="527" spans="1:15" x14ac:dyDescent="0.25">
      <c r="A527" s="2">
        <v>525</v>
      </c>
      <c r="B527" t="s">
        <v>3162</v>
      </c>
      <c r="C527" t="s">
        <v>3163</v>
      </c>
      <c r="D527" t="s">
        <v>3164</v>
      </c>
      <c r="E527" t="s">
        <v>3165</v>
      </c>
      <c r="F527" t="s">
        <v>3166</v>
      </c>
      <c r="G527" t="s">
        <v>3166</v>
      </c>
      <c r="I527" t="s">
        <v>1292</v>
      </c>
      <c r="J527">
        <v>0</v>
      </c>
      <c r="K527">
        <v>0</v>
      </c>
      <c r="L527">
        <v>1000</v>
      </c>
      <c r="M527">
        <v>0</v>
      </c>
      <c r="N527">
        <v>1</v>
      </c>
      <c r="O527" s="2">
        <v>525</v>
      </c>
    </row>
    <row r="528" spans="1:15" x14ac:dyDescent="0.25">
      <c r="A528" s="2">
        <v>526</v>
      </c>
      <c r="B528" t="s">
        <v>400</v>
      </c>
      <c r="C528" t="s">
        <v>401</v>
      </c>
      <c r="D528" t="s">
        <v>3167</v>
      </c>
      <c r="E528" t="s">
        <v>402</v>
      </c>
      <c r="F528" t="s">
        <v>403</v>
      </c>
      <c r="G528" t="s">
        <v>657</v>
      </c>
      <c r="I528" t="s">
        <v>2551</v>
      </c>
      <c r="J528">
        <v>0</v>
      </c>
      <c r="K528">
        <v>0</v>
      </c>
      <c r="L528">
        <v>1000</v>
      </c>
      <c r="M528">
        <v>0</v>
      </c>
      <c r="N528">
        <v>1</v>
      </c>
      <c r="O528" s="2">
        <v>526</v>
      </c>
    </row>
    <row r="529" spans="1:20" x14ac:dyDescent="0.25">
      <c r="A529" s="2">
        <v>527</v>
      </c>
      <c r="B529" t="s">
        <v>3168</v>
      </c>
      <c r="C529" t="s">
        <v>3169</v>
      </c>
      <c r="D529" t="s">
        <v>3170</v>
      </c>
      <c r="E529" t="s">
        <v>3171</v>
      </c>
      <c r="F529" t="s">
        <v>3172</v>
      </c>
      <c r="G529" t="s">
        <v>3172</v>
      </c>
      <c r="I529" t="s">
        <v>956</v>
      </c>
      <c r="J529">
        <v>0</v>
      </c>
      <c r="K529">
        <v>0</v>
      </c>
      <c r="L529">
        <v>1000</v>
      </c>
      <c r="M529">
        <v>0</v>
      </c>
      <c r="N529">
        <v>1</v>
      </c>
      <c r="O529" s="2">
        <v>527</v>
      </c>
      <c r="T529" s="23"/>
    </row>
    <row r="530" spans="1:20" x14ac:dyDescent="0.25">
      <c r="A530" s="2">
        <v>528</v>
      </c>
      <c r="B530" t="s">
        <v>3173</v>
      </c>
      <c r="C530" t="s">
        <v>3174</v>
      </c>
      <c r="D530" t="s">
        <v>3175</v>
      </c>
      <c r="E530" t="s">
        <v>3176</v>
      </c>
      <c r="F530" t="s">
        <v>3177</v>
      </c>
      <c r="G530" t="s">
        <v>3177</v>
      </c>
      <c r="I530" t="s">
        <v>939</v>
      </c>
      <c r="J530">
        <v>0</v>
      </c>
      <c r="K530">
        <v>0</v>
      </c>
      <c r="L530">
        <v>1000</v>
      </c>
      <c r="M530">
        <v>0</v>
      </c>
      <c r="N530">
        <v>1</v>
      </c>
      <c r="O530" s="2">
        <v>528</v>
      </c>
    </row>
    <row r="531" spans="1:20" x14ac:dyDescent="0.25">
      <c r="A531" s="2">
        <v>529</v>
      </c>
      <c r="B531" t="s">
        <v>3178</v>
      </c>
      <c r="C531" t="s">
        <v>3179</v>
      </c>
      <c r="D531" t="s">
        <v>3180</v>
      </c>
      <c r="E531" t="s">
        <v>3181</v>
      </c>
      <c r="F531" t="s">
        <v>3182</v>
      </c>
      <c r="G531" t="s">
        <v>3183</v>
      </c>
      <c r="I531" t="s">
        <v>956</v>
      </c>
      <c r="J531">
        <v>0</v>
      </c>
      <c r="K531">
        <v>0</v>
      </c>
      <c r="L531">
        <v>1000</v>
      </c>
      <c r="M531">
        <v>0</v>
      </c>
      <c r="N531">
        <v>1</v>
      </c>
      <c r="O531" s="2">
        <v>529</v>
      </c>
    </row>
    <row r="532" spans="1:20" x14ac:dyDescent="0.25">
      <c r="A532" s="2">
        <v>530</v>
      </c>
      <c r="B532" t="s">
        <v>3184</v>
      </c>
      <c r="C532" t="s">
        <v>3185</v>
      </c>
      <c r="D532" t="s">
        <v>3186</v>
      </c>
      <c r="E532" t="s">
        <v>3187</v>
      </c>
      <c r="F532" t="s">
        <v>3188</v>
      </c>
      <c r="G532" t="s">
        <v>3189</v>
      </c>
      <c r="I532" t="s">
        <v>956</v>
      </c>
      <c r="J532">
        <v>0</v>
      </c>
      <c r="K532">
        <v>0</v>
      </c>
      <c r="L532">
        <v>1000</v>
      </c>
      <c r="M532">
        <v>0</v>
      </c>
      <c r="N532">
        <v>1</v>
      </c>
      <c r="O532" s="2">
        <v>530</v>
      </c>
    </row>
    <row r="533" spans="1:20" x14ac:dyDescent="0.25">
      <c r="A533" s="2">
        <v>531</v>
      </c>
      <c r="B533" t="s">
        <v>3190</v>
      </c>
      <c r="C533" t="s">
        <v>3191</v>
      </c>
      <c r="D533" t="s">
        <v>3192</v>
      </c>
      <c r="E533" t="s">
        <v>3193</v>
      </c>
      <c r="F533" t="s">
        <v>3194</v>
      </c>
      <c r="G533" t="s">
        <v>3194</v>
      </c>
      <c r="I533" t="s">
        <v>956</v>
      </c>
      <c r="J533">
        <v>0</v>
      </c>
      <c r="K533">
        <v>0</v>
      </c>
      <c r="L533">
        <v>1000</v>
      </c>
      <c r="M533">
        <v>0</v>
      </c>
      <c r="N533">
        <v>1</v>
      </c>
      <c r="O533" s="2">
        <v>531</v>
      </c>
    </row>
    <row r="534" spans="1:20" x14ac:dyDescent="0.25">
      <c r="A534" s="2">
        <v>532</v>
      </c>
      <c r="B534" t="s">
        <v>3195</v>
      </c>
      <c r="C534" t="s">
        <v>3196</v>
      </c>
      <c r="D534" t="s">
        <v>3197</v>
      </c>
      <c r="E534" t="s">
        <v>3198</v>
      </c>
      <c r="F534" t="s">
        <v>3199</v>
      </c>
      <c r="G534" t="s">
        <v>3200</v>
      </c>
      <c r="I534" t="s">
        <v>1398</v>
      </c>
      <c r="J534">
        <v>0</v>
      </c>
      <c r="K534">
        <v>0</v>
      </c>
      <c r="L534">
        <v>1000</v>
      </c>
      <c r="M534">
        <v>0</v>
      </c>
      <c r="N534">
        <v>1</v>
      </c>
      <c r="O534" s="2">
        <v>532</v>
      </c>
    </row>
    <row r="535" spans="1:20" x14ac:dyDescent="0.25">
      <c r="A535" s="2">
        <v>533</v>
      </c>
      <c r="B535" t="s">
        <v>3201</v>
      </c>
      <c r="C535" t="s">
        <v>3202</v>
      </c>
      <c r="D535" t="s">
        <v>3203</v>
      </c>
      <c r="E535" t="s">
        <v>3204</v>
      </c>
      <c r="F535" t="s">
        <v>3205</v>
      </c>
      <c r="G535" t="s">
        <v>3205</v>
      </c>
      <c r="I535" t="s">
        <v>984</v>
      </c>
      <c r="J535">
        <v>0</v>
      </c>
      <c r="K535">
        <v>0</v>
      </c>
      <c r="L535">
        <v>1000</v>
      </c>
      <c r="M535">
        <v>0</v>
      </c>
      <c r="N535">
        <v>1</v>
      </c>
      <c r="O535" s="2">
        <v>533</v>
      </c>
    </row>
    <row r="536" spans="1:20" x14ac:dyDescent="0.25">
      <c r="A536" s="2">
        <v>534</v>
      </c>
      <c r="B536" t="s">
        <v>3206</v>
      </c>
      <c r="C536" t="s">
        <v>3207</v>
      </c>
      <c r="D536" t="s">
        <v>3208</v>
      </c>
      <c r="E536" t="s">
        <v>3209</v>
      </c>
      <c r="F536" t="s">
        <v>3210</v>
      </c>
      <c r="G536" t="s">
        <v>3210</v>
      </c>
      <c r="I536" t="s">
        <v>970</v>
      </c>
      <c r="J536">
        <v>0</v>
      </c>
      <c r="K536">
        <v>0</v>
      </c>
      <c r="L536">
        <v>1000</v>
      </c>
      <c r="M536">
        <v>0</v>
      </c>
      <c r="N536">
        <v>1</v>
      </c>
      <c r="O536" s="2">
        <v>534</v>
      </c>
    </row>
    <row r="537" spans="1:20" x14ac:dyDescent="0.25">
      <c r="A537" s="2">
        <v>535</v>
      </c>
      <c r="B537" t="s">
        <v>3211</v>
      </c>
      <c r="C537" t="s">
        <v>3212</v>
      </c>
      <c r="D537" t="s">
        <v>3213</v>
      </c>
      <c r="E537" t="s">
        <v>3214</v>
      </c>
      <c r="F537" t="s">
        <v>3215</v>
      </c>
      <c r="G537" t="s">
        <v>3215</v>
      </c>
      <c r="I537" t="s">
        <v>1003</v>
      </c>
      <c r="J537">
        <v>0</v>
      </c>
      <c r="K537">
        <v>0</v>
      </c>
      <c r="L537">
        <v>1000</v>
      </c>
      <c r="M537">
        <v>0</v>
      </c>
      <c r="N537">
        <v>1</v>
      </c>
      <c r="O537" s="2">
        <v>535</v>
      </c>
    </row>
    <row r="538" spans="1:20" x14ac:dyDescent="0.25">
      <c r="A538" s="2">
        <v>536</v>
      </c>
      <c r="B538" t="s">
        <v>3216</v>
      </c>
      <c r="C538" t="s">
        <v>3217</v>
      </c>
      <c r="D538" t="s">
        <v>3218</v>
      </c>
      <c r="E538" t="s">
        <v>3219</v>
      </c>
      <c r="F538" t="s">
        <v>3220</v>
      </c>
      <c r="G538" t="s">
        <v>3220</v>
      </c>
      <c r="I538" t="s">
        <v>956</v>
      </c>
      <c r="J538">
        <v>0</v>
      </c>
      <c r="K538">
        <v>0</v>
      </c>
      <c r="L538">
        <v>1000</v>
      </c>
      <c r="M538">
        <v>0</v>
      </c>
      <c r="N538">
        <v>1</v>
      </c>
      <c r="O538" s="2">
        <v>536</v>
      </c>
    </row>
    <row r="539" spans="1:20" x14ac:dyDescent="0.25">
      <c r="A539" s="2">
        <v>537</v>
      </c>
      <c r="B539" t="s">
        <v>3221</v>
      </c>
      <c r="C539" t="s">
        <v>3222</v>
      </c>
      <c r="D539" t="s">
        <v>3223</v>
      </c>
      <c r="E539" t="s">
        <v>3224</v>
      </c>
      <c r="F539" t="s">
        <v>1877</v>
      </c>
      <c r="G539" t="s">
        <v>1877</v>
      </c>
      <c r="I539" t="s">
        <v>1003</v>
      </c>
      <c r="J539">
        <v>0</v>
      </c>
      <c r="K539">
        <v>0</v>
      </c>
      <c r="L539">
        <v>1000</v>
      </c>
      <c r="M539">
        <v>0</v>
      </c>
      <c r="N539">
        <v>1</v>
      </c>
      <c r="O539" s="2">
        <v>537</v>
      </c>
    </row>
    <row r="540" spans="1:20" x14ac:dyDescent="0.25">
      <c r="A540" s="2">
        <v>538</v>
      </c>
      <c r="B540" t="s">
        <v>3225</v>
      </c>
      <c r="C540" t="s">
        <v>3226</v>
      </c>
      <c r="D540" t="s">
        <v>3227</v>
      </c>
      <c r="E540" t="s">
        <v>3228</v>
      </c>
      <c r="F540" t="s">
        <v>3229</v>
      </c>
      <c r="G540" t="s">
        <v>3229</v>
      </c>
      <c r="I540" t="s">
        <v>984</v>
      </c>
      <c r="J540">
        <v>0</v>
      </c>
      <c r="K540">
        <v>0</v>
      </c>
      <c r="L540">
        <v>1000</v>
      </c>
      <c r="M540">
        <v>0</v>
      </c>
      <c r="N540">
        <v>1</v>
      </c>
      <c r="O540" s="2">
        <v>538</v>
      </c>
    </row>
    <row r="541" spans="1:20" x14ac:dyDescent="0.25">
      <c r="A541" s="2">
        <v>539</v>
      </c>
      <c r="B541" t="s">
        <v>404</v>
      </c>
      <c r="C541" t="s">
        <v>405</v>
      </c>
      <c r="D541" t="s">
        <v>3230</v>
      </c>
      <c r="E541" t="s">
        <v>406</v>
      </c>
      <c r="F541" t="s">
        <v>407</v>
      </c>
      <c r="G541" t="s">
        <v>602</v>
      </c>
      <c r="I541" t="s">
        <v>944</v>
      </c>
      <c r="J541">
        <v>0</v>
      </c>
      <c r="K541">
        <v>0</v>
      </c>
      <c r="L541">
        <v>1000</v>
      </c>
      <c r="M541">
        <v>0</v>
      </c>
      <c r="N541">
        <v>1</v>
      </c>
      <c r="O541" s="2">
        <v>539</v>
      </c>
    </row>
    <row r="542" spans="1:20" x14ac:dyDescent="0.25">
      <c r="A542" s="2">
        <v>540</v>
      </c>
      <c r="B542" t="s">
        <v>3231</v>
      </c>
      <c r="C542" t="s">
        <v>3232</v>
      </c>
      <c r="D542" t="s">
        <v>3233</v>
      </c>
      <c r="E542" t="s">
        <v>3234</v>
      </c>
      <c r="F542" t="s">
        <v>792</v>
      </c>
      <c r="G542" t="s">
        <v>792</v>
      </c>
      <c r="I542" t="s">
        <v>1098</v>
      </c>
      <c r="J542">
        <v>0</v>
      </c>
      <c r="K542">
        <v>0</v>
      </c>
      <c r="L542">
        <v>1000</v>
      </c>
      <c r="M542">
        <v>0</v>
      </c>
      <c r="N542">
        <v>1</v>
      </c>
      <c r="O542" s="2">
        <v>540</v>
      </c>
    </row>
    <row r="543" spans="1:20" x14ac:dyDescent="0.25">
      <c r="A543" s="2">
        <v>541</v>
      </c>
      <c r="B543" t="s">
        <v>3235</v>
      </c>
      <c r="C543" t="s">
        <v>3236</v>
      </c>
      <c r="D543" t="s">
        <v>3237</v>
      </c>
      <c r="E543" t="s">
        <v>3238</v>
      </c>
      <c r="F543" t="s">
        <v>119</v>
      </c>
      <c r="G543" t="s">
        <v>119</v>
      </c>
      <c r="I543" t="s">
        <v>1008</v>
      </c>
      <c r="J543">
        <v>0</v>
      </c>
      <c r="K543">
        <v>0</v>
      </c>
      <c r="L543">
        <v>1000</v>
      </c>
      <c r="M543">
        <v>0</v>
      </c>
      <c r="N543">
        <v>1</v>
      </c>
      <c r="O543" s="2">
        <v>541</v>
      </c>
    </row>
    <row r="544" spans="1:20" x14ac:dyDescent="0.25">
      <c r="A544" s="2">
        <v>542</v>
      </c>
      <c r="B544" t="s">
        <v>408</v>
      </c>
      <c r="C544" t="s">
        <v>409</v>
      </c>
      <c r="D544" t="s">
        <v>3239</v>
      </c>
      <c r="E544" t="s">
        <v>410</v>
      </c>
      <c r="F544" t="s">
        <v>411</v>
      </c>
      <c r="G544" t="s">
        <v>658</v>
      </c>
      <c r="I544" t="s">
        <v>956</v>
      </c>
      <c r="J544">
        <v>0</v>
      </c>
      <c r="K544">
        <v>0</v>
      </c>
      <c r="L544">
        <v>1000</v>
      </c>
      <c r="M544">
        <v>0</v>
      </c>
      <c r="N544">
        <v>1</v>
      </c>
      <c r="O544" s="2">
        <v>542</v>
      </c>
    </row>
    <row r="545" spans="1:15" x14ac:dyDescent="0.25">
      <c r="A545" s="2">
        <v>543</v>
      </c>
      <c r="B545" t="s">
        <v>412</v>
      </c>
      <c r="C545" t="s">
        <v>413</v>
      </c>
      <c r="D545" t="s">
        <v>3240</v>
      </c>
      <c r="E545" t="s">
        <v>414</v>
      </c>
      <c r="F545" t="s">
        <v>415</v>
      </c>
      <c r="G545" t="s">
        <v>653</v>
      </c>
      <c r="I545" t="s">
        <v>1439</v>
      </c>
      <c r="J545">
        <v>0</v>
      </c>
      <c r="K545">
        <v>0</v>
      </c>
      <c r="L545">
        <v>1000</v>
      </c>
      <c r="M545">
        <v>0</v>
      </c>
      <c r="N545">
        <v>1</v>
      </c>
      <c r="O545" s="2">
        <v>543</v>
      </c>
    </row>
    <row r="546" spans="1:15" x14ac:dyDescent="0.25">
      <c r="A546" s="2">
        <v>544</v>
      </c>
      <c r="B546" t="s">
        <v>3241</v>
      </c>
      <c r="C546" t="s">
        <v>3242</v>
      </c>
      <c r="D546" t="s">
        <v>3243</v>
      </c>
      <c r="E546" t="s">
        <v>3244</v>
      </c>
      <c r="F546" t="s">
        <v>2416</v>
      </c>
      <c r="G546" t="s">
        <v>2416</v>
      </c>
      <c r="I546" t="s">
        <v>956</v>
      </c>
      <c r="J546">
        <v>0</v>
      </c>
      <c r="K546">
        <v>0</v>
      </c>
      <c r="L546">
        <v>1000</v>
      </c>
      <c r="M546">
        <v>0</v>
      </c>
      <c r="N546">
        <v>1</v>
      </c>
      <c r="O546" s="2">
        <v>544</v>
      </c>
    </row>
    <row r="547" spans="1:15" x14ac:dyDescent="0.25">
      <c r="A547" s="2">
        <v>545</v>
      </c>
      <c r="B547" t="s">
        <v>3245</v>
      </c>
      <c r="C547" t="s">
        <v>3246</v>
      </c>
      <c r="D547" t="s">
        <v>3247</v>
      </c>
      <c r="E547" t="s">
        <v>3248</v>
      </c>
      <c r="F547" t="s">
        <v>3249</v>
      </c>
      <c r="G547" t="s">
        <v>3249</v>
      </c>
      <c r="I547" t="s">
        <v>1398</v>
      </c>
      <c r="J547">
        <v>0</v>
      </c>
      <c r="K547">
        <v>0</v>
      </c>
      <c r="L547">
        <v>1000</v>
      </c>
      <c r="M547">
        <v>0</v>
      </c>
      <c r="N547">
        <v>1</v>
      </c>
      <c r="O547" s="2">
        <v>545</v>
      </c>
    </row>
    <row r="548" spans="1:15" x14ac:dyDescent="0.25">
      <c r="A548" s="2">
        <v>546</v>
      </c>
      <c r="B548" t="s">
        <v>3250</v>
      </c>
      <c r="C548" t="s">
        <v>3251</v>
      </c>
      <c r="D548" t="s">
        <v>3252</v>
      </c>
      <c r="E548" t="s">
        <v>3253</v>
      </c>
      <c r="F548" t="s">
        <v>2433</v>
      </c>
      <c r="G548" t="s">
        <v>2433</v>
      </c>
      <c r="I548" t="s">
        <v>3254</v>
      </c>
      <c r="J548">
        <v>0</v>
      </c>
      <c r="K548">
        <v>0</v>
      </c>
      <c r="L548">
        <v>1000</v>
      </c>
      <c r="M548">
        <v>0</v>
      </c>
      <c r="N548">
        <v>1</v>
      </c>
      <c r="O548" s="2">
        <v>546</v>
      </c>
    </row>
    <row r="549" spans="1:15" x14ac:dyDescent="0.25">
      <c r="A549" s="2">
        <v>547</v>
      </c>
      <c r="B549" t="s">
        <v>3255</v>
      </c>
      <c r="C549" t="s">
        <v>3256</v>
      </c>
      <c r="D549" t="s">
        <v>3257</v>
      </c>
      <c r="E549" t="s">
        <v>3258</v>
      </c>
      <c r="F549" t="s">
        <v>3259</v>
      </c>
      <c r="G549" t="s">
        <v>3259</v>
      </c>
      <c r="I549" t="s">
        <v>1041</v>
      </c>
      <c r="J549">
        <v>0</v>
      </c>
      <c r="K549">
        <v>0</v>
      </c>
      <c r="L549">
        <v>1000</v>
      </c>
      <c r="M549">
        <v>0</v>
      </c>
      <c r="N549">
        <v>1</v>
      </c>
      <c r="O549" s="2">
        <v>547</v>
      </c>
    </row>
    <row r="550" spans="1:15" x14ac:dyDescent="0.25">
      <c r="A550" s="2">
        <v>548</v>
      </c>
      <c r="B550" t="s">
        <v>3260</v>
      </c>
      <c r="C550" t="s">
        <v>3261</v>
      </c>
      <c r="D550" t="s">
        <v>3262</v>
      </c>
      <c r="E550" t="s">
        <v>3263</v>
      </c>
      <c r="F550" t="s">
        <v>2416</v>
      </c>
      <c r="G550" t="s">
        <v>2416</v>
      </c>
      <c r="I550" t="s">
        <v>1270</v>
      </c>
      <c r="J550">
        <v>0</v>
      </c>
      <c r="K550">
        <v>0</v>
      </c>
      <c r="L550">
        <v>1000</v>
      </c>
      <c r="M550">
        <v>0</v>
      </c>
      <c r="N550">
        <v>1</v>
      </c>
      <c r="O550" s="2">
        <v>548</v>
      </c>
    </row>
    <row r="551" spans="1:15" x14ac:dyDescent="0.25">
      <c r="A551" s="2">
        <v>549</v>
      </c>
      <c r="B551" t="s">
        <v>3264</v>
      </c>
      <c r="C551" t="s">
        <v>3265</v>
      </c>
      <c r="D551" t="s">
        <v>3266</v>
      </c>
      <c r="E551" t="s">
        <v>3267</v>
      </c>
      <c r="F551" t="s">
        <v>3268</v>
      </c>
      <c r="G551" t="s">
        <v>3269</v>
      </c>
      <c r="I551" t="s">
        <v>3270</v>
      </c>
      <c r="J551">
        <v>0</v>
      </c>
      <c r="K551">
        <v>0</v>
      </c>
      <c r="L551">
        <v>1000</v>
      </c>
      <c r="M551">
        <v>0</v>
      </c>
      <c r="N551">
        <v>1</v>
      </c>
      <c r="O551" s="2">
        <v>549</v>
      </c>
    </row>
    <row r="552" spans="1:15" x14ac:dyDescent="0.25">
      <c r="A552" s="2">
        <v>550</v>
      </c>
      <c r="B552" t="s">
        <v>3271</v>
      </c>
      <c r="C552" t="s">
        <v>3272</v>
      </c>
      <c r="D552" t="s">
        <v>3273</v>
      </c>
      <c r="E552" t="s">
        <v>3274</v>
      </c>
      <c r="F552" t="s">
        <v>3275</v>
      </c>
      <c r="G552" t="s">
        <v>3276</v>
      </c>
      <c r="I552" t="s">
        <v>997</v>
      </c>
      <c r="J552">
        <v>0</v>
      </c>
      <c r="K552">
        <v>0</v>
      </c>
      <c r="L552">
        <v>1000</v>
      </c>
      <c r="M552">
        <v>0</v>
      </c>
      <c r="N552">
        <v>1</v>
      </c>
      <c r="O552" s="2">
        <v>550</v>
      </c>
    </row>
    <row r="553" spans="1:15" x14ac:dyDescent="0.25">
      <c r="A553" s="2">
        <v>551</v>
      </c>
      <c r="B553" t="s">
        <v>3277</v>
      </c>
      <c r="C553" t="s">
        <v>3278</v>
      </c>
      <c r="D553" t="s">
        <v>3279</v>
      </c>
      <c r="E553" t="s">
        <v>3280</v>
      </c>
      <c r="F553" t="s">
        <v>3281</v>
      </c>
      <c r="G553" t="s">
        <v>3281</v>
      </c>
      <c r="I553" t="s">
        <v>2949</v>
      </c>
      <c r="J553">
        <v>0</v>
      </c>
      <c r="K553">
        <v>0</v>
      </c>
      <c r="L553">
        <v>1000</v>
      </c>
      <c r="M553">
        <v>0</v>
      </c>
      <c r="N553">
        <v>1</v>
      </c>
      <c r="O553" s="2">
        <v>551</v>
      </c>
    </row>
    <row r="554" spans="1:15" x14ac:dyDescent="0.25">
      <c r="A554" s="2">
        <v>552</v>
      </c>
      <c r="B554" t="s">
        <v>3282</v>
      </c>
      <c r="C554" t="s">
        <v>3283</v>
      </c>
      <c r="D554" t="s">
        <v>3284</v>
      </c>
      <c r="E554" t="s">
        <v>3285</v>
      </c>
      <c r="I554" t="s">
        <v>1297</v>
      </c>
      <c r="J554">
        <v>0</v>
      </c>
      <c r="K554">
        <v>0</v>
      </c>
      <c r="L554">
        <v>1000</v>
      </c>
      <c r="M554">
        <v>0</v>
      </c>
      <c r="N554">
        <v>1</v>
      </c>
      <c r="O554" s="2">
        <v>552</v>
      </c>
    </row>
    <row r="555" spans="1:15" x14ac:dyDescent="0.25">
      <c r="A555" s="2">
        <v>553</v>
      </c>
      <c r="B555" t="s">
        <v>416</v>
      </c>
      <c r="C555" t="s">
        <v>417</v>
      </c>
      <c r="D555" t="s">
        <v>3286</v>
      </c>
      <c r="E555" t="s">
        <v>418</v>
      </c>
      <c r="F555" t="s">
        <v>419</v>
      </c>
      <c r="G555" t="s">
        <v>659</v>
      </c>
      <c r="I555" t="s">
        <v>1123</v>
      </c>
      <c r="J555">
        <v>0</v>
      </c>
      <c r="K555">
        <v>0</v>
      </c>
      <c r="L555">
        <v>1000</v>
      </c>
      <c r="M555">
        <v>0</v>
      </c>
      <c r="N555">
        <v>1</v>
      </c>
      <c r="O555" s="2">
        <v>553</v>
      </c>
    </row>
    <row r="556" spans="1:15" x14ac:dyDescent="0.25">
      <c r="A556" s="2">
        <v>554</v>
      </c>
      <c r="B556" t="s">
        <v>3287</v>
      </c>
      <c r="C556" t="s">
        <v>3288</v>
      </c>
      <c r="D556" t="s">
        <v>3289</v>
      </c>
      <c r="E556" t="s">
        <v>3290</v>
      </c>
      <c r="F556" t="s">
        <v>500</v>
      </c>
      <c r="G556" t="s">
        <v>665</v>
      </c>
      <c r="I556" t="s">
        <v>1008</v>
      </c>
      <c r="J556">
        <v>0</v>
      </c>
      <c r="K556">
        <v>0</v>
      </c>
      <c r="L556">
        <v>1000</v>
      </c>
      <c r="M556">
        <v>0</v>
      </c>
      <c r="N556">
        <v>1</v>
      </c>
      <c r="O556" s="2">
        <v>554</v>
      </c>
    </row>
    <row r="557" spans="1:15" x14ac:dyDescent="0.25">
      <c r="A557" s="2">
        <v>555</v>
      </c>
      <c r="B557" t="s">
        <v>3291</v>
      </c>
      <c r="C557" t="s">
        <v>3292</v>
      </c>
      <c r="D557" t="s">
        <v>3293</v>
      </c>
      <c r="E557" t="s">
        <v>3294</v>
      </c>
      <c r="F557" t="s">
        <v>3295</v>
      </c>
      <c r="G557" t="s">
        <v>3295</v>
      </c>
      <c r="I557" t="s">
        <v>956</v>
      </c>
      <c r="J557">
        <v>0</v>
      </c>
      <c r="K557">
        <v>0</v>
      </c>
      <c r="L557">
        <v>1000</v>
      </c>
      <c r="M557">
        <v>0</v>
      </c>
      <c r="N557">
        <v>1</v>
      </c>
      <c r="O557" s="2">
        <v>555</v>
      </c>
    </row>
    <row r="558" spans="1:15" x14ac:dyDescent="0.25">
      <c r="A558" s="2">
        <v>556</v>
      </c>
      <c r="B558" t="s">
        <v>3296</v>
      </c>
      <c r="C558" t="s">
        <v>3297</v>
      </c>
      <c r="D558" t="s">
        <v>3298</v>
      </c>
      <c r="E558" t="s">
        <v>3299</v>
      </c>
      <c r="F558" t="s">
        <v>1687</v>
      </c>
      <c r="G558" t="s">
        <v>1687</v>
      </c>
      <c r="I558" t="s">
        <v>956</v>
      </c>
      <c r="J558">
        <v>0</v>
      </c>
      <c r="K558">
        <v>0</v>
      </c>
      <c r="L558">
        <v>1000</v>
      </c>
      <c r="M558">
        <v>0</v>
      </c>
      <c r="N558">
        <v>1</v>
      </c>
      <c r="O558" s="2">
        <v>556</v>
      </c>
    </row>
    <row r="559" spans="1:15" x14ac:dyDescent="0.25">
      <c r="A559" s="2">
        <v>557</v>
      </c>
      <c r="B559" t="s">
        <v>3300</v>
      </c>
      <c r="C559" t="s">
        <v>3301</v>
      </c>
      <c r="D559" t="s">
        <v>3302</v>
      </c>
      <c r="E559" t="s">
        <v>3303</v>
      </c>
      <c r="F559" t="s">
        <v>83</v>
      </c>
      <c r="G559" t="s">
        <v>83</v>
      </c>
      <c r="I559" t="s">
        <v>2260</v>
      </c>
      <c r="J559">
        <v>0</v>
      </c>
      <c r="K559">
        <v>0</v>
      </c>
      <c r="L559">
        <v>1000</v>
      </c>
      <c r="M559">
        <v>0</v>
      </c>
      <c r="N559">
        <v>1</v>
      </c>
      <c r="O559" s="2">
        <v>557</v>
      </c>
    </row>
    <row r="560" spans="1:15" x14ac:dyDescent="0.25">
      <c r="A560" s="2">
        <v>558</v>
      </c>
      <c r="B560" t="s">
        <v>3304</v>
      </c>
      <c r="C560" t="s">
        <v>3305</v>
      </c>
      <c r="D560" t="s">
        <v>3306</v>
      </c>
      <c r="E560" t="s">
        <v>3307</v>
      </c>
      <c r="I560" t="s">
        <v>1003</v>
      </c>
      <c r="J560">
        <v>0</v>
      </c>
      <c r="K560">
        <v>0</v>
      </c>
      <c r="L560">
        <v>1000</v>
      </c>
      <c r="M560">
        <v>0</v>
      </c>
      <c r="N560">
        <v>1</v>
      </c>
      <c r="O560" s="2">
        <v>558</v>
      </c>
    </row>
    <row r="561" spans="1:15" x14ac:dyDescent="0.25">
      <c r="A561" s="2">
        <v>559</v>
      </c>
      <c r="B561" t="s">
        <v>3308</v>
      </c>
      <c r="C561" t="s">
        <v>3309</v>
      </c>
      <c r="D561" t="s">
        <v>3310</v>
      </c>
      <c r="E561" t="s">
        <v>3311</v>
      </c>
      <c r="F561" t="s">
        <v>3312</v>
      </c>
      <c r="G561" t="s">
        <v>3312</v>
      </c>
      <c r="I561" t="s">
        <v>1468</v>
      </c>
      <c r="J561">
        <v>0</v>
      </c>
      <c r="K561">
        <v>0</v>
      </c>
      <c r="L561">
        <v>1000</v>
      </c>
      <c r="M561">
        <v>0</v>
      </c>
      <c r="N561">
        <v>1</v>
      </c>
      <c r="O561" s="2">
        <v>559</v>
      </c>
    </row>
    <row r="562" spans="1:15" x14ac:dyDescent="0.25">
      <c r="A562" s="2">
        <v>560</v>
      </c>
      <c r="B562" t="s">
        <v>3313</v>
      </c>
      <c r="C562" t="s">
        <v>3314</v>
      </c>
      <c r="D562" t="s">
        <v>3315</v>
      </c>
      <c r="E562" t="s">
        <v>3316</v>
      </c>
      <c r="F562" t="s">
        <v>526</v>
      </c>
      <c r="G562" t="s">
        <v>526</v>
      </c>
      <c r="I562" t="s">
        <v>921</v>
      </c>
      <c r="J562">
        <v>0</v>
      </c>
      <c r="K562">
        <v>0</v>
      </c>
      <c r="L562">
        <v>1000</v>
      </c>
      <c r="M562">
        <v>0</v>
      </c>
      <c r="N562">
        <v>1</v>
      </c>
      <c r="O562" s="2">
        <v>560</v>
      </c>
    </row>
    <row r="563" spans="1:15" x14ac:dyDescent="0.25">
      <c r="A563" s="2">
        <v>561</v>
      </c>
      <c r="B563" t="s">
        <v>3317</v>
      </c>
      <c r="C563" t="s">
        <v>3318</v>
      </c>
      <c r="D563" t="s">
        <v>3319</v>
      </c>
      <c r="E563" t="s">
        <v>3320</v>
      </c>
      <c r="F563" t="s">
        <v>3321</v>
      </c>
      <c r="G563" t="s">
        <v>3322</v>
      </c>
      <c r="I563" t="s">
        <v>937</v>
      </c>
      <c r="J563">
        <v>0</v>
      </c>
      <c r="K563">
        <v>0</v>
      </c>
      <c r="L563">
        <v>1000</v>
      </c>
      <c r="M563">
        <v>0</v>
      </c>
      <c r="N563">
        <v>1</v>
      </c>
      <c r="O563" s="2">
        <v>561</v>
      </c>
    </row>
    <row r="564" spans="1:15" x14ac:dyDescent="0.25">
      <c r="A564" s="2">
        <v>562</v>
      </c>
      <c r="B564" t="s">
        <v>3323</v>
      </c>
      <c r="C564" t="s">
        <v>3324</v>
      </c>
      <c r="D564" t="s">
        <v>3325</v>
      </c>
      <c r="E564" t="s">
        <v>3326</v>
      </c>
      <c r="F564" t="s">
        <v>3327</v>
      </c>
      <c r="G564" t="s">
        <v>3327</v>
      </c>
      <c r="I564" t="s">
        <v>1003</v>
      </c>
      <c r="J564">
        <v>0</v>
      </c>
      <c r="K564">
        <v>0</v>
      </c>
      <c r="L564">
        <v>1000</v>
      </c>
      <c r="M564">
        <v>0</v>
      </c>
      <c r="N564">
        <v>1</v>
      </c>
      <c r="O564" s="2">
        <v>562</v>
      </c>
    </row>
    <row r="565" spans="1:15" x14ac:dyDescent="0.25">
      <c r="A565" s="2">
        <v>563</v>
      </c>
      <c r="B565" t="s">
        <v>420</v>
      </c>
      <c r="C565" t="s">
        <v>421</v>
      </c>
      <c r="D565" t="s">
        <v>3328</v>
      </c>
      <c r="E565" t="s">
        <v>422</v>
      </c>
      <c r="F565" t="s">
        <v>423</v>
      </c>
      <c r="G565" t="s">
        <v>660</v>
      </c>
      <c r="I565" t="s">
        <v>1880</v>
      </c>
      <c r="J565">
        <v>0</v>
      </c>
      <c r="K565">
        <v>0</v>
      </c>
      <c r="L565">
        <v>1000</v>
      </c>
      <c r="M565">
        <v>0</v>
      </c>
      <c r="N565">
        <v>1</v>
      </c>
      <c r="O565" s="2">
        <v>563</v>
      </c>
    </row>
    <row r="566" spans="1:15" x14ac:dyDescent="0.25">
      <c r="A566" s="2">
        <v>564</v>
      </c>
      <c r="B566" t="s">
        <v>3329</v>
      </c>
      <c r="C566" t="s">
        <v>3330</v>
      </c>
      <c r="D566" t="s">
        <v>3331</v>
      </c>
      <c r="E566" t="s">
        <v>3332</v>
      </c>
      <c r="F566" t="s">
        <v>2010</v>
      </c>
      <c r="G566" t="s">
        <v>2010</v>
      </c>
      <c r="I566" t="s">
        <v>1008</v>
      </c>
      <c r="J566">
        <v>0</v>
      </c>
      <c r="K566">
        <v>0</v>
      </c>
      <c r="L566">
        <v>1000</v>
      </c>
      <c r="M566">
        <v>0</v>
      </c>
      <c r="N566">
        <v>1</v>
      </c>
      <c r="O566" s="2">
        <v>564</v>
      </c>
    </row>
    <row r="567" spans="1:15" x14ac:dyDescent="0.25">
      <c r="A567" s="2">
        <v>565</v>
      </c>
      <c r="B567" t="s">
        <v>3333</v>
      </c>
      <c r="C567" t="s">
        <v>3334</v>
      </c>
      <c r="D567" t="s">
        <v>3335</v>
      </c>
      <c r="E567" t="s">
        <v>3336</v>
      </c>
      <c r="F567" t="s">
        <v>2416</v>
      </c>
      <c r="G567" t="s">
        <v>2416</v>
      </c>
      <c r="I567" t="s">
        <v>956</v>
      </c>
      <c r="J567">
        <v>0</v>
      </c>
      <c r="K567">
        <v>0</v>
      </c>
      <c r="L567">
        <v>1000</v>
      </c>
      <c r="M567">
        <v>0</v>
      </c>
      <c r="N567">
        <v>1</v>
      </c>
      <c r="O567" s="2">
        <v>565</v>
      </c>
    </row>
    <row r="568" spans="1:15" x14ac:dyDescent="0.25">
      <c r="A568" s="2">
        <v>566</v>
      </c>
      <c r="B568" t="s">
        <v>3337</v>
      </c>
      <c r="C568" t="s">
        <v>3338</v>
      </c>
      <c r="D568" t="s">
        <v>3339</v>
      </c>
      <c r="E568" t="s">
        <v>3340</v>
      </c>
      <c r="F568" t="s">
        <v>2768</v>
      </c>
      <c r="G568" t="s">
        <v>2769</v>
      </c>
      <c r="I568" t="s">
        <v>937</v>
      </c>
      <c r="J568">
        <v>0</v>
      </c>
      <c r="K568">
        <v>0</v>
      </c>
      <c r="L568">
        <v>1000</v>
      </c>
      <c r="M568">
        <v>0</v>
      </c>
      <c r="N568">
        <v>1</v>
      </c>
      <c r="O568" s="2">
        <v>566</v>
      </c>
    </row>
    <row r="569" spans="1:15" x14ac:dyDescent="0.25">
      <c r="A569" s="2">
        <v>567</v>
      </c>
      <c r="B569" t="s">
        <v>424</v>
      </c>
      <c r="C569" t="s">
        <v>425</v>
      </c>
      <c r="D569" t="s">
        <v>3341</v>
      </c>
      <c r="E569" t="s">
        <v>426</v>
      </c>
      <c r="F569" t="s">
        <v>427</v>
      </c>
      <c r="G569" t="s">
        <v>427</v>
      </c>
      <c r="I569" t="s">
        <v>1003</v>
      </c>
      <c r="J569">
        <v>0</v>
      </c>
      <c r="K569">
        <v>0</v>
      </c>
      <c r="L569">
        <v>1000</v>
      </c>
      <c r="M569">
        <v>0</v>
      </c>
      <c r="N569">
        <v>1</v>
      </c>
      <c r="O569" s="2">
        <v>567</v>
      </c>
    </row>
    <row r="570" spans="1:15" x14ac:dyDescent="0.25">
      <c r="A570" s="2">
        <v>568</v>
      </c>
      <c r="B570" t="s">
        <v>3342</v>
      </c>
      <c r="C570" t="s">
        <v>2610</v>
      </c>
      <c r="D570" t="s">
        <v>3343</v>
      </c>
      <c r="E570" t="s">
        <v>3344</v>
      </c>
      <c r="F570" t="s">
        <v>188</v>
      </c>
      <c r="G570" t="s">
        <v>188</v>
      </c>
      <c r="I570" t="s">
        <v>937</v>
      </c>
      <c r="J570">
        <v>0</v>
      </c>
      <c r="K570">
        <v>0</v>
      </c>
      <c r="L570">
        <v>1000</v>
      </c>
      <c r="M570">
        <v>0</v>
      </c>
      <c r="N570">
        <v>1</v>
      </c>
      <c r="O570" s="2">
        <v>568</v>
      </c>
    </row>
    <row r="571" spans="1:15" x14ac:dyDescent="0.25">
      <c r="A571" s="2">
        <v>569</v>
      </c>
      <c r="B571" t="s">
        <v>3345</v>
      </c>
      <c r="C571" t="s">
        <v>3346</v>
      </c>
      <c r="D571" t="s">
        <v>3347</v>
      </c>
      <c r="E571" t="s">
        <v>3348</v>
      </c>
      <c r="F571" t="s">
        <v>3349</v>
      </c>
      <c r="G571" t="s">
        <v>3349</v>
      </c>
      <c r="I571" t="s">
        <v>1734</v>
      </c>
      <c r="J571">
        <v>0</v>
      </c>
      <c r="K571">
        <v>0</v>
      </c>
      <c r="L571">
        <v>0</v>
      </c>
      <c r="M571">
        <v>0</v>
      </c>
      <c r="N571">
        <v>1</v>
      </c>
      <c r="O571" s="2">
        <v>569</v>
      </c>
    </row>
    <row r="572" spans="1:15" x14ac:dyDescent="0.25">
      <c r="A572" s="2">
        <v>570</v>
      </c>
      <c r="B572" t="s">
        <v>3350</v>
      </c>
      <c r="C572" t="s">
        <v>3351</v>
      </c>
      <c r="D572" t="s">
        <v>3352</v>
      </c>
      <c r="E572" t="s">
        <v>3353</v>
      </c>
      <c r="F572" t="s">
        <v>3354</v>
      </c>
      <c r="G572" t="s">
        <v>3355</v>
      </c>
      <c r="I572" t="s">
        <v>956</v>
      </c>
      <c r="J572">
        <v>0</v>
      </c>
      <c r="K572">
        <v>0</v>
      </c>
      <c r="L572">
        <v>1000</v>
      </c>
      <c r="M572">
        <v>0</v>
      </c>
      <c r="N572">
        <v>1</v>
      </c>
      <c r="O572" s="2">
        <v>570</v>
      </c>
    </row>
    <row r="573" spans="1:15" x14ac:dyDescent="0.25">
      <c r="A573" s="2">
        <v>571</v>
      </c>
      <c r="B573" t="s">
        <v>3356</v>
      </c>
      <c r="C573" t="s">
        <v>3357</v>
      </c>
      <c r="D573" t="s">
        <v>3358</v>
      </c>
      <c r="E573" t="s">
        <v>3359</v>
      </c>
      <c r="F573" t="s">
        <v>3360</v>
      </c>
      <c r="G573" t="s">
        <v>3360</v>
      </c>
      <c r="I573" t="s">
        <v>1123</v>
      </c>
      <c r="J573">
        <v>0</v>
      </c>
      <c r="K573">
        <v>0</v>
      </c>
      <c r="L573">
        <v>1000</v>
      </c>
      <c r="M573">
        <v>0</v>
      </c>
      <c r="N573">
        <v>1</v>
      </c>
      <c r="O573" s="2">
        <v>571</v>
      </c>
    </row>
    <row r="574" spans="1:15" x14ac:dyDescent="0.25">
      <c r="A574" s="2">
        <v>572</v>
      </c>
      <c r="B574" t="s">
        <v>3361</v>
      </c>
      <c r="C574" t="s">
        <v>3362</v>
      </c>
      <c r="D574" t="s">
        <v>3363</v>
      </c>
      <c r="E574" t="s">
        <v>3364</v>
      </c>
      <c r="F574" t="s">
        <v>3365</v>
      </c>
      <c r="G574" t="s">
        <v>3365</v>
      </c>
      <c r="I574" t="s">
        <v>956</v>
      </c>
      <c r="J574">
        <v>0</v>
      </c>
      <c r="K574">
        <v>0</v>
      </c>
      <c r="L574">
        <v>1000</v>
      </c>
      <c r="M574">
        <v>0</v>
      </c>
      <c r="N574">
        <v>1</v>
      </c>
      <c r="O574" s="2">
        <v>572</v>
      </c>
    </row>
    <row r="575" spans="1:15" x14ac:dyDescent="0.25">
      <c r="A575" s="2">
        <v>573</v>
      </c>
      <c r="B575" t="s">
        <v>3366</v>
      </c>
      <c r="C575" t="s">
        <v>3367</v>
      </c>
      <c r="D575" t="s">
        <v>3368</v>
      </c>
      <c r="E575" t="s">
        <v>3369</v>
      </c>
      <c r="F575" t="s">
        <v>3370</v>
      </c>
      <c r="G575" t="s">
        <v>3371</v>
      </c>
      <c r="I575" t="s">
        <v>1098</v>
      </c>
      <c r="J575">
        <v>0</v>
      </c>
      <c r="K575">
        <v>0</v>
      </c>
      <c r="L575">
        <v>1000</v>
      </c>
      <c r="M575">
        <v>0</v>
      </c>
      <c r="N575">
        <v>1</v>
      </c>
      <c r="O575" s="2">
        <v>573</v>
      </c>
    </row>
    <row r="576" spans="1:15" x14ac:dyDescent="0.25">
      <c r="A576" s="2">
        <v>574</v>
      </c>
      <c r="B576" t="s">
        <v>3372</v>
      </c>
      <c r="C576" t="s">
        <v>3373</v>
      </c>
      <c r="D576" t="s">
        <v>3374</v>
      </c>
      <c r="E576" t="s">
        <v>3375</v>
      </c>
      <c r="F576" t="s">
        <v>3376</v>
      </c>
      <c r="G576" t="s">
        <v>3376</v>
      </c>
      <c r="I576" t="s">
        <v>3377</v>
      </c>
      <c r="J576">
        <v>0</v>
      </c>
      <c r="K576">
        <v>0</v>
      </c>
      <c r="L576">
        <v>1000</v>
      </c>
      <c r="M576">
        <v>0</v>
      </c>
      <c r="N576">
        <v>1</v>
      </c>
      <c r="O576" s="2">
        <v>574</v>
      </c>
    </row>
    <row r="577" spans="1:15" x14ac:dyDescent="0.25">
      <c r="A577" s="2">
        <v>575</v>
      </c>
      <c r="B577" t="s">
        <v>3378</v>
      </c>
      <c r="C577" t="s">
        <v>3379</v>
      </c>
      <c r="D577" t="s">
        <v>3380</v>
      </c>
      <c r="E577" t="s">
        <v>3381</v>
      </c>
      <c r="F577" t="s">
        <v>3382</v>
      </c>
      <c r="G577" t="s">
        <v>3382</v>
      </c>
      <c r="I577" t="s">
        <v>1008</v>
      </c>
      <c r="J577">
        <v>0</v>
      </c>
      <c r="K577">
        <v>0</v>
      </c>
      <c r="L577">
        <v>1000</v>
      </c>
      <c r="M577">
        <v>0</v>
      </c>
      <c r="N577">
        <v>1</v>
      </c>
      <c r="O577" s="2">
        <v>575</v>
      </c>
    </row>
    <row r="578" spans="1:15" x14ac:dyDescent="0.25">
      <c r="A578" s="2">
        <v>576</v>
      </c>
      <c r="B578" t="s">
        <v>3383</v>
      </c>
      <c r="C578" t="s">
        <v>3384</v>
      </c>
      <c r="D578" t="s">
        <v>3385</v>
      </c>
      <c r="E578" t="s">
        <v>3386</v>
      </c>
      <c r="F578" t="s">
        <v>3387</v>
      </c>
      <c r="G578" t="s">
        <v>3387</v>
      </c>
      <c r="I578" t="s">
        <v>950</v>
      </c>
      <c r="J578">
        <v>0</v>
      </c>
      <c r="K578">
        <v>0</v>
      </c>
      <c r="L578">
        <v>1000</v>
      </c>
      <c r="M578">
        <v>0</v>
      </c>
      <c r="N578">
        <v>1</v>
      </c>
      <c r="O578" s="2">
        <v>576</v>
      </c>
    </row>
    <row r="579" spans="1:15" x14ac:dyDescent="0.25">
      <c r="A579" s="2">
        <v>577</v>
      </c>
      <c r="B579" t="s">
        <v>3388</v>
      </c>
      <c r="C579" t="s">
        <v>3389</v>
      </c>
      <c r="D579" t="s">
        <v>3390</v>
      </c>
      <c r="E579" t="s">
        <v>3391</v>
      </c>
      <c r="F579" t="s">
        <v>3392</v>
      </c>
      <c r="G579" t="s">
        <v>3392</v>
      </c>
      <c r="I579" t="s">
        <v>956</v>
      </c>
      <c r="J579">
        <v>0</v>
      </c>
      <c r="K579">
        <v>0</v>
      </c>
      <c r="L579">
        <v>1000</v>
      </c>
      <c r="M579">
        <v>0</v>
      </c>
      <c r="N579">
        <v>1</v>
      </c>
      <c r="O579" s="2">
        <v>577</v>
      </c>
    </row>
    <row r="580" spans="1:15" x14ac:dyDescent="0.25">
      <c r="A580" s="2">
        <v>578</v>
      </c>
      <c r="B580" t="s">
        <v>428</v>
      </c>
      <c r="C580" t="s">
        <v>429</v>
      </c>
      <c r="D580" t="s">
        <v>3393</v>
      </c>
      <c r="E580" t="s">
        <v>430</v>
      </c>
      <c r="F580" t="s">
        <v>188</v>
      </c>
      <c r="G580" t="s">
        <v>188</v>
      </c>
      <c r="I580" t="s">
        <v>1414</v>
      </c>
      <c r="J580">
        <v>0</v>
      </c>
      <c r="K580">
        <v>0</v>
      </c>
      <c r="L580">
        <v>1000</v>
      </c>
      <c r="M580">
        <v>0</v>
      </c>
      <c r="N580">
        <v>1</v>
      </c>
      <c r="O580" s="2">
        <v>578</v>
      </c>
    </row>
    <row r="581" spans="1:15" x14ac:dyDescent="0.25">
      <c r="A581" s="2">
        <v>579</v>
      </c>
      <c r="B581" t="s">
        <v>3394</v>
      </c>
      <c r="C581" t="s">
        <v>3395</v>
      </c>
      <c r="D581" t="s">
        <v>3396</v>
      </c>
      <c r="E581" t="s">
        <v>3397</v>
      </c>
      <c r="F581" t="s">
        <v>3398</v>
      </c>
      <c r="G581" t="s">
        <v>3398</v>
      </c>
      <c r="I581" t="s">
        <v>2905</v>
      </c>
      <c r="J581">
        <v>0</v>
      </c>
      <c r="K581">
        <v>0</v>
      </c>
      <c r="L581">
        <v>1000</v>
      </c>
      <c r="M581">
        <v>0</v>
      </c>
      <c r="N581">
        <v>1</v>
      </c>
      <c r="O581" s="2">
        <v>579</v>
      </c>
    </row>
    <row r="582" spans="1:15" x14ac:dyDescent="0.25">
      <c r="A582" s="2">
        <v>580</v>
      </c>
      <c r="B582" t="s">
        <v>431</v>
      </c>
      <c r="C582" t="s">
        <v>432</v>
      </c>
      <c r="D582" t="s">
        <v>3399</v>
      </c>
      <c r="E582" t="s">
        <v>433</v>
      </c>
      <c r="F582" t="s">
        <v>434</v>
      </c>
      <c r="G582" t="s">
        <v>661</v>
      </c>
      <c r="I582" t="s">
        <v>1003</v>
      </c>
      <c r="J582">
        <v>0</v>
      </c>
      <c r="K582">
        <v>0</v>
      </c>
      <c r="L582">
        <v>1000</v>
      </c>
      <c r="M582">
        <v>0</v>
      </c>
      <c r="N582">
        <v>1</v>
      </c>
      <c r="O582" s="2">
        <v>580</v>
      </c>
    </row>
    <row r="583" spans="1:15" x14ac:dyDescent="0.25">
      <c r="A583" s="2">
        <v>581</v>
      </c>
      <c r="B583" t="s">
        <v>3400</v>
      </c>
      <c r="C583" t="s">
        <v>3401</v>
      </c>
      <c r="D583" t="s">
        <v>3402</v>
      </c>
      <c r="E583" t="s">
        <v>3403</v>
      </c>
      <c r="F583" t="s">
        <v>3404</v>
      </c>
      <c r="G583" t="s">
        <v>3405</v>
      </c>
      <c r="I583" t="s">
        <v>937</v>
      </c>
      <c r="J583">
        <v>0</v>
      </c>
      <c r="K583">
        <v>0</v>
      </c>
      <c r="L583">
        <v>1000</v>
      </c>
      <c r="M583">
        <v>0</v>
      </c>
      <c r="N583">
        <v>1</v>
      </c>
      <c r="O583" s="2">
        <v>581</v>
      </c>
    </row>
    <row r="584" spans="1:15" x14ac:dyDescent="0.25">
      <c r="A584" s="2">
        <v>582</v>
      </c>
      <c r="B584" t="s">
        <v>3406</v>
      </c>
      <c r="C584" t="s">
        <v>3407</v>
      </c>
      <c r="D584" t="s">
        <v>3408</v>
      </c>
      <c r="E584" t="s">
        <v>3409</v>
      </c>
      <c r="F584" t="s">
        <v>2205</v>
      </c>
      <c r="G584" t="s">
        <v>2206</v>
      </c>
      <c r="I584" t="s">
        <v>1003</v>
      </c>
      <c r="J584">
        <v>0</v>
      </c>
      <c r="K584">
        <v>0</v>
      </c>
      <c r="L584">
        <v>1000</v>
      </c>
      <c r="M584">
        <v>0</v>
      </c>
      <c r="N584">
        <v>1</v>
      </c>
      <c r="O584" s="2">
        <v>582</v>
      </c>
    </row>
    <row r="585" spans="1:15" x14ac:dyDescent="0.25">
      <c r="A585" s="2">
        <v>583</v>
      </c>
      <c r="B585" t="s">
        <v>3410</v>
      </c>
      <c r="C585" t="s">
        <v>3411</v>
      </c>
      <c r="D585" t="s">
        <v>3412</v>
      </c>
      <c r="E585" t="s">
        <v>3413</v>
      </c>
      <c r="F585" t="s">
        <v>3414</v>
      </c>
      <c r="G585" t="s">
        <v>3414</v>
      </c>
      <c r="I585" t="s">
        <v>956</v>
      </c>
      <c r="J585">
        <v>0</v>
      </c>
      <c r="K585">
        <v>0</v>
      </c>
      <c r="L585">
        <v>1000</v>
      </c>
      <c r="M585">
        <v>0</v>
      </c>
      <c r="N585">
        <v>1</v>
      </c>
      <c r="O585" s="2">
        <v>583</v>
      </c>
    </row>
    <row r="586" spans="1:15" x14ac:dyDescent="0.25">
      <c r="A586" s="2">
        <v>584</v>
      </c>
      <c r="B586" t="s">
        <v>435</v>
      </c>
      <c r="C586" t="s">
        <v>436</v>
      </c>
      <c r="D586" t="s">
        <v>3415</v>
      </c>
      <c r="E586" t="s">
        <v>437</v>
      </c>
      <c r="F586" t="s">
        <v>438</v>
      </c>
      <c r="G586" t="s">
        <v>438</v>
      </c>
      <c r="I586" t="s">
        <v>956</v>
      </c>
      <c r="J586">
        <v>0</v>
      </c>
      <c r="K586">
        <v>0</v>
      </c>
      <c r="L586">
        <v>1000</v>
      </c>
      <c r="M586">
        <v>0</v>
      </c>
      <c r="N586">
        <v>1</v>
      </c>
      <c r="O586" s="2">
        <v>584</v>
      </c>
    </row>
    <row r="587" spans="1:15" x14ac:dyDescent="0.25">
      <c r="A587" s="2">
        <v>585</v>
      </c>
      <c r="B587" t="s">
        <v>3416</v>
      </c>
      <c r="C587" t="s">
        <v>3417</v>
      </c>
      <c r="D587" t="s">
        <v>3418</v>
      </c>
      <c r="E587" t="s">
        <v>3419</v>
      </c>
      <c r="F587" t="s">
        <v>3420</v>
      </c>
      <c r="G587" t="s">
        <v>3420</v>
      </c>
      <c r="I587" t="s">
        <v>1093</v>
      </c>
      <c r="J587">
        <v>0</v>
      </c>
      <c r="K587">
        <v>0</v>
      </c>
      <c r="L587">
        <v>1000</v>
      </c>
      <c r="M587">
        <v>0</v>
      </c>
      <c r="N587">
        <v>1</v>
      </c>
      <c r="O587" s="2">
        <v>585</v>
      </c>
    </row>
    <row r="588" spans="1:15" x14ac:dyDescent="0.25">
      <c r="A588" s="2">
        <v>586</v>
      </c>
      <c r="B588" t="s">
        <v>439</v>
      </c>
      <c r="C588" t="s">
        <v>440</v>
      </c>
      <c r="D588" t="s">
        <v>3421</v>
      </c>
      <c r="E588" t="s">
        <v>441</v>
      </c>
      <c r="F588" t="s">
        <v>442</v>
      </c>
      <c r="G588" t="s">
        <v>442</v>
      </c>
      <c r="I588" t="s">
        <v>1176</v>
      </c>
      <c r="J588">
        <v>0</v>
      </c>
      <c r="K588">
        <v>0</v>
      </c>
      <c r="L588">
        <v>1000</v>
      </c>
      <c r="M588">
        <v>0</v>
      </c>
      <c r="N588">
        <v>1</v>
      </c>
      <c r="O588" s="2">
        <v>586</v>
      </c>
    </row>
    <row r="589" spans="1:15" x14ac:dyDescent="0.25">
      <c r="A589" s="2">
        <v>587</v>
      </c>
      <c r="B589" t="s">
        <v>3422</v>
      </c>
      <c r="C589" t="s">
        <v>3423</v>
      </c>
      <c r="D589" t="s">
        <v>3424</v>
      </c>
      <c r="E589" t="s">
        <v>3425</v>
      </c>
      <c r="F589" t="s">
        <v>2416</v>
      </c>
      <c r="G589" t="s">
        <v>2416</v>
      </c>
      <c r="I589" t="s">
        <v>3426</v>
      </c>
      <c r="J589">
        <v>0</v>
      </c>
      <c r="K589">
        <v>0</v>
      </c>
      <c r="L589">
        <v>1000</v>
      </c>
      <c r="M589">
        <v>0</v>
      </c>
      <c r="N589">
        <v>1</v>
      </c>
      <c r="O589" s="2">
        <v>587</v>
      </c>
    </row>
    <row r="590" spans="1:15" x14ac:dyDescent="0.25">
      <c r="A590" s="2">
        <v>588</v>
      </c>
      <c r="B590" t="s">
        <v>3427</v>
      </c>
      <c r="C590" t="s">
        <v>3428</v>
      </c>
      <c r="D590" t="s">
        <v>3429</v>
      </c>
      <c r="E590" t="s">
        <v>3430</v>
      </c>
      <c r="F590" t="s">
        <v>3431</v>
      </c>
      <c r="G590" t="s">
        <v>3431</v>
      </c>
      <c r="I590" t="s">
        <v>1398</v>
      </c>
      <c r="J590">
        <v>0</v>
      </c>
      <c r="K590">
        <v>0</v>
      </c>
      <c r="L590">
        <v>1000</v>
      </c>
      <c r="M590">
        <v>0</v>
      </c>
      <c r="N590">
        <v>1</v>
      </c>
      <c r="O590" s="2">
        <v>588</v>
      </c>
    </row>
    <row r="591" spans="1:15" x14ac:dyDescent="0.25">
      <c r="A591" s="2">
        <v>589</v>
      </c>
      <c r="B591" t="s">
        <v>3432</v>
      </c>
      <c r="C591" t="s">
        <v>2966</v>
      </c>
      <c r="D591" t="s">
        <v>3433</v>
      </c>
      <c r="E591" t="s">
        <v>3434</v>
      </c>
      <c r="F591" t="s">
        <v>325</v>
      </c>
      <c r="G591" t="s">
        <v>651</v>
      </c>
      <c r="I591" t="s">
        <v>964</v>
      </c>
      <c r="J591">
        <v>0</v>
      </c>
      <c r="K591">
        <v>0</v>
      </c>
      <c r="L591">
        <v>1000</v>
      </c>
      <c r="M591">
        <v>0</v>
      </c>
      <c r="N591">
        <v>1</v>
      </c>
      <c r="O591" s="2">
        <v>589</v>
      </c>
    </row>
    <row r="592" spans="1:15" x14ac:dyDescent="0.25">
      <c r="A592" s="2">
        <v>590</v>
      </c>
      <c r="B592" t="s">
        <v>3435</v>
      </c>
      <c r="C592" t="s">
        <v>3436</v>
      </c>
      <c r="D592" t="s">
        <v>3437</v>
      </c>
      <c r="E592" t="s">
        <v>3438</v>
      </c>
      <c r="F592" t="s">
        <v>3439</v>
      </c>
      <c r="G592" t="s">
        <v>3439</v>
      </c>
      <c r="I592" t="s">
        <v>1003</v>
      </c>
      <c r="J592">
        <v>0</v>
      </c>
      <c r="K592">
        <v>0</v>
      </c>
      <c r="L592">
        <v>1000</v>
      </c>
      <c r="M592">
        <v>0</v>
      </c>
      <c r="N592">
        <v>1</v>
      </c>
      <c r="O592" s="2">
        <v>590</v>
      </c>
    </row>
    <row r="593" spans="1:15" x14ac:dyDescent="0.25">
      <c r="A593" s="2">
        <v>591</v>
      </c>
      <c r="B593" t="s">
        <v>3440</v>
      </c>
      <c r="C593" t="s">
        <v>3441</v>
      </c>
      <c r="D593" t="s">
        <v>3442</v>
      </c>
      <c r="E593" t="s">
        <v>3443</v>
      </c>
      <c r="F593" t="s">
        <v>3444</v>
      </c>
      <c r="G593" t="s">
        <v>3444</v>
      </c>
      <c r="I593" t="s">
        <v>1029</v>
      </c>
      <c r="J593">
        <v>0</v>
      </c>
      <c r="K593">
        <v>0</v>
      </c>
      <c r="L593">
        <v>1000</v>
      </c>
      <c r="M593">
        <v>0</v>
      </c>
      <c r="N593">
        <v>1</v>
      </c>
      <c r="O593" s="2">
        <v>591</v>
      </c>
    </row>
    <row r="594" spans="1:15" x14ac:dyDescent="0.25">
      <c r="A594" s="2">
        <v>592</v>
      </c>
      <c r="B594" t="s">
        <v>3445</v>
      </c>
      <c r="C594" t="s">
        <v>3446</v>
      </c>
      <c r="D594" t="s">
        <v>3447</v>
      </c>
      <c r="E594" t="s">
        <v>3448</v>
      </c>
      <c r="F594" t="s">
        <v>3449</v>
      </c>
      <c r="G594" t="s">
        <v>3449</v>
      </c>
      <c r="I594" t="s">
        <v>956</v>
      </c>
      <c r="J594">
        <v>0</v>
      </c>
      <c r="K594">
        <v>0</v>
      </c>
      <c r="L594">
        <v>1000</v>
      </c>
      <c r="M594">
        <v>0</v>
      </c>
      <c r="N594">
        <v>1</v>
      </c>
      <c r="O594" s="2">
        <v>592</v>
      </c>
    </row>
    <row r="595" spans="1:15" x14ac:dyDescent="0.25">
      <c r="A595" s="2">
        <v>593</v>
      </c>
      <c r="B595" t="s">
        <v>3450</v>
      </c>
      <c r="C595" t="s">
        <v>3451</v>
      </c>
      <c r="D595" t="s">
        <v>3452</v>
      </c>
      <c r="E595" t="s">
        <v>3453</v>
      </c>
      <c r="F595" t="s">
        <v>3454</v>
      </c>
      <c r="G595" t="s">
        <v>3454</v>
      </c>
      <c r="I595" t="s">
        <v>956</v>
      </c>
      <c r="J595">
        <v>0</v>
      </c>
      <c r="K595">
        <v>0</v>
      </c>
      <c r="L595">
        <v>1000</v>
      </c>
      <c r="M595">
        <v>0</v>
      </c>
      <c r="N595">
        <v>1</v>
      </c>
      <c r="O595" s="2">
        <v>593</v>
      </c>
    </row>
    <row r="596" spans="1:15" x14ac:dyDescent="0.25">
      <c r="A596" s="2">
        <v>594</v>
      </c>
      <c r="B596" t="s">
        <v>3455</v>
      </c>
      <c r="C596" t="s">
        <v>3456</v>
      </c>
      <c r="D596" t="s">
        <v>3457</v>
      </c>
      <c r="E596" t="s">
        <v>3458</v>
      </c>
      <c r="F596" t="s">
        <v>1050</v>
      </c>
      <c r="G596" t="s">
        <v>1050</v>
      </c>
      <c r="I596" t="s">
        <v>944</v>
      </c>
      <c r="J596">
        <v>0</v>
      </c>
      <c r="K596">
        <v>0</v>
      </c>
      <c r="L596">
        <v>1000</v>
      </c>
      <c r="M596">
        <v>0</v>
      </c>
      <c r="N596">
        <v>1</v>
      </c>
      <c r="O596" s="2">
        <v>594</v>
      </c>
    </row>
    <row r="597" spans="1:15" x14ac:dyDescent="0.25">
      <c r="A597" s="2">
        <v>595</v>
      </c>
      <c r="B597" t="s">
        <v>3459</v>
      </c>
      <c r="C597" t="s">
        <v>3460</v>
      </c>
      <c r="D597" t="s">
        <v>3461</v>
      </c>
      <c r="E597" t="s">
        <v>3462</v>
      </c>
      <c r="F597" t="s">
        <v>3463</v>
      </c>
      <c r="G597" t="s">
        <v>3463</v>
      </c>
      <c r="I597" t="s">
        <v>1304</v>
      </c>
      <c r="J597">
        <v>0</v>
      </c>
      <c r="K597">
        <v>0</v>
      </c>
      <c r="L597">
        <v>1000</v>
      </c>
      <c r="M597">
        <v>0</v>
      </c>
      <c r="N597">
        <v>1</v>
      </c>
      <c r="O597" s="2">
        <v>595</v>
      </c>
    </row>
    <row r="598" spans="1:15" x14ac:dyDescent="0.25">
      <c r="A598" s="2">
        <v>596</v>
      </c>
      <c r="B598" t="s">
        <v>3464</v>
      </c>
      <c r="C598" t="s">
        <v>3465</v>
      </c>
      <c r="D598" t="s">
        <v>3466</v>
      </c>
      <c r="E598" t="s">
        <v>3467</v>
      </c>
      <c r="F598" t="s">
        <v>2363</v>
      </c>
      <c r="G598" t="s">
        <v>2363</v>
      </c>
      <c r="I598" t="s">
        <v>995</v>
      </c>
      <c r="J598">
        <v>0</v>
      </c>
      <c r="K598">
        <v>0</v>
      </c>
      <c r="L598">
        <v>1000</v>
      </c>
      <c r="M598">
        <v>0</v>
      </c>
      <c r="N598">
        <v>1</v>
      </c>
      <c r="O598" s="2">
        <v>596</v>
      </c>
    </row>
    <row r="599" spans="1:15" x14ac:dyDescent="0.25">
      <c r="A599" s="2">
        <v>597</v>
      </c>
      <c r="B599" t="s">
        <v>3468</v>
      </c>
      <c r="C599" t="s">
        <v>3469</v>
      </c>
      <c r="D599" t="s">
        <v>3470</v>
      </c>
      <c r="E599" t="s">
        <v>3471</v>
      </c>
      <c r="F599" t="s">
        <v>3472</v>
      </c>
      <c r="G599" t="s">
        <v>3472</v>
      </c>
      <c r="I599" t="s">
        <v>944</v>
      </c>
      <c r="J599">
        <v>0</v>
      </c>
      <c r="K599">
        <v>0</v>
      </c>
      <c r="L599">
        <v>1000</v>
      </c>
      <c r="M599">
        <v>0</v>
      </c>
      <c r="N599">
        <v>1</v>
      </c>
      <c r="O599" s="2">
        <v>597</v>
      </c>
    </row>
    <row r="600" spans="1:15" x14ac:dyDescent="0.25">
      <c r="A600" s="2">
        <v>598</v>
      </c>
      <c r="B600" t="s">
        <v>443</v>
      </c>
      <c r="C600" t="s">
        <v>444</v>
      </c>
      <c r="D600" t="s">
        <v>3473</v>
      </c>
      <c r="E600" t="s">
        <v>445</v>
      </c>
      <c r="I600" t="s">
        <v>1118</v>
      </c>
      <c r="J600">
        <v>0</v>
      </c>
      <c r="K600">
        <v>0</v>
      </c>
      <c r="L600">
        <v>1000</v>
      </c>
      <c r="M600">
        <v>0</v>
      </c>
      <c r="N600">
        <v>1</v>
      </c>
      <c r="O600" s="2">
        <v>598</v>
      </c>
    </row>
    <row r="601" spans="1:15" x14ac:dyDescent="0.25">
      <c r="A601" s="2">
        <v>599</v>
      </c>
      <c r="B601" t="s">
        <v>3474</v>
      </c>
      <c r="C601" t="s">
        <v>3475</v>
      </c>
      <c r="D601" t="s">
        <v>3476</v>
      </c>
      <c r="E601" t="s">
        <v>3477</v>
      </c>
      <c r="F601" t="s">
        <v>3478</v>
      </c>
      <c r="G601" t="s">
        <v>3478</v>
      </c>
      <c r="I601" t="s">
        <v>956</v>
      </c>
      <c r="J601">
        <v>0</v>
      </c>
      <c r="K601">
        <v>0</v>
      </c>
      <c r="L601">
        <v>1000</v>
      </c>
      <c r="M601">
        <v>0</v>
      </c>
      <c r="N601">
        <v>1</v>
      </c>
      <c r="O601" s="2">
        <v>599</v>
      </c>
    </row>
    <row r="602" spans="1:15" x14ac:dyDescent="0.25">
      <c r="A602" s="2">
        <v>600</v>
      </c>
      <c r="B602" t="s">
        <v>3479</v>
      </c>
      <c r="C602" t="s">
        <v>1306</v>
      </c>
      <c r="D602" t="s">
        <v>3480</v>
      </c>
      <c r="E602" t="s">
        <v>3481</v>
      </c>
      <c r="F602" t="s">
        <v>1309</v>
      </c>
      <c r="G602" t="s">
        <v>1309</v>
      </c>
      <c r="I602" t="s">
        <v>1499</v>
      </c>
      <c r="J602">
        <v>0</v>
      </c>
      <c r="K602">
        <v>0</v>
      </c>
      <c r="L602">
        <v>1000</v>
      </c>
      <c r="M602">
        <v>0</v>
      </c>
      <c r="N602">
        <v>1</v>
      </c>
      <c r="O602" s="2">
        <v>600</v>
      </c>
    </row>
    <row r="603" spans="1:15" x14ac:dyDescent="0.25">
      <c r="A603" s="2">
        <v>601</v>
      </c>
      <c r="B603" t="s">
        <v>3482</v>
      </c>
      <c r="C603" t="s">
        <v>3483</v>
      </c>
      <c r="D603" t="s">
        <v>3484</v>
      </c>
      <c r="E603" t="s">
        <v>3485</v>
      </c>
      <c r="F603" t="s">
        <v>1339</v>
      </c>
      <c r="G603" t="s">
        <v>1339</v>
      </c>
      <c r="I603" t="s">
        <v>1123</v>
      </c>
      <c r="J603">
        <v>0</v>
      </c>
      <c r="K603">
        <v>0</v>
      </c>
      <c r="L603">
        <v>1000</v>
      </c>
      <c r="M603">
        <v>0</v>
      </c>
      <c r="N603">
        <v>1</v>
      </c>
      <c r="O603" s="2">
        <v>601</v>
      </c>
    </row>
    <row r="604" spans="1:15" x14ac:dyDescent="0.25">
      <c r="A604" s="2">
        <v>602</v>
      </c>
      <c r="B604" t="s">
        <v>3486</v>
      </c>
      <c r="C604" t="s">
        <v>3487</v>
      </c>
      <c r="D604" t="s">
        <v>3488</v>
      </c>
      <c r="E604" t="s">
        <v>3489</v>
      </c>
      <c r="F604" t="s">
        <v>3490</v>
      </c>
      <c r="G604" t="s">
        <v>3490</v>
      </c>
      <c r="I604" t="s">
        <v>956</v>
      </c>
      <c r="J604">
        <v>0</v>
      </c>
      <c r="K604">
        <v>0</v>
      </c>
      <c r="L604">
        <v>1000</v>
      </c>
      <c r="M604">
        <v>0</v>
      </c>
      <c r="N604">
        <v>1</v>
      </c>
      <c r="O604" s="2">
        <v>602</v>
      </c>
    </row>
    <row r="605" spans="1:15" x14ac:dyDescent="0.25">
      <c r="A605" s="2">
        <v>603</v>
      </c>
      <c r="B605" t="s">
        <v>3491</v>
      </c>
      <c r="C605" t="s">
        <v>3492</v>
      </c>
      <c r="D605" t="s">
        <v>3493</v>
      </c>
      <c r="E605" t="s">
        <v>3494</v>
      </c>
      <c r="F605" t="s">
        <v>3495</v>
      </c>
      <c r="G605" t="s">
        <v>3495</v>
      </c>
      <c r="I605" t="s">
        <v>3496</v>
      </c>
      <c r="J605">
        <v>0</v>
      </c>
      <c r="K605">
        <v>0</v>
      </c>
      <c r="L605">
        <v>1000</v>
      </c>
      <c r="M605">
        <v>0</v>
      </c>
      <c r="N605">
        <v>1</v>
      </c>
      <c r="O605" s="2">
        <v>603</v>
      </c>
    </row>
    <row r="606" spans="1:15" x14ac:dyDescent="0.25">
      <c r="A606" s="2">
        <v>604</v>
      </c>
      <c r="B606" t="s">
        <v>3497</v>
      </c>
      <c r="C606" t="s">
        <v>3498</v>
      </c>
      <c r="D606" t="s">
        <v>3499</v>
      </c>
      <c r="E606" t="s">
        <v>3500</v>
      </c>
      <c r="F606" t="s">
        <v>3501</v>
      </c>
      <c r="G606" t="s">
        <v>3501</v>
      </c>
      <c r="I606" t="s">
        <v>1003</v>
      </c>
      <c r="J606">
        <v>0</v>
      </c>
      <c r="K606">
        <v>0</v>
      </c>
      <c r="L606">
        <v>1000</v>
      </c>
      <c r="M606">
        <v>0</v>
      </c>
      <c r="N606">
        <v>1</v>
      </c>
      <c r="O606" s="2">
        <v>604</v>
      </c>
    </row>
    <row r="607" spans="1:15" x14ac:dyDescent="0.25">
      <c r="A607" s="2">
        <v>605</v>
      </c>
      <c r="B607" t="s">
        <v>3502</v>
      </c>
      <c r="C607" t="s">
        <v>3503</v>
      </c>
      <c r="D607" t="s">
        <v>3504</v>
      </c>
      <c r="E607" t="s">
        <v>3505</v>
      </c>
      <c r="F607" t="s">
        <v>3018</v>
      </c>
      <c r="G607" t="s">
        <v>3018</v>
      </c>
      <c r="I607" t="s">
        <v>970</v>
      </c>
      <c r="J607">
        <v>0</v>
      </c>
      <c r="K607">
        <v>0</v>
      </c>
      <c r="L607">
        <v>1000</v>
      </c>
      <c r="M607">
        <v>0</v>
      </c>
      <c r="N607">
        <v>1</v>
      </c>
      <c r="O607" s="2">
        <v>605</v>
      </c>
    </row>
    <row r="608" spans="1:15" x14ac:dyDescent="0.25">
      <c r="A608" s="2">
        <v>606</v>
      </c>
      <c r="B608" t="s">
        <v>3506</v>
      </c>
      <c r="C608" t="s">
        <v>3507</v>
      </c>
      <c r="D608" t="s">
        <v>3508</v>
      </c>
      <c r="E608" t="s">
        <v>3509</v>
      </c>
      <c r="F608" t="s">
        <v>3510</v>
      </c>
      <c r="G608" t="s">
        <v>3511</v>
      </c>
      <c r="I608" t="s">
        <v>1499</v>
      </c>
      <c r="J608">
        <v>0</v>
      </c>
      <c r="K608">
        <v>0</v>
      </c>
      <c r="L608">
        <v>1000</v>
      </c>
      <c r="M608">
        <v>0</v>
      </c>
      <c r="N608">
        <v>1</v>
      </c>
      <c r="O608" s="2">
        <v>606</v>
      </c>
    </row>
    <row r="609" spans="1:15" x14ac:dyDescent="0.25">
      <c r="A609" s="2">
        <v>607</v>
      </c>
      <c r="B609" t="s">
        <v>3512</v>
      </c>
      <c r="C609" t="s">
        <v>3513</v>
      </c>
      <c r="D609" t="s">
        <v>3514</v>
      </c>
      <c r="E609" t="s">
        <v>3515</v>
      </c>
      <c r="F609" t="s">
        <v>3516</v>
      </c>
      <c r="G609" t="s">
        <v>3516</v>
      </c>
      <c r="I609" t="s">
        <v>970</v>
      </c>
      <c r="J609">
        <v>0</v>
      </c>
      <c r="K609">
        <v>0</v>
      </c>
      <c r="L609">
        <v>1000</v>
      </c>
      <c r="M609">
        <v>0</v>
      </c>
      <c r="N609">
        <v>1</v>
      </c>
      <c r="O609" s="2">
        <v>607</v>
      </c>
    </row>
    <row r="610" spans="1:15" x14ac:dyDescent="0.25">
      <c r="A610" s="2">
        <v>608</v>
      </c>
      <c r="B610" t="s">
        <v>3517</v>
      </c>
      <c r="C610" t="s">
        <v>3518</v>
      </c>
      <c r="D610" t="s">
        <v>3519</v>
      </c>
      <c r="E610" t="s">
        <v>3520</v>
      </c>
      <c r="F610" t="s">
        <v>3521</v>
      </c>
      <c r="G610" t="s">
        <v>3522</v>
      </c>
      <c r="I610" t="s">
        <v>1098</v>
      </c>
      <c r="J610">
        <v>0</v>
      </c>
      <c r="K610">
        <v>0</v>
      </c>
      <c r="L610">
        <v>1000</v>
      </c>
      <c r="M610">
        <v>0</v>
      </c>
      <c r="N610">
        <v>1</v>
      </c>
      <c r="O610" s="2">
        <v>608</v>
      </c>
    </row>
    <row r="611" spans="1:15" x14ac:dyDescent="0.25">
      <c r="A611" s="2">
        <v>609</v>
      </c>
      <c r="B611" t="s">
        <v>3523</v>
      </c>
      <c r="C611" t="s">
        <v>3524</v>
      </c>
      <c r="D611" t="s">
        <v>3525</v>
      </c>
      <c r="E611" t="s">
        <v>3526</v>
      </c>
      <c r="F611" t="s">
        <v>3527</v>
      </c>
      <c r="G611" t="s">
        <v>3527</v>
      </c>
      <c r="I611" t="s">
        <v>1008</v>
      </c>
      <c r="J611">
        <v>0</v>
      </c>
      <c r="K611">
        <v>0</v>
      </c>
      <c r="L611">
        <v>1000</v>
      </c>
      <c r="M611">
        <v>0</v>
      </c>
      <c r="N611">
        <v>1</v>
      </c>
      <c r="O611" s="2">
        <v>609</v>
      </c>
    </row>
    <row r="612" spans="1:15" x14ac:dyDescent="0.25">
      <c r="A612" s="2">
        <v>610</v>
      </c>
      <c r="B612" t="s">
        <v>3528</v>
      </c>
      <c r="C612" t="s">
        <v>3529</v>
      </c>
      <c r="D612" t="s">
        <v>3530</v>
      </c>
      <c r="E612" t="s">
        <v>3531</v>
      </c>
      <c r="F612" t="s">
        <v>3532</v>
      </c>
      <c r="G612" t="s">
        <v>3532</v>
      </c>
      <c r="I612" t="s">
        <v>1029</v>
      </c>
      <c r="J612">
        <v>0</v>
      </c>
      <c r="K612">
        <v>0</v>
      </c>
      <c r="L612">
        <v>1000</v>
      </c>
      <c r="M612">
        <v>0</v>
      </c>
      <c r="N612">
        <v>1</v>
      </c>
      <c r="O612" s="2">
        <v>610</v>
      </c>
    </row>
    <row r="613" spans="1:15" x14ac:dyDescent="0.25">
      <c r="A613" s="2">
        <v>611</v>
      </c>
      <c r="B613" t="s">
        <v>779</v>
      </c>
      <c r="C613" t="s">
        <v>780</v>
      </c>
      <c r="D613" t="s">
        <v>3533</v>
      </c>
      <c r="E613" t="s">
        <v>781</v>
      </c>
      <c r="F613" t="s">
        <v>782</v>
      </c>
      <c r="G613" t="s">
        <v>782</v>
      </c>
      <c r="I613" t="s">
        <v>1104</v>
      </c>
      <c r="J613">
        <v>0</v>
      </c>
      <c r="K613">
        <v>0</v>
      </c>
      <c r="L613">
        <v>1000</v>
      </c>
      <c r="M613">
        <v>0</v>
      </c>
      <c r="N613">
        <v>1</v>
      </c>
      <c r="O613" s="2">
        <v>611</v>
      </c>
    </row>
    <row r="614" spans="1:15" x14ac:dyDescent="0.25">
      <c r="A614" s="2">
        <v>612</v>
      </c>
      <c r="B614" t="s">
        <v>3534</v>
      </c>
      <c r="C614" t="s">
        <v>3535</v>
      </c>
      <c r="D614" t="s">
        <v>3536</v>
      </c>
      <c r="E614" t="s">
        <v>3537</v>
      </c>
      <c r="F614" t="s">
        <v>792</v>
      </c>
      <c r="G614" t="s">
        <v>792</v>
      </c>
      <c r="I614" t="s">
        <v>950</v>
      </c>
      <c r="J614">
        <v>0</v>
      </c>
      <c r="K614">
        <v>0</v>
      </c>
      <c r="L614">
        <v>1000</v>
      </c>
      <c r="M614">
        <v>0</v>
      </c>
      <c r="N614">
        <v>1</v>
      </c>
      <c r="O614" s="2">
        <v>612</v>
      </c>
    </row>
    <row r="615" spans="1:15" x14ac:dyDescent="0.25">
      <c r="A615" s="2">
        <v>613</v>
      </c>
      <c r="B615" t="s">
        <v>3538</v>
      </c>
      <c r="C615" t="s">
        <v>3539</v>
      </c>
      <c r="D615" t="s">
        <v>3540</v>
      </c>
      <c r="E615" t="s">
        <v>3541</v>
      </c>
      <c r="F615" t="s">
        <v>3542</v>
      </c>
      <c r="G615" t="s">
        <v>3542</v>
      </c>
      <c r="I615" t="s">
        <v>956</v>
      </c>
      <c r="J615">
        <v>0</v>
      </c>
      <c r="K615">
        <v>0</v>
      </c>
      <c r="L615">
        <v>1000</v>
      </c>
      <c r="M615">
        <v>0</v>
      </c>
      <c r="N615">
        <v>1</v>
      </c>
      <c r="O615" s="2">
        <v>613</v>
      </c>
    </row>
    <row r="616" spans="1:15" x14ac:dyDescent="0.25">
      <c r="A616" s="2">
        <v>614</v>
      </c>
      <c r="B616" t="s">
        <v>3543</v>
      </c>
      <c r="C616" t="s">
        <v>3544</v>
      </c>
      <c r="D616" t="s">
        <v>3545</v>
      </c>
      <c r="E616" t="s">
        <v>3546</v>
      </c>
      <c r="F616" t="s">
        <v>557</v>
      </c>
      <c r="G616" t="s">
        <v>557</v>
      </c>
      <c r="I616" t="s">
        <v>984</v>
      </c>
      <c r="J616">
        <v>0</v>
      </c>
      <c r="K616">
        <v>0</v>
      </c>
      <c r="L616">
        <v>1000</v>
      </c>
      <c r="M616">
        <v>0</v>
      </c>
      <c r="N616">
        <v>1</v>
      </c>
      <c r="O616" s="2">
        <v>614</v>
      </c>
    </row>
    <row r="617" spans="1:15" x14ac:dyDescent="0.25">
      <c r="A617" s="2">
        <v>615</v>
      </c>
      <c r="B617" t="s">
        <v>3547</v>
      </c>
      <c r="C617" t="s">
        <v>3548</v>
      </c>
      <c r="D617" t="s">
        <v>3549</v>
      </c>
      <c r="E617" t="s">
        <v>3550</v>
      </c>
      <c r="F617" t="s">
        <v>3551</v>
      </c>
      <c r="G617" t="s">
        <v>3552</v>
      </c>
      <c r="I617" t="s">
        <v>1538</v>
      </c>
      <c r="J617">
        <v>0</v>
      </c>
      <c r="K617">
        <v>0</v>
      </c>
      <c r="L617">
        <v>1000</v>
      </c>
      <c r="M617">
        <v>0</v>
      </c>
      <c r="N617">
        <v>1</v>
      </c>
      <c r="O617" s="2">
        <v>615</v>
      </c>
    </row>
    <row r="618" spans="1:15" x14ac:dyDescent="0.25">
      <c r="A618" s="2">
        <v>616</v>
      </c>
      <c r="B618" t="s">
        <v>3553</v>
      </c>
      <c r="C618" t="s">
        <v>3554</v>
      </c>
      <c r="D618" t="s">
        <v>3555</v>
      </c>
      <c r="E618" t="s">
        <v>3556</v>
      </c>
      <c r="F618" t="s">
        <v>3557</v>
      </c>
      <c r="G618" t="s">
        <v>3557</v>
      </c>
      <c r="I618" t="s">
        <v>956</v>
      </c>
      <c r="J618">
        <v>0</v>
      </c>
      <c r="K618">
        <v>0</v>
      </c>
      <c r="L618">
        <v>1000</v>
      </c>
      <c r="M618">
        <v>0</v>
      </c>
      <c r="N618">
        <v>1</v>
      </c>
      <c r="O618" s="2">
        <v>616</v>
      </c>
    </row>
    <row r="619" spans="1:15" x14ac:dyDescent="0.25">
      <c r="A619" s="2">
        <v>617</v>
      </c>
      <c r="B619" t="s">
        <v>3558</v>
      </c>
      <c r="C619" t="s">
        <v>3559</v>
      </c>
      <c r="D619" t="s">
        <v>3560</v>
      </c>
      <c r="E619" t="s">
        <v>3561</v>
      </c>
      <c r="F619" t="s">
        <v>3562</v>
      </c>
      <c r="G619" t="s">
        <v>3562</v>
      </c>
      <c r="I619" t="s">
        <v>932</v>
      </c>
      <c r="J619">
        <v>0</v>
      </c>
      <c r="K619">
        <v>0</v>
      </c>
      <c r="L619">
        <v>1000</v>
      </c>
      <c r="M619">
        <v>0</v>
      </c>
      <c r="N619">
        <v>1</v>
      </c>
      <c r="O619" s="2">
        <v>617</v>
      </c>
    </row>
    <row r="620" spans="1:15" x14ac:dyDescent="0.25">
      <c r="A620" s="2">
        <v>618</v>
      </c>
      <c r="B620" t="s">
        <v>3563</v>
      </c>
      <c r="C620" t="s">
        <v>3564</v>
      </c>
      <c r="D620" t="s">
        <v>3565</v>
      </c>
      <c r="E620" t="s">
        <v>3566</v>
      </c>
      <c r="F620" t="s">
        <v>1269</v>
      </c>
      <c r="G620" t="s">
        <v>1269</v>
      </c>
      <c r="I620" t="s">
        <v>2328</v>
      </c>
      <c r="J620">
        <v>0</v>
      </c>
      <c r="K620">
        <v>0</v>
      </c>
      <c r="L620">
        <v>1000</v>
      </c>
      <c r="M620">
        <v>0</v>
      </c>
      <c r="N620">
        <v>1</v>
      </c>
      <c r="O620" s="2">
        <v>618</v>
      </c>
    </row>
    <row r="621" spans="1:15" x14ac:dyDescent="0.25">
      <c r="A621" s="2">
        <v>619</v>
      </c>
      <c r="B621" t="s">
        <v>3567</v>
      </c>
      <c r="C621" t="s">
        <v>3568</v>
      </c>
      <c r="D621" t="s">
        <v>3569</v>
      </c>
      <c r="E621" t="s">
        <v>3570</v>
      </c>
      <c r="F621" t="s">
        <v>3571</v>
      </c>
      <c r="G621" t="s">
        <v>3571</v>
      </c>
      <c r="I621" t="s">
        <v>1191</v>
      </c>
      <c r="J621">
        <v>0</v>
      </c>
      <c r="K621">
        <v>0</v>
      </c>
      <c r="L621">
        <v>1000</v>
      </c>
      <c r="M621">
        <v>0</v>
      </c>
      <c r="N621">
        <v>1</v>
      </c>
      <c r="O621" s="2">
        <v>619</v>
      </c>
    </row>
    <row r="622" spans="1:15" x14ac:dyDescent="0.25">
      <c r="A622" s="2">
        <v>620</v>
      </c>
      <c r="B622" t="s">
        <v>3572</v>
      </c>
      <c r="C622" t="s">
        <v>3573</v>
      </c>
      <c r="D622" t="s">
        <v>3574</v>
      </c>
      <c r="E622" t="s">
        <v>3575</v>
      </c>
      <c r="F622" t="s">
        <v>1487</v>
      </c>
      <c r="G622" t="s">
        <v>1487</v>
      </c>
      <c r="I622" t="s">
        <v>956</v>
      </c>
      <c r="J622">
        <v>0</v>
      </c>
      <c r="K622">
        <v>0</v>
      </c>
      <c r="L622">
        <v>1000</v>
      </c>
      <c r="M622">
        <v>0</v>
      </c>
      <c r="N622">
        <v>1</v>
      </c>
      <c r="O622" s="2">
        <v>620</v>
      </c>
    </row>
    <row r="623" spans="1:15" x14ac:dyDescent="0.25">
      <c r="A623" s="2">
        <v>621</v>
      </c>
      <c r="B623" t="s">
        <v>446</v>
      </c>
      <c r="C623" t="s">
        <v>447</v>
      </c>
      <c r="D623" t="s">
        <v>3576</v>
      </c>
      <c r="E623" t="s">
        <v>448</v>
      </c>
      <c r="F623" t="s">
        <v>449</v>
      </c>
      <c r="G623" t="s">
        <v>449</v>
      </c>
      <c r="I623" t="s">
        <v>1746</v>
      </c>
      <c r="J623">
        <v>0</v>
      </c>
      <c r="K623">
        <v>0</v>
      </c>
      <c r="L623">
        <v>1000</v>
      </c>
      <c r="M623">
        <v>0</v>
      </c>
      <c r="N623">
        <v>1</v>
      </c>
      <c r="O623" s="2">
        <v>621</v>
      </c>
    </row>
    <row r="624" spans="1:15" x14ac:dyDescent="0.25">
      <c r="A624" s="2">
        <v>622</v>
      </c>
      <c r="B624" t="s">
        <v>450</v>
      </c>
      <c r="C624" t="s">
        <v>451</v>
      </c>
      <c r="D624" t="s">
        <v>3577</v>
      </c>
      <c r="E624" t="s">
        <v>452</v>
      </c>
      <c r="F624" t="s">
        <v>453</v>
      </c>
      <c r="G624" t="s">
        <v>453</v>
      </c>
      <c r="I624" t="s">
        <v>956</v>
      </c>
      <c r="J624">
        <v>0</v>
      </c>
      <c r="K624">
        <v>0</v>
      </c>
      <c r="L624">
        <v>1000</v>
      </c>
      <c r="M624">
        <v>0</v>
      </c>
      <c r="N624">
        <v>1</v>
      </c>
      <c r="O624" s="2">
        <v>622</v>
      </c>
    </row>
    <row r="625" spans="1:20" x14ac:dyDescent="0.25">
      <c r="A625" s="2">
        <v>623</v>
      </c>
      <c r="B625" t="s">
        <v>3578</v>
      </c>
      <c r="C625" t="s">
        <v>3579</v>
      </c>
      <c r="D625" t="s">
        <v>3580</v>
      </c>
      <c r="E625" t="s">
        <v>3581</v>
      </c>
      <c r="F625" t="s">
        <v>2228</v>
      </c>
      <c r="G625" t="s">
        <v>2229</v>
      </c>
      <c r="I625" t="s">
        <v>1880</v>
      </c>
      <c r="J625">
        <v>0</v>
      </c>
      <c r="K625">
        <v>0</v>
      </c>
      <c r="L625">
        <v>1000</v>
      </c>
      <c r="M625">
        <v>0</v>
      </c>
      <c r="N625">
        <v>1</v>
      </c>
      <c r="O625" s="2">
        <v>623</v>
      </c>
    </row>
    <row r="626" spans="1:20" x14ac:dyDescent="0.25">
      <c r="A626" s="2">
        <v>624</v>
      </c>
      <c r="B626" t="s">
        <v>3582</v>
      </c>
      <c r="C626" t="s">
        <v>3583</v>
      </c>
      <c r="D626" t="s">
        <v>3584</v>
      </c>
      <c r="E626" t="s">
        <v>3585</v>
      </c>
      <c r="F626" t="s">
        <v>3586</v>
      </c>
      <c r="G626" t="s">
        <v>3586</v>
      </c>
      <c r="I626" t="s">
        <v>1118</v>
      </c>
      <c r="J626">
        <v>0</v>
      </c>
      <c r="K626">
        <v>0</v>
      </c>
      <c r="L626">
        <v>1000</v>
      </c>
      <c r="M626">
        <v>0</v>
      </c>
      <c r="N626">
        <v>1</v>
      </c>
      <c r="O626" s="2">
        <v>624</v>
      </c>
    </row>
    <row r="627" spans="1:20" x14ac:dyDescent="0.25">
      <c r="A627" s="2">
        <v>625</v>
      </c>
      <c r="B627" t="s">
        <v>3587</v>
      </c>
      <c r="C627" t="s">
        <v>3588</v>
      </c>
      <c r="D627" t="s">
        <v>3589</v>
      </c>
      <c r="E627" t="s">
        <v>3590</v>
      </c>
      <c r="F627" t="s">
        <v>3591</v>
      </c>
      <c r="G627" t="s">
        <v>3591</v>
      </c>
      <c r="I627" t="s">
        <v>950</v>
      </c>
      <c r="J627">
        <v>0</v>
      </c>
      <c r="K627">
        <v>0</v>
      </c>
      <c r="L627">
        <v>1000</v>
      </c>
      <c r="M627">
        <v>0</v>
      </c>
      <c r="N627">
        <v>1</v>
      </c>
      <c r="O627" s="2">
        <v>625</v>
      </c>
    </row>
    <row r="628" spans="1:20" x14ac:dyDescent="0.25">
      <c r="A628" s="2">
        <v>626</v>
      </c>
      <c r="B628" t="s">
        <v>454</v>
      </c>
      <c r="C628" t="s">
        <v>455</v>
      </c>
      <c r="D628" t="s">
        <v>3592</v>
      </c>
      <c r="E628" t="s">
        <v>456</v>
      </c>
      <c r="F628" t="s">
        <v>457</v>
      </c>
      <c r="G628" t="s">
        <v>457</v>
      </c>
      <c r="I628" t="s">
        <v>1029</v>
      </c>
      <c r="J628">
        <v>0</v>
      </c>
      <c r="K628">
        <v>0</v>
      </c>
      <c r="L628">
        <v>1000</v>
      </c>
      <c r="M628">
        <v>0</v>
      </c>
      <c r="N628">
        <v>1</v>
      </c>
      <c r="O628" s="2">
        <v>626</v>
      </c>
    </row>
    <row r="629" spans="1:20" x14ac:dyDescent="0.25">
      <c r="A629" s="2">
        <v>627</v>
      </c>
      <c r="B629" t="s">
        <v>3593</v>
      </c>
      <c r="C629" t="s">
        <v>3594</v>
      </c>
      <c r="D629" t="s">
        <v>3595</v>
      </c>
      <c r="E629" t="s">
        <v>3596</v>
      </c>
      <c r="F629" t="s">
        <v>3597</v>
      </c>
      <c r="G629" t="s">
        <v>3597</v>
      </c>
      <c r="I629" t="s">
        <v>956</v>
      </c>
      <c r="J629">
        <v>0</v>
      </c>
      <c r="K629">
        <v>0</v>
      </c>
      <c r="L629">
        <v>1000</v>
      </c>
      <c r="M629">
        <v>0</v>
      </c>
      <c r="N629">
        <v>1</v>
      </c>
      <c r="O629" s="2">
        <v>627</v>
      </c>
    </row>
    <row r="630" spans="1:20" x14ac:dyDescent="0.25">
      <c r="A630" s="2">
        <v>628</v>
      </c>
      <c r="B630" t="s">
        <v>3598</v>
      </c>
      <c r="C630" t="s">
        <v>3599</v>
      </c>
      <c r="D630" t="s">
        <v>3600</v>
      </c>
      <c r="E630" t="s">
        <v>3601</v>
      </c>
      <c r="F630" t="s">
        <v>3602</v>
      </c>
      <c r="G630" t="s">
        <v>3602</v>
      </c>
      <c r="I630" t="s">
        <v>3603</v>
      </c>
      <c r="J630">
        <v>0</v>
      </c>
      <c r="K630">
        <v>0</v>
      </c>
      <c r="L630">
        <v>1000</v>
      </c>
      <c r="M630">
        <v>0</v>
      </c>
      <c r="N630">
        <v>1</v>
      </c>
      <c r="O630" s="2">
        <v>628</v>
      </c>
    </row>
    <row r="631" spans="1:20" x14ac:dyDescent="0.25">
      <c r="A631" s="2">
        <v>629</v>
      </c>
      <c r="B631" t="s">
        <v>458</v>
      </c>
      <c r="C631" t="s">
        <v>459</v>
      </c>
      <c r="D631" t="s">
        <v>3604</v>
      </c>
      <c r="E631" t="s">
        <v>460</v>
      </c>
      <c r="F631" t="s">
        <v>461</v>
      </c>
      <c r="G631" t="s">
        <v>461</v>
      </c>
      <c r="I631" t="s">
        <v>956</v>
      </c>
      <c r="J631">
        <v>0</v>
      </c>
      <c r="K631">
        <v>0</v>
      </c>
      <c r="L631">
        <v>1000</v>
      </c>
      <c r="M631">
        <v>0</v>
      </c>
      <c r="N631">
        <v>1</v>
      </c>
      <c r="O631" s="2">
        <v>629</v>
      </c>
    </row>
    <row r="632" spans="1:20" x14ac:dyDescent="0.25">
      <c r="A632" s="2">
        <v>630</v>
      </c>
      <c r="B632" t="s">
        <v>462</v>
      </c>
      <c r="C632" t="s">
        <v>463</v>
      </c>
      <c r="D632" t="s">
        <v>3605</v>
      </c>
      <c r="E632" t="s">
        <v>464</v>
      </c>
      <c r="F632" t="s">
        <v>165</v>
      </c>
      <c r="G632" t="s">
        <v>628</v>
      </c>
      <c r="I632" t="s">
        <v>927</v>
      </c>
      <c r="J632">
        <v>0</v>
      </c>
      <c r="K632">
        <v>0</v>
      </c>
      <c r="L632">
        <v>1000</v>
      </c>
      <c r="M632">
        <v>0</v>
      </c>
      <c r="N632">
        <v>1</v>
      </c>
      <c r="O632" s="2">
        <v>630</v>
      </c>
    </row>
    <row r="633" spans="1:20" x14ac:dyDescent="0.25">
      <c r="A633" s="2">
        <v>631</v>
      </c>
      <c r="B633" t="s">
        <v>3606</v>
      </c>
      <c r="C633" t="s">
        <v>3607</v>
      </c>
      <c r="D633" t="s">
        <v>3608</v>
      </c>
      <c r="E633" t="s">
        <v>3609</v>
      </c>
      <c r="F633" t="s">
        <v>3610</v>
      </c>
      <c r="G633" t="s">
        <v>3610</v>
      </c>
      <c r="I633" t="s">
        <v>1041</v>
      </c>
      <c r="J633">
        <v>0</v>
      </c>
      <c r="K633">
        <v>0</v>
      </c>
      <c r="L633">
        <v>1000</v>
      </c>
      <c r="M633">
        <v>0</v>
      </c>
      <c r="N633">
        <v>1</v>
      </c>
      <c r="O633" s="2">
        <v>631</v>
      </c>
    </row>
    <row r="634" spans="1:20" x14ac:dyDescent="0.25">
      <c r="A634" s="2">
        <v>632</v>
      </c>
      <c r="B634" t="s">
        <v>3611</v>
      </c>
      <c r="C634" t="s">
        <v>3612</v>
      </c>
      <c r="D634" t="s">
        <v>3613</v>
      </c>
      <c r="E634" t="s">
        <v>3614</v>
      </c>
      <c r="F634" t="s">
        <v>3615</v>
      </c>
      <c r="G634" t="s">
        <v>3615</v>
      </c>
      <c r="I634" t="s">
        <v>956</v>
      </c>
      <c r="J634">
        <v>0</v>
      </c>
      <c r="K634">
        <v>0</v>
      </c>
      <c r="L634">
        <v>1000</v>
      </c>
      <c r="M634">
        <v>0</v>
      </c>
      <c r="N634">
        <v>1</v>
      </c>
      <c r="O634" s="2">
        <v>632</v>
      </c>
      <c r="T634" s="23"/>
    </row>
    <row r="635" spans="1:20" x14ac:dyDescent="0.25">
      <c r="A635" s="2">
        <v>633</v>
      </c>
      <c r="B635" t="s">
        <v>3616</v>
      </c>
      <c r="C635" t="s">
        <v>3617</v>
      </c>
      <c r="D635" t="s">
        <v>3618</v>
      </c>
      <c r="E635" t="s">
        <v>3619</v>
      </c>
      <c r="F635" t="s">
        <v>2363</v>
      </c>
      <c r="G635" t="s">
        <v>2363</v>
      </c>
      <c r="I635" t="s">
        <v>1532</v>
      </c>
      <c r="J635">
        <v>0</v>
      </c>
      <c r="K635">
        <v>0</v>
      </c>
      <c r="L635">
        <v>1000</v>
      </c>
      <c r="M635">
        <v>0</v>
      </c>
      <c r="N635">
        <v>1</v>
      </c>
      <c r="O635" s="2">
        <v>633</v>
      </c>
    </row>
    <row r="636" spans="1:20" x14ac:dyDescent="0.25">
      <c r="A636" s="2">
        <v>634</v>
      </c>
      <c r="B636" t="s">
        <v>3620</v>
      </c>
      <c r="C636" t="s">
        <v>3621</v>
      </c>
      <c r="D636" t="s">
        <v>3622</v>
      </c>
      <c r="E636" t="s">
        <v>3623</v>
      </c>
      <c r="F636" t="s">
        <v>2363</v>
      </c>
      <c r="G636" t="s">
        <v>2363</v>
      </c>
      <c r="I636" t="s">
        <v>1398</v>
      </c>
      <c r="J636">
        <v>0</v>
      </c>
      <c r="K636">
        <v>0</v>
      </c>
      <c r="L636">
        <v>1000</v>
      </c>
      <c r="M636">
        <v>0</v>
      </c>
      <c r="N636">
        <v>1</v>
      </c>
      <c r="O636" s="2">
        <v>634</v>
      </c>
    </row>
    <row r="637" spans="1:20" x14ac:dyDescent="0.25">
      <c r="A637" s="2">
        <v>635</v>
      </c>
      <c r="B637" t="s">
        <v>3624</v>
      </c>
      <c r="C637" t="s">
        <v>3625</v>
      </c>
      <c r="D637" t="s">
        <v>3626</v>
      </c>
      <c r="E637" t="s">
        <v>3627</v>
      </c>
      <c r="F637" t="s">
        <v>3628</v>
      </c>
      <c r="G637" t="s">
        <v>3628</v>
      </c>
      <c r="I637" t="s">
        <v>1123</v>
      </c>
      <c r="J637">
        <v>0</v>
      </c>
      <c r="K637">
        <v>0</v>
      </c>
      <c r="L637">
        <v>1000</v>
      </c>
      <c r="M637">
        <v>0</v>
      </c>
      <c r="N637">
        <v>1</v>
      </c>
      <c r="O637" s="2">
        <v>635</v>
      </c>
    </row>
    <row r="638" spans="1:20" x14ac:dyDescent="0.25">
      <c r="A638" s="2">
        <v>636</v>
      </c>
      <c r="B638" t="s">
        <v>3629</v>
      </c>
      <c r="C638" t="s">
        <v>3630</v>
      </c>
      <c r="D638" t="s">
        <v>3631</v>
      </c>
      <c r="E638" t="s">
        <v>3632</v>
      </c>
      <c r="F638" t="s">
        <v>3633</v>
      </c>
      <c r="G638" t="s">
        <v>3633</v>
      </c>
      <c r="I638" t="s">
        <v>1414</v>
      </c>
      <c r="J638">
        <v>0</v>
      </c>
      <c r="K638">
        <v>0</v>
      </c>
      <c r="L638">
        <v>1000</v>
      </c>
      <c r="M638">
        <v>0</v>
      </c>
      <c r="N638">
        <v>1</v>
      </c>
      <c r="O638" s="2">
        <v>636</v>
      </c>
    </row>
    <row r="639" spans="1:20" x14ac:dyDescent="0.25">
      <c r="A639" s="2">
        <v>637</v>
      </c>
      <c r="B639" t="s">
        <v>3634</v>
      </c>
      <c r="C639" t="s">
        <v>3635</v>
      </c>
      <c r="D639" t="s">
        <v>3636</v>
      </c>
      <c r="E639" t="s">
        <v>3637</v>
      </c>
      <c r="F639" t="s">
        <v>3638</v>
      </c>
      <c r="G639" t="s">
        <v>3638</v>
      </c>
      <c r="I639" t="s">
        <v>1003</v>
      </c>
      <c r="J639">
        <v>0</v>
      </c>
      <c r="K639">
        <v>0</v>
      </c>
      <c r="L639">
        <v>1000</v>
      </c>
      <c r="M639">
        <v>0</v>
      </c>
      <c r="N639">
        <v>1</v>
      </c>
      <c r="O639" s="2">
        <v>637</v>
      </c>
    </row>
    <row r="640" spans="1:20" x14ac:dyDescent="0.25">
      <c r="A640" s="2">
        <v>638</v>
      </c>
      <c r="B640" t="s">
        <v>3639</v>
      </c>
      <c r="C640" t="s">
        <v>3640</v>
      </c>
      <c r="D640" t="s">
        <v>3641</v>
      </c>
      <c r="E640" t="s">
        <v>3642</v>
      </c>
      <c r="F640" t="s">
        <v>3643</v>
      </c>
      <c r="G640" t="s">
        <v>3643</v>
      </c>
      <c r="I640" t="s">
        <v>956</v>
      </c>
      <c r="J640">
        <v>0</v>
      </c>
      <c r="K640">
        <v>0</v>
      </c>
      <c r="L640">
        <v>1000</v>
      </c>
      <c r="M640">
        <v>0</v>
      </c>
      <c r="N640">
        <v>1</v>
      </c>
      <c r="O640" s="2">
        <v>638</v>
      </c>
      <c r="T640" s="23"/>
    </row>
    <row r="641" spans="1:20" x14ac:dyDescent="0.25">
      <c r="A641" s="2">
        <v>639</v>
      </c>
      <c r="B641" t="s">
        <v>3644</v>
      </c>
      <c r="C641" t="s">
        <v>3645</v>
      </c>
      <c r="D641" t="s">
        <v>3646</v>
      </c>
      <c r="E641" t="s">
        <v>3647</v>
      </c>
      <c r="F641" t="s">
        <v>3648</v>
      </c>
      <c r="G641" t="s">
        <v>3649</v>
      </c>
      <c r="I641" t="s">
        <v>956</v>
      </c>
      <c r="J641">
        <v>0</v>
      </c>
      <c r="K641">
        <v>0</v>
      </c>
      <c r="L641">
        <v>1000</v>
      </c>
      <c r="M641">
        <v>0</v>
      </c>
      <c r="N641">
        <v>1</v>
      </c>
      <c r="O641" s="2">
        <v>639</v>
      </c>
      <c r="T641" s="23"/>
    </row>
    <row r="642" spans="1:20" x14ac:dyDescent="0.25">
      <c r="A642" s="2">
        <v>640</v>
      </c>
      <c r="B642" t="s">
        <v>3650</v>
      </c>
      <c r="C642" t="s">
        <v>3651</v>
      </c>
      <c r="D642" t="s">
        <v>3652</v>
      </c>
      <c r="E642" t="s">
        <v>3653</v>
      </c>
      <c r="F642" t="s">
        <v>2357</v>
      </c>
      <c r="G642" t="s">
        <v>2358</v>
      </c>
      <c r="I642" t="s">
        <v>1008</v>
      </c>
      <c r="J642">
        <v>0</v>
      </c>
      <c r="K642">
        <v>0</v>
      </c>
      <c r="L642">
        <v>1000</v>
      </c>
      <c r="M642">
        <v>0</v>
      </c>
      <c r="N642">
        <v>1</v>
      </c>
      <c r="O642" s="2">
        <v>640</v>
      </c>
    </row>
    <row r="643" spans="1:20" x14ac:dyDescent="0.25">
      <c r="A643" s="2">
        <v>641</v>
      </c>
      <c r="B643" t="s">
        <v>3654</v>
      </c>
      <c r="C643" t="s">
        <v>3655</v>
      </c>
      <c r="D643" t="s">
        <v>3656</v>
      </c>
      <c r="E643" t="s">
        <v>3657</v>
      </c>
      <c r="F643" t="s">
        <v>3658</v>
      </c>
      <c r="G643" t="s">
        <v>3658</v>
      </c>
      <c r="I643" t="s">
        <v>956</v>
      </c>
      <c r="J643">
        <v>0</v>
      </c>
      <c r="K643">
        <v>0</v>
      </c>
      <c r="L643">
        <v>1000</v>
      </c>
      <c r="M643">
        <v>0</v>
      </c>
      <c r="N643">
        <v>1</v>
      </c>
      <c r="O643" s="2">
        <v>641</v>
      </c>
      <c r="T643" s="23"/>
    </row>
    <row r="644" spans="1:20" x14ac:dyDescent="0.25">
      <c r="A644" s="2">
        <v>642</v>
      </c>
      <c r="B644" t="s">
        <v>3659</v>
      </c>
      <c r="C644" t="s">
        <v>3660</v>
      </c>
      <c r="D644" t="s">
        <v>3661</v>
      </c>
      <c r="E644" t="s">
        <v>3662</v>
      </c>
      <c r="F644" t="s">
        <v>3663</v>
      </c>
      <c r="G644" t="s">
        <v>3663</v>
      </c>
      <c r="I644" t="s">
        <v>1649</v>
      </c>
      <c r="J644">
        <v>0</v>
      </c>
      <c r="K644">
        <v>0</v>
      </c>
      <c r="L644">
        <v>1000</v>
      </c>
      <c r="M644">
        <v>0</v>
      </c>
      <c r="N644">
        <v>1</v>
      </c>
      <c r="O644" s="2">
        <v>642</v>
      </c>
    </row>
    <row r="645" spans="1:20" x14ac:dyDescent="0.25">
      <c r="A645" s="2">
        <v>643</v>
      </c>
      <c r="B645" t="s">
        <v>3664</v>
      </c>
      <c r="C645" t="s">
        <v>3665</v>
      </c>
      <c r="D645" t="s">
        <v>3666</v>
      </c>
      <c r="E645" t="s">
        <v>3667</v>
      </c>
      <c r="F645" t="s">
        <v>3668</v>
      </c>
      <c r="G645" t="s">
        <v>3668</v>
      </c>
      <c r="I645" t="s">
        <v>964</v>
      </c>
      <c r="J645">
        <v>0</v>
      </c>
      <c r="K645">
        <v>0</v>
      </c>
      <c r="L645">
        <v>1000</v>
      </c>
      <c r="M645">
        <v>0</v>
      </c>
      <c r="N645">
        <v>1</v>
      </c>
      <c r="O645" s="2">
        <v>643</v>
      </c>
    </row>
    <row r="646" spans="1:20" x14ac:dyDescent="0.25">
      <c r="A646" s="2">
        <v>644</v>
      </c>
      <c r="B646" t="s">
        <v>3669</v>
      </c>
      <c r="C646" t="s">
        <v>3670</v>
      </c>
      <c r="D646" t="s">
        <v>3671</v>
      </c>
      <c r="E646" t="s">
        <v>3672</v>
      </c>
      <c r="F646" t="s">
        <v>3673</v>
      </c>
      <c r="G646" t="s">
        <v>3673</v>
      </c>
      <c r="I646" t="s">
        <v>1746</v>
      </c>
      <c r="J646">
        <v>0</v>
      </c>
      <c r="K646">
        <v>0</v>
      </c>
      <c r="L646">
        <v>1000</v>
      </c>
      <c r="M646">
        <v>0</v>
      </c>
      <c r="N646">
        <v>1</v>
      </c>
      <c r="O646" s="2">
        <v>644</v>
      </c>
    </row>
    <row r="647" spans="1:20" x14ac:dyDescent="0.25">
      <c r="A647" s="2">
        <v>645</v>
      </c>
      <c r="B647" t="s">
        <v>3674</v>
      </c>
      <c r="C647" t="s">
        <v>3675</v>
      </c>
      <c r="D647" t="s">
        <v>3676</v>
      </c>
      <c r="E647" t="s">
        <v>3677</v>
      </c>
      <c r="F647" t="s">
        <v>3678</v>
      </c>
      <c r="G647" t="s">
        <v>3679</v>
      </c>
      <c r="I647" t="s">
        <v>1029</v>
      </c>
      <c r="J647">
        <v>0</v>
      </c>
      <c r="K647">
        <v>0</v>
      </c>
      <c r="L647">
        <v>1000</v>
      </c>
      <c r="M647">
        <v>0</v>
      </c>
      <c r="N647">
        <v>1</v>
      </c>
      <c r="O647" s="2">
        <v>645</v>
      </c>
    </row>
    <row r="648" spans="1:20" x14ac:dyDescent="0.25">
      <c r="A648" s="2">
        <v>646</v>
      </c>
      <c r="B648" t="s">
        <v>783</v>
      </c>
      <c r="C648" t="s">
        <v>784</v>
      </c>
      <c r="D648" t="s">
        <v>785</v>
      </c>
      <c r="E648" t="s">
        <v>786</v>
      </c>
      <c r="F648" t="s">
        <v>787</v>
      </c>
      <c r="G648" t="s">
        <v>788</v>
      </c>
      <c r="I648" t="s">
        <v>956</v>
      </c>
      <c r="J648">
        <v>0</v>
      </c>
      <c r="K648">
        <v>0</v>
      </c>
      <c r="L648">
        <v>1000</v>
      </c>
      <c r="M648">
        <v>0</v>
      </c>
      <c r="N648">
        <v>1</v>
      </c>
      <c r="O648" s="2">
        <v>646</v>
      </c>
    </row>
    <row r="649" spans="1:20" x14ac:dyDescent="0.25">
      <c r="A649" s="2">
        <v>647</v>
      </c>
      <c r="B649" t="s">
        <v>3680</v>
      </c>
      <c r="C649" t="s">
        <v>3681</v>
      </c>
      <c r="D649" t="s">
        <v>3682</v>
      </c>
      <c r="E649" t="s">
        <v>3683</v>
      </c>
      <c r="F649" t="s">
        <v>3684</v>
      </c>
      <c r="G649" t="s">
        <v>3685</v>
      </c>
      <c r="I649" t="s">
        <v>1029</v>
      </c>
      <c r="J649">
        <v>0</v>
      </c>
      <c r="K649">
        <v>0</v>
      </c>
      <c r="L649">
        <v>1000</v>
      </c>
      <c r="M649">
        <v>0</v>
      </c>
      <c r="N649">
        <v>1</v>
      </c>
      <c r="O649" s="2">
        <v>647</v>
      </c>
    </row>
    <row r="650" spans="1:20" x14ac:dyDescent="0.25">
      <c r="A650" s="2">
        <v>648</v>
      </c>
      <c r="B650" t="s">
        <v>3686</v>
      </c>
      <c r="C650" t="s">
        <v>3687</v>
      </c>
      <c r="D650" t="s">
        <v>3688</v>
      </c>
      <c r="E650" t="s">
        <v>3689</v>
      </c>
      <c r="F650" t="s">
        <v>3690</v>
      </c>
      <c r="G650" t="s">
        <v>3690</v>
      </c>
      <c r="I650" t="s">
        <v>1093</v>
      </c>
      <c r="J650">
        <v>0</v>
      </c>
      <c r="K650">
        <v>0</v>
      </c>
      <c r="L650">
        <v>1000</v>
      </c>
      <c r="M650">
        <v>0</v>
      </c>
      <c r="N650">
        <v>1</v>
      </c>
      <c r="O650" s="2">
        <v>648</v>
      </c>
    </row>
    <row r="651" spans="1:20" x14ac:dyDescent="0.25">
      <c r="A651" s="2">
        <v>649</v>
      </c>
      <c r="B651" t="s">
        <v>3691</v>
      </c>
      <c r="C651" t="s">
        <v>3507</v>
      </c>
      <c r="D651" t="s">
        <v>3692</v>
      </c>
      <c r="E651" t="s">
        <v>3693</v>
      </c>
      <c r="F651" t="s">
        <v>3694</v>
      </c>
      <c r="G651" t="s">
        <v>3511</v>
      </c>
      <c r="I651" t="s">
        <v>1521</v>
      </c>
      <c r="J651">
        <v>0</v>
      </c>
      <c r="K651">
        <v>0</v>
      </c>
      <c r="L651">
        <v>1000</v>
      </c>
      <c r="M651">
        <v>0</v>
      </c>
      <c r="N651">
        <v>1</v>
      </c>
      <c r="O651" s="2">
        <v>649</v>
      </c>
    </row>
    <row r="652" spans="1:20" x14ac:dyDescent="0.25">
      <c r="A652" s="2">
        <v>650</v>
      </c>
      <c r="B652" t="s">
        <v>3695</v>
      </c>
      <c r="C652" t="s">
        <v>3696</v>
      </c>
      <c r="D652" t="s">
        <v>3697</v>
      </c>
      <c r="E652" t="s">
        <v>3698</v>
      </c>
      <c r="F652" t="s">
        <v>3610</v>
      </c>
      <c r="G652" t="s">
        <v>3610</v>
      </c>
      <c r="I652" t="s">
        <v>956</v>
      </c>
      <c r="J652">
        <v>0</v>
      </c>
      <c r="K652">
        <v>0</v>
      </c>
      <c r="L652">
        <v>1000</v>
      </c>
      <c r="M652">
        <v>0</v>
      </c>
      <c r="N652">
        <v>1</v>
      </c>
      <c r="O652" s="2">
        <v>650</v>
      </c>
    </row>
    <row r="653" spans="1:20" x14ac:dyDescent="0.25">
      <c r="A653" s="2">
        <v>651</v>
      </c>
      <c r="B653" t="s">
        <v>3699</v>
      </c>
      <c r="C653" t="s">
        <v>3700</v>
      </c>
      <c r="D653" t="s">
        <v>3701</v>
      </c>
      <c r="E653" t="s">
        <v>3702</v>
      </c>
      <c r="F653" t="s">
        <v>3703</v>
      </c>
      <c r="G653" t="s">
        <v>3703</v>
      </c>
      <c r="I653" t="s">
        <v>956</v>
      </c>
      <c r="J653">
        <v>0</v>
      </c>
      <c r="K653">
        <v>0</v>
      </c>
      <c r="L653">
        <v>1000</v>
      </c>
      <c r="M653">
        <v>0</v>
      </c>
      <c r="N653">
        <v>1</v>
      </c>
      <c r="O653" s="2">
        <v>651</v>
      </c>
      <c r="T653" s="23"/>
    </row>
    <row r="654" spans="1:20" x14ac:dyDescent="0.25">
      <c r="A654" s="2">
        <v>652</v>
      </c>
      <c r="B654" t="s">
        <v>465</v>
      </c>
      <c r="C654" t="s">
        <v>466</v>
      </c>
      <c r="D654" t="s">
        <v>3704</v>
      </c>
      <c r="E654" t="s">
        <v>467</v>
      </c>
      <c r="F654" t="s">
        <v>468</v>
      </c>
      <c r="G654" t="s">
        <v>662</v>
      </c>
      <c r="I654" t="s">
        <v>1003</v>
      </c>
      <c r="J654">
        <v>0</v>
      </c>
      <c r="K654">
        <v>0</v>
      </c>
      <c r="L654">
        <v>1000</v>
      </c>
      <c r="M654">
        <v>0</v>
      </c>
      <c r="N654">
        <v>1</v>
      </c>
      <c r="O654" s="2">
        <v>652</v>
      </c>
    </row>
    <row r="655" spans="1:20" x14ac:dyDescent="0.25">
      <c r="A655" s="2">
        <v>653</v>
      </c>
      <c r="B655" t="s">
        <v>469</v>
      </c>
      <c r="C655" t="s">
        <v>470</v>
      </c>
      <c r="D655" t="s">
        <v>3705</v>
      </c>
      <c r="E655" t="s">
        <v>471</v>
      </c>
      <c r="F655" t="s">
        <v>472</v>
      </c>
      <c r="G655" t="s">
        <v>663</v>
      </c>
      <c r="I655" t="s">
        <v>1029</v>
      </c>
      <c r="J655">
        <v>0</v>
      </c>
      <c r="K655">
        <v>0</v>
      </c>
      <c r="L655">
        <v>1000</v>
      </c>
      <c r="M655">
        <v>0</v>
      </c>
      <c r="N655">
        <v>1</v>
      </c>
      <c r="O655" s="2">
        <v>653</v>
      </c>
    </row>
    <row r="656" spans="1:20" x14ac:dyDescent="0.25">
      <c r="A656" s="2">
        <v>654</v>
      </c>
      <c r="B656" t="s">
        <v>3706</v>
      </c>
      <c r="C656" t="s">
        <v>3707</v>
      </c>
      <c r="D656" t="s">
        <v>3708</v>
      </c>
      <c r="E656" t="s">
        <v>3709</v>
      </c>
      <c r="F656" t="s">
        <v>3710</v>
      </c>
      <c r="G656" t="s">
        <v>3711</v>
      </c>
      <c r="I656" t="s">
        <v>956</v>
      </c>
      <c r="J656">
        <v>0</v>
      </c>
      <c r="K656">
        <v>0</v>
      </c>
      <c r="L656">
        <v>1000</v>
      </c>
      <c r="M656">
        <v>0</v>
      </c>
      <c r="N656">
        <v>1</v>
      </c>
      <c r="O656" s="2">
        <v>654</v>
      </c>
    </row>
    <row r="657" spans="1:15" x14ac:dyDescent="0.25">
      <c r="A657" s="2">
        <v>655</v>
      </c>
      <c r="B657" t="s">
        <v>3712</v>
      </c>
      <c r="C657" t="s">
        <v>3713</v>
      </c>
      <c r="D657" t="s">
        <v>3714</v>
      </c>
      <c r="E657" t="s">
        <v>3715</v>
      </c>
      <c r="F657" t="s">
        <v>1487</v>
      </c>
      <c r="G657" t="s">
        <v>1487</v>
      </c>
      <c r="I657" t="s">
        <v>937</v>
      </c>
      <c r="J657">
        <v>0</v>
      </c>
      <c r="K657">
        <v>0</v>
      </c>
      <c r="L657">
        <v>1000</v>
      </c>
      <c r="M657">
        <v>0</v>
      </c>
      <c r="N657">
        <v>1</v>
      </c>
      <c r="O657" s="2">
        <v>655</v>
      </c>
    </row>
    <row r="658" spans="1:15" x14ac:dyDescent="0.25">
      <c r="A658" s="2">
        <v>656</v>
      </c>
      <c r="B658" t="s">
        <v>3716</v>
      </c>
      <c r="C658" t="s">
        <v>3717</v>
      </c>
      <c r="D658" t="s">
        <v>3718</v>
      </c>
      <c r="E658" t="s">
        <v>3719</v>
      </c>
      <c r="F658" t="s">
        <v>3376</v>
      </c>
      <c r="G658" t="s">
        <v>3376</v>
      </c>
      <c r="I658" t="s">
        <v>1029</v>
      </c>
      <c r="J658">
        <v>0</v>
      </c>
      <c r="K658">
        <v>0</v>
      </c>
      <c r="L658">
        <v>1000</v>
      </c>
      <c r="M658">
        <v>0</v>
      </c>
      <c r="N658">
        <v>1</v>
      </c>
      <c r="O658" s="2">
        <v>656</v>
      </c>
    </row>
    <row r="659" spans="1:15" x14ac:dyDescent="0.25">
      <c r="A659" s="2">
        <v>657</v>
      </c>
      <c r="B659" t="s">
        <v>3720</v>
      </c>
      <c r="C659" t="s">
        <v>3721</v>
      </c>
      <c r="D659" t="s">
        <v>3722</v>
      </c>
      <c r="E659" t="s">
        <v>3723</v>
      </c>
      <c r="F659" t="s">
        <v>3724</v>
      </c>
      <c r="G659" t="s">
        <v>3724</v>
      </c>
      <c r="I659" t="s">
        <v>1093</v>
      </c>
      <c r="J659">
        <v>0</v>
      </c>
      <c r="K659">
        <v>0</v>
      </c>
      <c r="L659">
        <v>1000</v>
      </c>
      <c r="M659">
        <v>0</v>
      </c>
      <c r="N659">
        <v>1</v>
      </c>
      <c r="O659" s="2">
        <v>657</v>
      </c>
    </row>
    <row r="660" spans="1:15" x14ac:dyDescent="0.25">
      <c r="A660" s="2">
        <v>658</v>
      </c>
      <c r="B660" t="s">
        <v>473</v>
      </c>
      <c r="C660" t="s">
        <v>474</v>
      </c>
      <c r="D660" t="s">
        <v>3725</v>
      </c>
      <c r="E660" t="s">
        <v>475</v>
      </c>
      <c r="F660" t="s">
        <v>476</v>
      </c>
      <c r="G660" t="s">
        <v>476</v>
      </c>
      <c r="I660" t="s">
        <v>956</v>
      </c>
      <c r="J660">
        <v>0</v>
      </c>
      <c r="K660">
        <v>0</v>
      </c>
      <c r="L660">
        <v>1000</v>
      </c>
      <c r="M660">
        <v>0</v>
      </c>
      <c r="N660">
        <v>1</v>
      </c>
      <c r="O660" s="2">
        <v>658</v>
      </c>
    </row>
    <row r="661" spans="1:15" x14ac:dyDescent="0.25">
      <c r="A661" s="2">
        <v>659</v>
      </c>
      <c r="B661" t="s">
        <v>477</v>
      </c>
      <c r="C661" t="s">
        <v>478</v>
      </c>
      <c r="D661" t="s">
        <v>3726</v>
      </c>
      <c r="E661" t="s">
        <v>479</v>
      </c>
      <c r="F661" t="s">
        <v>480</v>
      </c>
      <c r="G661" t="s">
        <v>480</v>
      </c>
      <c r="I661" t="s">
        <v>1365</v>
      </c>
      <c r="J661">
        <v>0</v>
      </c>
      <c r="K661">
        <v>0</v>
      </c>
      <c r="L661">
        <v>1000</v>
      </c>
      <c r="M661">
        <v>0</v>
      </c>
      <c r="N661">
        <v>1</v>
      </c>
      <c r="O661" s="2">
        <v>659</v>
      </c>
    </row>
    <row r="662" spans="1:15" x14ac:dyDescent="0.25">
      <c r="A662" s="2">
        <v>660</v>
      </c>
      <c r="B662" t="s">
        <v>3727</v>
      </c>
      <c r="C662" t="s">
        <v>3728</v>
      </c>
      <c r="D662" t="s">
        <v>3729</v>
      </c>
      <c r="E662" t="s">
        <v>3730</v>
      </c>
      <c r="I662" t="s">
        <v>1123</v>
      </c>
      <c r="J662">
        <v>0</v>
      </c>
      <c r="K662">
        <v>0</v>
      </c>
      <c r="L662">
        <v>1000</v>
      </c>
      <c r="M662">
        <v>0</v>
      </c>
      <c r="N662">
        <v>1</v>
      </c>
      <c r="O662" s="2">
        <v>660</v>
      </c>
    </row>
    <row r="663" spans="1:15" x14ac:dyDescent="0.25">
      <c r="A663" s="2">
        <v>661</v>
      </c>
      <c r="B663" t="s">
        <v>3731</v>
      </c>
      <c r="C663" t="s">
        <v>3732</v>
      </c>
      <c r="D663" t="s">
        <v>3733</v>
      </c>
      <c r="E663" t="s">
        <v>3734</v>
      </c>
      <c r="F663" t="s">
        <v>3735</v>
      </c>
      <c r="G663" t="s">
        <v>3735</v>
      </c>
      <c r="I663" t="s">
        <v>950</v>
      </c>
      <c r="J663">
        <v>0</v>
      </c>
      <c r="K663">
        <v>0</v>
      </c>
      <c r="L663">
        <v>1000</v>
      </c>
      <c r="M663">
        <v>0</v>
      </c>
      <c r="N663">
        <v>1</v>
      </c>
      <c r="O663" s="2">
        <v>661</v>
      </c>
    </row>
    <row r="664" spans="1:15" x14ac:dyDescent="0.25">
      <c r="A664" s="2">
        <v>662</v>
      </c>
      <c r="B664" t="s">
        <v>3736</v>
      </c>
      <c r="C664" t="s">
        <v>3737</v>
      </c>
      <c r="D664" t="s">
        <v>3738</v>
      </c>
      <c r="E664" t="s">
        <v>3739</v>
      </c>
      <c r="F664" t="s">
        <v>2205</v>
      </c>
      <c r="G664" t="s">
        <v>2206</v>
      </c>
      <c r="I664" t="s">
        <v>3377</v>
      </c>
      <c r="J664">
        <v>0</v>
      </c>
      <c r="K664">
        <v>0</v>
      </c>
      <c r="L664">
        <v>1000</v>
      </c>
      <c r="M664">
        <v>0</v>
      </c>
      <c r="N664">
        <v>1</v>
      </c>
      <c r="O664" s="2">
        <v>662</v>
      </c>
    </row>
    <row r="665" spans="1:15" x14ac:dyDescent="0.25">
      <c r="A665" s="2">
        <v>663</v>
      </c>
      <c r="B665" t="s">
        <v>3740</v>
      </c>
      <c r="C665" t="s">
        <v>3741</v>
      </c>
      <c r="D665" t="s">
        <v>3742</v>
      </c>
      <c r="E665" t="s">
        <v>3743</v>
      </c>
      <c r="F665" t="s">
        <v>3744</v>
      </c>
      <c r="G665" t="s">
        <v>3744</v>
      </c>
      <c r="I665" t="s">
        <v>950</v>
      </c>
      <c r="J665">
        <v>0</v>
      </c>
      <c r="K665">
        <v>0</v>
      </c>
      <c r="L665">
        <v>1000</v>
      </c>
      <c r="M665">
        <v>0</v>
      </c>
      <c r="N665">
        <v>1</v>
      </c>
      <c r="O665" s="2">
        <v>663</v>
      </c>
    </row>
    <row r="666" spans="1:15" x14ac:dyDescent="0.25">
      <c r="A666" s="2">
        <v>664</v>
      </c>
      <c r="B666" t="s">
        <v>3745</v>
      </c>
      <c r="C666" t="s">
        <v>3746</v>
      </c>
      <c r="D666" t="s">
        <v>3747</v>
      </c>
      <c r="E666" t="s">
        <v>3748</v>
      </c>
      <c r="F666" t="s">
        <v>1487</v>
      </c>
      <c r="G666" t="s">
        <v>1487</v>
      </c>
      <c r="I666" t="s">
        <v>956</v>
      </c>
      <c r="J666">
        <v>0</v>
      </c>
      <c r="K666">
        <v>0</v>
      </c>
      <c r="L666">
        <v>1000</v>
      </c>
      <c r="M666">
        <v>0</v>
      </c>
      <c r="N666">
        <v>1</v>
      </c>
      <c r="O666" s="2">
        <v>664</v>
      </c>
    </row>
    <row r="667" spans="1:15" x14ac:dyDescent="0.25">
      <c r="A667" s="2">
        <v>665</v>
      </c>
      <c r="B667" t="s">
        <v>3749</v>
      </c>
      <c r="C667" t="s">
        <v>3750</v>
      </c>
      <c r="D667" t="s">
        <v>3751</v>
      </c>
      <c r="E667" t="s">
        <v>3752</v>
      </c>
      <c r="F667" t="s">
        <v>3753</v>
      </c>
      <c r="G667" t="s">
        <v>3754</v>
      </c>
      <c r="I667" t="s">
        <v>921</v>
      </c>
      <c r="J667">
        <v>0</v>
      </c>
      <c r="K667">
        <v>0</v>
      </c>
      <c r="L667">
        <v>1000</v>
      </c>
      <c r="M667">
        <v>0</v>
      </c>
      <c r="N667">
        <v>1</v>
      </c>
      <c r="O667" s="2">
        <v>665</v>
      </c>
    </row>
    <row r="668" spans="1:15" x14ac:dyDescent="0.25">
      <c r="A668" s="2">
        <v>666</v>
      </c>
      <c r="B668" t="s">
        <v>3755</v>
      </c>
      <c r="C668" t="s">
        <v>3756</v>
      </c>
      <c r="D668" t="s">
        <v>3757</v>
      </c>
      <c r="E668" t="s">
        <v>3758</v>
      </c>
      <c r="F668" t="s">
        <v>3759</v>
      </c>
      <c r="G668" t="s">
        <v>3759</v>
      </c>
      <c r="I668" t="s">
        <v>1176</v>
      </c>
      <c r="J668">
        <v>0</v>
      </c>
      <c r="K668">
        <v>0</v>
      </c>
      <c r="L668">
        <v>1000</v>
      </c>
      <c r="M668">
        <v>0</v>
      </c>
      <c r="N668">
        <v>1</v>
      </c>
      <c r="O668" s="2">
        <v>666</v>
      </c>
    </row>
    <row r="669" spans="1:15" x14ac:dyDescent="0.25">
      <c r="A669" s="2">
        <v>667</v>
      </c>
      <c r="B669" t="s">
        <v>3760</v>
      </c>
      <c r="C669" t="s">
        <v>3761</v>
      </c>
      <c r="D669" t="s">
        <v>3762</v>
      </c>
      <c r="E669" t="s">
        <v>3763</v>
      </c>
      <c r="F669" t="s">
        <v>2363</v>
      </c>
      <c r="G669" t="s">
        <v>2363</v>
      </c>
      <c r="I669" t="s">
        <v>1532</v>
      </c>
      <c r="J669">
        <v>0</v>
      </c>
      <c r="K669">
        <v>0</v>
      </c>
      <c r="L669">
        <v>1000</v>
      </c>
      <c r="M669">
        <v>0</v>
      </c>
      <c r="N669">
        <v>1</v>
      </c>
      <c r="O669" s="2">
        <v>667</v>
      </c>
    </row>
    <row r="670" spans="1:15" x14ac:dyDescent="0.25">
      <c r="A670" s="2">
        <v>668</v>
      </c>
      <c r="B670" t="s">
        <v>3764</v>
      </c>
      <c r="C670" t="s">
        <v>3765</v>
      </c>
      <c r="D670" t="s">
        <v>3766</v>
      </c>
      <c r="E670" t="s">
        <v>3767</v>
      </c>
      <c r="F670" t="s">
        <v>2228</v>
      </c>
      <c r="G670" t="s">
        <v>2229</v>
      </c>
      <c r="I670" t="s">
        <v>956</v>
      </c>
      <c r="J670">
        <v>0</v>
      </c>
      <c r="K670">
        <v>0</v>
      </c>
      <c r="L670">
        <v>1000</v>
      </c>
      <c r="M670">
        <v>0</v>
      </c>
      <c r="N670">
        <v>1</v>
      </c>
      <c r="O670" s="2">
        <v>668</v>
      </c>
    </row>
    <row r="671" spans="1:15" x14ac:dyDescent="0.25">
      <c r="A671" s="2">
        <v>669</v>
      </c>
      <c r="B671" t="s">
        <v>3768</v>
      </c>
      <c r="C671" t="s">
        <v>3769</v>
      </c>
      <c r="D671" t="s">
        <v>3770</v>
      </c>
      <c r="E671" t="s">
        <v>3771</v>
      </c>
      <c r="F671" t="s">
        <v>3772</v>
      </c>
      <c r="G671" t="s">
        <v>3772</v>
      </c>
      <c r="I671" t="s">
        <v>1093</v>
      </c>
      <c r="J671">
        <v>0</v>
      </c>
      <c r="K671">
        <v>0</v>
      </c>
      <c r="L671">
        <v>1000</v>
      </c>
      <c r="M671">
        <v>0</v>
      </c>
      <c r="N671">
        <v>1</v>
      </c>
      <c r="O671" s="2">
        <v>669</v>
      </c>
    </row>
    <row r="672" spans="1:15" x14ac:dyDescent="0.25">
      <c r="A672" s="2">
        <v>670</v>
      </c>
      <c r="B672" t="s">
        <v>3773</v>
      </c>
      <c r="C672" t="s">
        <v>3774</v>
      </c>
      <c r="D672" t="s">
        <v>3775</v>
      </c>
      <c r="E672" t="s">
        <v>3776</v>
      </c>
      <c r="F672" t="s">
        <v>3777</v>
      </c>
      <c r="G672" t="s">
        <v>3777</v>
      </c>
      <c r="I672" t="s">
        <v>1008</v>
      </c>
      <c r="J672">
        <v>0</v>
      </c>
      <c r="K672">
        <v>0</v>
      </c>
      <c r="L672">
        <v>1000</v>
      </c>
      <c r="M672">
        <v>0</v>
      </c>
      <c r="N672">
        <v>1</v>
      </c>
      <c r="O672" s="2">
        <v>670</v>
      </c>
    </row>
    <row r="673" spans="1:20" x14ac:dyDescent="0.25">
      <c r="A673" s="2">
        <v>671</v>
      </c>
      <c r="B673" t="s">
        <v>3778</v>
      </c>
      <c r="C673" t="s">
        <v>3779</v>
      </c>
      <c r="D673" t="s">
        <v>3780</v>
      </c>
      <c r="E673" t="s">
        <v>3781</v>
      </c>
      <c r="F673" t="s">
        <v>3205</v>
      </c>
      <c r="G673" t="s">
        <v>3205</v>
      </c>
      <c r="I673" t="s">
        <v>956</v>
      </c>
      <c r="J673">
        <v>0</v>
      </c>
      <c r="K673">
        <v>0</v>
      </c>
      <c r="L673">
        <v>1000</v>
      </c>
      <c r="M673">
        <v>0</v>
      </c>
      <c r="N673">
        <v>1</v>
      </c>
      <c r="O673" s="2">
        <v>671</v>
      </c>
    </row>
    <row r="674" spans="1:20" x14ac:dyDescent="0.25">
      <c r="A674" s="2">
        <v>672</v>
      </c>
      <c r="B674" t="s">
        <v>3782</v>
      </c>
      <c r="C674" t="s">
        <v>3783</v>
      </c>
      <c r="D674" t="s">
        <v>3784</v>
      </c>
      <c r="E674" t="s">
        <v>3785</v>
      </c>
      <c r="F674" t="s">
        <v>3786</v>
      </c>
      <c r="G674" t="s">
        <v>3786</v>
      </c>
      <c r="I674" t="s">
        <v>1029</v>
      </c>
      <c r="J674">
        <v>0</v>
      </c>
      <c r="K674">
        <v>0</v>
      </c>
      <c r="L674">
        <v>1000</v>
      </c>
      <c r="M674">
        <v>0</v>
      </c>
      <c r="N674">
        <v>1</v>
      </c>
      <c r="O674" s="2">
        <v>672</v>
      </c>
    </row>
    <row r="675" spans="1:20" x14ac:dyDescent="0.25">
      <c r="A675" s="2">
        <v>673</v>
      </c>
      <c r="B675" t="s">
        <v>3787</v>
      </c>
      <c r="C675" t="s">
        <v>3788</v>
      </c>
      <c r="D675" t="s">
        <v>3789</v>
      </c>
      <c r="E675" t="s">
        <v>3790</v>
      </c>
      <c r="F675" t="s">
        <v>395</v>
      </c>
      <c r="G675" t="s">
        <v>656</v>
      </c>
      <c r="I675" t="s">
        <v>1003</v>
      </c>
      <c r="J675">
        <v>0</v>
      </c>
      <c r="K675">
        <v>0</v>
      </c>
      <c r="L675">
        <v>1000</v>
      </c>
      <c r="M675">
        <v>0</v>
      </c>
      <c r="N675">
        <v>1</v>
      </c>
      <c r="O675" s="2">
        <v>673</v>
      </c>
    </row>
    <row r="676" spans="1:20" x14ac:dyDescent="0.25">
      <c r="A676" s="2">
        <v>674</v>
      </c>
      <c r="B676" t="s">
        <v>3791</v>
      </c>
      <c r="C676" t="s">
        <v>3792</v>
      </c>
      <c r="D676" t="s">
        <v>3793</v>
      </c>
      <c r="E676" t="s">
        <v>3794</v>
      </c>
      <c r="F676" t="s">
        <v>3795</v>
      </c>
      <c r="G676" t="s">
        <v>3796</v>
      </c>
      <c r="I676" t="s">
        <v>956</v>
      </c>
      <c r="J676">
        <v>0</v>
      </c>
      <c r="K676">
        <v>0</v>
      </c>
      <c r="L676">
        <v>1000</v>
      </c>
      <c r="M676">
        <v>0</v>
      </c>
      <c r="N676">
        <v>1</v>
      </c>
      <c r="O676" s="2">
        <v>674</v>
      </c>
    </row>
    <row r="677" spans="1:20" x14ac:dyDescent="0.25">
      <c r="A677" s="2">
        <v>675</v>
      </c>
      <c r="B677" t="s">
        <v>3797</v>
      </c>
      <c r="C677" t="s">
        <v>3798</v>
      </c>
      <c r="D677" t="s">
        <v>3799</v>
      </c>
      <c r="E677" t="s">
        <v>3800</v>
      </c>
      <c r="F677" t="s">
        <v>1602</v>
      </c>
      <c r="G677" t="s">
        <v>1602</v>
      </c>
      <c r="I677" t="s">
        <v>1165</v>
      </c>
      <c r="J677">
        <v>0</v>
      </c>
      <c r="K677">
        <v>0</v>
      </c>
      <c r="L677">
        <v>1000</v>
      </c>
      <c r="M677">
        <v>0</v>
      </c>
      <c r="N677">
        <v>1</v>
      </c>
      <c r="O677" s="2">
        <v>675</v>
      </c>
    </row>
    <row r="678" spans="1:20" x14ac:dyDescent="0.25">
      <c r="A678" s="2">
        <v>676</v>
      </c>
      <c r="B678" t="s">
        <v>3801</v>
      </c>
      <c r="C678" t="s">
        <v>3802</v>
      </c>
      <c r="D678" t="s">
        <v>3803</v>
      </c>
      <c r="E678" t="s">
        <v>3804</v>
      </c>
      <c r="F678" t="s">
        <v>3805</v>
      </c>
      <c r="G678" t="s">
        <v>3806</v>
      </c>
      <c r="I678" t="s">
        <v>1165</v>
      </c>
      <c r="J678">
        <v>0</v>
      </c>
      <c r="K678">
        <v>0</v>
      </c>
      <c r="L678">
        <v>1000</v>
      </c>
      <c r="M678">
        <v>0</v>
      </c>
      <c r="N678">
        <v>1</v>
      </c>
      <c r="O678" s="2">
        <v>676</v>
      </c>
    </row>
    <row r="679" spans="1:20" x14ac:dyDescent="0.25">
      <c r="A679" s="2">
        <v>677</v>
      </c>
      <c r="B679" t="s">
        <v>3807</v>
      </c>
      <c r="C679" t="s">
        <v>3808</v>
      </c>
      <c r="D679" t="s">
        <v>3809</v>
      </c>
      <c r="E679" t="s">
        <v>3810</v>
      </c>
      <c r="F679" t="s">
        <v>3811</v>
      </c>
      <c r="G679" t="s">
        <v>3811</v>
      </c>
      <c r="I679" t="s">
        <v>956</v>
      </c>
      <c r="J679">
        <v>0</v>
      </c>
      <c r="K679">
        <v>0</v>
      </c>
      <c r="L679">
        <v>1000</v>
      </c>
      <c r="M679">
        <v>0</v>
      </c>
      <c r="N679">
        <v>1</v>
      </c>
      <c r="O679" s="2">
        <v>677</v>
      </c>
    </row>
    <row r="680" spans="1:20" x14ac:dyDescent="0.25">
      <c r="A680" s="2">
        <v>678</v>
      </c>
      <c r="B680" t="s">
        <v>3812</v>
      </c>
      <c r="C680" t="s">
        <v>3813</v>
      </c>
      <c r="D680" t="s">
        <v>3814</v>
      </c>
      <c r="E680" t="s">
        <v>3815</v>
      </c>
      <c r="F680" t="s">
        <v>2433</v>
      </c>
      <c r="G680" t="s">
        <v>2433</v>
      </c>
      <c r="I680" t="s">
        <v>3096</v>
      </c>
      <c r="J680">
        <v>0</v>
      </c>
      <c r="K680">
        <v>0</v>
      </c>
      <c r="L680">
        <v>1000</v>
      </c>
      <c r="M680">
        <v>0</v>
      </c>
      <c r="N680">
        <v>1</v>
      </c>
      <c r="O680" s="2">
        <v>678</v>
      </c>
    </row>
    <row r="681" spans="1:20" x14ac:dyDescent="0.25">
      <c r="A681" s="2">
        <v>679</v>
      </c>
      <c r="B681" t="s">
        <v>3816</v>
      </c>
      <c r="C681" t="s">
        <v>3817</v>
      </c>
      <c r="D681" t="s">
        <v>3818</v>
      </c>
      <c r="E681" t="s">
        <v>3819</v>
      </c>
      <c r="F681" t="s">
        <v>3820</v>
      </c>
      <c r="G681" t="s">
        <v>3820</v>
      </c>
      <c r="I681" t="s">
        <v>1003</v>
      </c>
      <c r="J681">
        <v>0</v>
      </c>
      <c r="K681">
        <v>0</v>
      </c>
      <c r="L681">
        <v>1000</v>
      </c>
      <c r="M681">
        <v>0</v>
      </c>
      <c r="N681">
        <v>1</v>
      </c>
      <c r="O681" s="2">
        <v>679</v>
      </c>
      <c r="T681" s="23"/>
    </row>
    <row r="682" spans="1:20" x14ac:dyDescent="0.25">
      <c r="A682" s="2">
        <v>680</v>
      </c>
      <c r="B682" t="s">
        <v>3821</v>
      </c>
      <c r="C682" t="s">
        <v>3822</v>
      </c>
      <c r="D682" t="s">
        <v>3823</v>
      </c>
      <c r="E682" t="s">
        <v>3824</v>
      </c>
      <c r="F682" t="s">
        <v>3820</v>
      </c>
      <c r="G682" t="s">
        <v>3820</v>
      </c>
      <c r="I682" t="s">
        <v>1211</v>
      </c>
      <c r="J682">
        <v>0</v>
      </c>
      <c r="K682">
        <v>0</v>
      </c>
      <c r="L682">
        <v>1000</v>
      </c>
      <c r="M682">
        <v>0</v>
      </c>
      <c r="N682">
        <v>1</v>
      </c>
      <c r="O682" s="2">
        <v>680</v>
      </c>
      <c r="T682" s="23"/>
    </row>
    <row r="683" spans="1:20" x14ac:dyDescent="0.25">
      <c r="A683" s="2">
        <v>681</v>
      </c>
      <c r="B683" t="s">
        <v>481</v>
      </c>
      <c r="C683" t="s">
        <v>482</v>
      </c>
      <c r="D683" t="s">
        <v>3825</v>
      </c>
      <c r="E683" t="s">
        <v>483</v>
      </c>
      <c r="F683" t="s">
        <v>484</v>
      </c>
      <c r="G683" t="s">
        <v>484</v>
      </c>
      <c r="I683" t="s">
        <v>1086</v>
      </c>
      <c r="J683">
        <v>0</v>
      </c>
      <c r="K683">
        <v>0</v>
      </c>
      <c r="L683">
        <v>1000</v>
      </c>
      <c r="M683">
        <v>0</v>
      </c>
      <c r="N683">
        <v>1</v>
      </c>
      <c r="O683" s="2">
        <v>681</v>
      </c>
    </row>
    <row r="684" spans="1:20" x14ac:dyDescent="0.25">
      <c r="A684" s="2">
        <v>682</v>
      </c>
      <c r="B684" t="s">
        <v>485</v>
      </c>
      <c r="C684" t="s">
        <v>486</v>
      </c>
      <c r="D684" t="s">
        <v>3826</v>
      </c>
      <c r="E684" t="s">
        <v>487</v>
      </c>
      <c r="F684" t="s">
        <v>488</v>
      </c>
      <c r="G684" t="s">
        <v>664</v>
      </c>
      <c r="I684" t="s">
        <v>921</v>
      </c>
      <c r="J684">
        <v>0</v>
      </c>
      <c r="K684">
        <v>0</v>
      </c>
      <c r="L684">
        <v>1000</v>
      </c>
      <c r="M684">
        <v>0</v>
      </c>
      <c r="N684">
        <v>1</v>
      </c>
      <c r="O684" s="2">
        <v>682</v>
      </c>
    </row>
    <row r="685" spans="1:20" x14ac:dyDescent="0.25">
      <c r="A685" s="2">
        <v>683</v>
      </c>
      <c r="B685" t="s">
        <v>489</v>
      </c>
      <c r="C685" t="s">
        <v>490</v>
      </c>
      <c r="D685" t="s">
        <v>3827</v>
      </c>
      <c r="E685" t="s">
        <v>491</v>
      </c>
      <c r="F685" t="s">
        <v>492</v>
      </c>
      <c r="G685" t="s">
        <v>492</v>
      </c>
      <c r="I685" t="s">
        <v>956</v>
      </c>
      <c r="J685">
        <v>0</v>
      </c>
      <c r="K685">
        <v>0</v>
      </c>
      <c r="L685">
        <v>1000</v>
      </c>
      <c r="M685">
        <v>0</v>
      </c>
      <c r="N685">
        <v>1</v>
      </c>
      <c r="O685" s="2">
        <v>683</v>
      </c>
    </row>
    <row r="686" spans="1:20" x14ac:dyDescent="0.25">
      <c r="A686" s="2">
        <v>684</v>
      </c>
      <c r="B686" t="s">
        <v>493</v>
      </c>
      <c r="C686" t="s">
        <v>494</v>
      </c>
      <c r="D686" t="s">
        <v>3828</v>
      </c>
      <c r="E686" t="s">
        <v>495</v>
      </c>
      <c r="F686" t="s">
        <v>496</v>
      </c>
      <c r="G686" t="s">
        <v>496</v>
      </c>
      <c r="I686" t="s">
        <v>1191</v>
      </c>
      <c r="J686">
        <v>0</v>
      </c>
      <c r="K686">
        <v>0</v>
      </c>
      <c r="L686">
        <v>1000</v>
      </c>
      <c r="M686">
        <v>0</v>
      </c>
      <c r="N686">
        <v>1</v>
      </c>
      <c r="O686" s="2">
        <v>684</v>
      </c>
    </row>
    <row r="687" spans="1:20" x14ac:dyDescent="0.25">
      <c r="A687" s="2">
        <v>685</v>
      </c>
      <c r="B687" t="s">
        <v>3829</v>
      </c>
      <c r="C687" t="s">
        <v>3830</v>
      </c>
      <c r="D687" t="s">
        <v>3831</v>
      </c>
      <c r="E687" t="s">
        <v>3832</v>
      </c>
      <c r="F687" t="s">
        <v>3833</v>
      </c>
      <c r="G687" t="s">
        <v>3834</v>
      </c>
      <c r="I687" t="s">
        <v>956</v>
      </c>
      <c r="J687">
        <v>0</v>
      </c>
      <c r="K687">
        <v>0</v>
      </c>
      <c r="L687">
        <v>1000</v>
      </c>
      <c r="M687">
        <v>0</v>
      </c>
      <c r="N687">
        <v>1</v>
      </c>
      <c r="O687" s="2">
        <v>685</v>
      </c>
    </row>
    <row r="688" spans="1:20" x14ac:dyDescent="0.25">
      <c r="A688" s="2">
        <v>686</v>
      </c>
      <c r="B688" t="s">
        <v>3835</v>
      </c>
      <c r="C688" t="s">
        <v>3836</v>
      </c>
      <c r="D688" t="s">
        <v>3837</v>
      </c>
      <c r="E688" t="s">
        <v>3838</v>
      </c>
      <c r="F688" t="s">
        <v>3839</v>
      </c>
      <c r="G688" t="s">
        <v>3840</v>
      </c>
      <c r="I688" t="s">
        <v>1521</v>
      </c>
      <c r="J688">
        <v>0</v>
      </c>
      <c r="K688">
        <v>0</v>
      </c>
      <c r="L688">
        <v>1000</v>
      </c>
      <c r="M688">
        <v>0</v>
      </c>
      <c r="N688">
        <v>1</v>
      </c>
      <c r="O688" s="2">
        <v>686</v>
      </c>
    </row>
    <row r="689" spans="1:15" x14ac:dyDescent="0.25">
      <c r="A689" s="2">
        <v>687</v>
      </c>
      <c r="B689" t="s">
        <v>3841</v>
      </c>
      <c r="C689" t="s">
        <v>3842</v>
      </c>
      <c r="D689" t="s">
        <v>3843</v>
      </c>
      <c r="E689" t="s">
        <v>3844</v>
      </c>
      <c r="F689" t="s">
        <v>1487</v>
      </c>
      <c r="G689" t="s">
        <v>1487</v>
      </c>
      <c r="I689" t="s">
        <v>1029</v>
      </c>
      <c r="J689">
        <v>0</v>
      </c>
      <c r="K689">
        <v>0</v>
      </c>
      <c r="L689">
        <v>1000</v>
      </c>
      <c r="M689">
        <v>0</v>
      </c>
      <c r="N689">
        <v>1</v>
      </c>
      <c r="O689" s="2">
        <v>687</v>
      </c>
    </row>
    <row r="690" spans="1:15" x14ac:dyDescent="0.25">
      <c r="A690" s="2">
        <v>688</v>
      </c>
      <c r="B690" t="s">
        <v>3845</v>
      </c>
      <c r="C690" t="s">
        <v>3846</v>
      </c>
      <c r="D690" t="s">
        <v>3847</v>
      </c>
      <c r="E690" t="s">
        <v>3848</v>
      </c>
      <c r="F690" t="s">
        <v>3849</v>
      </c>
      <c r="G690" t="s">
        <v>3849</v>
      </c>
      <c r="I690" t="s">
        <v>1499</v>
      </c>
      <c r="J690">
        <v>0</v>
      </c>
      <c r="K690">
        <v>0</v>
      </c>
      <c r="L690">
        <v>1000</v>
      </c>
      <c r="M690">
        <v>0</v>
      </c>
      <c r="N690">
        <v>1</v>
      </c>
      <c r="O690" s="2">
        <v>688</v>
      </c>
    </row>
    <row r="691" spans="1:15" x14ac:dyDescent="0.25">
      <c r="A691" s="2">
        <v>689</v>
      </c>
      <c r="B691" t="s">
        <v>497</v>
      </c>
      <c r="C691" t="s">
        <v>498</v>
      </c>
      <c r="D691" t="s">
        <v>3850</v>
      </c>
      <c r="E691" t="s">
        <v>499</v>
      </c>
      <c r="F691" t="s">
        <v>500</v>
      </c>
      <c r="G691" t="s">
        <v>665</v>
      </c>
      <c r="I691" t="s">
        <v>1008</v>
      </c>
      <c r="J691">
        <v>0</v>
      </c>
      <c r="K691">
        <v>0</v>
      </c>
      <c r="L691">
        <v>1000</v>
      </c>
      <c r="M691">
        <v>0</v>
      </c>
      <c r="N691">
        <v>1</v>
      </c>
      <c r="O691" s="2">
        <v>689</v>
      </c>
    </row>
    <row r="692" spans="1:15" x14ac:dyDescent="0.25">
      <c r="A692" s="2">
        <v>690</v>
      </c>
      <c r="B692" t="s">
        <v>3851</v>
      </c>
      <c r="C692" t="s">
        <v>3852</v>
      </c>
      <c r="D692" t="s">
        <v>3853</v>
      </c>
      <c r="E692" t="s">
        <v>3854</v>
      </c>
      <c r="F692" t="s">
        <v>2472</v>
      </c>
      <c r="G692" t="s">
        <v>2473</v>
      </c>
      <c r="I692" t="s">
        <v>1746</v>
      </c>
      <c r="J692">
        <v>0</v>
      </c>
      <c r="K692">
        <v>0</v>
      </c>
      <c r="L692">
        <v>1000</v>
      </c>
      <c r="M692">
        <v>0</v>
      </c>
      <c r="N692">
        <v>1</v>
      </c>
      <c r="O692" s="2">
        <v>690</v>
      </c>
    </row>
    <row r="693" spans="1:15" x14ac:dyDescent="0.25">
      <c r="A693" s="2">
        <v>691</v>
      </c>
      <c r="B693" t="s">
        <v>3855</v>
      </c>
      <c r="C693" t="s">
        <v>3856</v>
      </c>
      <c r="D693" t="s">
        <v>3857</v>
      </c>
      <c r="E693" t="s">
        <v>3858</v>
      </c>
      <c r="F693" t="s">
        <v>1787</v>
      </c>
      <c r="G693" t="s">
        <v>1787</v>
      </c>
      <c r="I693" t="s">
        <v>1098</v>
      </c>
      <c r="J693">
        <v>0</v>
      </c>
      <c r="K693">
        <v>0</v>
      </c>
      <c r="L693">
        <v>1000</v>
      </c>
      <c r="M693">
        <v>0</v>
      </c>
      <c r="N693">
        <v>1</v>
      </c>
      <c r="O693" s="2">
        <v>691</v>
      </c>
    </row>
    <row r="694" spans="1:15" x14ac:dyDescent="0.25">
      <c r="A694" s="2">
        <v>692</v>
      </c>
      <c r="B694" t="s">
        <v>3859</v>
      </c>
      <c r="C694" t="s">
        <v>3860</v>
      </c>
      <c r="D694" t="s">
        <v>3861</v>
      </c>
      <c r="E694" t="s">
        <v>3862</v>
      </c>
      <c r="F694" t="s">
        <v>3863</v>
      </c>
      <c r="G694" t="s">
        <v>3864</v>
      </c>
      <c r="I694" t="s">
        <v>927</v>
      </c>
      <c r="J694">
        <v>0</v>
      </c>
      <c r="K694">
        <v>0</v>
      </c>
      <c r="L694">
        <v>1000</v>
      </c>
      <c r="M694">
        <v>0</v>
      </c>
      <c r="N694">
        <v>1</v>
      </c>
      <c r="O694" s="2">
        <v>692</v>
      </c>
    </row>
    <row r="695" spans="1:15" x14ac:dyDescent="0.25">
      <c r="A695" s="2">
        <v>693</v>
      </c>
      <c r="B695" t="s">
        <v>501</v>
      </c>
      <c r="C695" t="s">
        <v>502</v>
      </c>
      <c r="D695" t="s">
        <v>3865</v>
      </c>
      <c r="E695" t="s">
        <v>503</v>
      </c>
      <c r="I695" t="s">
        <v>1029</v>
      </c>
      <c r="J695">
        <v>0</v>
      </c>
      <c r="K695">
        <v>0</v>
      </c>
      <c r="L695">
        <v>1000</v>
      </c>
      <c r="M695">
        <v>0</v>
      </c>
      <c r="N695">
        <v>1</v>
      </c>
      <c r="O695" s="2">
        <v>693</v>
      </c>
    </row>
    <row r="696" spans="1:15" x14ac:dyDescent="0.25">
      <c r="A696" s="2">
        <v>694</v>
      </c>
      <c r="B696" t="s">
        <v>3866</v>
      </c>
      <c r="C696" t="s">
        <v>3867</v>
      </c>
      <c r="D696" t="s">
        <v>3868</v>
      </c>
      <c r="E696" t="s">
        <v>3869</v>
      </c>
      <c r="F696" t="s">
        <v>3382</v>
      </c>
      <c r="G696" t="s">
        <v>3382</v>
      </c>
      <c r="I696" t="s">
        <v>956</v>
      </c>
      <c r="J696">
        <v>0</v>
      </c>
      <c r="K696">
        <v>0</v>
      </c>
      <c r="L696">
        <v>1000</v>
      </c>
      <c r="M696">
        <v>0</v>
      </c>
      <c r="N696">
        <v>1</v>
      </c>
      <c r="O696" s="2">
        <v>694</v>
      </c>
    </row>
    <row r="697" spans="1:15" x14ac:dyDescent="0.25">
      <c r="A697" s="2">
        <v>695</v>
      </c>
      <c r="B697" t="s">
        <v>504</v>
      </c>
      <c r="C697" t="s">
        <v>505</v>
      </c>
      <c r="D697" t="s">
        <v>3870</v>
      </c>
      <c r="E697" t="s">
        <v>506</v>
      </c>
      <c r="F697" t="s">
        <v>391</v>
      </c>
      <c r="G697" t="s">
        <v>391</v>
      </c>
      <c r="I697" t="s">
        <v>1123</v>
      </c>
      <c r="J697">
        <v>0</v>
      </c>
      <c r="K697">
        <v>0</v>
      </c>
      <c r="L697">
        <v>1000</v>
      </c>
      <c r="M697">
        <v>0</v>
      </c>
      <c r="N697">
        <v>1</v>
      </c>
      <c r="O697" s="2">
        <v>695</v>
      </c>
    </row>
    <row r="698" spans="1:15" x14ac:dyDescent="0.25">
      <c r="A698" s="2">
        <v>696</v>
      </c>
      <c r="B698" t="s">
        <v>3871</v>
      </c>
      <c r="C698" t="s">
        <v>3872</v>
      </c>
      <c r="D698" t="s">
        <v>3873</v>
      </c>
      <c r="E698" t="s">
        <v>3874</v>
      </c>
      <c r="F698" t="s">
        <v>395</v>
      </c>
      <c r="G698" t="s">
        <v>656</v>
      </c>
      <c r="I698" t="s">
        <v>3377</v>
      </c>
      <c r="J698">
        <v>0</v>
      </c>
      <c r="K698">
        <v>0</v>
      </c>
      <c r="L698">
        <v>1000</v>
      </c>
      <c r="M698">
        <v>0</v>
      </c>
      <c r="N698">
        <v>1</v>
      </c>
      <c r="O698" s="2">
        <v>696</v>
      </c>
    </row>
    <row r="699" spans="1:15" x14ac:dyDescent="0.25">
      <c r="A699" s="2">
        <v>697</v>
      </c>
      <c r="B699" t="s">
        <v>3875</v>
      </c>
      <c r="C699" t="s">
        <v>3876</v>
      </c>
      <c r="D699" t="s">
        <v>3877</v>
      </c>
      <c r="E699" t="s">
        <v>3878</v>
      </c>
      <c r="F699" t="s">
        <v>3879</v>
      </c>
      <c r="G699" t="s">
        <v>3880</v>
      </c>
      <c r="I699" t="s">
        <v>956</v>
      </c>
      <c r="J699">
        <v>0</v>
      </c>
      <c r="K699">
        <v>0</v>
      </c>
      <c r="L699">
        <v>1000</v>
      </c>
      <c r="M699">
        <v>0</v>
      </c>
      <c r="N699">
        <v>1</v>
      </c>
      <c r="O699" s="2">
        <v>697</v>
      </c>
    </row>
    <row r="700" spans="1:15" x14ac:dyDescent="0.25">
      <c r="A700" s="2">
        <v>698</v>
      </c>
      <c r="B700" t="s">
        <v>3881</v>
      </c>
      <c r="C700" t="s">
        <v>3882</v>
      </c>
      <c r="D700" t="s">
        <v>3883</v>
      </c>
      <c r="E700" t="s">
        <v>3884</v>
      </c>
      <c r="F700" t="s">
        <v>3885</v>
      </c>
      <c r="G700" t="s">
        <v>3885</v>
      </c>
      <c r="I700" t="s">
        <v>937</v>
      </c>
      <c r="J700">
        <v>0</v>
      </c>
      <c r="K700">
        <v>0</v>
      </c>
      <c r="L700">
        <v>1000</v>
      </c>
      <c r="M700">
        <v>0</v>
      </c>
      <c r="N700">
        <v>1</v>
      </c>
      <c r="O700" s="2">
        <v>698</v>
      </c>
    </row>
    <row r="701" spans="1:15" x14ac:dyDescent="0.25">
      <c r="A701" s="2">
        <v>699</v>
      </c>
      <c r="B701" t="s">
        <v>3886</v>
      </c>
      <c r="C701" t="s">
        <v>3887</v>
      </c>
      <c r="D701" t="s">
        <v>3888</v>
      </c>
      <c r="E701" t="s">
        <v>3889</v>
      </c>
      <c r="F701" t="s">
        <v>3890</v>
      </c>
      <c r="G701" t="s">
        <v>3891</v>
      </c>
      <c r="I701" t="s">
        <v>956</v>
      </c>
      <c r="J701">
        <v>0</v>
      </c>
      <c r="K701">
        <v>0</v>
      </c>
      <c r="L701">
        <v>1000</v>
      </c>
      <c r="M701">
        <v>0</v>
      </c>
      <c r="N701">
        <v>1</v>
      </c>
      <c r="O701" s="2">
        <v>699</v>
      </c>
    </row>
    <row r="702" spans="1:15" x14ac:dyDescent="0.25">
      <c r="A702" s="2">
        <v>700</v>
      </c>
      <c r="B702" t="s">
        <v>3892</v>
      </c>
      <c r="C702" t="s">
        <v>3893</v>
      </c>
      <c r="D702" t="s">
        <v>3894</v>
      </c>
      <c r="E702" t="s">
        <v>3895</v>
      </c>
      <c r="F702" t="s">
        <v>3896</v>
      </c>
      <c r="G702" t="s">
        <v>3896</v>
      </c>
      <c r="I702" t="s">
        <v>1165</v>
      </c>
      <c r="J702">
        <v>0</v>
      </c>
      <c r="K702">
        <v>0</v>
      </c>
      <c r="L702">
        <v>1000</v>
      </c>
      <c r="M702">
        <v>0</v>
      </c>
      <c r="N702">
        <v>1</v>
      </c>
      <c r="O702" s="2">
        <v>700</v>
      </c>
    </row>
    <row r="703" spans="1:15" x14ac:dyDescent="0.25">
      <c r="A703" s="2">
        <v>701</v>
      </c>
      <c r="B703" t="s">
        <v>3897</v>
      </c>
      <c r="C703" t="s">
        <v>3898</v>
      </c>
      <c r="D703" t="s">
        <v>3899</v>
      </c>
      <c r="E703" t="s">
        <v>3900</v>
      </c>
      <c r="F703" t="s">
        <v>2211</v>
      </c>
      <c r="G703" t="s">
        <v>2212</v>
      </c>
      <c r="I703" t="s">
        <v>956</v>
      </c>
      <c r="J703">
        <v>0</v>
      </c>
      <c r="K703">
        <v>0</v>
      </c>
      <c r="L703">
        <v>1000</v>
      </c>
      <c r="M703">
        <v>0</v>
      </c>
      <c r="N703">
        <v>1</v>
      </c>
      <c r="O703" s="2">
        <v>701</v>
      </c>
    </row>
    <row r="704" spans="1:15" x14ac:dyDescent="0.25">
      <c r="A704" s="2">
        <v>702</v>
      </c>
      <c r="B704" t="s">
        <v>3901</v>
      </c>
      <c r="C704" t="s">
        <v>3902</v>
      </c>
      <c r="D704" t="s">
        <v>3903</v>
      </c>
      <c r="E704" t="s">
        <v>3904</v>
      </c>
      <c r="F704" t="s">
        <v>3905</v>
      </c>
      <c r="G704" t="s">
        <v>3905</v>
      </c>
      <c r="I704" t="s">
        <v>1521</v>
      </c>
      <c r="J704">
        <v>0</v>
      </c>
      <c r="K704">
        <v>0</v>
      </c>
      <c r="L704">
        <v>1000</v>
      </c>
      <c r="M704">
        <v>0</v>
      </c>
      <c r="N704">
        <v>1</v>
      </c>
      <c r="O704" s="2">
        <v>702</v>
      </c>
    </row>
    <row r="705" spans="1:20" x14ac:dyDescent="0.25">
      <c r="A705" s="2">
        <v>703</v>
      </c>
      <c r="B705" t="s">
        <v>507</v>
      </c>
      <c r="C705" t="s">
        <v>508</v>
      </c>
      <c r="D705" t="s">
        <v>3906</v>
      </c>
      <c r="E705" t="s">
        <v>509</v>
      </c>
      <c r="F705" t="s">
        <v>510</v>
      </c>
      <c r="G705" t="s">
        <v>666</v>
      </c>
      <c r="I705" t="s">
        <v>1191</v>
      </c>
      <c r="J705">
        <v>0</v>
      </c>
      <c r="K705">
        <v>0</v>
      </c>
      <c r="L705">
        <v>1000</v>
      </c>
      <c r="M705">
        <v>0</v>
      </c>
      <c r="N705">
        <v>1</v>
      </c>
      <c r="O705" s="2">
        <v>703</v>
      </c>
    </row>
    <row r="706" spans="1:20" x14ac:dyDescent="0.25">
      <c r="A706" s="2">
        <v>704</v>
      </c>
      <c r="B706" t="s">
        <v>3907</v>
      </c>
      <c r="C706" t="s">
        <v>3908</v>
      </c>
      <c r="D706" t="s">
        <v>3909</v>
      </c>
      <c r="E706" t="s">
        <v>3910</v>
      </c>
      <c r="F706" t="s">
        <v>2228</v>
      </c>
      <c r="G706" t="s">
        <v>2229</v>
      </c>
      <c r="I706" t="s">
        <v>978</v>
      </c>
      <c r="J706">
        <v>0</v>
      </c>
      <c r="K706">
        <v>0</v>
      </c>
      <c r="L706">
        <v>1000</v>
      </c>
      <c r="M706">
        <v>0</v>
      </c>
      <c r="N706">
        <v>1</v>
      </c>
      <c r="O706" s="2">
        <v>704</v>
      </c>
    </row>
    <row r="707" spans="1:20" x14ac:dyDescent="0.25">
      <c r="A707" s="2">
        <v>705</v>
      </c>
      <c r="B707" t="s">
        <v>3911</v>
      </c>
      <c r="C707" t="s">
        <v>3912</v>
      </c>
      <c r="D707" t="s">
        <v>3913</v>
      </c>
      <c r="E707" t="s">
        <v>3914</v>
      </c>
      <c r="F707" t="s">
        <v>3735</v>
      </c>
      <c r="G707" t="s">
        <v>3735</v>
      </c>
      <c r="I707" t="s">
        <v>956</v>
      </c>
      <c r="J707">
        <v>0</v>
      </c>
      <c r="K707">
        <v>0</v>
      </c>
      <c r="L707">
        <v>1000</v>
      </c>
      <c r="M707">
        <v>0</v>
      </c>
      <c r="N707">
        <v>1</v>
      </c>
      <c r="O707" s="2">
        <v>705</v>
      </c>
    </row>
    <row r="708" spans="1:20" x14ac:dyDescent="0.25">
      <c r="A708" s="2">
        <v>706</v>
      </c>
      <c r="B708" t="s">
        <v>3915</v>
      </c>
      <c r="C708" t="s">
        <v>3916</v>
      </c>
      <c r="D708" t="s">
        <v>3917</v>
      </c>
      <c r="E708" t="s">
        <v>3918</v>
      </c>
      <c r="F708" t="s">
        <v>3919</v>
      </c>
      <c r="G708" t="s">
        <v>2358</v>
      </c>
      <c r="I708" t="s">
        <v>1008</v>
      </c>
      <c r="J708">
        <v>0</v>
      </c>
      <c r="K708">
        <v>0</v>
      </c>
      <c r="L708">
        <v>1000</v>
      </c>
      <c r="M708">
        <v>0</v>
      </c>
      <c r="N708">
        <v>1</v>
      </c>
      <c r="O708" s="2">
        <v>706</v>
      </c>
    </row>
    <row r="709" spans="1:20" x14ac:dyDescent="0.25">
      <c r="A709" s="2">
        <v>707</v>
      </c>
      <c r="B709" t="s">
        <v>3920</v>
      </c>
      <c r="C709" t="s">
        <v>3921</v>
      </c>
      <c r="D709" t="s">
        <v>3922</v>
      </c>
      <c r="E709" t="s">
        <v>3923</v>
      </c>
      <c r="F709" t="s">
        <v>3924</v>
      </c>
      <c r="G709" t="s">
        <v>3924</v>
      </c>
      <c r="I709" t="s">
        <v>956</v>
      </c>
      <c r="J709">
        <v>0</v>
      </c>
      <c r="K709">
        <v>0</v>
      </c>
      <c r="L709">
        <v>1000</v>
      </c>
      <c r="M709">
        <v>0</v>
      </c>
      <c r="N709">
        <v>1</v>
      </c>
      <c r="O709" s="2">
        <v>707</v>
      </c>
    </row>
    <row r="710" spans="1:20" x14ac:dyDescent="0.25">
      <c r="A710" s="2">
        <v>708</v>
      </c>
      <c r="B710" t="s">
        <v>3925</v>
      </c>
      <c r="C710" t="s">
        <v>3926</v>
      </c>
      <c r="D710" t="s">
        <v>3927</v>
      </c>
      <c r="E710" t="s">
        <v>3928</v>
      </c>
      <c r="F710" t="s">
        <v>3929</v>
      </c>
      <c r="G710" t="s">
        <v>3930</v>
      </c>
      <c r="I710" t="s">
        <v>1211</v>
      </c>
      <c r="J710">
        <v>0</v>
      </c>
      <c r="K710">
        <v>0</v>
      </c>
      <c r="L710">
        <v>1000</v>
      </c>
      <c r="M710">
        <v>0</v>
      </c>
      <c r="N710">
        <v>1</v>
      </c>
      <c r="O710" s="2">
        <v>708</v>
      </c>
    </row>
    <row r="711" spans="1:20" x14ac:dyDescent="0.25">
      <c r="A711" s="2">
        <v>709</v>
      </c>
      <c r="B711" t="s">
        <v>511</v>
      </c>
      <c r="C711" t="s">
        <v>512</v>
      </c>
      <c r="D711" t="s">
        <v>3931</v>
      </c>
      <c r="E711" t="s">
        <v>513</v>
      </c>
      <c r="F711" t="s">
        <v>514</v>
      </c>
      <c r="G711" t="s">
        <v>514</v>
      </c>
      <c r="I711" t="s">
        <v>1093</v>
      </c>
      <c r="J711">
        <v>0</v>
      </c>
      <c r="K711">
        <v>0</v>
      </c>
      <c r="L711">
        <v>1000</v>
      </c>
      <c r="M711">
        <v>0</v>
      </c>
      <c r="N711">
        <v>1</v>
      </c>
      <c r="O711" s="2">
        <v>709</v>
      </c>
    </row>
    <row r="712" spans="1:20" x14ac:dyDescent="0.25">
      <c r="A712" s="2">
        <v>710</v>
      </c>
      <c r="B712" t="s">
        <v>3932</v>
      </c>
      <c r="C712" t="s">
        <v>3933</v>
      </c>
      <c r="D712" t="s">
        <v>3934</v>
      </c>
      <c r="E712" t="s">
        <v>3935</v>
      </c>
      <c r="F712" t="s">
        <v>3936</v>
      </c>
      <c r="G712" t="s">
        <v>3936</v>
      </c>
      <c r="I712" t="s">
        <v>956</v>
      </c>
      <c r="J712">
        <v>0</v>
      </c>
      <c r="K712">
        <v>0</v>
      </c>
      <c r="L712">
        <v>1000</v>
      </c>
      <c r="M712">
        <v>0</v>
      </c>
      <c r="N712">
        <v>1</v>
      </c>
      <c r="O712" s="2">
        <v>710</v>
      </c>
    </row>
    <row r="713" spans="1:20" x14ac:dyDescent="0.25">
      <c r="A713" s="2">
        <v>711</v>
      </c>
      <c r="B713" t="s">
        <v>3937</v>
      </c>
      <c r="C713" t="s">
        <v>3938</v>
      </c>
      <c r="D713" t="s">
        <v>3939</v>
      </c>
      <c r="E713" t="s">
        <v>3940</v>
      </c>
      <c r="F713" t="s">
        <v>3941</v>
      </c>
      <c r="G713" t="s">
        <v>3941</v>
      </c>
      <c r="I713" t="s">
        <v>956</v>
      </c>
      <c r="J713">
        <v>0</v>
      </c>
      <c r="K713">
        <v>0</v>
      </c>
      <c r="L713">
        <v>1000</v>
      </c>
      <c r="M713">
        <v>0</v>
      </c>
      <c r="N713">
        <v>1</v>
      </c>
      <c r="O713" s="2">
        <v>711</v>
      </c>
    </row>
    <row r="714" spans="1:20" x14ac:dyDescent="0.25">
      <c r="A714" s="2">
        <v>712</v>
      </c>
      <c r="B714" t="s">
        <v>3942</v>
      </c>
      <c r="C714" t="s">
        <v>3943</v>
      </c>
      <c r="D714" t="s">
        <v>3944</v>
      </c>
      <c r="E714" t="s">
        <v>3945</v>
      </c>
      <c r="F714" t="s">
        <v>3658</v>
      </c>
      <c r="G714" t="s">
        <v>3658</v>
      </c>
      <c r="I714" t="s">
        <v>956</v>
      </c>
      <c r="J714">
        <v>0</v>
      </c>
      <c r="K714">
        <v>0</v>
      </c>
      <c r="L714">
        <v>1000</v>
      </c>
      <c r="M714">
        <v>0</v>
      </c>
      <c r="N714">
        <v>1</v>
      </c>
      <c r="O714" s="2">
        <v>712</v>
      </c>
      <c r="T714" s="23"/>
    </row>
    <row r="715" spans="1:20" x14ac:dyDescent="0.25">
      <c r="A715" s="2">
        <v>713</v>
      </c>
      <c r="B715" t="s">
        <v>3946</v>
      </c>
      <c r="C715" t="s">
        <v>3947</v>
      </c>
      <c r="D715" t="s">
        <v>3948</v>
      </c>
      <c r="E715" t="s">
        <v>3949</v>
      </c>
      <c r="F715" t="s">
        <v>3950</v>
      </c>
      <c r="G715" t="s">
        <v>3950</v>
      </c>
      <c r="I715" t="s">
        <v>1880</v>
      </c>
      <c r="J715">
        <v>0</v>
      </c>
      <c r="K715">
        <v>0</v>
      </c>
      <c r="L715">
        <v>1000</v>
      </c>
      <c r="M715">
        <v>0</v>
      </c>
      <c r="N715">
        <v>1</v>
      </c>
      <c r="O715" s="2">
        <v>713</v>
      </c>
    </row>
    <row r="716" spans="1:20" x14ac:dyDescent="0.25">
      <c r="A716" s="2">
        <v>714</v>
      </c>
      <c r="B716" t="s">
        <v>3951</v>
      </c>
      <c r="C716" t="s">
        <v>3952</v>
      </c>
      <c r="D716" t="s">
        <v>3953</v>
      </c>
      <c r="E716" t="s">
        <v>3954</v>
      </c>
      <c r="F716" t="s">
        <v>3955</v>
      </c>
      <c r="G716" t="s">
        <v>3955</v>
      </c>
      <c r="I716" t="s">
        <v>921</v>
      </c>
      <c r="J716">
        <v>0</v>
      </c>
      <c r="K716">
        <v>0</v>
      </c>
      <c r="L716">
        <v>1000</v>
      </c>
      <c r="M716">
        <v>0</v>
      </c>
      <c r="N716">
        <v>1</v>
      </c>
      <c r="O716" s="2">
        <v>714</v>
      </c>
    </row>
    <row r="717" spans="1:20" x14ac:dyDescent="0.25">
      <c r="A717" s="2">
        <v>715</v>
      </c>
      <c r="B717" t="s">
        <v>3956</v>
      </c>
      <c r="C717" t="s">
        <v>3957</v>
      </c>
      <c r="D717" t="s">
        <v>3958</v>
      </c>
      <c r="E717" t="s">
        <v>3959</v>
      </c>
      <c r="F717" t="s">
        <v>2602</v>
      </c>
      <c r="G717" t="s">
        <v>2602</v>
      </c>
      <c r="I717" t="s">
        <v>950</v>
      </c>
      <c r="J717">
        <v>0</v>
      </c>
      <c r="K717">
        <v>0</v>
      </c>
      <c r="L717">
        <v>1000</v>
      </c>
      <c r="M717">
        <v>0</v>
      </c>
      <c r="N717">
        <v>1</v>
      </c>
      <c r="O717" s="2">
        <v>715</v>
      </c>
    </row>
    <row r="718" spans="1:20" x14ac:dyDescent="0.25">
      <c r="A718" s="2">
        <v>716</v>
      </c>
      <c r="B718" t="s">
        <v>3960</v>
      </c>
      <c r="C718" t="s">
        <v>3961</v>
      </c>
      <c r="D718" t="s">
        <v>3962</v>
      </c>
      <c r="E718" t="s">
        <v>3963</v>
      </c>
      <c r="F718" t="s">
        <v>561</v>
      </c>
      <c r="G718" t="s">
        <v>562</v>
      </c>
      <c r="I718" t="s">
        <v>1029</v>
      </c>
      <c r="J718">
        <v>0</v>
      </c>
      <c r="K718">
        <v>0</v>
      </c>
      <c r="L718">
        <v>1000</v>
      </c>
      <c r="M718">
        <v>0</v>
      </c>
      <c r="N718">
        <v>1</v>
      </c>
      <c r="O718" s="2">
        <v>716</v>
      </c>
    </row>
    <row r="719" spans="1:20" x14ac:dyDescent="0.25">
      <c r="A719" s="2">
        <v>717</v>
      </c>
      <c r="B719" t="s">
        <v>3964</v>
      </c>
      <c r="C719" t="s">
        <v>3965</v>
      </c>
      <c r="D719" t="s">
        <v>3966</v>
      </c>
      <c r="E719" t="s">
        <v>3967</v>
      </c>
      <c r="F719" t="s">
        <v>411</v>
      </c>
      <c r="G719" t="s">
        <v>658</v>
      </c>
      <c r="I719" t="s">
        <v>1365</v>
      </c>
      <c r="J719">
        <v>0</v>
      </c>
      <c r="K719">
        <v>0</v>
      </c>
      <c r="L719">
        <v>1000</v>
      </c>
      <c r="M719">
        <v>0</v>
      </c>
      <c r="N719">
        <v>1</v>
      </c>
      <c r="O719" s="2">
        <v>717</v>
      </c>
    </row>
    <row r="720" spans="1:20" x14ac:dyDescent="0.25">
      <c r="A720" s="2">
        <v>718</v>
      </c>
      <c r="B720" t="s">
        <v>3968</v>
      </c>
      <c r="C720" t="s">
        <v>3969</v>
      </c>
      <c r="D720" t="s">
        <v>3970</v>
      </c>
      <c r="E720" t="s">
        <v>3971</v>
      </c>
      <c r="F720" t="s">
        <v>3972</v>
      </c>
      <c r="G720" t="s">
        <v>3972</v>
      </c>
      <c r="I720" t="s">
        <v>1003</v>
      </c>
      <c r="J720">
        <v>0</v>
      </c>
      <c r="K720">
        <v>0</v>
      </c>
      <c r="L720">
        <v>1000</v>
      </c>
      <c r="M720">
        <v>0</v>
      </c>
      <c r="N720">
        <v>1</v>
      </c>
      <c r="O720" s="2">
        <v>718</v>
      </c>
    </row>
    <row r="721" spans="1:15" x14ac:dyDescent="0.25">
      <c r="A721" s="2">
        <v>719</v>
      </c>
      <c r="B721" t="s">
        <v>3973</v>
      </c>
      <c r="C721" t="s">
        <v>3974</v>
      </c>
      <c r="D721" t="s">
        <v>3975</v>
      </c>
      <c r="E721" t="s">
        <v>3976</v>
      </c>
      <c r="F721" t="s">
        <v>3977</v>
      </c>
      <c r="G721" t="s">
        <v>3978</v>
      </c>
      <c r="I721" t="s">
        <v>956</v>
      </c>
      <c r="J721">
        <v>0</v>
      </c>
      <c r="K721">
        <v>0</v>
      </c>
      <c r="L721">
        <v>1000</v>
      </c>
      <c r="M721">
        <v>0</v>
      </c>
      <c r="N721">
        <v>1</v>
      </c>
      <c r="O721" s="2">
        <v>719</v>
      </c>
    </row>
    <row r="722" spans="1:15" x14ac:dyDescent="0.25">
      <c r="A722" s="2">
        <v>720</v>
      </c>
      <c r="B722" t="s">
        <v>515</v>
      </c>
      <c r="C722" t="s">
        <v>516</v>
      </c>
      <c r="D722" t="s">
        <v>3979</v>
      </c>
      <c r="E722" t="s">
        <v>517</v>
      </c>
      <c r="F722" t="s">
        <v>518</v>
      </c>
      <c r="G722" t="s">
        <v>667</v>
      </c>
      <c r="I722" t="s">
        <v>937</v>
      </c>
      <c r="J722">
        <v>0</v>
      </c>
      <c r="K722">
        <v>0</v>
      </c>
      <c r="L722">
        <v>1000</v>
      </c>
      <c r="M722">
        <v>0</v>
      </c>
      <c r="N722">
        <v>1</v>
      </c>
      <c r="O722" s="2">
        <v>720</v>
      </c>
    </row>
    <row r="723" spans="1:15" x14ac:dyDescent="0.25">
      <c r="A723" s="2">
        <v>721</v>
      </c>
      <c r="B723" t="s">
        <v>3980</v>
      </c>
      <c r="C723" t="s">
        <v>3981</v>
      </c>
      <c r="D723" t="s">
        <v>3982</v>
      </c>
      <c r="E723" t="s">
        <v>3983</v>
      </c>
      <c r="F723" t="s">
        <v>3984</v>
      </c>
      <c r="G723" t="s">
        <v>3985</v>
      </c>
      <c r="I723" t="s">
        <v>1104</v>
      </c>
      <c r="J723">
        <v>0</v>
      </c>
      <c r="K723">
        <v>0</v>
      </c>
      <c r="L723">
        <v>1000</v>
      </c>
      <c r="M723">
        <v>0</v>
      </c>
      <c r="N723">
        <v>1</v>
      </c>
      <c r="O723" s="2">
        <v>721</v>
      </c>
    </row>
    <row r="724" spans="1:15" x14ac:dyDescent="0.25">
      <c r="A724" s="2">
        <v>722</v>
      </c>
      <c r="B724" t="s">
        <v>3986</v>
      </c>
      <c r="C724" t="s">
        <v>3987</v>
      </c>
      <c r="D724" t="s">
        <v>3988</v>
      </c>
      <c r="E724" t="s">
        <v>3989</v>
      </c>
      <c r="F724" t="s">
        <v>3990</v>
      </c>
      <c r="G724" t="s">
        <v>3990</v>
      </c>
      <c r="I724" t="s">
        <v>984</v>
      </c>
      <c r="J724">
        <v>0</v>
      </c>
      <c r="K724">
        <v>0</v>
      </c>
      <c r="L724">
        <v>1000</v>
      </c>
      <c r="M724">
        <v>0</v>
      </c>
      <c r="N724">
        <v>1</v>
      </c>
      <c r="O724" s="2">
        <v>722</v>
      </c>
    </row>
    <row r="725" spans="1:15" x14ac:dyDescent="0.25">
      <c r="A725" s="2">
        <v>723</v>
      </c>
      <c r="B725" t="s">
        <v>3991</v>
      </c>
      <c r="C725" t="s">
        <v>3992</v>
      </c>
      <c r="D725" t="s">
        <v>3993</v>
      </c>
      <c r="E725" t="s">
        <v>3994</v>
      </c>
      <c r="F725" t="s">
        <v>2416</v>
      </c>
      <c r="G725" t="s">
        <v>2416</v>
      </c>
      <c r="I725" t="s">
        <v>956</v>
      </c>
      <c r="J725">
        <v>0</v>
      </c>
      <c r="K725">
        <v>0</v>
      </c>
      <c r="L725">
        <v>1000</v>
      </c>
      <c r="M725">
        <v>0</v>
      </c>
      <c r="N725">
        <v>1</v>
      </c>
      <c r="O725" s="2">
        <v>723</v>
      </c>
    </row>
    <row r="726" spans="1:15" x14ac:dyDescent="0.25">
      <c r="A726" s="2">
        <v>724</v>
      </c>
      <c r="B726" t="s">
        <v>3995</v>
      </c>
      <c r="C726" t="s">
        <v>3996</v>
      </c>
      <c r="D726" t="s">
        <v>3997</v>
      </c>
      <c r="E726" t="s">
        <v>3998</v>
      </c>
      <c r="F726" t="s">
        <v>3999</v>
      </c>
      <c r="G726" t="s">
        <v>3999</v>
      </c>
      <c r="I726" t="s">
        <v>1086</v>
      </c>
      <c r="J726">
        <v>0</v>
      </c>
      <c r="K726">
        <v>0</v>
      </c>
      <c r="L726">
        <v>1000</v>
      </c>
      <c r="M726">
        <v>0</v>
      </c>
      <c r="N726">
        <v>1</v>
      </c>
      <c r="O726" s="2">
        <v>724</v>
      </c>
    </row>
    <row r="727" spans="1:15" x14ac:dyDescent="0.25">
      <c r="A727" s="2">
        <v>725</v>
      </c>
      <c r="B727" t="s">
        <v>4000</v>
      </c>
      <c r="C727" t="s">
        <v>4001</v>
      </c>
      <c r="D727" t="s">
        <v>4002</v>
      </c>
      <c r="E727" t="s">
        <v>4003</v>
      </c>
      <c r="I727" t="s">
        <v>921</v>
      </c>
      <c r="J727">
        <v>0</v>
      </c>
      <c r="K727">
        <v>0</v>
      </c>
      <c r="L727">
        <v>1000</v>
      </c>
      <c r="M727">
        <v>0</v>
      </c>
      <c r="N727">
        <v>1</v>
      </c>
      <c r="O727" s="2">
        <v>725</v>
      </c>
    </row>
    <row r="728" spans="1:15" x14ac:dyDescent="0.25">
      <c r="A728" s="2">
        <v>726</v>
      </c>
      <c r="B728" t="s">
        <v>4004</v>
      </c>
      <c r="C728" t="s">
        <v>4005</v>
      </c>
      <c r="D728" t="s">
        <v>4006</v>
      </c>
      <c r="E728" t="s">
        <v>4007</v>
      </c>
      <c r="F728" t="s">
        <v>4008</v>
      </c>
      <c r="G728" t="s">
        <v>4008</v>
      </c>
      <c r="I728" t="s">
        <v>1468</v>
      </c>
      <c r="J728">
        <v>0</v>
      </c>
      <c r="K728">
        <v>0</v>
      </c>
      <c r="L728">
        <v>1000</v>
      </c>
      <c r="M728">
        <v>0</v>
      </c>
      <c r="N728">
        <v>1</v>
      </c>
      <c r="O728" s="2">
        <v>726</v>
      </c>
    </row>
    <row r="729" spans="1:15" x14ac:dyDescent="0.25">
      <c r="A729" s="2">
        <v>727</v>
      </c>
      <c r="B729" t="s">
        <v>4009</v>
      </c>
      <c r="C729" t="s">
        <v>4010</v>
      </c>
      <c r="D729" t="s">
        <v>4011</v>
      </c>
      <c r="E729" t="s">
        <v>4012</v>
      </c>
      <c r="F729" t="s">
        <v>4013</v>
      </c>
      <c r="G729" t="s">
        <v>4013</v>
      </c>
      <c r="I729" t="s">
        <v>1086</v>
      </c>
      <c r="J729">
        <v>0</v>
      </c>
      <c r="K729">
        <v>0</v>
      </c>
      <c r="L729">
        <v>1000</v>
      </c>
      <c r="M729">
        <v>0</v>
      </c>
      <c r="N729">
        <v>1</v>
      </c>
      <c r="O729" s="2">
        <v>727</v>
      </c>
    </row>
    <row r="730" spans="1:15" x14ac:dyDescent="0.25">
      <c r="A730" s="2">
        <v>728</v>
      </c>
      <c r="B730" t="s">
        <v>4014</v>
      </c>
      <c r="C730" t="s">
        <v>4015</v>
      </c>
      <c r="D730" t="s">
        <v>4016</v>
      </c>
      <c r="E730" t="s">
        <v>4017</v>
      </c>
      <c r="F730" t="s">
        <v>4018</v>
      </c>
      <c r="G730" t="s">
        <v>4018</v>
      </c>
      <c r="I730" t="s">
        <v>1086</v>
      </c>
      <c r="J730">
        <v>0</v>
      </c>
      <c r="K730">
        <v>0</v>
      </c>
      <c r="L730">
        <v>1000</v>
      </c>
      <c r="M730">
        <v>0</v>
      </c>
      <c r="N730">
        <v>1</v>
      </c>
      <c r="O730" s="2">
        <v>728</v>
      </c>
    </row>
    <row r="731" spans="1:15" x14ac:dyDescent="0.25">
      <c r="A731" s="2">
        <v>729</v>
      </c>
      <c r="B731" t="s">
        <v>519</v>
      </c>
      <c r="C731" t="s">
        <v>520</v>
      </c>
      <c r="D731" t="s">
        <v>4019</v>
      </c>
      <c r="E731" t="s">
        <v>521</v>
      </c>
      <c r="F731" t="s">
        <v>522</v>
      </c>
      <c r="G731" t="s">
        <v>602</v>
      </c>
      <c r="I731" t="s">
        <v>984</v>
      </c>
      <c r="J731">
        <v>0</v>
      </c>
      <c r="K731">
        <v>0</v>
      </c>
      <c r="L731">
        <v>1000</v>
      </c>
      <c r="M731">
        <v>0</v>
      </c>
      <c r="N731">
        <v>1</v>
      </c>
      <c r="O731" s="2">
        <v>729</v>
      </c>
    </row>
    <row r="732" spans="1:15" x14ac:dyDescent="0.25">
      <c r="A732" s="2">
        <v>730</v>
      </c>
      <c r="B732" t="s">
        <v>4020</v>
      </c>
      <c r="C732" t="s">
        <v>4021</v>
      </c>
      <c r="D732" t="s">
        <v>4022</v>
      </c>
      <c r="E732" t="s">
        <v>4023</v>
      </c>
      <c r="F732" t="s">
        <v>4024</v>
      </c>
      <c r="G732" t="s">
        <v>652</v>
      </c>
      <c r="I732" t="s">
        <v>1365</v>
      </c>
      <c r="J732">
        <v>0</v>
      </c>
      <c r="K732">
        <v>0</v>
      </c>
      <c r="L732">
        <v>1000</v>
      </c>
      <c r="M732">
        <v>0</v>
      </c>
      <c r="N732">
        <v>1</v>
      </c>
      <c r="O732" s="2">
        <v>730</v>
      </c>
    </row>
    <row r="733" spans="1:15" x14ac:dyDescent="0.25">
      <c r="A733" s="2">
        <v>731</v>
      </c>
      <c r="B733" t="s">
        <v>4025</v>
      </c>
      <c r="C733" t="s">
        <v>4026</v>
      </c>
      <c r="D733" t="s">
        <v>4027</v>
      </c>
      <c r="E733" t="s">
        <v>4028</v>
      </c>
      <c r="F733" t="s">
        <v>4029</v>
      </c>
      <c r="G733" t="s">
        <v>4030</v>
      </c>
      <c r="I733" t="s">
        <v>950</v>
      </c>
      <c r="J733">
        <v>0</v>
      </c>
      <c r="K733">
        <v>0</v>
      </c>
      <c r="L733">
        <v>1000</v>
      </c>
      <c r="M733">
        <v>0</v>
      </c>
      <c r="N733">
        <v>1</v>
      </c>
      <c r="O733" s="2">
        <v>731</v>
      </c>
    </row>
    <row r="734" spans="1:15" x14ac:dyDescent="0.25">
      <c r="A734" s="2">
        <v>732</v>
      </c>
      <c r="B734" t="s">
        <v>4031</v>
      </c>
      <c r="C734" t="s">
        <v>4032</v>
      </c>
      <c r="D734" t="s">
        <v>4033</v>
      </c>
      <c r="E734" t="s">
        <v>4034</v>
      </c>
      <c r="F734" t="s">
        <v>561</v>
      </c>
      <c r="G734" t="s">
        <v>562</v>
      </c>
      <c r="I734" t="s">
        <v>1029</v>
      </c>
      <c r="J734">
        <v>0</v>
      </c>
      <c r="K734">
        <v>0</v>
      </c>
      <c r="L734">
        <v>1000</v>
      </c>
      <c r="M734">
        <v>0</v>
      </c>
      <c r="N734">
        <v>1</v>
      </c>
      <c r="O734" s="2">
        <v>732</v>
      </c>
    </row>
    <row r="735" spans="1:15" x14ac:dyDescent="0.25">
      <c r="A735" s="2">
        <v>733</v>
      </c>
      <c r="B735" t="s">
        <v>4035</v>
      </c>
      <c r="C735" t="s">
        <v>4036</v>
      </c>
      <c r="D735" t="s">
        <v>4037</v>
      </c>
      <c r="E735" t="s">
        <v>4038</v>
      </c>
      <c r="F735" t="s">
        <v>4039</v>
      </c>
      <c r="G735" t="s">
        <v>4040</v>
      </c>
      <c r="I735" t="s">
        <v>956</v>
      </c>
      <c r="J735">
        <v>0</v>
      </c>
      <c r="K735">
        <v>0</v>
      </c>
      <c r="L735">
        <v>1000</v>
      </c>
      <c r="M735">
        <v>0</v>
      </c>
      <c r="N735">
        <v>1</v>
      </c>
      <c r="O735" s="2">
        <v>733</v>
      </c>
    </row>
    <row r="736" spans="1:15" x14ac:dyDescent="0.25">
      <c r="A736" s="2">
        <v>734</v>
      </c>
      <c r="B736" t="s">
        <v>4041</v>
      </c>
      <c r="C736" t="s">
        <v>4042</v>
      </c>
      <c r="D736" t="s">
        <v>4043</v>
      </c>
      <c r="E736" t="s">
        <v>4044</v>
      </c>
      <c r="F736" t="s">
        <v>4045</v>
      </c>
      <c r="G736" t="s">
        <v>4045</v>
      </c>
      <c r="I736" t="s">
        <v>1008</v>
      </c>
      <c r="J736">
        <v>0</v>
      </c>
      <c r="K736">
        <v>0</v>
      </c>
      <c r="L736">
        <v>1000</v>
      </c>
      <c r="M736">
        <v>0</v>
      </c>
      <c r="N736">
        <v>1</v>
      </c>
      <c r="O736" s="2">
        <v>734</v>
      </c>
    </row>
    <row r="737" spans="1:20" x14ac:dyDescent="0.25">
      <c r="A737" s="2">
        <v>735</v>
      </c>
      <c r="B737" t="s">
        <v>4046</v>
      </c>
      <c r="C737" t="s">
        <v>4047</v>
      </c>
      <c r="D737" t="s">
        <v>4048</v>
      </c>
      <c r="E737" t="s">
        <v>4049</v>
      </c>
      <c r="F737" t="s">
        <v>4050</v>
      </c>
      <c r="G737" t="s">
        <v>4050</v>
      </c>
      <c r="I737" t="s">
        <v>970</v>
      </c>
      <c r="J737">
        <v>0</v>
      </c>
      <c r="K737">
        <v>0</v>
      </c>
      <c r="L737">
        <v>1000</v>
      </c>
      <c r="M737">
        <v>0</v>
      </c>
      <c r="N737">
        <v>1</v>
      </c>
      <c r="O737" s="2">
        <v>735</v>
      </c>
    </row>
    <row r="738" spans="1:20" x14ac:dyDescent="0.25">
      <c r="A738" s="2">
        <v>736</v>
      </c>
      <c r="B738" t="s">
        <v>4051</v>
      </c>
      <c r="C738" t="s">
        <v>4052</v>
      </c>
      <c r="D738" t="s">
        <v>4053</v>
      </c>
      <c r="E738" t="s">
        <v>4054</v>
      </c>
      <c r="F738" t="s">
        <v>2125</v>
      </c>
      <c r="G738" t="s">
        <v>2125</v>
      </c>
      <c r="I738" t="s">
        <v>950</v>
      </c>
      <c r="J738">
        <v>0</v>
      </c>
      <c r="K738">
        <v>0</v>
      </c>
      <c r="L738">
        <v>1000</v>
      </c>
      <c r="M738">
        <v>0</v>
      </c>
      <c r="N738">
        <v>1</v>
      </c>
      <c r="O738" s="2">
        <v>736</v>
      </c>
    </row>
    <row r="739" spans="1:20" x14ac:dyDescent="0.25">
      <c r="A739" s="2">
        <v>737</v>
      </c>
      <c r="B739" t="s">
        <v>4055</v>
      </c>
      <c r="C739" t="s">
        <v>4056</v>
      </c>
      <c r="D739" t="s">
        <v>4057</v>
      </c>
      <c r="E739" t="s">
        <v>4058</v>
      </c>
      <c r="F739" t="s">
        <v>2535</v>
      </c>
      <c r="G739" t="s">
        <v>2535</v>
      </c>
      <c r="I739" t="s">
        <v>1098</v>
      </c>
      <c r="J739">
        <v>0</v>
      </c>
      <c r="K739">
        <v>0</v>
      </c>
      <c r="L739">
        <v>1000</v>
      </c>
      <c r="M739">
        <v>0</v>
      </c>
      <c r="N739">
        <v>1</v>
      </c>
      <c r="O739" s="2">
        <v>737</v>
      </c>
    </row>
    <row r="740" spans="1:20" x14ac:dyDescent="0.25">
      <c r="A740" s="2">
        <v>738</v>
      </c>
      <c r="B740" t="s">
        <v>4059</v>
      </c>
      <c r="C740" t="s">
        <v>4060</v>
      </c>
      <c r="D740" t="s">
        <v>4061</v>
      </c>
      <c r="E740" t="s">
        <v>4062</v>
      </c>
      <c r="F740" t="s">
        <v>561</v>
      </c>
      <c r="G740" t="s">
        <v>562</v>
      </c>
      <c r="I740" t="s">
        <v>4063</v>
      </c>
      <c r="J740">
        <v>0</v>
      </c>
      <c r="K740">
        <v>0</v>
      </c>
      <c r="L740">
        <v>1000</v>
      </c>
      <c r="M740">
        <v>0</v>
      </c>
      <c r="N740">
        <v>1</v>
      </c>
      <c r="O740" s="2">
        <v>738</v>
      </c>
    </row>
    <row r="741" spans="1:20" x14ac:dyDescent="0.25">
      <c r="A741" s="2">
        <v>739</v>
      </c>
      <c r="B741" t="s">
        <v>4064</v>
      </c>
      <c r="C741" t="s">
        <v>4065</v>
      </c>
      <c r="D741" t="s">
        <v>4066</v>
      </c>
      <c r="E741" t="s">
        <v>4067</v>
      </c>
      <c r="F741" t="s">
        <v>4068</v>
      </c>
      <c r="G741" t="s">
        <v>4068</v>
      </c>
      <c r="I741" t="s">
        <v>956</v>
      </c>
      <c r="J741">
        <v>0</v>
      </c>
      <c r="K741">
        <v>0</v>
      </c>
      <c r="L741">
        <v>1000</v>
      </c>
      <c r="M741">
        <v>0</v>
      </c>
      <c r="N741">
        <v>1</v>
      </c>
      <c r="O741" s="2">
        <v>739</v>
      </c>
      <c r="T741" s="23"/>
    </row>
    <row r="742" spans="1:20" x14ac:dyDescent="0.25">
      <c r="A742" s="2">
        <v>740</v>
      </c>
      <c r="B742" t="s">
        <v>4069</v>
      </c>
      <c r="C742" t="s">
        <v>4070</v>
      </c>
      <c r="D742" t="s">
        <v>4071</v>
      </c>
      <c r="E742" t="s">
        <v>4072</v>
      </c>
      <c r="F742" t="s">
        <v>2530</v>
      </c>
      <c r="G742" t="s">
        <v>2530</v>
      </c>
      <c r="I742" t="s">
        <v>4073</v>
      </c>
      <c r="J742">
        <v>0</v>
      </c>
      <c r="K742">
        <v>0</v>
      </c>
      <c r="L742">
        <v>1000</v>
      </c>
      <c r="M742">
        <v>0</v>
      </c>
      <c r="N742">
        <v>1</v>
      </c>
      <c r="O742" s="2">
        <v>740</v>
      </c>
    </row>
    <row r="743" spans="1:20" x14ac:dyDescent="0.25">
      <c r="A743" s="2">
        <v>741</v>
      </c>
      <c r="B743" t="s">
        <v>523</v>
      </c>
      <c r="C743" t="s">
        <v>524</v>
      </c>
      <c r="D743" t="s">
        <v>4074</v>
      </c>
      <c r="E743" t="s">
        <v>525</v>
      </c>
      <c r="F743" t="s">
        <v>526</v>
      </c>
      <c r="G743" t="s">
        <v>526</v>
      </c>
      <c r="I743" t="s">
        <v>1003</v>
      </c>
      <c r="J743">
        <v>0</v>
      </c>
      <c r="K743">
        <v>0</v>
      </c>
      <c r="L743">
        <v>1000</v>
      </c>
      <c r="M743">
        <v>0</v>
      </c>
      <c r="N743">
        <v>1</v>
      </c>
      <c r="O743" s="2">
        <v>741</v>
      </c>
    </row>
    <row r="744" spans="1:20" x14ac:dyDescent="0.25">
      <c r="A744" s="2">
        <v>742</v>
      </c>
      <c r="B744" t="s">
        <v>4075</v>
      </c>
      <c r="C744" t="s">
        <v>4076</v>
      </c>
      <c r="D744" t="s">
        <v>4077</v>
      </c>
      <c r="E744" t="s">
        <v>4078</v>
      </c>
      <c r="F744" t="s">
        <v>2211</v>
      </c>
      <c r="G744" t="s">
        <v>2212</v>
      </c>
      <c r="I744" t="s">
        <v>1682</v>
      </c>
      <c r="J744">
        <v>0</v>
      </c>
      <c r="K744">
        <v>0</v>
      </c>
      <c r="L744">
        <v>1000</v>
      </c>
      <c r="M744">
        <v>0</v>
      </c>
      <c r="N744">
        <v>1</v>
      </c>
      <c r="O744" s="2">
        <v>742</v>
      </c>
    </row>
    <row r="745" spans="1:20" x14ac:dyDescent="0.25">
      <c r="A745" s="2">
        <v>743</v>
      </c>
      <c r="B745" t="s">
        <v>4079</v>
      </c>
      <c r="C745" t="s">
        <v>4080</v>
      </c>
      <c r="D745" t="s">
        <v>4081</v>
      </c>
      <c r="E745" t="s">
        <v>4082</v>
      </c>
      <c r="F745" t="s">
        <v>2211</v>
      </c>
      <c r="G745" t="s">
        <v>2212</v>
      </c>
      <c r="I745" t="s">
        <v>956</v>
      </c>
      <c r="J745">
        <v>0</v>
      </c>
      <c r="K745">
        <v>0</v>
      </c>
      <c r="L745">
        <v>1000</v>
      </c>
      <c r="M745">
        <v>0</v>
      </c>
      <c r="N745">
        <v>1</v>
      </c>
      <c r="O745" s="2">
        <v>743</v>
      </c>
    </row>
    <row r="746" spans="1:20" x14ac:dyDescent="0.25">
      <c r="A746" s="2">
        <v>744</v>
      </c>
      <c r="B746" t="s">
        <v>4083</v>
      </c>
      <c r="C746" t="s">
        <v>4084</v>
      </c>
      <c r="D746" t="s">
        <v>4085</v>
      </c>
      <c r="E746" t="s">
        <v>4086</v>
      </c>
      <c r="F746" t="s">
        <v>1487</v>
      </c>
      <c r="G746" t="s">
        <v>1487</v>
      </c>
      <c r="I746" t="s">
        <v>1521</v>
      </c>
      <c r="J746">
        <v>0</v>
      </c>
      <c r="K746">
        <v>0</v>
      </c>
      <c r="L746">
        <v>1000</v>
      </c>
      <c r="M746">
        <v>0</v>
      </c>
      <c r="N746">
        <v>1</v>
      </c>
      <c r="O746" s="2">
        <v>744</v>
      </c>
    </row>
    <row r="747" spans="1:20" x14ac:dyDescent="0.25">
      <c r="A747" s="2">
        <v>745</v>
      </c>
      <c r="B747" t="s">
        <v>4087</v>
      </c>
      <c r="C747" t="s">
        <v>4088</v>
      </c>
      <c r="D747" t="s">
        <v>4089</v>
      </c>
      <c r="E747" t="s">
        <v>4090</v>
      </c>
      <c r="F747" t="s">
        <v>2211</v>
      </c>
      <c r="G747" t="s">
        <v>2212</v>
      </c>
      <c r="I747" t="s">
        <v>956</v>
      </c>
      <c r="J747">
        <v>0</v>
      </c>
      <c r="K747">
        <v>0</v>
      </c>
      <c r="L747">
        <v>1000</v>
      </c>
      <c r="M747">
        <v>0</v>
      </c>
      <c r="N747">
        <v>1</v>
      </c>
      <c r="O747" s="2">
        <v>745</v>
      </c>
    </row>
    <row r="748" spans="1:20" x14ac:dyDescent="0.25">
      <c r="A748" s="2">
        <v>746</v>
      </c>
      <c r="B748" t="s">
        <v>4091</v>
      </c>
      <c r="C748" t="s">
        <v>4092</v>
      </c>
      <c r="D748" t="s">
        <v>4093</v>
      </c>
      <c r="E748" t="s">
        <v>4094</v>
      </c>
      <c r="F748" t="s">
        <v>4095</v>
      </c>
      <c r="G748" t="s">
        <v>4095</v>
      </c>
      <c r="I748" t="s">
        <v>1270</v>
      </c>
      <c r="J748">
        <v>0</v>
      </c>
      <c r="K748">
        <v>0</v>
      </c>
      <c r="L748">
        <v>1000</v>
      </c>
      <c r="M748">
        <v>0</v>
      </c>
      <c r="N748">
        <v>1</v>
      </c>
      <c r="O748" s="2">
        <v>746</v>
      </c>
    </row>
    <row r="749" spans="1:20" x14ac:dyDescent="0.25">
      <c r="A749" s="2">
        <v>747</v>
      </c>
      <c r="B749" t="s">
        <v>527</v>
      </c>
      <c r="C749" t="s">
        <v>528</v>
      </c>
      <c r="D749" t="s">
        <v>4096</v>
      </c>
      <c r="E749" t="s">
        <v>529</v>
      </c>
      <c r="F749" t="s">
        <v>530</v>
      </c>
      <c r="G749" t="s">
        <v>530</v>
      </c>
      <c r="I749" t="s">
        <v>984</v>
      </c>
      <c r="J749">
        <v>0</v>
      </c>
      <c r="K749">
        <v>0</v>
      </c>
      <c r="L749">
        <v>1000</v>
      </c>
      <c r="M749">
        <v>0</v>
      </c>
      <c r="N749">
        <v>1</v>
      </c>
      <c r="O749" s="2">
        <v>747</v>
      </c>
    </row>
    <row r="750" spans="1:20" x14ac:dyDescent="0.25">
      <c r="A750" s="2">
        <v>748</v>
      </c>
      <c r="B750" t="s">
        <v>4097</v>
      </c>
      <c r="C750" t="s">
        <v>4098</v>
      </c>
      <c r="D750" t="s">
        <v>4099</v>
      </c>
      <c r="E750" t="s">
        <v>4100</v>
      </c>
      <c r="F750" t="s">
        <v>4101</v>
      </c>
      <c r="G750" t="s">
        <v>4101</v>
      </c>
      <c r="I750" t="s">
        <v>937</v>
      </c>
      <c r="J750">
        <v>0</v>
      </c>
      <c r="K750">
        <v>0</v>
      </c>
      <c r="L750">
        <v>1000</v>
      </c>
      <c r="M750">
        <v>0</v>
      </c>
      <c r="N750">
        <v>1</v>
      </c>
      <c r="O750" s="2">
        <v>748</v>
      </c>
    </row>
    <row r="751" spans="1:20" x14ac:dyDescent="0.25">
      <c r="A751" s="2">
        <v>749</v>
      </c>
      <c r="B751" t="s">
        <v>4102</v>
      </c>
      <c r="C751" t="s">
        <v>4103</v>
      </c>
      <c r="D751" t="s">
        <v>4104</v>
      </c>
      <c r="E751" t="s">
        <v>4105</v>
      </c>
      <c r="F751" t="s">
        <v>4106</v>
      </c>
      <c r="G751" t="s">
        <v>4107</v>
      </c>
      <c r="I751" t="s">
        <v>1098</v>
      </c>
      <c r="J751">
        <v>0</v>
      </c>
      <c r="K751">
        <v>0</v>
      </c>
      <c r="L751">
        <v>1000</v>
      </c>
      <c r="M751">
        <v>0</v>
      </c>
      <c r="N751">
        <v>1</v>
      </c>
      <c r="O751" s="2">
        <v>749</v>
      </c>
    </row>
    <row r="752" spans="1:20" x14ac:dyDescent="0.25">
      <c r="A752" s="2">
        <v>750</v>
      </c>
      <c r="B752" t="s">
        <v>4108</v>
      </c>
      <c r="C752" t="s">
        <v>4109</v>
      </c>
      <c r="D752" t="s">
        <v>4110</v>
      </c>
      <c r="E752" t="s">
        <v>4111</v>
      </c>
      <c r="F752" t="s">
        <v>3116</v>
      </c>
      <c r="G752" t="s">
        <v>3117</v>
      </c>
      <c r="I752" t="s">
        <v>4112</v>
      </c>
      <c r="J752">
        <v>0</v>
      </c>
      <c r="K752">
        <v>0</v>
      </c>
      <c r="L752">
        <v>1000</v>
      </c>
      <c r="M752">
        <v>0</v>
      </c>
      <c r="N752">
        <v>1</v>
      </c>
      <c r="O752" s="2">
        <v>750</v>
      </c>
    </row>
    <row r="753" spans="1:15" x14ac:dyDescent="0.25">
      <c r="A753" s="2">
        <v>751</v>
      </c>
      <c r="B753" t="s">
        <v>531</v>
      </c>
      <c r="C753" t="s">
        <v>532</v>
      </c>
      <c r="D753" t="s">
        <v>4113</v>
      </c>
      <c r="E753" t="s">
        <v>533</v>
      </c>
      <c r="F753" t="s">
        <v>534</v>
      </c>
      <c r="G753" t="s">
        <v>668</v>
      </c>
      <c r="I753" t="s">
        <v>1029</v>
      </c>
      <c r="J753">
        <v>0</v>
      </c>
      <c r="K753">
        <v>0</v>
      </c>
      <c r="L753">
        <v>1000</v>
      </c>
      <c r="M753">
        <v>0</v>
      </c>
      <c r="N753">
        <v>1</v>
      </c>
      <c r="O753" s="2">
        <v>751</v>
      </c>
    </row>
    <row r="754" spans="1:15" x14ac:dyDescent="0.25">
      <c r="A754" s="2">
        <v>752</v>
      </c>
      <c r="B754" t="s">
        <v>4114</v>
      </c>
      <c r="C754" t="s">
        <v>4115</v>
      </c>
      <c r="D754" t="s">
        <v>4116</v>
      </c>
      <c r="E754" t="s">
        <v>4117</v>
      </c>
      <c r="F754" t="s">
        <v>4118</v>
      </c>
      <c r="G754" t="s">
        <v>4119</v>
      </c>
      <c r="I754" t="s">
        <v>1439</v>
      </c>
      <c r="J754">
        <v>0</v>
      </c>
      <c r="K754">
        <v>0</v>
      </c>
      <c r="L754">
        <v>1000</v>
      </c>
      <c r="M754">
        <v>0</v>
      </c>
      <c r="N754">
        <v>1</v>
      </c>
      <c r="O754" s="2">
        <v>752</v>
      </c>
    </row>
    <row r="755" spans="1:15" x14ac:dyDescent="0.25">
      <c r="A755" s="2">
        <v>753</v>
      </c>
      <c r="B755" t="s">
        <v>789</v>
      </c>
      <c r="C755" t="s">
        <v>790</v>
      </c>
      <c r="D755" t="s">
        <v>4120</v>
      </c>
      <c r="E755" t="s">
        <v>791</v>
      </c>
      <c r="F755" t="s">
        <v>792</v>
      </c>
      <c r="G755" t="s">
        <v>792</v>
      </c>
      <c r="I755" t="s">
        <v>1008</v>
      </c>
      <c r="J755">
        <v>0</v>
      </c>
      <c r="K755">
        <v>0</v>
      </c>
      <c r="L755">
        <v>1000</v>
      </c>
      <c r="M755">
        <v>0</v>
      </c>
      <c r="N755">
        <v>1</v>
      </c>
      <c r="O755" s="2">
        <v>753</v>
      </c>
    </row>
    <row r="756" spans="1:15" x14ac:dyDescent="0.25">
      <c r="A756" s="2">
        <v>754</v>
      </c>
      <c r="B756" t="s">
        <v>4121</v>
      </c>
      <c r="C756" t="s">
        <v>4122</v>
      </c>
      <c r="D756" t="s">
        <v>4123</v>
      </c>
      <c r="E756" t="s">
        <v>4124</v>
      </c>
      <c r="F756" t="s">
        <v>395</v>
      </c>
      <c r="G756" t="s">
        <v>656</v>
      </c>
      <c r="I756" t="s">
        <v>2218</v>
      </c>
      <c r="J756">
        <v>0</v>
      </c>
      <c r="K756">
        <v>0</v>
      </c>
      <c r="L756">
        <v>1000</v>
      </c>
      <c r="M756">
        <v>0</v>
      </c>
      <c r="N756">
        <v>1</v>
      </c>
      <c r="O756" s="2">
        <v>754</v>
      </c>
    </row>
    <row r="757" spans="1:15" x14ac:dyDescent="0.25">
      <c r="A757" s="2">
        <v>755</v>
      </c>
      <c r="B757" t="s">
        <v>4125</v>
      </c>
      <c r="C757" t="s">
        <v>4126</v>
      </c>
      <c r="D757" t="s">
        <v>4127</v>
      </c>
      <c r="E757" t="s">
        <v>4128</v>
      </c>
      <c r="F757" t="s">
        <v>1190</v>
      </c>
      <c r="G757" t="s">
        <v>1190</v>
      </c>
      <c r="I757" t="s">
        <v>1029</v>
      </c>
      <c r="J757">
        <v>0</v>
      </c>
      <c r="K757">
        <v>0</v>
      </c>
      <c r="L757">
        <v>1000</v>
      </c>
      <c r="M757">
        <v>0</v>
      </c>
      <c r="N757">
        <v>1</v>
      </c>
      <c r="O757" s="2">
        <v>755</v>
      </c>
    </row>
    <row r="758" spans="1:15" x14ac:dyDescent="0.25">
      <c r="A758" s="2">
        <v>756</v>
      </c>
      <c r="B758" t="s">
        <v>4129</v>
      </c>
      <c r="C758" t="s">
        <v>4130</v>
      </c>
      <c r="D758" t="s">
        <v>4131</v>
      </c>
      <c r="E758" t="s">
        <v>4132</v>
      </c>
      <c r="F758" t="s">
        <v>3177</v>
      </c>
      <c r="G758" t="s">
        <v>3177</v>
      </c>
      <c r="I758" t="s">
        <v>1003</v>
      </c>
      <c r="J758">
        <v>0</v>
      </c>
      <c r="K758">
        <v>0</v>
      </c>
      <c r="L758">
        <v>1000</v>
      </c>
      <c r="M758">
        <v>0</v>
      </c>
      <c r="N758">
        <v>1</v>
      </c>
      <c r="O758" s="2">
        <v>756</v>
      </c>
    </row>
    <row r="759" spans="1:15" x14ac:dyDescent="0.25">
      <c r="A759" s="2">
        <v>757</v>
      </c>
      <c r="B759" t="s">
        <v>4133</v>
      </c>
      <c r="C759" t="s">
        <v>4134</v>
      </c>
      <c r="D759" t="s">
        <v>4135</v>
      </c>
      <c r="E759" t="s">
        <v>4136</v>
      </c>
      <c r="F759" t="s">
        <v>4137</v>
      </c>
      <c r="G759" t="s">
        <v>4138</v>
      </c>
      <c r="I759" t="s">
        <v>1211</v>
      </c>
      <c r="J759">
        <v>0</v>
      </c>
      <c r="K759">
        <v>0</v>
      </c>
      <c r="L759">
        <v>1000</v>
      </c>
      <c r="M759">
        <v>0</v>
      </c>
      <c r="N759">
        <v>1</v>
      </c>
      <c r="O759" s="2">
        <v>757</v>
      </c>
    </row>
    <row r="760" spans="1:15" x14ac:dyDescent="0.25">
      <c r="A760" s="2">
        <v>758</v>
      </c>
      <c r="B760" t="s">
        <v>4139</v>
      </c>
      <c r="C760" t="s">
        <v>4140</v>
      </c>
      <c r="D760" t="s">
        <v>4141</v>
      </c>
      <c r="E760" t="s">
        <v>4142</v>
      </c>
      <c r="F760" t="s">
        <v>4143</v>
      </c>
      <c r="G760" t="s">
        <v>4144</v>
      </c>
      <c r="I760" t="s">
        <v>3270</v>
      </c>
      <c r="J760">
        <v>0</v>
      </c>
      <c r="K760">
        <v>0</v>
      </c>
      <c r="L760">
        <v>1000</v>
      </c>
      <c r="M760">
        <v>0</v>
      </c>
      <c r="N760">
        <v>1</v>
      </c>
      <c r="O760" s="2">
        <v>758</v>
      </c>
    </row>
    <row r="761" spans="1:15" x14ac:dyDescent="0.25">
      <c r="A761" s="2">
        <v>759</v>
      </c>
      <c r="B761" t="s">
        <v>4145</v>
      </c>
      <c r="C761" t="s">
        <v>4146</v>
      </c>
      <c r="D761" t="s">
        <v>4147</v>
      </c>
      <c r="E761" t="s">
        <v>4148</v>
      </c>
      <c r="F761" t="s">
        <v>4149</v>
      </c>
      <c r="G761" t="s">
        <v>4149</v>
      </c>
      <c r="I761" t="s">
        <v>1468</v>
      </c>
      <c r="J761">
        <v>0</v>
      </c>
      <c r="K761">
        <v>0</v>
      </c>
      <c r="L761">
        <v>1000</v>
      </c>
      <c r="M761">
        <v>0</v>
      </c>
      <c r="N761">
        <v>1</v>
      </c>
      <c r="O761" s="2">
        <v>759</v>
      </c>
    </row>
    <row r="762" spans="1:15" x14ac:dyDescent="0.25">
      <c r="A762" s="2">
        <v>760</v>
      </c>
      <c r="B762" t="s">
        <v>4150</v>
      </c>
      <c r="C762" t="s">
        <v>4151</v>
      </c>
      <c r="D762" t="s">
        <v>4152</v>
      </c>
      <c r="E762" t="s">
        <v>4153</v>
      </c>
      <c r="F762" t="s">
        <v>2416</v>
      </c>
      <c r="G762" t="s">
        <v>2416</v>
      </c>
      <c r="I762" t="s">
        <v>1414</v>
      </c>
      <c r="J762">
        <v>0</v>
      </c>
      <c r="K762">
        <v>0</v>
      </c>
      <c r="L762">
        <v>1000</v>
      </c>
      <c r="M762">
        <v>0</v>
      </c>
      <c r="N762">
        <v>1</v>
      </c>
      <c r="O762" s="2">
        <v>760</v>
      </c>
    </row>
    <row r="763" spans="1:15" x14ac:dyDescent="0.25">
      <c r="A763" s="2">
        <v>761</v>
      </c>
      <c r="B763" t="s">
        <v>4154</v>
      </c>
      <c r="C763" t="s">
        <v>4155</v>
      </c>
      <c r="D763" t="s">
        <v>4156</v>
      </c>
      <c r="E763" t="s">
        <v>4157</v>
      </c>
      <c r="F763" t="s">
        <v>3116</v>
      </c>
      <c r="G763" t="s">
        <v>3117</v>
      </c>
      <c r="I763" t="s">
        <v>956</v>
      </c>
      <c r="J763">
        <v>0</v>
      </c>
      <c r="K763">
        <v>0</v>
      </c>
      <c r="L763">
        <v>1000</v>
      </c>
      <c r="M763">
        <v>0</v>
      </c>
      <c r="N763">
        <v>1</v>
      </c>
      <c r="O763" s="2">
        <v>761</v>
      </c>
    </row>
    <row r="764" spans="1:15" x14ac:dyDescent="0.25">
      <c r="A764" s="2">
        <v>762</v>
      </c>
      <c r="B764" t="s">
        <v>4158</v>
      </c>
      <c r="C764" t="s">
        <v>4159</v>
      </c>
      <c r="D764" t="s">
        <v>4160</v>
      </c>
      <c r="E764" t="s">
        <v>4161</v>
      </c>
      <c r="F764" t="s">
        <v>4162</v>
      </c>
      <c r="G764" t="s">
        <v>4163</v>
      </c>
      <c r="I764" t="s">
        <v>956</v>
      </c>
      <c r="J764">
        <v>0</v>
      </c>
      <c r="K764">
        <v>0</v>
      </c>
      <c r="L764">
        <v>1000</v>
      </c>
      <c r="M764">
        <v>0</v>
      </c>
      <c r="N764">
        <v>1</v>
      </c>
      <c r="O764" s="2">
        <v>762</v>
      </c>
    </row>
    <row r="765" spans="1:15" x14ac:dyDescent="0.25">
      <c r="A765" s="2">
        <v>763</v>
      </c>
      <c r="B765" t="s">
        <v>4164</v>
      </c>
      <c r="C765" t="s">
        <v>4165</v>
      </c>
      <c r="D765" t="s">
        <v>4166</v>
      </c>
      <c r="E765" t="s">
        <v>4167</v>
      </c>
      <c r="F765" t="s">
        <v>4168</v>
      </c>
      <c r="G765" t="s">
        <v>4169</v>
      </c>
      <c r="I765" t="s">
        <v>984</v>
      </c>
      <c r="J765">
        <v>0</v>
      </c>
      <c r="K765">
        <v>0</v>
      </c>
      <c r="L765">
        <v>1000</v>
      </c>
      <c r="M765">
        <v>0</v>
      </c>
      <c r="N765">
        <v>1</v>
      </c>
      <c r="O765" s="2">
        <v>763</v>
      </c>
    </row>
    <row r="766" spans="1:15" x14ac:dyDescent="0.25">
      <c r="A766" s="2">
        <v>764</v>
      </c>
      <c r="B766" t="s">
        <v>4170</v>
      </c>
      <c r="C766" t="s">
        <v>4171</v>
      </c>
      <c r="D766" t="s">
        <v>4172</v>
      </c>
      <c r="E766" t="s">
        <v>4173</v>
      </c>
      <c r="F766" t="s">
        <v>4174</v>
      </c>
      <c r="G766" t="s">
        <v>4175</v>
      </c>
      <c r="I766" t="s">
        <v>1008</v>
      </c>
      <c r="J766">
        <v>0</v>
      </c>
      <c r="K766">
        <v>0</v>
      </c>
      <c r="L766">
        <v>1000</v>
      </c>
      <c r="M766">
        <v>0</v>
      </c>
      <c r="N766">
        <v>1</v>
      </c>
      <c r="O766" s="2">
        <v>764</v>
      </c>
    </row>
    <row r="767" spans="1:15" x14ac:dyDescent="0.25">
      <c r="A767" s="2">
        <v>765</v>
      </c>
      <c r="B767" t="s">
        <v>4176</v>
      </c>
      <c r="C767" t="s">
        <v>4177</v>
      </c>
      <c r="D767" t="s">
        <v>4178</v>
      </c>
      <c r="E767" t="s">
        <v>4179</v>
      </c>
      <c r="F767" t="s">
        <v>4180</v>
      </c>
      <c r="G767" t="s">
        <v>4180</v>
      </c>
      <c r="I767" t="s">
        <v>944</v>
      </c>
      <c r="J767">
        <v>0</v>
      </c>
      <c r="K767">
        <v>0</v>
      </c>
      <c r="L767">
        <v>1000</v>
      </c>
      <c r="M767">
        <v>0</v>
      </c>
      <c r="N767">
        <v>1</v>
      </c>
      <c r="O767" s="2">
        <v>765</v>
      </c>
    </row>
    <row r="768" spans="1:15" x14ac:dyDescent="0.25">
      <c r="A768" s="2">
        <v>766</v>
      </c>
      <c r="B768" t="s">
        <v>4181</v>
      </c>
      <c r="C768" t="s">
        <v>4182</v>
      </c>
      <c r="D768" t="s">
        <v>4183</v>
      </c>
      <c r="E768" t="s">
        <v>4184</v>
      </c>
      <c r="F768" t="s">
        <v>2205</v>
      </c>
      <c r="G768" t="s">
        <v>2206</v>
      </c>
      <c r="I768" t="s">
        <v>956</v>
      </c>
      <c r="J768">
        <v>0</v>
      </c>
      <c r="K768">
        <v>0</v>
      </c>
      <c r="L768">
        <v>1000</v>
      </c>
      <c r="M768">
        <v>0</v>
      </c>
      <c r="N768">
        <v>1</v>
      </c>
      <c r="O768" s="2">
        <v>766</v>
      </c>
    </row>
    <row r="769" spans="1:15" x14ac:dyDescent="0.25">
      <c r="A769" s="2">
        <v>767</v>
      </c>
      <c r="B769" t="s">
        <v>4185</v>
      </c>
      <c r="C769" t="s">
        <v>4186</v>
      </c>
      <c r="D769" t="s">
        <v>4187</v>
      </c>
      <c r="E769" t="s">
        <v>4188</v>
      </c>
      <c r="F769" t="s">
        <v>4189</v>
      </c>
      <c r="G769" t="s">
        <v>4189</v>
      </c>
      <c r="I769" t="s">
        <v>4063</v>
      </c>
      <c r="J769">
        <v>0</v>
      </c>
      <c r="K769">
        <v>0</v>
      </c>
      <c r="L769">
        <v>1000</v>
      </c>
      <c r="M769">
        <v>0</v>
      </c>
      <c r="N769">
        <v>1</v>
      </c>
      <c r="O769" s="2">
        <v>767</v>
      </c>
    </row>
    <row r="770" spans="1:15" x14ac:dyDescent="0.25">
      <c r="A770" s="2">
        <v>768</v>
      </c>
      <c r="B770" t="s">
        <v>4190</v>
      </c>
      <c r="C770" t="s">
        <v>4191</v>
      </c>
      <c r="D770" t="s">
        <v>4192</v>
      </c>
      <c r="E770" t="s">
        <v>4193</v>
      </c>
      <c r="F770" t="s">
        <v>4194</v>
      </c>
      <c r="G770" t="s">
        <v>4195</v>
      </c>
      <c r="I770" t="s">
        <v>1008</v>
      </c>
      <c r="J770">
        <v>0</v>
      </c>
      <c r="K770">
        <v>0</v>
      </c>
      <c r="L770">
        <v>1000</v>
      </c>
      <c r="M770">
        <v>0</v>
      </c>
      <c r="N770">
        <v>1</v>
      </c>
      <c r="O770" s="2">
        <v>768</v>
      </c>
    </row>
    <row r="771" spans="1:15" x14ac:dyDescent="0.25">
      <c r="A771" s="2">
        <v>769</v>
      </c>
      <c r="B771" t="s">
        <v>4196</v>
      </c>
      <c r="C771" t="s">
        <v>4197</v>
      </c>
      <c r="D771" t="s">
        <v>4198</v>
      </c>
      <c r="E771" t="s">
        <v>4199</v>
      </c>
      <c r="F771" t="s">
        <v>4200</v>
      </c>
      <c r="G771" t="s">
        <v>4200</v>
      </c>
      <c r="I771" t="s">
        <v>1093</v>
      </c>
      <c r="J771">
        <v>0</v>
      </c>
      <c r="K771">
        <v>0</v>
      </c>
      <c r="L771">
        <v>1000</v>
      </c>
      <c r="M771">
        <v>0</v>
      </c>
      <c r="N771">
        <v>1</v>
      </c>
      <c r="O771" s="2">
        <v>769</v>
      </c>
    </row>
    <row r="772" spans="1:15" x14ac:dyDescent="0.25">
      <c r="A772" s="2">
        <v>770</v>
      </c>
      <c r="B772" t="s">
        <v>4201</v>
      </c>
      <c r="C772" t="s">
        <v>4202</v>
      </c>
      <c r="D772" t="s">
        <v>4203</v>
      </c>
      <c r="E772" t="s">
        <v>4204</v>
      </c>
      <c r="F772" t="s">
        <v>4205</v>
      </c>
      <c r="G772" t="s">
        <v>4205</v>
      </c>
      <c r="I772" t="s">
        <v>1292</v>
      </c>
      <c r="J772">
        <v>0</v>
      </c>
      <c r="K772">
        <v>0</v>
      </c>
      <c r="L772">
        <v>1000</v>
      </c>
      <c r="M772">
        <v>0</v>
      </c>
      <c r="N772">
        <v>1</v>
      </c>
      <c r="O772" s="2">
        <v>770</v>
      </c>
    </row>
    <row r="773" spans="1:15" x14ac:dyDescent="0.25">
      <c r="A773" s="2">
        <v>771</v>
      </c>
      <c r="B773" t="s">
        <v>4206</v>
      </c>
      <c r="C773" t="s">
        <v>4207</v>
      </c>
      <c r="D773" t="s">
        <v>4208</v>
      </c>
      <c r="E773" t="s">
        <v>4209</v>
      </c>
      <c r="F773" t="s">
        <v>4210</v>
      </c>
      <c r="G773" t="s">
        <v>4210</v>
      </c>
      <c r="I773" t="s">
        <v>1098</v>
      </c>
      <c r="J773">
        <v>0</v>
      </c>
      <c r="K773">
        <v>0</v>
      </c>
      <c r="L773">
        <v>1000</v>
      </c>
      <c r="M773">
        <v>0</v>
      </c>
      <c r="N773">
        <v>1</v>
      </c>
      <c r="O773" s="2">
        <v>771</v>
      </c>
    </row>
    <row r="774" spans="1:15" x14ac:dyDescent="0.25">
      <c r="A774" s="2">
        <v>772</v>
      </c>
      <c r="B774" t="s">
        <v>4211</v>
      </c>
      <c r="C774" t="s">
        <v>4212</v>
      </c>
      <c r="D774" t="s">
        <v>4213</v>
      </c>
      <c r="E774" t="s">
        <v>4214</v>
      </c>
      <c r="F774" t="s">
        <v>2416</v>
      </c>
      <c r="G774" t="s">
        <v>2416</v>
      </c>
      <c r="I774" t="s">
        <v>944</v>
      </c>
      <c r="J774">
        <v>0</v>
      </c>
      <c r="K774">
        <v>0</v>
      </c>
      <c r="L774">
        <v>1000</v>
      </c>
      <c r="M774">
        <v>0</v>
      </c>
      <c r="N774">
        <v>1</v>
      </c>
      <c r="O774" s="2">
        <v>772</v>
      </c>
    </row>
    <row r="775" spans="1:15" x14ac:dyDescent="0.25">
      <c r="A775" s="2">
        <v>773</v>
      </c>
      <c r="B775" t="s">
        <v>535</v>
      </c>
      <c r="C775" t="s">
        <v>536</v>
      </c>
      <c r="D775" t="s">
        <v>4215</v>
      </c>
      <c r="E775" t="s">
        <v>537</v>
      </c>
      <c r="F775" t="s">
        <v>538</v>
      </c>
      <c r="G775" t="s">
        <v>669</v>
      </c>
      <c r="I775" t="s">
        <v>1324</v>
      </c>
      <c r="J775">
        <v>0</v>
      </c>
      <c r="K775">
        <v>0</v>
      </c>
      <c r="L775">
        <v>1000</v>
      </c>
      <c r="M775">
        <v>0</v>
      </c>
      <c r="N775">
        <v>1</v>
      </c>
      <c r="O775" s="2">
        <v>773</v>
      </c>
    </row>
    <row r="776" spans="1:15" x14ac:dyDescent="0.25">
      <c r="A776" s="2">
        <v>774</v>
      </c>
      <c r="B776" t="s">
        <v>4216</v>
      </c>
      <c r="C776" t="s">
        <v>4217</v>
      </c>
      <c r="D776" t="s">
        <v>4218</v>
      </c>
      <c r="E776" t="s">
        <v>4219</v>
      </c>
      <c r="F776" t="s">
        <v>4220</v>
      </c>
      <c r="G776" t="s">
        <v>4220</v>
      </c>
      <c r="I776" t="s">
        <v>1008</v>
      </c>
      <c r="J776">
        <v>0</v>
      </c>
      <c r="K776">
        <v>0</v>
      </c>
      <c r="L776">
        <v>1000</v>
      </c>
      <c r="M776">
        <v>0</v>
      </c>
      <c r="N776">
        <v>1</v>
      </c>
      <c r="O776" s="2">
        <v>774</v>
      </c>
    </row>
    <row r="777" spans="1:15" x14ac:dyDescent="0.25">
      <c r="A777" s="2">
        <v>775</v>
      </c>
      <c r="B777" t="s">
        <v>4221</v>
      </c>
      <c r="C777" t="s">
        <v>4222</v>
      </c>
      <c r="D777" t="s">
        <v>4223</v>
      </c>
      <c r="E777" t="s">
        <v>4224</v>
      </c>
      <c r="F777" t="s">
        <v>4225</v>
      </c>
      <c r="G777" t="s">
        <v>4225</v>
      </c>
      <c r="I777" t="s">
        <v>970</v>
      </c>
      <c r="J777">
        <v>0</v>
      </c>
      <c r="K777">
        <v>0</v>
      </c>
      <c r="L777">
        <v>1000</v>
      </c>
      <c r="M777">
        <v>0</v>
      </c>
      <c r="N777">
        <v>1</v>
      </c>
      <c r="O777" s="2">
        <v>775</v>
      </c>
    </row>
    <row r="778" spans="1:15" x14ac:dyDescent="0.25">
      <c r="A778" s="2">
        <v>776</v>
      </c>
      <c r="B778" t="s">
        <v>4226</v>
      </c>
      <c r="C778" t="s">
        <v>4227</v>
      </c>
      <c r="D778" t="s">
        <v>4228</v>
      </c>
      <c r="E778" t="s">
        <v>4229</v>
      </c>
      <c r="F778" t="s">
        <v>4230</v>
      </c>
      <c r="G778" t="s">
        <v>4230</v>
      </c>
      <c r="I778" t="s">
        <v>970</v>
      </c>
      <c r="J778">
        <v>0</v>
      </c>
      <c r="K778">
        <v>0</v>
      </c>
      <c r="L778">
        <v>1000</v>
      </c>
      <c r="M778">
        <v>0</v>
      </c>
      <c r="N778">
        <v>1</v>
      </c>
      <c r="O778" s="2">
        <v>776</v>
      </c>
    </row>
    <row r="779" spans="1:15" x14ac:dyDescent="0.25">
      <c r="A779" s="2">
        <v>777</v>
      </c>
      <c r="B779" t="s">
        <v>4231</v>
      </c>
      <c r="C779" t="s">
        <v>4232</v>
      </c>
      <c r="D779" t="s">
        <v>4233</v>
      </c>
      <c r="E779" t="s">
        <v>4234</v>
      </c>
      <c r="F779" t="s">
        <v>4235</v>
      </c>
      <c r="G779" t="s">
        <v>4236</v>
      </c>
      <c r="I779" t="s">
        <v>1123</v>
      </c>
      <c r="J779">
        <v>0</v>
      </c>
      <c r="K779">
        <v>0</v>
      </c>
      <c r="L779">
        <v>1000</v>
      </c>
      <c r="M779">
        <v>0</v>
      </c>
      <c r="N779">
        <v>1</v>
      </c>
      <c r="O779" s="2">
        <v>777</v>
      </c>
    </row>
    <row r="780" spans="1:15" x14ac:dyDescent="0.25">
      <c r="A780" s="2">
        <v>778</v>
      </c>
      <c r="B780" t="s">
        <v>4237</v>
      </c>
      <c r="C780" t="s">
        <v>4238</v>
      </c>
      <c r="D780" t="s">
        <v>4239</v>
      </c>
      <c r="E780" t="s">
        <v>4240</v>
      </c>
      <c r="F780" t="s">
        <v>4241</v>
      </c>
      <c r="G780" t="s">
        <v>4241</v>
      </c>
      <c r="I780" t="s">
        <v>937</v>
      </c>
      <c r="J780">
        <v>0</v>
      </c>
      <c r="K780">
        <v>0</v>
      </c>
      <c r="L780">
        <v>1000</v>
      </c>
      <c r="M780">
        <v>0</v>
      </c>
      <c r="N780">
        <v>1</v>
      </c>
      <c r="O780" s="2">
        <v>778</v>
      </c>
    </row>
    <row r="781" spans="1:15" x14ac:dyDescent="0.25">
      <c r="A781" s="2">
        <v>779</v>
      </c>
      <c r="B781" t="s">
        <v>4242</v>
      </c>
      <c r="C781" t="s">
        <v>4243</v>
      </c>
      <c r="D781" t="s">
        <v>4244</v>
      </c>
      <c r="E781" t="s">
        <v>4245</v>
      </c>
      <c r="F781" t="s">
        <v>2926</v>
      </c>
      <c r="G781" t="s">
        <v>2926</v>
      </c>
      <c r="I781" t="s">
        <v>956</v>
      </c>
      <c r="J781">
        <v>0</v>
      </c>
      <c r="K781">
        <v>0</v>
      </c>
      <c r="L781">
        <v>1000</v>
      </c>
      <c r="M781">
        <v>0</v>
      </c>
      <c r="N781">
        <v>1</v>
      </c>
      <c r="O781" s="2">
        <v>779</v>
      </c>
    </row>
    <row r="782" spans="1:15" x14ac:dyDescent="0.25">
      <c r="A782" s="2">
        <v>780</v>
      </c>
      <c r="B782" t="s">
        <v>4246</v>
      </c>
      <c r="C782" t="s">
        <v>4247</v>
      </c>
      <c r="D782" t="s">
        <v>4248</v>
      </c>
      <c r="E782" t="s">
        <v>4249</v>
      </c>
      <c r="F782" t="s">
        <v>2731</v>
      </c>
      <c r="G782" t="s">
        <v>2731</v>
      </c>
      <c r="I782" t="s">
        <v>956</v>
      </c>
      <c r="J782">
        <v>0</v>
      </c>
      <c r="K782">
        <v>0</v>
      </c>
      <c r="L782">
        <v>1000</v>
      </c>
      <c r="M782">
        <v>0</v>
      </c>
      <c r="N782">
        <v>1</v>
      </c>
      <c r="O782" s="2">
        <v>780</v>
      </c>
    </row>
    <row r="783" spans="1:15" x14ac:dyDescent="0.25">
      <c r="A783" s="2">
        <v>781</v>
      </c>
      <c r="B783" t="s">
        <v>4250</v>
      </c>
      <c r="C783" t="s">
        <v>4251</v>
      </c>
      <c r="D783" t="s">
        <v>4252</v>
      </c>
      <c r="E783" t="s">
        <v>4253</v>
      </c>
      <c r="F783" t="s">
        <v>4254</v>
      </c>
      <c r="G783" t="s">
        <v>4254</v>
      </c>
      <c r="I783" t="s">
        <v>1191</v>
      </c>
      <c r="J783">
        <v>0</v>
      </c>
      <c r="K783">
        <v>0</v>
      </c>
      <c r="L783">
        <v>1000</v>
      </c>
      <c r="M783">
        <v>0</v>
      </c>
      <c r="N783">
        <v>1</v>
      </c>
      <c r="O783" s="2">
        <v>781</v>
      </c>
    </row>
    <row r="784" spans="1:15" x14ac:dyDescent="0.25">
      <c r="A784" s="2">
        <v>782</v>
      </c>
      <c r="B784" t="s">
        <v>4255</v>
      </c>
      <c r="C784" t="s">
        <v>4256</v>
      </c>
      <c r="D784" t="s">
        <v>4257</v>
      </c>
      <c r="E784" t="s">
        <v>4258</v>
      </c>
      <c r="F784" t="s">
        <v>4259</v>
      </c>
      <c r="G784" t="s">
        <v>4259</v>
      </c>
      <c r="I784" t="s">
        <v>956</v>
      </c>
      <c r="J784">
        <v>0</v>
      </c>
      <c r="K784">
        <v>0</v>
      </c>
      <c r="L784">
        <v>1000</v>
      </c>
      <c r="M784">
        <v>0</v>
      </c>
      <c r="N784">
        <v>1</v>
      </c>
      <c r="O784" s="2">
        <v>782</v>
      </c>
    </row>
    <row r="785" spans="1:20" x14ac:dyDescent="0.25">
      <c r="A785" s="2">
        <v>783</v>
      </c>
      <c r="B785" t="s">
        <v>4260</v>
      </c>
      <c r="C785" t="s">
        <v>4261</v>
      </c>
      <c r="D785" t="s">
        <v>4262</v>
      </c>
      <c r="E785" t="s">
        <v>4263</v>
      </c>
      <c r="F785" t="s">
        <v>4264</v>
      </c>
      <c r="G785" t="s">
        <v>2060</v>
      </c>
      <c r="I785" t="s">
        <v>956</v>
      </c>
      <c r="J785">
        <v>0</v>
      </c>
      <c r="K785">
        <v>0</v>
      </c>
      <c r="L785">
        <v>1000</v>
      </c>
      <c r="M785">
        <v>0</v>
      </c>
      <c r="N785">
        <v>1</v>
      </c>
      <c r="O785" s="2">
        <v>783</v>
      </c>
    </row>
    <row r="786" spans="1:20" x14ac:dyDescent="0.25">
      <c r="A786" s="2">
        <v>784</v>
      </c>
      <c r="B786" t="s">
        <v>4265</v>
      </c>
      <c r="C786" t="s">
        <v>4266</v>
      </c>
      <c r="D786" t="s">
        <v>4267</v>
      </c>
      <c r="E786" t="s">
        <v>4268</v>
      </c>
      <c r="F786" t="s">
        <v>4269</v>
      </c>
      <c r="G786" t="s">
        <v>4269</v>
      </c>
      <c r="I786" t="s">
        <v>1746</v>
      </c>
      <c r="J786">
        <v>0</v>
      </c>
      <c r="K786">
        <v>0</v>
      </c>
      <c r="L786">
        <v>1000</v>
      </c>
      <c r="M786">
        <v>0</v>
      </c>
      <c r="N786">
        <v>1</v>
      </c>
      <c r="O786" s="2">
        <v>784</v>
      </c>
    </row>
    <row r="787" spans="1:20" x14ac:dyDescent="0.25">
      <c r="A787" s="2">
        <v>785</v>
      </c>
      <c r="B787" t="s">
        <v>4270</v>
      </c>
      <c r="C787" t="s">
        <v>4271</v>
      </c>
      <c r="D787" t="s">
        <v>4272</v>
      </c>
      <c r="E787" t="s">
        <v>4273</v>
      </c>
      <c r="F787" t="s">
        <v>1322</v>
      </c>
      <c r="G787" t="s">
        <v>1322</v>
      </c>
      <c r="I787" t="s">
        <v>1532</v>
      </c>
      <c r="J787">
        <v>0</v>
      </c>
      <c r="K787">
        <v>0</v>
      </c>
      <c r="L787">
        <v>1000</v>
      </c>
      <c r="M787">
        <v>0</v>
      </c>
      <c r="N787">
        <v>1</v>
      </c>
      <c r="O787" s="2">
        <v>785</v>
      </c>
    </row>
    <row r="788" spans="1:20" x14ac:dyDescent="0.25">
      <c r="A788" s="2">
        <v>786</v>
      </c>
      <c r="B788" t="s">
        <v>4274</v>
      </c>
      <c r="C788" t="s">
        <v>4275</v>
      </c>
      <c r="D788" t="s">
        <v>4276</v>
      </c>
      <c r="E788" t="s">
        <v>4277</v>
      </c>
      <c r="F788" t="s">
        <v>4278</v>
      </c>
      <c r="G788" t="s">
        <v>4278</v>
      </c>
      <c r="I788" t="s">
        <v>995</v>
      </c>
      <c r="J788">
        <v>0</v>
      </c>
      <c r="K788">
        <v>0</v>
      </c>
      <c r="L788">
        <v>1000</v>
      </c>
      <c r="M788">
        <v>0</v>
      </c>
      <c r="N788">
        <v>1</v>
      </c>
      <c r="O788" s="2">
        <v>786</v>
      </c>
    </row>
    <row r="789" spans="1:20" x14ac:dyDescent="0.25">
      <c r="A789" s="2">
        <v>787</v>
      </c>
      <c r="B789" t="s">
        <v>4279</v>
      </c>
      <c r="C789" t="s">
        <v>4280</v>
      </c>
      <c r="D789" t="s">
        <v>4281</v>
      </c>
      <c r="E789" t="s">
        <v>4282</v>
      </c>
      <c r="F789" t="s">
        <v>4008</v>
      </c>
      <c r="G789" t="s">
        <v>4008</v>
      </c>
      <c r="I789" t="s">
        <v>970</v>
      </c>
      <c r="J789">
        <v>0</v>
      </c>
      <c r="K789">
        <v>0</v>
      </c>
      <c r="L789">
        <v>1000</v>
      </c>
      <c r="M789">
        <v>0</v>
      </c>
      <c r="N789">
        <v>1</v>
      </c>
      <c r="O789" s="2">
        <v>787</v>
      </c>
    </row>
    <row r="790" spans="1:20" x14ac:dyDescent="0.25">
      <c r="A790" s="2">
        <v>788</v>
      </c>
      <c r="B790" t="s">
        <v>4283</v>
      </c>
      <c r="C790" t="s">
        <v>4284</v>
      </c>
      <c r="D790" t="s">
        <v>4285</v>
      </c>
      <c r="E790" t="s">
        <v>4286</v>
      </c>
      <c r="F790" t="s">
        <v>2862</v>
      </c>
      <c r="G790" t="s">
        <v>2862</v>
      </c>
      <c r="I790" t="s">
        <v>956</v>
      </c>
      <c r="J790">
        <v>0</v>
      </c>
      <c r="K790">
        <v>0</v>
      </c>
      <c r="L790">
        <v>1000</v>
      </c>
      <c r="M790">
        <v>0</v>
      </c>
      <c r="N790">
        <v>1</v>
      </c>
      <c r="O790" s="2">
        <v>788</v>
      </c>
    </row>
    <row r="791" spans="1:20" x14ac:dyDescent="0.25">
      <c r="A791" s="2">
        <v>789</v>
      </c>
      <c r="B791" t="s">
        <v>4287</v>
      </c>
      <c r="C791" t="s">
        <v>4288</v>
      </c>
      <c r="D791" t="s">
        <v>4289</v>
      </c>
      <c r="E791" t="s">
        <v>4290</v>
      </c>
      <c r="F791" t="s">
        <v>4291</v>
      </c>
      <c r="G791" t="s">
        <v>2516</v>
      </c>
      <c r="I791" t="s">
        <v>956</v>
      </c>
      <c r="J791">
        <v>0</v>
      </c>
      <c r="K791">
        <v>0</v>
      </c>
      <c r="L791">
        <v>1000</v>
      </c>
      <c r="M791">
        <v>0</v>
      </c>
      <c r="N791">
        <v>1</v>
      </c>
      <c r="O791" s="2">
        <v>789</v>
      </c>
    </row>
    <row r="792" spans="1:20" x14ac:dyDescent="0.25">
      <c r="A792" s="2">
        <v>790</v>
      </c>
      <c r="B792" t="s">
        <v>4292</v>
      </c>
      <c r="C792" t="s">
        <v>4293</v>
      </c>
      <c r="D792" t="s">
        <v>4294</v>
      </c>
      <c r="E792" t="s">
        <v>4295</v>
      </c>
      <c r="F792" t="s">
        <v>4296</v>
      </c>
      <c r="G792" t="s">
        <v>4296</v>
      </c>
      <c r="I792" t="s">
        <v>1008</v>
      </c>
      <c r="J792">
        <v>0</v>
      </c>
      <c r="K792">
        <v>0</v>
      </c>
      <c r="L792">
        <v>1000</v>
      </c>
      <c r="M792">
        <v>0</v>
      </c>
      <c r="N792">
        <v>1</v>
      </c>
      <c r="O792" s="2">
        <v>790</v>
      </c>
    </row>
    <row r="793" spans="1:20" x14ac:dyDescent="0.25">
      <c r="A793" s="2">
        <v>791</v>
      </c>
      <c r="B793" t="s">
        <v>4297</v>
      </c>
      <c r="C793" t="s">
        <v>4298</v>
      </c>
      <c r="D793" t="s">
        <v>4299</v>
      </c>
      <c r="E793" t="s">
        <v>4300</v>
      </c>
      <c r="F793" t="s">
        <v>4301</v>
      </c>
      <c r="G793" t="s">
        <v>4301</v>
      </c>
      <c r="I793" t="s">
        <v>956</v>
      </c>
      <c r="J793">
        <v>0</v>
      </c>
      <c r="K793">
        <v>0</v>
      </c>
      <c r="L793">
        <v>1000</v>
      </c>
      <c r="M793">
        <v>0</v>
      </c>
      <c r="N793">
        <v>1</v>
      </c>
      <c r="O793" s="2">
        <v>791</v>
      </c>
    </row>
    <row r="794" spans="1:20" x14ac:dyDescent="0.25">
      <c r="A794" s="2">
        <v>792</v>
      </c>
      <c r="B794" t="s">
        <v>4302</v>
      </c>
      <c r="C794" t="s">
        <v>4303</v>
      </c>
      <c r="D794" t="s">
        <v>4304</v>
      </c>
      <c r="E794" t="s">
        <v>4305</v>
      </c>
      <c r="F794" t="s">
        <v>2433</v>
      </c>
      <c r="G794" t="s">
        <v>2433</v>
      </c>
      <c r="I794" t="s">
        <v>4306</v>
      </c>
      <c r="J794">
        <v>0</v>
      </c>
      <c r="K794">
        <v>0</v>
      </c>
      <c r="L794">
        <v>1000</v>
      </c>
      <c r="M794">
        <v>0</v>
      </c>
      <c r="N794">
        <v>1</v>
      </c>
      <c r="O794" s="2">
        <v>792</v>
      </c>
    </row>
    <row r="795" spans="1:20" x14ac:dyDescent="0.25">
      <c r="A795" s="2">
        <v>793</v>
      </c>
      <c r="B795" t="s">
        <v>4307</v>
      </c>
      <c r="C795" t="s">
        <v>4308</v>
      </c>
      <c r="D795" t="s">
        <v>4309</v>
      </c>
      <c r="E795" t="s">
        <v>4310</v>
      </c>
      <c r="F795" t="s">
        <v>4311</v>
      </c>
      <c r="G795" t="s">
        <v>4311</v>
      </c>
      <c r="I795" t="s">
        <v>1304</v>
      </c>
      <c r="J795">
        <v>0</v>
      </c>
      <c r="K795">
        <v>0</v>
      </c>
      <c r="L795">
        <v>1000</v>
      </c>
      <c r="M795">
        <v>0</v>
      </c>
      <c r="N795">
        <v>1</v>
      </c>
      <c r="O795" s="2">
        <v>793</v>
      </c>
    </row>
    <row r="796" spans="1:20" x14ac:dyDescent="0.25">
      <c r="A796" s="2">
        <v>794</v>
      </c>
      <c r="B796" t="s">
        <v>4312</v>
      </c>
      <c r="C796" t="s">
        <v>4313</v>
      </c>
      <c r="D796" t="s">
        <v>4314</v>
      </c>
      <c r="E796" t="s">
        <v>4315</v>
      </c>
      <c r="F796" t="s">
        <v>4316</v>
      </c>
      <c r="G796" t="s">
        <v>4316</v>
      </c>
      <c r="I796" t="s">
        <v>956</v>
      </c>
      <c r="J796">
        <v>0</v>
      </c>
      <c r="K796">
        <v>0</v>
      </c>
      <c r="L796">
        <v>1000</v>
      </c>
      <c r="M796">
        <v>0</v>
      </c>
      <c r="N796">
        <v>1</v>
      </c>
      <c r="O796" s="2">
        <v>794</v>
      </c>
      <c r="T796" s="23"/>
    </row>
    <row r="797" spans="1:20" x14ac:dyDescent="0.25">
      <c r="A797" s="2">
        <v>795</v>
      </c>
      <c r="B797" t="s">
        <v>4317</v>
      </c>
      <c r="C797" t="s">
        <v>4318</v>
      </c>
      <c r="D797" t="s">
        <v>4319</v>
      </c>
      <c r="E797" t="s">
        <v>4320</v>
      </c>
      <c r="F797" t="s">
        <v>3610</v>
      </c>
      <c r="G797" t="s">
        <v>3610</v>
      </c>
      <c r="I797" t="s">
        <v>1008</v>
      </c>
      <c r="J797">
        <v>0</v>
      </c>
      <c r="K797">
        <v>0</v>
      </c>
      <c r="L797">
        <v>1000</v>
      </c>
      <c r="M797">
        <v>0</v>
      </c>
      <c r="N797">
        <v>1</v>
      </c>
      <c r="O797" s="2">
        <v>795</v>
      </c>
    </row>
    <row r="798" spans="1:20" x14ac:dyDescent="0.25">
      <c r="A798" s="2">
        <v>796</v>
      </c>
      <c r="B798" t="s">
        <v>4321</v>
      </c>
      <c r="C798" t="s">
        <v>4322</v>
      </c>
      <c r="D798" t="s">
        <v>4323</v>
      </c>
      <c r="E798" t="s">
        <v>4324</v>
      </c>
      <c r="F798" t="s">
        <v>4325</v>
      </c>
      <c r="G798" t="s">
        <v>4325</v>
      </c>
      <c r="I798" t="s">
        <v>956</v>
      </c>
      <c r="J798">
        <v>0</v>
      </c>
      <c r="K798">
        <v>0</v>
      </c>
      <c r="L798">
        <v>1000</v>
      </c>
      <c r="M798">
        <v>0</v>
      </c>
      <c r="N798">
        <v>1</v>
      </c>
      <c r="O798" s="2">
        <v>796</v>
      </c>
      <c r="T798" s="23"/>
    </row>
    <row r="799" spans="1:20" x14ac:dyDescent="0.25">
      <c r="A799" s="2">
        <v>797</v>
      </c>
      <c r="B799" t="s">
        <v>4326</v>
      </c>
      <c r="C799" t="s">
        <v>4327</v>
      </c>
      <c r="D799" t="s">
        <v>4328</v>
      </c>
      <c r="E799" t="s">
        <v>4329</v>
      </c>
      <c r="F799" t="s">
        <v>4330</v>
      </c>
      <c r="G799" t="s">
        <v>4330</v>
      </c>
      <c r="I799" t="s">
        <v>950</v>
      </c>
      <c r="J799">
        <v>0</v>
      </c>
      <c r="K799">
        <v>0</v>
      </c>
      <c r="L799">
        <v>1000</v>
      </c>
      <c r="M799">
        <v>0</v>
      </c>
      <c r="N799">
        <v>1</v>
      </c>
      <c r="O799" s="2">
        <v>797</v>
      </c>
    </row>
    <row r="800" spans="1:20" x14ac:dyDescent="0.25">
      <c r="A800" s="2">
        <v>798</v>
      </c>
      <c r="B800" t="s">
        <v>4331</v>
      </c>
      <c r="C800" t="s">
        <v>4332</v>
      </c>
      <c r="D800" t="s">
        <v>4333</v>
      </c>
      <c r="E800" t="s">
        <v>4334</v>
      </c>
      <c r="F800" t="s">
        <v>4335</v>
      </c>
      <c r="G800" t="s">
        <v>4336</v>
      </c>
      <c r="I800" t="s">
        <v>1118</v>
      </c>
      <c r="J800">
        <v>0</v>
      </c>
      <c r="K800">
        <v>0</v>
      </c>
      <c r="L800">
        <v>1000</v>
      </c>
      <c r="M800">
        <v>0</v>
      </c>
      <c r="N800">
        <v>1</v>
      </c>
      <c r="O800" s="2">
        <v>798</v>
      </c>
    </row>
    <row r="801" spans="1:15" x14ac:dyDescent="0.25">
      <c r="A801" s="2">
        <v>799</v>
      </c>
      <c r="B801" t="s">
        <v>4337</v>
      </c>
      <c r="C801" t="s">
        <v>4338</v>
      </c>
      <c r="D801" t="s">
        <v>4339</v>
      </c>
      <c r="E801" t="s">
        <v>4340</v>
      </c>
      <c r="F801" t="s">
        <v>4341</v>
      </c>
      <c r="G801" t="s">
        <v>4341</v>
      </c>
      <c r="I801" t="s">
        <v>944</v>
      </c>
      <c r="J801">
        <v>0</v>
      </c>
      <c r="K801">
        <v>0</v>
      </c>
      <c r="L801">
        <v>1000</v>
      </c>
      <c r="M801">
        <v>0</v>
      </c>
      <c r="N801">
        <v>1</v>
      </c>
      <c r="O801" s="2">
        <v>799</v>
      </c>
    </row>
    <row r="802" spans="1:15" x14ac:dyDescent="0.25">
      <c r="A802" s="2">
        <v>800</v>
      </c>
      <c r="B802" t="s">
        <v>4342</v>
      </c>
      <c r="C802" t="s">
        <v>4343</v>
      </c>
      <c r="D802" t="s">
        <v>4344</v>
      </c>
      <c r="E802" t="s">
        <v>4345</v>
      </c>
      <c r="F802" t="s">
        <v>4346</v>
      </c>
      <c r="G802" t="s">
        <v>4347</v>
      </c>
      <c r="I802" t="s">
        <v>1008</v>
      </c>
      <c r="J802">
        <v>0</v>
      </c>
      <c r="K802">
        <v>0</v>
      </c>
      <c r="L802">
        <v>1000</v>
      </c>
      <c r="M802">
        <v>0</v>
      </c>
      <c r="N802">
        <v>1</v>
      </c>
      <c r="O802" s="2">
        <v>800</v>
      </c>
    </row>
    <row r="803" spans="1:15" x14ac:dyDescent="0.25">
      <c r="A803" s="2">
        <v>801</v>
      </c>
      <c r="B803" t="s">
        <v>4348</v>
      </c>
      <c r="C803" t="s">
        <v>4349</v>
      </c>
      <c r="D803" t="s">
        <v>4350</v>
      </c>
      <c r="E803" t="s">
        <v>4351</v>
      </c>
      <c r="F803" t="s">
        <v>4352</v>
      </c>
      <c r="G803" t="s">
        <v>4352</v>
      </c>
      <c r="I803" t="s">
        <v>1003</v>
      </c>
      <c r="J803">
        <v>0</v>
      </c>
      <c r="K803">
        <v>0</v>
      </c>
      <c r="L803">
        <v>1000</v>
      </c>
      <c r="M803">
        <v>0</v>
      </c>
      <c r="N803">
        <v>1</v>
      </c>
      <c r="O803" s="2">
        <v>801</v>
      </c>
    </row>
    <row r="804" spans="1:15" x14ac:dyDescent="0.25">
      <c r="A804" s="2">
        <v>802</v>
      </c>
      <c r="B804" t="s">
        <v>4353</v>
      </c>
      <c r="C804" t="s">
        <v>4354</v>
      </c>
      <c r="D804" t="s">
        <v>4355</v>
      </c>
      <c r="E804" t="s">
        <v>4356</v>
      </c>
      <c r="F804" t="s">
        <v>2205</v>
      </c>
      <c r="G804" t="s">
        <v>2206</v>
      </c>
      <c r="I804" t="s">
        <v>937</v>
      </c>
      <c r="J804">
        <v>0</v>
      </c>
      <c r="K804">
        <v>0</v>
      </c>
      <c r="L804">
        <v>1000</v>
      </c>
      <c r="M804">
        <v>0</v>
      </c>
      <c r="N804">
        <v>1</v>
      </c>
      <c r="O804" s="2">
        <v>802</v>
      </c>
    </row>
    <row r="805" spans="1:15" x14ac:dyDescent="0.25">
      <c r="A805" s="2">
        <v>803</v>
      </c>
      <c r="B805" t="s">
        <v>4357</v>
      </c>
      <c r="C805" t="s">
        <v>4358</v>
      </c>
      <c r="D805" t="s">
        <v>4359</v>
      </c>
      <c r="E805" t="s">
        <v>4360</v>
      </c>
      <c r="F805" t="s">
        <v>4361</v>
      </c>
      <c r="G805" t="s">
        <v>4362</v>
      </c>
      <c r="I805" t="s">
        <v>964</v>
      </c>
      <c r="J805">
        <v>0</v>
      </c>
      <c r="K805">
        <v>0</v>
      </c>
      <c r="L805">
        <v>1000</v>
      </c>
      <c r="M805">
        <v>0</v>
      </c>
      <c r="N805">
        <v>1</v>
      </c>
      <c r="O805" s="2">
        <v>803</v>
      </c>
    </row>
    <row r="806" spans="1:15" x14ac:dyDescent="0.25">
      <c r="A806" s="2">
        <v>804</v>
      </c>
      <c r="B806" t="s">
        <v>539</v>
      </c>
      <c r="C806" t="s">
        <v>540</v>
      </c>
      <c r="D806" t="s">
        <v>4363</v>
      </c>
      <c r="E806" t="s">
        <v>541</v>
      </c>
      <c r="F806" t="s">
        <v>542</v>
      </c>
      <c r="G806" t="s">
        <v>542</v>
      </c>
      <c r="I806" t="s">
        <v>956</v>
      </c>
      <c r="J806">
        <v>0</v>
      </c>
      <c r="K806">
        <v>0</v>
      </c>
      <c r="L806">
        <v>1000</v>
      </c>
      <c r="M806">
        <v>0</v>
      </c>
      <c r="N806">
        <v>1</v>
      </c>
      <c r="O806" s="2">
        <v>804</v>
      </c>
    </row>
    <row r="807" spans="1:15" x14ac:dyDescent="0.25">
      <c r="A807" s="2">
        <v>805</v>
      </c>
      <c r="B807" t="s">
        <v>4364</v>
      </c>
      <c r="C807" t="s">
        <v>4365</v>
      </c>
      <c r="D807" t="s">
        <v>4366</v>
      </c>
      <c r="E807" t="s">
        <v>4367</v>
      </c>
      <c r="F807" t="s">
        <v>526</v>
      </c>
      <c r="G807" t="s">
        <v>526</v>
      </c>
      <c r="I807" t="s">
        <v>1003</v>
      </c>
      <c r="J807">
        <v>0</v>
      </c>
      <c r="K807">
        <v>0</v>
      </c>
      <c r="L807">
        <v>1000</v>
      </c>
      <c r="M807">
        <v>0</v>
      </c>
      <c r="N807">
        <v>1</v>
      </c>
      <c r="O807" s="2">
        <v>805</v>
      </c>
    </row>
    <row r="808" spans="1:15" x14ac:dyDescent="0.25">
      <c r="A808" s="2">
        <v>806</v>
      </c>
      <c r="B808" t="s">
        <v>4368</v>
      </c>
      <c r="C808" t="s">
        <v>4369</v>
      </c>
      <c r="D808" t="s">
        <v>4370</v>
      </c>
      <c r="E808" t="s">
        <v>4371</v>
      </c>
      <c r="F808" t="s">
        <v>4372</v>
      </c>
      <c r="G808" t="s">
        <v>4372</v>
      </c>
      <c r="I808" t="s">
        <v>1682</v>
      </c>
      <c r="J808">
        <v>0</v>
      </c>
      <c r="K808">
        <v>0</v>
      </c>
      <c r="L808">
        <v>1000</v>
      </c>
      <c r="M808">
        <v>0</v>
      </c>
      <c r="N808">
        <v>1</v>
      </c>
      <c r="O808" s="2">
        <v>806</v>
      </c>
    </row>
    <row r="809" spans="1:15" x14ac:dyDescent="0.25">
      <c r="A809" s="2">
        <v>807</v>
      </c>
      <c r="B809" t="s">
        <v>4373</v>
      </c>
      <c r="C809" t="s">
        <v>4374</v>
      </c>
      <c r="D809" t="s">
        <v>4375</v>
      </c>
      <c r="E809" t="s">
        <v>4376</v>
      </c>
      <c r="F809" t="s">
        <v>1487</v>
      </c>
      <c r="G809" t="s">
        <v>1487</v>
      </c>
      <c r="I809" t="s">
        <v>978</v>
      </c>
      <c r="J809">
        <v>0</v>
      </c>
      <c r="K809">
        <v>0</v>
      </c>
      <c r="L809">
        <v>1000</v>
      </c>
      <c r="M809">
        <v>0</v>
      </c>
      <c r="N809">
        <v>1</v>
      </c>
      <c r="O809" s="2">
        <v>807</v>
      </c>
    </row>
    <row r="810" spans="1:15" x14ac:dyDescent="0.25">
      <c r="A810" s="2">
        <v>808</v>
      </c>
      <c r="B810" t="s">
        <v>4377</v>
      </c>
      <c r="C810" t="s">
        <v>4378</v>
      </c>
      <c r="D810" t="s">
        <v>4379</v>
      </c>
      <c r="E810" t="s">
        <v>4380</v>
      </c>
      <c r="F810" t="s">
        <v>4381</v>
      </c>
      <c r="G810" t="s">
        <v>4382</v>
      </c>
      <c r="I810" t="s">
        <v>921</v>
      </c>
      <c r="J810">
        <v>0</v>
      </c>
      <c r="K810">
        <v>0</v>
      </c>
      <c r="L810">
        <v>1000</v>
      </c>
      <c r="M810">
        <v>0</v>
      </c>
      <c r="N810">
        <v>1</v>
      </c>
      <c r="O810" s="2">
        <v>808</v>
      </c>
    </row>
    <row r="811" spans="1:15" x14ac:dyDescent="0.25">
      <c r="A811" s="2">
        <v>809</v>
      </c>
      <c r="B811" t="s">
        <v>4383</v>
      </c>
      <c r="C811" t="s">
        <v>4384</v>
      </c>
      <c r="D811" t="s">
        <v>4385</v>
      </c>
      <c r="E811" t="s">
        <v>4386</v>
      </c>
      <c r="F811" t="s">
        <v>4387</v>
      </c>
      <c r="G811" t="s">
        <v>4388</v>
      </c>
      <c r="I811" t="s">
        <v>1324</v>
      </c>
      <c r="J811">
        <v>0</v>
      </c>
      <c r="K811">
        <v>0</v>
      </c>
      <c r="L811">
        <v>1000</v>
      </c>
      <c r="M811">
        <v>0</v>
      </c>
      <c r="N811">
        <v>1</v>
      </c>
      <c r="O811" s="2">
        <v>809</v>
      </c>
    </row>
    <row r="812" spans="1:15" x14ac:dyDescent="0.25">
      <c r="A812" s="2">
        <v>810</v>
      </c>
      <c r="B812" t="s">
        <v>4389</v>
      </c>
      <c r="C812" t="s">
        <v>4390</v>
      </c>
      <c r="D812" t="s">
        <v>4391</v>
      </c>
      <c r="E812" t="s">
        <v>4392</v>
      </c>
      <c r="I812" t="s">
        <v>1003</v>
      </c>
      <c r="J812">
        <v>0</v>
      </c>
      <c r="K812">
        <v>0</v>
      </c>
      <c r="L812">
        <v>1000</v>
      </c>
      <c r="M812">
        <v>0</v>
      </c>
      <c r="N812">
        <v>1</v>
      </c>
      <c r="O812" s="2">
        <v>810</v>
      </c>
    </row>
    <row r="813" spans="1:15" x14ac:dyDescent="0.25">
      <c r="A813" s="2">
        <v>811</v>
      </c>
      <c r="B813" t="s">
        <v>4393</v>
      </c>
      <c r="C813" t="s">
        <v>4394</v>
      </c>
      <c r="D813" t="s">
        <v>4395</v>
      </c>
      <c r="E813" t="s">
        <v>4396</v>
      </c>
      <c r="F813" t="s">
        <v>4397</v>
      </c>
      <c r="G813" t="s">
        <v>4397</v>
      </c>
      <c r="I813" t="s">
        <v>1365</v>
      </c>
      <c r="J813">
        <v>0</v>
      </c>
      <c r="K813">
        <v>0</v>
      </c>
      <c r="L813">
        <v>1000</v>
      </c>
      <c r="M813">
        <v>0</v>
      </c>
      <c r="N813">
        <v>1</v>
      </c>
      <c r="O813" s="2">
        <v>811</v>
      </c>
    </row>
    <row r="814" spans="1:15" x14ac:dyDescent="0.25">
      <c r="A814" s="2">
        <v>812</v>
      </c>
      <c r="B814" t="s">
        <v>4398</v>
      </c>
      <c r="C814" t="s">
        <v>4399</v>
      </c>
      <c r="D814" t="s">
        <v>4400</v>
      </c>
      <c r="E814" t="s">
        <v>4401</v>
      </c>
      <c r="F814" t="s">
        <v>4402</v>
      </c>
      <c r="G814" t="s">
        <v>4403</v>
      </c>
      <c r="I814" t="s">
        <v>1118</v>
      </c>
      <c r="J814">
        <v>0</v>
      </c>
      <c r="K814">
        <v>0</v>
      </c>
      <c r="L814">
        <v>1000</v>
      </c>
      <c r="M814">
        <v>0</v>
      </c>
      <c r="N814">
        <v>1</v>
      </c>
      <c r="O814" s="2">
        <v>812</v>
      </c>
    </row>
    <row r="815" spans="1:15" x14ac:dyDescent="0.25">
      <c r="A815" s="2">
        <v>813</v>
      </c>
      <c r="B815" t="s">
        <v>4404</v>
      </c>
      <c r="C815" t="s">
        <v>4405</v>
      </c>
      <c r="D815" t="s">
        <v>4406</v>
      </c>
      <c r="E815" t="s">
        <v>4407</v>
      </c>
      <c r="I815" t="s">
        <v>950</v>
      </c>
      <c r="J815">
        <v>0</v>
      </c>
      <c r="K815">
        <v>0</v>
      </c>
      <c r="L815">
        <v>1000</v>
      </c>
      <c r="M815">
        <v>0</v>
      </c>
      <c r="N815">
        <v>1</v>
      </c>
      <c r="O815" s="2">
        <v>813</v>
      </c>
    </row>
    <row r="816" spans="1:15" x14ac:dyDescent="0.25">
      <c r="A816" s="2">
        <v>814</v>
      </c>
      <c r="B816" t="s">
        <v>4408</v>
      </c>
      <c r="C816" t="s">
        <v>4409</v>
      </c>
      <c r="D816" t="s">
        <v>4410</v>
      </c>
      <c r="E816" t="s">
        <v>4411</v>
      </c>
      <c r="F816" t="s">
        <v>2038</v>
      </c>
      <c r="G816" t="s">
        <v>2038</v>
      </c>
      <c r="I816" t="s">
        <v>1439</v>
      </c>
      <c r="J816">
        <v>0</v>
      </c>
      <c r="K816">
        <v>0</v>
      </c>
      <c r="L816">
        <v>1000</v>
      </c>
      <c r="M816">
        <v>0</v>
      </c>
      <c r="N816">
        <v>1</v>
      </c>
      <c r="O816" s="2">
        <v>814</v>
      </c>
    </row>
    <row r="817" spans="1:15" x14ac:dyDescent="0.25">
      <c r="A817" s="2">
        <v>815</v>
      </c>
      <c r="B817" t="s">
        <v>4412</v>
      </c>
      <c r="C817" t="s">
        <v>4413</v>
      </c>
      <c r="D817" t="s">
        <v>4414</v>
      </c>
      <c r="E817" t="s">
        <v>4415</v>
      </c>
      <c r="F817" t="s">
        <v>395</v>
      </c>
      <c r="G817" t="s">
        <v>656</v>
      </c>
      <c r="I817" t="s">
        <v>1165</v>
      </c>
      <c r="J817">
        <v>0</v>
      </c>
      <c r="K817">
        <v>0</v>
      </c>
      <c r="L817">
        <v>1000</v>
      </c>
      <c r="M817">
        <v>0</v>
      </c>
      <c r="N817">
        <v>1</v>
      </c>
      <c r="O817" s="2">
        <v>815</v>
      </c>
    </row>
    <row r="818" spans="1:15" x14ac:dyDescent="0.25">
      <c r="A818" s="2">
        <v>816</v>
      </c>
      <c r="B818" t="s">
        <v>543</v>
      </c>
      <c r="C818" t="s">
        <v>544</v>
      </c>
      <c r="D818" t="s">
        <v>4416</v>
      </c>
      <c r="E818" t="s">
        <v>545</v>
      </c>
      <c r="F818" t="s">
        <v>546</v>
      </c>
      <c r="G818" t="s">
        <v>546</v>
      </c>
      <c r="I818" t="s">
        <v>950</v>
      </c>
      <c r="J818">
        <v>0</v>
      </c>
      <c r="K818">
        <v>0</v>
      </c>
      <c r="L818">
        <v>1000</v>
      </c>
      <c r="M818">
        <v>0</v>
      </c>
      <c r="N818">
        <v>1</v>
      </c>
      <c r="O818" s="2">
        <v>816</v>
      </c>
    </row>
    <row r="819" spans="1:15" x14ac:dyDescent="0.25">
      <c r="A819" s="2">
        <v>817</v>
      </c>
      <c r="B819" t="s">
        <v>4417</v>
      </c>
      <c r="C819" t="s">
        <v>4418</v>
      </c>
      <c r="D819" t="s">
        <v>4419</v>
      </c>
      <c r="E819" t="s">
        <v>4420</v>
      </c>
      <c r="F819" t="s">
        <v>4421</v>
      </c>
      <c r="G819" t="s">
        <v>4421</v>
      </c>
      <c r="I819" t="s">
        <v>1746</v>
      </c>
      <c r="J819">
        <v>0</v>
      </c>
      <c r="K819">
        <v>0</v>
      </c>
      <c r="L819">
        <v>1000</v>
      </c>
      <c r="M819">
        <v>0</v>
      </c>
      <c r="N819">
        <v>1</v>
      </c>
      <c r="O819" s="2">
        <v>817</v>
      </c>
    </row>
    <row r="820" spans="1:15" x14ac:dyDescent="0.25">
      <c r="A820" s="2">
        <v>818</v>
      </c>
      <c r="B820" t="s">
        <v>547</v>
      </c>
      <c r="C820" t="s">
        <v>548</v>
      </c>
      <c r="D820" t="s">
        <v>4422</v>
      </c>
      <c r="E820" t="s">
        <v>549</v>
      </c>
      <c r="F820" t="s">
        <v>395</v>
      </c>
      <c r="G820" t="s">
        <v>656</v>
      </c>
      <c r="I820" t="s">
        <v>984</v>
      </c>
      <c r="J820">
        <v>0</v>
      </c>
      <c r="K820">
        <v>0</v>
      </c>
      <c r="L820">
        <v>1000</v>
      </c>
      <c r="M820">
        <v>0</v>
      </c>
      <c r="N820">
        <v>1</v>
      </c>
      <c r="O820" s="2">
        <v>818</v>
      </c>
    </row>
    <row r="821" spans="1:15" x14ac:dyDescent="0.25">
      <c r="A821" s="2">
        <v>819</v>
      </c>
      <c r="B821" t="s">
        <v>4423</v>
      </c>
      <c r="C821" t="s">
        <v>4424</v>
      </c>
      <c r="D821" t="s">
        <v>4425</v>
      </c>
      <c r="E821" t="s">
        <v>4426</v>
      </c>
      <c r="F821" t="s">
        <v>4427</v>
      </c>
      <c r="G821" t="s">
        <v>4427</v>
      </c>
      <c r="I821" t="s">
        <v>956</v>
      </c>
      <c r="J821">
        <v>0</v>
      </c>
      <c r="K821">
        <v>0</v>
      </c>
      <c r="L821">
        <v>1000</v>
      </c>
      <c r="M821">
        <v>0</v>
      </c>
      <c r="N821">
        <v>1</v>
      </c>
      <c r="O821" s="2">
        <v>819</v>
      </c>
    </row>
    <row r="822" spans="1:15" x14ac:dyDescent="0.25">
      <c r="A822" s="2">
        <v>820</v>
      </c>
      <c r="B822" t="s">
        <v>4428</v>
      </c>
      <c r="C822" t="s">
        <v>4429</v>
      </c>
      <c r="D822" t="s">
        <v>4430</v>
      </c>
      <c r="E822" t="s">
        <v>4431</v>
      </c>
      <c r="F822" t="s">
        <v>4045</v>
      </c>
      <c r="G822" t="s">
        <v>4045</v>
      </c>
      <c r="I822" t="s">
        <v>1008</v>
      </c>
      <c r="J822">
        <v>0</v>
      </c>
      <c r="K822">
        <v>0</v>
      </c>
      <c r="L822">
        <v>1000</v>
      </c>
      <c r="M822">
        <v>0</v>
      </c>
      <c r="N822">
        <v>1</v>
      </c>
      <c r="O822" s="2">
        <v>820</v>
      </c>
    </row>
    <row r="823" spans="1:15" x14ac:dyDescent="0.25">
      <c r="A823" s="2">
        <v>821</v>
      </c>
      <c r="B823" t="s">
        <v>4432</v>
      </c>
      <c r="C823" t="s">
        <v>3373</v>
      </c>
      <c r="D823" t="s">
        <v>4433</v>
      </c>
      <c r="E823" t="s">
        <v>4434</v>
      </c>
      <c r="F823" t="s">
        <v>2211</v>
      </c>
      <c r="G823" t="s">
        <v>2212</v>
      </c>
      <c r="I823" t="s">
        <v>1098</v>
      </c>
      <c r="J823">
        <v>0</v>
      </c>
      <c r="K823">
        <v>0</v>
      </c>
      <c r="L823">
        <v>1000</v>
      </c>
      <c r="M823">
        <v>0</v>
      </c>
      <c r="N823">
        <v>1</v>
      </c>
      <c r="O823" s="2">
        <v>821</v>
      </c>
    </row>
    <row r="824" spans="1:15" x14ac:dyDescent="0.25">
      <c r="A824" s="2">
        <v>822</v>
      </c>
      <c r="B824" t="s">
        <v>4435</v>
      </c>
      <c r="C824" t="s">
        <v>4436</v>
      </c>
      <c r="D824" t="s">
        <v>4437</v>
      </c>
      <c r="E824" t="s">
        <v>4438</v>
      </c>
      <c r="F824" t="s">
        <v>457</v>
      </c>
      <c r="G824" t="s">
        <v>457</v>
      </c>
      <c r="I824" t="s">
        <v>1445</v>
      </c>
      <c r="J824">
        <v>0</v>
      </c>
      <c r="K824">
        <v>0</v>
      </c>
      <c r="L824">
        <v>1000</v>
      </c>
      <c r="M824">
        <v>0</v>
      </c>
      <c r="N824">
        <v>1</v>
      </c>
      <c r="O824" s="2">
        <v>822</v>
      </c>
    </row>
    <row r="825" spans="1:15" x14ac:dyDescent="0.25">
      <c r="A825" s="2">
        <v>823</v>
      </c>
      <c r="B825" t="s">
        <v>4439</v>
      </c>
      <c r="C825" t="s">
        <v>4440</v>
      </c>
      <c r="D825" t="s">
        <v>4441</v>
      </c>
      <c r="E825" t="s">
        <v>4442</v>
      </c>
      <c r="F825" t="s">
        <v>4443</v>
      </c>
      <c r="G825" t="s">
        <v>4443</v>
      </c>
      <c r="I825" t="s">
        <v>956</v>
      </c>
      <c r="J825">
        <v>0</v>
      </c>
      <c r="K825">
        <v>0</v>
      </c>
      <c r="L825">
        <v>1000</v>
      </c>
      <c r="M825">
        <v>0</v>
      </c>
      <c r="N825">
        <v>1</v>
      </c>
      <c r="O825" s="2">
        <v>823</v>
      </c>
    </row>
    <row r="826" spans="1:15" x14ac:dyDescent="0.25">
      <c r="A826" s="2">
        <v>824</v>
      </c>
      <c r="B826" t="s">
        <v>4444</v>
      </c>
      <c r="C826" t="s">
        <v>4445</v>
      </c>
      <c r="D826" t="s">
        <v>4446</v>
      </c>
      <c r="E826" t="s">
        <v>4447</v>
      </c>
      <c r="F826" t="s">
        <v>4448</v>
      </c>
      <c r="G826" t="s">
        <v>4448</v>
      </c>
      <c r="I826" t="s">
        <v>1086</v>
      </c>
      <c r="J826">
        <v>0</v>
      </c>
      <c r="K826">
        <v>0</v>
      </c>
      <c r="L826">
        <v>1000</v>
      </c>
      <c r="M826">
        <v>0</v>
      </c>
      <c r="N826">
        <v>1</v>
      </c>
      <c r="O826" s="2">
        <v>824</v>
      </c>
    </row>
    <row r="827" spans="1:15" x14ac:dyDescent="0.25">
      <c r="A827" s="2">
        <v>825</v>
      </c>
      <c r="B827" t="s">
        <v>4449</v>
      </c>
      <c r="C827" t="s">
        <v>4450</v>
      </c>
      <c r="D827" t="s">
        <v>4451</v>
      </c>
      <c r="E827" t="s">
        <v>4452</v>
      </c>
      <c r="F827" t="s">
        <v>4453</v>
      </c>
      <c r="G827" t="s">
        <v>4454</v>
      </c>
      <c r="I827" t="s">
        <v>962</v>
      </c>
      <c r="J827">
        <v>0</v>
      </c>
      <c r="K827">
        <v>0</v>
      </c>
      <c r="L827">
        <v>1000</v>
      </c>
      <c r="M827">
        <v>0</v>
      </c>
      <c r="N827">
        <v>1</v>
      </c>
      <c r="O827" s="2">
        <v>825</v>
      </c>
    </row>
    <row r="828" spans="1:15" x14ac:dyDescent="0.25">
      <c r="A828" s="2">
        <v>826</v>
      </c>
      <c r="B828" t="s">
        <v>4455</v>
      </c>
      <c r="C828" t="s">
        <v>4456</v>
      </c>
      <c r="D828" t="s">
        <v>4457</v>
      </c>
      <c r="E828" t="s">
        <v>4458</v>
      </c>
      <c r="F828" t="s">
        <v>3327</v>
      </c>
      <c r="G828" t="s">
        <v>3327</v>
      </c>
      <c r="I828" t="s">
        <v>1304</v>
      </c>
      <c r="J828">
        <v>0</v>
      </c>
      <c r="K828">
        <v>0</v>
      </c>
      <c r="L828">
        <v>1000</v>
      </c>
      <c r="M828">
        <v>0</v>
      </c>
      <c r="N828">
        <v>1</v>
      </c>
      <c r="O828" s="2">
        <v>826</v>
      </c>
    </row>
    <row r="829" spans="1:15" x14ac:dyDescent="0.25">
      <c r="A829" s="2">
        <v>827</v>
      </c>
      <c r="B829" t="s">
        <v>4459</v>
      </c>
      <c r="C829" t="s">
        <v>4460</v>
      </c>
      <c r="D829" t="s">
        <v>4461</v>
      </c>
      <c r="E829" t="s">
        <v>4462</v>
      </c>
      <c r="F829" t="s">
        <v>4463</v>
      </c>
      <c r="G829" t="s">
        <v>4463</v>
      </c>
      <c r="I829" t="s">
        <v>1445</v>
      </c>
      <c r="J829">
        <v>0</v>
      </c>
      <c r="K829">
        <v>0</v>
      </c>
      <c r="L829">
        <v>1000</v>
      </c>
      <c r="M829">
        <v>0</v>
      </c>
      <c r="N829">
        <v>1</v>
      </c>
      <c r="O829" s="2">
        <v>827</v>
      </c>
    </row>
    <row r="830" spans="1:15" x14ac:dyDescent="0.25">
      <c r="A830" s="2">
        <v>828</v>
      </c>
      <c r="B830" t="s">
        <v>4464</v>
      </c>
      <c r="C830" t="s">
        <v>4134</v>
      </c>
      <c r="D830" t="s">
        <v>4465</v>
      </c>
      <c r="E830" t="s">
        <v>4466</v>
      </c>
      <c r="F830" t="s">
        <v>4467</v>
      </c>
      <c r="G830" t="s">
        <v>4467</v>
      </c>
      <c r="I830" t="s">
        <v>1029</v>
      </c>
      <c r="J830">
        <v>0</v>
      </c>
      <c r="K830">
        <v>0</v>
      </c>
      <c r="L830">
        <v>1000</v>
      </c>
      <c r="M830">
        <v>0</v>
      </c>
      <c r="N830">
        <v>1</v>
      </c>
      <c r="O830" s="2">
        <v>828</v>
      </c>
    </row>
    <row r="831" spans="1:15" x14ac:dyDescent="0.25">
      <c r="A831" s="2">
        <v>829</v>
      </c>
      <c r="B831" t="s">
        <v>4468</v>
      </c>
      <c r="C831" t="s">
        <v>4469</v>
      </c>
      <c r="D831" t="s">
        <v>4470</v>
      </c>
      <c r="E831" t="s">
        <v>4471</v>
      </c>
      <c r="F831" t="s">
        <v>2205</v>
      </c>
      <c r="G831" t="s">
        <v>2206</v>
      </c>
      <c r="I831" t="s">
        <v>956</v>
      </c>
      <c r="J831">
        <v>0</v>
      </c>
      <c r="K831">
        <v>0</v>
      </c>
      <c r="L831">
        <v>1000</v>
      </c>
      <c r="M831">
        <v>0</v>
      </c>
      <c r="N831">
        <v>1</v>
      </c>
      <c r="O831" s="2">
        <v>829</v>
      </c>
    </row>
    <row r="832" spans="1:15" x14ac:dyDescent="0.25">
      <c r="A832" s="2">
        <v>830</v>
      </c>
      <c r="B832" t="s">
        <v>4472</v>
      </c>
      <c r="C832" t="s">
        <v>4473</v>
      </c>
      <c r="D832" t="s">
        <v>4474</v>
      </c>
      <c r="E832" t="s">
        <v>4475</v>
      </c>
      <c r="F832" t="s">
        <v>4476</v>
      </c>
      <c r="G832" t="s">
        <v>4476</v>
      </c>
      <c r="I832" t="s">
        <v>1468</v>
      </c>
      <c r="J832">
        <v>0</v>
      </c>
      <c r="K832">
        <v>0</v>
      </c>
      <c r="L832">
        <v>1000</v>
      </c>
      <c r="M832">
        <v>0</v>
      </c>
      <c r="N832">
        <v>1</v>
      </c>
      <c r="O832" s="2">
        <v>830</v>
      </c>
    </row>
    <row r="833" spans="1:20" x14ac:dyDescent="0.25">
      <c r="A833" s="2">
        <v>831</v>
      </c>
      <c r="B833" t="s">
        <v>4477</v>
      </c>
      <c r="C833" t="s">
        <v>4478</v>
      </c>
      <c r="D833" t="s">
        <v>4479</v>
      </c>
      <c r="E833" t="s">
        <v>4480</v>
      </c>
      <c r="I833" t="s">
        <v>956</v>
      </c>
      <c r="J833">
        <v>0</v>
      </c>
      <c r="K833">
        <v>0</v>
      </c>
      <c r="L833">
        <v>1000</v>
      </c>
      <c r="M833">
        <v>0</v>
      </c>
      <c r="N833">
        <v>1</v>
      </c>
      <c r="O833" s="2">
        <v>831</v>
      </c>
      <c r="T833" s="23"/>
    </row>
    <row r="834" spans="1:20" x14ac:dyDescent="0.25">
      <c r="A834" s="2">
        <v>832</v>
      </c>
      <c r="B834" t="s">
        <v>4481</v>
      </c>
      <c r="C834" t="s">
        <v>4482</v>
      </c>
      <c r="D834" t="s">
        <v>4483</v>
      </c>
      <c r="E834" t="s">
        <v>4484</v>
      </c>
      <c r="F834" t="s">
        <v>4485</v>
      </c>
      <c r="G834" t="s">
        <v>4485</v>
      </c>
      <c r="I834" t="s">
        <v>956</v>
      </c>
      <c r="J834">
        <v>0</v>
      </c>
      <c r="K834">
        <v>0</v>
      </c>
      <c r="L834">
        <v>1000</v>
      </c>
      <c r="M834">
        <v>0</v>
      </c>
      <c r="N834">
        <v>1</v>
      </c>
      <c r="O834" s="2">
        <v>832</v>
      </c>
    </row>
    <row r="835" spans="1:20" x14ac:dyDescent="0.25">
      <c r="A835" s="2">
        <v>833</v>
      </c>
      <c r="B835" t="s">
        <v>4486</v>
      </c>
      <c r="C835" t="s">
        <v>4487</v>
      </c>
      <c r="D835" t="s">
        <v>4488</v>
      </c>
      <c r="E835" t="s">
        <v>4489</v>
      </c>
      <c r="F835" t="s">
        <v>4490</v>
      </c>
      <c r="G835" t="s">
        <v>4491</v>
      </c>
      <c r="I835" t="s">
        <v>1041</v>
      </c>
      <c r="J835">
        <v>0</v>
      </c>
      <c r="K835">
        <v>0</v>
      </c>
      <c r="L835">
        <v>1000</v>
      </c>
      <c r="M835">
        <v>0</v>
      </c>
      <c r="N835">
        <v>1</v>
      </c>
      <c r="O835" s="2">
        <v>833</v>
      </c>
    </row>
    <row r="836" spans="1:20" x14ac:dyDescent="0.25">
      <c r="A836" s="2">
        <v>834</v>
      </c>
      <c r="B836" t="s">
        <v>4492</v>
      </c>
      <c r="C836" t="s">
        <v>4493</v>
      </c>
      <c r="D836" t="s">
        <v>4494</v>
      </c>
      <c r="E836" t="s">
        <v>4495</v>
      </c>
      <c r="F836" t="s">
        <v>4496</v>
      </c>
      <c r="G836" t="s">
        <v>4496</v>
      </c>
      <c r="I836" t="s">
        <v>956</v>
      </c>
      <c r="J836">
        <v>0</v>
      </c>
      <c r="K836">
        <v>0</v>
      </c>
      <c r="L836">
        <v>1000</v>
      </c>
      <c r="M836">
        <v>0</v>
      </c>
      <c r="N836">
        <v>1</v>
      </c>
      <c r="O836" s="2">
        <v>834</v>
      </c>
    </row>
    <row r="837" spans="1:20" x14ac:dyDescent="0.25">
      <c r="A837" s="2">
        <v>835</v>
      </c>
      <c r="B837" t="s">
        <v>550</v>
      </c>
      <c r="C837" t="s">
        <v>551</v>
      </c>
      <c r="D837" t="s">
        <v>4497</v>
      </c>
      <c r="E837" t="s">
        <v>552</v>
      </c>
      <c r="F837" t="s">
        <v>553</v>
      </c>
      <c r="G837" t="s">
        <v>553</v>
      </c>
      <c r="I837" t="s">
        <v>956</v>
      </c>
      <c r="J837">
        <v>0</v>
      </c>
      <c r="K837">
        <v>0</v>
      </c>
      <c r="L837">
        <v>1000</v>
      </c>
      <c r="M837">
        <v>0</v>
      </c>
      <c r="N837">
        <v>1</v>
      </c>
      <c r="O837" s="2">
        <v>835</v>
      </c>
    </row>
    <row r="838" spans="1:20" x14ac:dyDescent="0.25">
      <c r="A838" s="2">
        <v>836</v>
      </c>
      <c r="B838" t="s">
        <v>4498</v>
      </c>
      <c r="C838" t="s">
        <v>4499</v>
      </c>
      <c r="D838" t="s">
        <v>4500</v>
      </c>
      <c r="E838" t="s">
        <v>4501</v>
      </c>
      <c r="F838" t="s">
        <v>4502</v>
      </c>
      <c r="G838" t="s">
        <v>4502</v>
      </c>
      <c r="I838" t="s">
        <v>956</v>
      </c>
      <c r="J838">
        <v>0</v>
      </c>
      <c r="K838">
        <v>0</v>
      </c>
      <c r="L838">
        <v>1000</v>
      </c>
      <c r="M838">
        <v>0</v>
      </c>
      <c r="N838">
        <v>1</v>
      </c>
      <c r="O838" s="2">
        <v>836</v>
      </c>
    </row>
    <row r="839" spans="1:20" x14ac:dyDescent="0.25">
      <c r="A839" s="2">
        <v>837</v>
      </c>
      <c r="B839" t="s">
        <v>4503</v>
      </c>
      <c r="C839" t="s">
        <v>4504</v>
      </c>
      <c r="D839" t="s">
        <v>4505</v>
      </c>
      <c r="E839" t="s">
        <v>4506</v>
      </c>
      <c r="F839" t="s">
        <v>1487</v>
      </c>
      <c r="G839" t="s">
        <v>1487</v>
      </c>
      <c r="I839" t="s">
        <v>956</v>
      </c>
      <c r="J839">
        <v>0</v>
      </c>
      <c r="K839">
        <v>0</v>
      </c>
      <c r="L839">
        <v>1000</v>
      </c>
      <c r="M839">
        <v>0</v>
      </c>
      <c r="N839">
        <v>1</v>
      </c>
      <c r="O839" s="2">
        <v>837</v>
      </c>
    </row>
    <row r="840" spans="1:20" x14ac:dyDescent="0.25">
      <c r="A840" s="2">
        <v>838</v>
      </c>
      <c r="B840" t="s">
        <v>554</v>
      </c>
      <c r="C840" t="s">
        <v>555</v>
      </c>
      <c r="D840" t="s">
        <v>4507</v>
      </c>
      <c r="E840" t="s">
        <v>556</v>
      </c>
      <c r="F840" t="s">
        <v>557</v>
      </c>
      <c r="G840" t="s">
        <v>557</v>
      </c>
      <c r="I840" t="s">
        <v>956</v>
      </c>
      <c r="J840">
        <v>0</v>
      </c>
      <c r="K840">
        <v>0</v>
      </c>
      <c r="L840">
        <v>1000</v>
      </c>
      <c r="M840">
        <v>0</v>
      </c>
      <c r="N840">
        <v>1</v>
      </c>
      <c r="O840" s="2">
        <v>838</v>
      </c>
    </row>
    <row r="841" spans="1:20" x14ac:dyDescent="0.25">
      <c r="A841" s="2">
        <v>839</v>
      </c>
      <c r="B841" t="s">
        <v>793</v>
      </c>
      <c r="C841" t="s">
        <v>794</v>
      </c>
      <c r="D841" t="s">
        <v>3931</v>
      </c>
      <c r="E841" t="s">
        <v>513</v>
      </c>
      <c r="F841" t="s">
        <v>795</v>
      </c>
      <c r="G841" t="s">
        <v>796</v>
      </c>
      <c r="I841" t="s">
        <v>1746</v>
      </c>
      <c r="J841">
        <v>0</v>
      </c>
      <c r="K841">
        <v>0</v>
      </c>
      <c r="L841">
        <v>1000</v>
      </c>
      <c r="M841">
        <v>0</v>
      </c>
      <c r="N841">
        <v>1</v>
      </c>
      <c r="O841" s="2">
        <v>839</v>
      </c>
    </row>
    <row r="842" spans="1:20" x14ac:dyDescent="0.25">
      <c r="A842" s="2">
        <v>840</v>
      </c>
      <c r="B842" t="s">
        <v>797</v>
      </c>
      <c r="C842" t="s">
        <v>798</v>
      </c>
      <c r="D842" t="s">
        <v>4508</v>
      </c>
      <c r="E842" t="s">
        <v>799</v>
      </c>
      <c r="F842" t="s">
        <v>800</v>
      </c>
      <c r="G842" t="s">
        <v>801</v>
      </c>
      <c r="I842" t="s">
        <v>956</v>
      </c>
      <c r="J842">
        <v>0</v>
      </c>
      <c r="K842">
        <v>0</v>
      </c>
      <c r="L842">
        <v>1000</v>
      </c>
      <c r="M842">
        <v>0</v>
      </c>
      <c r="N842">
        <v>1</v>
      </c>
      <c r="O842" s="2">
        <v>840</v>
      </c>
    </row>
    <row r="843" spans="1:20" x14ac:dyDescent="0.25">
      <c r="A843" s="2">
        <v>841</v>
      </c>
      <c r="B843" t="s">
        <v>4509</v>
      </c>
      <c r="C843" t="s">
        <v>4510</v>
      </c>
      <c r="D843" t="s">
        <v>4511</v>
      </c>
      <c r="E843" t="s">
        <v>4512</v>
      </c>
      <c r="I843" t="s">
        <v>970</v>
      </c>
      <c r="J843">
        <v>0</v>
      </c>
      <c r="K843">
        <v>0</v>
      </c>
      <c r="L843">
        <v>1000</v>
      </c>
      <c r="M843">
        <v>0</v>
      </c>
      <c r="N843">
        <v>1</v>
      </c>
      <c r="O843" s="2">
        <v>841</v>
      </c>
    </row>
    <row r="844" spans="1:20" x14ac:dyDescent="0.25">
      <c r="A844" s="2">
        <v>842</v>
      </c>
      <c r="B844" t="s">
        <v>558</v>
      </c>
      <c r="C844" t="s">
        <v>559</v>
      </c>
      <c r="D844" t="s">
        <v>4513</v>
      </c>
      <c r="E844" t="s">
        <v>560</v>
      </c>
      <c r="F844" t="s">
        <v>561</v>
      </c>
      <c r="G844" t="s">
        <v>562</v>
      </c>
      <c r="I844" t="s">
        <v>956</v>
      </c>
      <c r="J844">
        <v>0</v>
      </c>
      <c r="K844">
        <v>0</v>
      </c>
      <c r="L844">
        <v>1000</v>
      </c>
      <c r="M844">
        <v>0</v>
      </c>
      <c r="N844">
        <v>1</v>
      </c>
      <c r="O844" s="2">
        <v>842</v>
      </c>
    </row>
    <row r="845" spans="1:20" x14ac:dyDescent="0.25">
      <c r="A845" s="2">
        <v>843</v>
      </c>
      <c r="B845" t="s">
        <v>4514</v>
      </c>
      <c r="C845" t="s">
        <v>4515</v>
      </c>
      <c r="D845" t="s">
        <v>4516</v>
      </c>
      <c r="E845" t="s">
        <v>4517</v>
      </c>
      <c r="F845" t="s">
        <v>1285</v>
      </c>
      <c r="G845" t="s">
        <v>1285</v>
      </c>
      <c r="I845" t="s">
        <v>1211</v>
      </c>
      <c r="J845">
        <v>0</v>
      </c>
      <c r="K845">
        <v>0</v>
      </c>
      <c r="L845">
        <v>1000</v>
      </c>
      <c r="M845">
        <v>0</v>
      </c>
      <c r="N845">
        <v>1</v>
      </c>
      <c r="O845" s="2">
        <v>843</v>
      </c>
    </row>
    <row r="846" spans="1:20" x14ac:dyDescent="0.25">
      <c r="A846" s="2">
        <v>844</v>
      </c>
      <c r="B846" t="s">
        <v>4518</v>
      </c>
      <c r="C846" t="s">
        <v>4519</v>
      </c>
      <c r="D846" t="s">
        <v>4520</v>
      </c>
      <c r="E846" t="s">
        <v>4521</v>
      </c>
      <c r="F846" t="s">
        <v>4522</v>
      </c>
      <c r="G846" t="s">
        <v>4523</v>
      </c>
      <c r="I846" t="s">
        <v>3426</v>
      </c>
      <c r="J846">
        <v>0</v>
      </c>
      <c r="K846">
        <v>0</v>
      </c>
      <c r="L846">
        <v>1000</v>
      </c>
      <c r="M846">
        <v>0</v>
      </c>
      <c r="N846">
        <v>1</v>
      </c>
      <c r="O846" s="2">
        <v>844</v>
      </c>
    </row>
    <row r="847" spans="1:20" x14ac:dyDescent="0.25">
      <c r="A847" s="2">
        <v>845</v>
      </c>
      <c r="B847" t="s">
        <v>4524</v>
      </c>
      <c r="C847" t="s">
        <v>4525</v>
      </c>
      <c r="D847" t="s">
        <v>4526</v>
      </c>
      <c r="E847" t="s">
        <v>4527</v>
      </c>
      <c r="F847" t="s">
        <v>2228</v>
      </c>
      <c r="G847" t="s">
        <v>2229</v>
      </c>
      <c r="I847" t="s">
        <v>956</v>
      </c>
      <c r="J847">
        <v>0</v>
      </c>
      <c r="K847">
        <v>0</v>
      </c>
      <c r="L847">
        <v>1000</v>
      </c>
      <c r="M847">
        <v>0</v>
      </c>
      <c r="N847">
        <v>1</v>
      </c>
      <c r="O847" s="2">
        <v>845</v>
      </c>
    </row>
    <row r="848" spans="1:20" x14ac:dyDescent="0.25">
      <c r="A848" s="2">
        <v>846</v>
      </c>
      <c r="B848" t="s">
        <v>563</v>
      </c>
      <c r="C848" t="s">
        <v>564</v>
      </c>
      <c r="D848" t="s">
        <v>4528</v>
      </c>
      <c r="E848" t="s">
        <v>565</v>
      </c>
      <c r="F848" t="s">
        <v>566</v>
      </c>
      <c r="G848" t="s">
        <v>567</v>
      </c>
      <c r="I848" t="s">
        <v>1468</v>
      </c>
      <c r="J848">
        <v>0</v>
      </c>
      <c r="K848">
        <v>0</v>
      </c>
      <c r="L848">
        <v>1000</v>
      </c>
      <c r="M848">
        <v>0</v>
      </c>
      <c r="N848">
        <v>1</v>
      </c>
      <c r="O848" s="2">
        <v>846</v>
      </c>
    </row>
    <row r="849" spans="1:15" x14ac:dyDescent="0.25">
      <c r="A849" s="2">
        <v>847</v>
      </c>
      <c r="B849" t="s">
        <v>4529</v>
      </c>
      <c r="C849" t="s">
        <v>4530</v>
      </c>
      <c r="D849" t="s">
        <v>4531</v>
      </c>
      <c r="E849" t="s">
        <v>4532</v>
      </c>
      <c r="F849" t="s">
        <v>2363</v>
      </c>
      <c r="G849" t="s">
        <v>2363</v>
      </c>
      <c r="I849" t="s">
        <v>1734</v>
      </c>
      <c r="J849">
        <v>0</v>
      </c>
      <c r="K849">
        <v>0</v>
      </c>
      <c r="L849">
        <v>1000</v>
      </c>
      <c r="M849">
        <v>0</v>
      </c>
      <c r="N849">
        <v>1</v>
      </c>
      <c r="O849" s="2">
        <v>847</v>
      </c>
    </row>
    <row r="850" spans="1:15" x14ac:dyDescent="0.25">
      <c r="A850" s="2">
        <v>848</v>
      </c>
      <c r="B850" t="s">
        <v>4533</v>
      </c>
      <c r="C850" t="s">
        <v>4534</v>
      </c>
      <c r="D850" t="s">
        <v>4535</v>
      </c>
      <c r="E850" t="s">
        <v>4536</v>
      </c>
      <c r="F850" t="s">
        <v>4537</v>
      </c>
      <c r="G850" t="s">
        <v>4538</v>
      </c>
      <c r="I850" t="s">
        <v>937</v>
      </c>
      <c r="J850">
        <v>0</v>
      </c>
      <c r="K850">
        <v>0</v>
      </c>
      <c r="L850">
        <v>1000</v>
      </c>
      <c r="M850">
        <v>0</v>
      </c>
      <c r="N850">
        <v>1</v>
      </c>
      <c r="O850" s="2">
        <v>848</v>
      </c>
    </row>
    <row r="851" spans="1:15" x14ac:dyDescent="0.25">
      <c r="A851" s="2">
        <v>849</v>
      </c>
      <c r="B851" t="s">
        <v>568</v>
      </c>
      <c r="C851" t="s">
        <v>569</v>
      </c>
      <c r="D851" t="s">
        <v>4539</v>
      </c>
      <c r="E851" t="s">
        <v>570</v>
      </c>
      <c r="F851" t="s">
        <v>571</v>
      </c>
      <c r="G851" t="s">
        <v>572</v>
      </c>
      <c r="I851" t="s">
        <v>4540</v>
      </c>
      <c r="J851">
        <v>0</v>
      </c>
      <c r="K851">
        <v>0</v>
      </c>
      <c r="L851">
        <v>1000</v>
      </c>
      <c r="M851">
        <v>0</v>
      </c>
      <c r="N851">
        <v>1</v>
      </c>
      <c r="O851" s="2">
        <v>849</v>
      </c>
    </row>
    <row r="852" spans="1:15" x14ac:dyDescent="0.25">
      <c r="A852" s="2">
        <v>850</v>
      </c>
      <c r="B852" t="s">
        <v>4541</v>
      </c>
      <c r="C852" t="s">
        <v>4542</v>
      </c>
      <c r="D852" t="s">
        <v>4543</v>
      </c>
      <c r="E852" t="s">
        <v>4544</v>
      </c>
      <c r="F852" t="s">
        <v>4269</v>
      </c>
      <c r="G852" t="s">
        <v>4269</v>
      </c>
      <c r="I852" t="s">
        <v>1123</v>
      </c>
      <c r="J852">
        <v>0</v>
      </c>
      <c r="K852">
        <v>0</v>
      </c>
      <c r="L852">
        <v>1000</v>
      </c>
      <c r="M852">
        <v>0</v>
      </c>
      <c r="N852">
        <v>1</v>
      </c>
      <c r="O852" s="2">
        <v>850</v>
      </c>
    </row>
    <row r="853" spans="1:15" x14ac:dyDescent="0.25">
      <c r="A853" s="2">
        <v>851</v>
      </c>
      <c r="B853" t="s">
        <v>4545</v>
      </c>
      <c r="C853" t="s">
        <v>4546</v>
      </c>
      <c r="D853" t="s">
        <v>4547</v>
      </c>
      <c r="E853" t="s">
        <v>4548</v>
      </c>
      <c r="F853" t="s">
        <v>4549</v>
      </c>
      <c r="G853" t="s">
        <v>4549</v>
      </c>
      <c r="I853" t="s">
        <v>1365</v>
      </c>
      <c r="J853">
        <v>0</v>
      </c>
      <c r="K853">
        <v>0</v>
      </c>
      <c r="L853">
        <v>1000</v>
      </c>
      <c r="M853">
        <v>0</v>
      </c>
      <c r="N853">
        <v>1</v>
      </c>
      <c r="O853" s="2">
        <v>851</v>
      </c>
    </row>
    <row r="854" spans="1:15" x14ac:dyDescent="0.25">
      <c r="A854" s="2">
        <v>852</v>
      </c>
      <c r="B854" t="s">
        <v>4550</v>
      </c>
      <c r="C854" t="s">
        <v>4551</v>
      </c>
      <c r="D854" t="s">
        <v>4552</v>
      </c>
      <c r="E854" t="s">
        <v>4553</v>
      </c>
      <c r="F854" t="s">
        <v>4554</v>
      </c>
      <c r="G854" t="s">
        <v>4554</v>
      </c>
      <c r="I854" t="s">
        <v>950</v>
      </c>
      <c r="J854">
        <v>0</v>
      </c>
      <c r="K854">
        <v>0</v>
      </c>
      <c r="L854">
        <v>1000</v>
      </c>
      <c r="M854">
        <v>0</v>
      </c>
      <c r="N854">
        <v>1</v>
      </c>
      <c r="O854" s="2">
        <v>852</v>
      </c>
    </row>
    <row r="855" spans="1:15" x14ac:dyDescent="0.25">
      <c r="A855" s="2">
        <v>853</v>
      </c>
      <c r="B855" t="s">
        <v>4555</v>
      </c>
      <c r="C855" t="s">
        <v>4556</v>
      </c>
      <c r="D855" t="s">
        <v>4557</v>
      </c>
      <c r="E855" t="s">
        <v>4558</v>
      </c>
      <c r="F855" t="s">
        <v>4559</v>
      </c>
      <c r="G855" t="s">
        <v>4559</v>
      </c>
      <c r="I855" t="s">
        <v>950</v>
      </c>
      <c r="J855">
        <v>0</v>
      </c>
      <c r="K855">
        <v>0</v>
      </c>
      <c r="L855">
        <v>1000</v>
      </c>
      <c r="M855">
        <v>0</v>
      </c>
      <c r="N855">
        <v>1</v>
      </c>
      <c r="O855" s="2">
        <v>853</v>
      </c>
    </row>
    <row r="856" spans="1:15" x14ac:dyDescent="0.25">
      <c r="A856" s="2">
        <v>854</v>
      </c>
      <c r="B856" t="s">
        <v>4560</v>
      </c>
      <c r="C856" t="s">
        <v>4561</v>
      </c>
      <c r="D856" t="s">
        <v>4562</v>
      </c>
      <c r="E856" t="s">
        <v>4563</v>
      </c>
      <c r="F856" t="s">
        <v>4564</v>
      </c>
      <c r="G856" t="s">
        <v>4565</v>
      </c>
      <c r="I856" t="s">
        <v>997</v>
      </c>
      <c r="J856">
        <v>0</v>
      </c>
      <c r="K856">
        <v>0</v>
      </c>
      <c r="L856">
        <v>1000</v>
      </c>
      <c r="M856">
        <v>0</v>
      </c>
      <c r="N856">
        <v>1</v>
      </c>
      <c r="O856" s="2">
        <v>854</v>
      </c>
    </row>
    <row r="857" spans="1:15" x14ac:dyDescent="0.25">
      <c r="A857" s="2">
        <v>855</v>
      </c>
      <c r="B857" t="s">
        <v>4566</v>
      </c>
      <c r="C857" t="s">
        <v>4567</v>
      </c>
      <c r="D857" t="s">
        <v>4568</v>
      </c>
      <c r="E857" t="s">
        <v>4569</v>
      </c>
      <c r="F857" t="s">
        <v>4570</v>
      </c>
      <c r="G857" t="s">
        <v>4570</v>
      </c>
      <c r="I857" t="s">
        <v>956</v>
      </c>
      <c r="J857">
        <v>0</v>
      </c>
      <c r="K857">
        <v>0</v>
      </c>
      <c r="L857">
        <v>1000</v>
      </c>
      <c r="M857">
        <v>0</v>
      </c>
      <c r="N857">
        <v>1</v>
      </c>
      <c r="O857" s="2">
        <v>855</v>
      </c>
    </row>
    <row r="858" spans="1:15" x14ac:dyDescent="0.25">
      <c r="A858" s="2">
        <v>856</v>
      </c>
      <c r="B858" t="s">
        <v>4571</v>
      </c>
      <c r="C858" t="s">
        <v>4572</v>
      </c>
      <c r="D858" t="s">
        <v>4573</v>
      </c>
      <c r="E858" t="s">
        <v>4574</v>
      </c>
      <c r="F858" t="s">
        <v>4372</v>
      </c>
      <c r="G858" t="s">
        <v>4372</v>
      </c>
      <c r="I858" t="s">
        <v>1165</v>
      </c>
      <c r="J858">
        <v>0</v>
      </c>
      <c r="K858">
        <v>0</v>
      </c>
      <c r="L858">
        <v>1000</v>
      </c>
      <c r="M858">
        <v>0</v>
      </c>
      <c r="N858">
        <v>1</v>
      </c>
      <c r="O858" s="2">
        <v>856</v>
      </c>
    </row>
    <row r="859" spans="1:15" x14ac:dyDescent="0.25">
      <c r="A859" s="2">
        <v>857</v>
      </c>
      <c r="B859" t="s">
        <v>4575</v>
      </c>
      <c r="C859" t="s">
        <v>4576</v>
      </c>
      <c r="D859" t="s">
        <v>4577</v>
      </c>
      <c r="E859" t="s">
        <v>4578</v>
      </c>
      <c r="F859" t="s">
        <v>3177</v>
      </c>
      <c r="G859" t="s">
        <v>3177</v>
      </c>
      <c r="I859" t="s">
        <v>1098</v>
      </c>
      <c r="J859">
        <v>0</v>
      </c>
      <c r="K859">
        <v>0</v>
      </c>
      <c r="L859">
        <v>1000</v>
      </c>
      <c r="M859">
        <v>0</v>
      </c>
      <c r="N859">
        <v>1</v>
      </c>
      <c r="O859" s="2">
        <v>857</v>
      </c>
    </row>
    <row r="860" spans="1:15" x14ac:dyDescent="0.25">
      <c r="A860" s="2">
        <v>858</v>
      </c>
      <c r="B860" t="s">
        <v>4579</v>
      </c>
      <c r="C860" t="s">
        <v>4580</v>
      </c>
      <c r="D860" t="s">
        <v>4581</v>
      </c>
      <c r="E860" t="s">
        <v>4582</v>
      </c>
      <c r="F860" t="s">
        <v>1487</v>
      </c>
      <c r="G860" t="s">
        <v>1487</v>
      </c>
      <c r="I860" t="s">
        <v>956</v>
      </c>
      <c r="J860">
        <v>0</v>
      </c>
      <c r="K860">
        <v>0</v>
      </c>
      <c r="L860">
        <v>1000</v>
      </c>
      <c r="M860">
        <v>0</v>
      </c>
      <c r="N860">
        <v>1</v>
      </c>
      <c r="O860" s="2">
        <v>858</v>
      </c>
    </row>
    <row r="861" spans="1:15" x14ac:dyDescent="0.25">
      <c r="A861" s="2">
        <v>859</v>
      </c>
      <c r="B861" t="s">
        <v>4583</v>
      </c>
      <c r="C861" t="s">
        <v>4584</v>
      </c>
      <c r="D861" t="s">
        <v>4585</v>
      </c>
      <c r="E861" t="s">
        <v>4586</v>
      </c>
      <c r="F861" t="s">
        <v>4587</v>
      </c>
      <c r="G861" t="s">
        <v>4587</v>
      </c>
      <c r="I861" t="s">
        <v>997</v>
      </c>
      <c r="J861">
        <v>0</v>
      </c>
      <c r="K861">
        <v>0</v>
      </c>
      <c r="L861">
        <v>1000</v>
      </c>
      <c r="M861">
        <v>0</v>
      </c>
      <c r="N861">
        <v>1</v>
      </c>
      <c r="O861" s="2">
        <v>859</v>
      </c>
    </row>
    <row r="862" spans="1:15" x14ac:dyDescent="0.25">
      <c r="A862" s="2">
        <v>860</v>
      </c>
      <c r="B862" t="s">
        <v>4588</v>
      </c>
      <c r="C862" t="s">
        <v>4589</v>
      </c>
      <c r="D862" t="s">
        <v>4590</v>
      </c>
      <c r="E862" t="s">
        <v>4591</v>
      </c>
      <c r="F862" t="s">
        <v>395</v>
      </c>
      <c r="G862" t="s">
        <v>656</v>
      </c>
      <c r="I862" t="s">
        <v>956</v>
      </c>
      <c r="J862">
        <v>0</v>
      </c>
      <c r="K862">
        <v>0</v>
      </c>
      <c r="L862">
        <v>1000</v>
      </c>
      <c r="M862">
        <v>0</v>
      </c>
      <c r="N862">
        <v>1</v>
      </c>
      <c r="O862" s="2">
        <v>860</v>
      </c>
    </row>
    <row r="863" spans="1:15" x14ac:dyDescent="0.25">
      <c r="A863" s="2">
        <v>861</v>
      </c>
      <c r="B863" t="s">
        <v>4592</v>
      </c>
      <c r="C863" t="s">
        <v>3524</v>
      </c>
      <c r="D863" t="s">
        <v>4593</v>
      </c>
      <c r="E863" t="s">
        <v>4594</v>
      </c>
      <c r="F863" t="s">
        <v>3527</v>
      </c>
      <c r="G863" t="s">
        <v>3527</v>
      </c>
      <c r="I863" t="s">
        <v>1008</v>
      </c>
      <c r="J863">
        <v>0</v>
      </c>
      <c r="K863">
        <v>0</v>
      </c>
      <c r="L863">
        <v>1000</v>
      </c>
      <c r="M863">
        <v>0</v>
      </c>
      <c r="N863">
        <v>1</v>
      </c>
      <c r="O863" s="2">
        <v>861</v>
      </c>
    </row>
    <row r="864" spans="1:15" x14ac:dyDescent="0.25">
      <c r="A864" s="2">
        <v>862</v>
      </c>
      <c r="B864" t="s">
        <v>4595</v>
      </c>
      <c r="C864" t="s">
        <v>4596</v>
      </c>
      <c r="D864" t="s">
        <v>4597</v>
      </c>
      <c r="E864" t="s">
        <v>4598</v>
      </c>
      <c r="F864" t="s">
        <v>4352</v>
      </c>
      <c r="G864" t="s">
        <v>4352</v>
      </c>
      <c r="I864" t="s">
        <v>937</v>
      </c>
      <c r="J864">
        <v>0</v>
      </c>
      <c r="K864">
        <v>0</v>
      </c>
      <c r="L864">
        <v>1000</v>
      </c>
      <c r="M864">
        <v>0</v>
      </c>
      <c r="N864">
        <v>1</v>
      </c>
      <c r="O864" s="2">
        <v>862</v>
      </c>
    </row>
    <row r="865" spans="1:15" x14ac:dyDescent="0.25">
      <c r="A865" s="2">
        <v>863</v>
      </c>
      <c r="B865" t="s">
        <v>4599</v>
      </c>
      <c r="C865" t="s">
        <v>4600</v>
      </c>
      <c r="D865" t="s">
        <v>4601</v>
      </c>
      <c r="E865" t="s">
        <v>4602</v>
      </c>
      <c r="F865" t="s">
        <v>2363</v>
      </c>
      <c r="G865" t="s">
        <v>2363</v>
      </c>
      <c r="I865" t="s">
        <v>2421</v>
      </c>
      <c r="J865">
        <v>0</v>
      </c>
      <c r="K865">
        <v>0</v>
      </c>
      <c r="L865">
        <v>1000</v>
      </c>
      <c r="M865">
        <v>0</v>
      </c>
      <c r="N865">
        <v>1</v>
      </c>
      <c r="O865" s="2">
        <v>863</v>
      </c>
    </row>
    <row r="866" spans="1:15" x14ac:dyDescent="0.25">
      <c r="A866" s="2">
        <v>864</v>
      </c>
      <c r="B866" t="s">
        <v>4603</v>
      </c>
      <c r="C866" t="s">
        <v>4604</v>
      </c>
      <c r="D866" t="s">
        <v>4605</v>
      </c>
      <c r="E866" t="s">
        <v>4606</v>
      </c>
      <c r="F866" t="s">
        <v>4607</v>
      </c>
      <c r="G866" t="s">
        <v>4607</v>
      </c>
      <c r="I866" t="s">
        <v>1324</v>
      </c>
      <c r="J866">
        <v>0</v>
      </c>
      <c r="K866">
        <v>0</v>
      </c>
      <c r="L866">
        <v>1000</v>
      </c>
      <c r="M866">
        <v>0</v>
      </c>
      <c r="N866">
        <v>1</v>
      </c>
      <c r="O866" s="2">
        <v>864</v>
      </c>
    </row>
    <row r="867" spans="1:15" x14ac:dyDescent="0.25">
      <c r="A867" s="2">
        <v>865</v>
      </c>
      <c r="B867" t="s">
        <v>4608</v>
      </c>
      <c r="C867" t="s">
        <v>4609</v>
      </c>
      <c r="D867" t="s">
        <v>4610</v>
      </c>
      <c r="E867" t="s">
        <v>4611</v>
      </c>
      <c r="F867" t="s">
        <v>395</v>
      </c>
      <c r="G867" t="s">
        <v>656</v>
      </c>
      <c r="I867" t="s">
        <v>1003</v>
      </c>
      <c r="J867">
        <v>0</v>
      </c>
      <c r="K867">
        <v>0</v>
      </c>
      <c r="L867">
        <v>1000</v>
      </c>
      <c r="M867">
        <v>0</v>
      </c>
      <c r="N867">
        <v>1</v>
      </c>
      <c r="O867" s="2">
        <v>865</v>
      </c>
    </row>
    <row r="868" spans="1:15" x14ac:dyDescent="0.25">
      <c r="A868" s="2">
        <v>866</v>
      </c>
      <c r="B868" t="s">
        <v>4612</v>
      </c>
      <c r="C868" t="s">
        <v>4613</v>
      </c>
      <c r="D868" t="s">
        <v>4614</v>
      </c>
      <c r="E868" t="s">
        <v>4615</v>
      </c>
      <c r="F868" t="s">
        <v>4616</v>
      </c>
      <c r="G868" t="s">
        <v>4617</v>
      </c>
      <c r="I868" t="s">
        <v>956</v>
      </c>
      <c r="J868">
        <v>0</v>
      </c>
      <c r="K868">
        <v>0</v>
      </c>
      <c r="L868">
        <v>1000</v>
      </c>
      <c r="M868">
        <v>0</v>
      </c>
      <c r="N868">
        <v>1</v>
      </c>
      <c r="O868" s="2">
        <v>866</v>
      </c>
    </row>
    <row r="869" spans="1:15" x14ac:dyDescent="0.25">
      <c r="A869" s="2">
        <v>867</v>
      </c>
      <c r="B869" t="s">
        <v>4618</v>
      </c>
      <c r="C869" t="s">
        <v>4619</v>
      </c>
      <c r="D869" t="s">
        <v>4620</v>
      </c>
      <c r="E869" t="s">
        <v>4621</v>
      </c>
      <c r="F869" t="s">
        <v>395</v>
      </c>
      <c r="G869" t="s">
        <v>656</v>
      </c>
      <c r="I869" t="s">
        <v>1008</v>
      </c>
      <c r="J869">
        <v>0</v>
      </c>
      <c r="K869">
        <v>0</v>
      </c>
      <c r="L869">
        <v>1000</v>
      </c>
      <c r="M869">
        <v>0</v>
      </c>
      <c r="N869">
        <v>1</v>
      </c>
      <c r="O869" s="2">
        <v>867</v>
      </c>
    </row>
    <row r="870" spans="1:15" x14ac:dyDescent="0.25">
      <c r="A870" s="2">
        <v>868</v>
      </c>
      <c r="B870" t="s">
        <v>4622</v>
      </c>
      <c r="C870" t="s">
        <v>4623</v>
      </c>
      <c r="D870" t="s">
        <v>4624</v>
      </c>
      <c r="E870" t="s">
        <v>4625</v>
      </c>
      <c r="F870" t="s">
        <v>4626</v>
      </c>
      <c r="G870" t="s">
        <v>4626</v>
      </c>
      <c r="I870" t="s">
        <v>1003</v>
      </c>
      <c r="J870">
        <v>0</v>
      </c>
      <c r="K870">
        <v>0</v>
      </c>
      <c r="L870">
        <v>1000</v>
      </c>
      <c r="M870">
        <v>0</v>
      </c>
      <c r="N870">
        <v>1</v>
      </c>
      <c r="O870" s="2">
        <v>868</v>
      </c>
    </row>
    <row r="871" spans="1:15" x14ac:dyDescent="0.25">
      <c r="A871" s="2">
        <v>869</v>
      </c>
      <c r="B871" t="s">
        <v>573</v>
      </c>
      <c r="C871" t="s">
        <v>574</v>
      </c>
      <c r="D871" t="s">
        <v>4627</v>
      </c>
      <c r="E871" t="s">
        <v>575</v>
      </c>
      <c r="F871" t="s">
        <v>576</v>
      </c>
      <c r="G871" t="s">
        <v>577</v>
      </c>
      <c r="I871" t="s">
        <v>956</v>
      </c>
      <c r="J871">
        <v>0</v>
      </c>
      <c r="K871">
        <v>0</v>
      </c>
      <c r="L871">
        <v>1000</v>
      </c>
      <c r="M871">
        <v>0</v>
      </c>
      <c r="N871">
        <v>1</v>
      </c>
      <c r="O871" s="2">
        <v>869</v>
      </c>
    </row>
    <row r="872" spans="1:15" x14ac:dyDescent="0.25">
      <c r="A872" s="2">
        <v>870</v>
      </c>
      <c r="B872" t="s">
        <v>4628</v>
      </c>
      <c r="C872" t="s">
        <v>4629</v>
      </c>
      <c r="D872" t="s">
        <v>4630</v>
      </c>
      <c r="E872" t="s">
        <v>4631</v>
      </c>
      <c r="F872" t="s">
        <v>1137</v>
      </c>
      <c r="G872" t="s">
        <v>1137</v>
      </c>
      <c r="I872" t="s">
        <v>1008</v>
      </c>
      <c r="J872">
        <v>0</v>
      </c>
      <c r="K872">
        <v>0</v>
      </c>
      <c r="L872">
        <v>1000</v>
      </c>
      <c r="M872">
        <v>0</v>
      </c>
      <c r="N872">
        <v>1</v>
      </c>
      <c r="O872" s="2">
        <v>870</v>
      </c>
    </row>
    <row r="873" spans="1:15" x14ac:dyDescent="0.25">
      <c r="A873" s="2">
        <v>871</v>
      </c>
      <c r="B873" t="s">
        <v>4632</v>
      </c>
      <c r="C873" t="s">
        <v>4633</v>
      </c>
      <c r="D873" t="s">
        <v>4634</v>
      </c>
      <c r="E873" t="s">
        <v>4635</v>
      </c>
      <c r="F873" t="s">
        <v>2870</v>
      </c>
      <c r="G873" t="s">
        <v>2870</v>
      </c>
      <c r="I873" t="s">
        <v>956</v>
      </c>
      <c r="J873">
        <v>0</v>
      </c>
      <c r="K873">
        <v>0</v>
      </c>
      <c r="L873">
        <v>1000</v>
      </c>
      <c r="M873">
        <v>0</v>
      </c>
      <c r="N873">
        <v>1</v>
      </c>
      <c r="O873" s="2">
        <v>871</v>
      </c>
    </row>
    <row r="874" spans="1:15" x14ac:dyDescent="0.25">
      <c r="A874" s="2">
        <v>872</v>
      </c>
      <c r="B874" t="s">
        <v>578</v>
      </c>
      <c r="C874" t="s">
        <v>579</v>
      </c>
      <c r="D874" t="s">
        <v>4636</v>
      </c>
      <c r="E874" t="s">
        <v>580</v>
      </c>
      <c r="F874" t="s">
        <v>581</v>
      </c>
      <c r="G874" t="s">
        <v>582</v>
      </c>
      <c r="I874" t="s">
        <v>956</v>
      </c>
      <c r="J874">
        <v>0</v>
      </c>
      <c r="K874">
        <v>0</v>
      </c>
      <c r="L874">
        <v>1000</v>
      </c>
      <c r="M874">
        <v>0</v>
      </c>
      <c r="N874">
        <v>1</v>
      </c>
      <c r="O874" s="2">
        <v>872</v>
      </c>
    </row>
    <row r="875" spans="1:15" x14ac:dyDescent="0.25">
      <c r="A875" s="2">
        <v>873</v>
      </c>
      <c r="B875" t="s">
        <v>4637</v>
      </c>
      <c r="C875" t="s">
        <v>4638</v>
      </c>
      <c r="D875" t="s">
        <v>4639</v>
      </c>
      <c r="E875" t="s">
        <v>4640</v>
      </c>
      <c r="F875" t="s">
        <v>2654</v>
      </c>
      <c r="G875" t="s">
        <v>2654</v>
      </c>
      <c r="I875" t="s">
        <v>1649</v>
      </c>
      <c r="J875">
        <v>0</v>
      </c>
      <c r="K875">
        <v>0</v>
      </c>
      <c r="L875">
        <v>1000</v>
      </c>
      <c r="M875">
        <v>0</v>
      </c>
      <c r="N875">
        <v>1</v>
      </c>
      <c r="O875" s="2">
        <v>873</v>
      </c>
    </row>
    <row r="876" spans="1:15" x14ac:dyDescent="0.25">
      <c r="A876" s="2">
        <v>874</v>
      </c>
      <c r="B876" t="s">
        <v>4641</v>
      </c>
      <c r="C876" t="s">
        <v>4642</v>
      </c>
      <c r="D876" t="s">
        <v>4643</v>
      </c>
      <c r="E876" t="s">
        <v>4644</v>
      </c>
      <c r="F876" t="s">
        <v>4645</v>
      </c>
      <c r="G876" t="s">
        <v>4646</v>
      </c>
      <c r="I876" t="s">
        <v>1165</v>
      </c>
      <c r="J876">
        <v>0</v>
      </c>
      <c r="K876">
        <v>0</v>
      </c>
      <c r="L876">
        <v>1000</v>
      </c>
      <c r="M876">
        <v>0</v>
      </c>
      <c r="N876">
        <v>1</v>
      </c>
      <c r="O876" s="2">
        <v>874</v>
      </c>
    </row>
    <row r="877" spans="1:15" x14ac:dyDescent="0.25">
      <c r="A877" s="2">
        <v>875</v>
      </c>
      <c r="B877" t="s">
        <v>4647</v>
      </c>
      <c r="C877" t="s">
        <v>4648</v>
      </c>
      <c r="D877" t="s">
        <v>4649</v>
      </c>
      <c r="E877" t="s">
        <v>4650</v>
      </c>
      <c r="F877" t="s">
        <v>4651</v>
      </c>
      <c r="G877" t="s">
        <v>4652</v>
      </c>
      <c r="I877" t="s">
        <v>932</v>
      </c>
      <c r="J877">
        <v>0</v>
      </c>
      <c r="K877">
        <v>0</v>
      </c>
      <c r="L877">
        <v>1000</v>
      </c>
      <c r="M877">
        <v>0</v>
      </c>
      <c r="N877">
        <v>1</v>
      </c>
      <c r="O877" s="2">
        <v>875</v>
      </c>
    </row>
    <row r="878" spans="1:15" x14ac:dyDescent="0.25">
      <c r="A878" s="2">
        <v>876</v>
      </c>
      <c r="B878" t="s">
        <v>4653</v>
      </c>
      <c r="C878" t="s">
        <v>4654</v>
      </c>
      <c r="D878" t="s">
        <v>4655</v>
      </c>
      <c r="E878" t="s">
        <v>4656</v>
      </c>
      <c r="F878" t="s">
        <v>4657</v>
      </c>
      <c r="G878" t="s">
        <v>4658</v>
      </c>
      <c r="I878" t="s">
        <v>956</v>
      </c>
      <c r="J878">
        <v>0</v>
      </c>
      <c r="K878">
        <v>0</v>
      </c>
      <c r="L878">
        <v>1000</v>
      </c>
      <c r="M878">
        <v>0</v>
      </c>
      <c r="N878">
        <v>1</v>
      </c>
      <c r="O878" s="2">
        <v>876</v>
      </c>
    </row>
    <row r="879" spans="1:15" x14ac:dyDescent="0.25">
      <c r="A879" s="2">
        <v>877</v>
      </c>
      <c r="B879" t="s">
        <v>4659</v>
      </c>
      <c r="C879" t="s">
        <v>4660</v>
      </c>
      <c r="D879" t="s">
        <v>4661</v>
      </c>
      <c r="E879" t="s">
        <v>4662</v>
      </c>
      <c r="F879" t="s">
        <v>4663</v>
      </c>
      <c r="G879" t="s">
        <v>4664</v>
      </c>
      <c r="I879" t="s">
        <v>956</v>
      </c>
      <c r="J879">
        <v>0</v>
      </c>
      <c r="K879">
        <v>0</v>
      </c>
      <c r="L879">
        <v>1000</v>
      </c>
      <c r="M879">
        <v>0</v>
      </c>
      <c r="N879">
        <v>1</v>
      </c>
      <c r="O879" s="2">
        <v>877</v>
      </c>
    </row>
    <row r="880" spans="1:15" x14ac:dyDescent="0.25">
      <c r="A880" s="2">
        <v>878</v>
      </c>
      <c r="B880" t="s">
        <v>4665</v>
      </c>
      <c r="C880" t="s">
        <v>4666</v>
      </c>
      <c r="D880" t="s">
        <v>4667</v>
      </c>
      <c r="E880" t="s">
        <v>4668</v>
      </c>
      <c r="F880" t="s">
        <v>4669</v>
      </c>
      <c r="G880" t="s">
        <v>4669</v>
      </c>
      <c r="I880" t="s">
        <v>956</v>
      </c>
      <c r="J880">
        <v>0</v>
      </c>
      <c r="K880">
        <v>0</v>
      </c>
      <c r="L880">
        <v>1000</v>
      </c>
      <c r="M880">
        <v>0</v>
      </c>
      <c r="N880">
        <v>1</v>
      </c>
      <c r="O880" s="2">
        <v>878</v>
      </c>
    </row>
    <row r="881" spans="1:20" x14ac:dyDescent="0.25">
      <c r="A881" s="2">
        <v>879</v>
      </c>
      <c r="B881" t="s">
        <v>4670</v>
      </c>
      <c r="C881" t="s">
        <v>4671</v>
      </c>
      <c r="D881" t="s">
        <v>4672</v>
      </c>
      <c r="E881" t="s">
        <v>4673</v>
      </c>
      <c r="F881" t="s">
        <v>3281</v>
      </c>
      <c r="G881" t="s">
        <v>3281</v>
      </c>
      <c r="I881" t="s">
        <v>1029</v>
      </c>
      <c r="J881">
        <v>0</v>
      </c>
      <c r="K881">
        <v>0</v>
      </c>
      <c r="L881">
        <v>1000</v>
      </c>
      <c r="M881">
        <v>0</v>
      </c>
      <c r="N881">
        <v>1</v>
      </c>
      <c r="O881" s="2">
        <v>879</v>
      </c>
    </row>
    <row r="882" spans="1:20" x14ac:dyDescent="0.25">
      <c r="A882" s="2">
        <v>880</v>
      </c>
      <c r="B882" t="s">
        <v>4674</v>
      </c>
      <c r="C882" t="s">
        <v>4675</v>
      </c>
      <c r="D882" t="s">
        <v>4676</v>
      </c>
      <c r="E882" t="s">
        <v>4677</v>
      </c>
      <c r="F882" t="s">
        <v>3532</v>
      </c>
      <c r="G882" t="s">
        <v>3532</v>
      </c>
      <c r="I882" t="s">
        <v>2328</v>
      </c>
      <c r="J882">
        <v>0</v>
      </c>
      <c r="K882">
        <v>0</v>
      </c>
      <c r="L882">
        <v>1000</v>
      </c>
      <c r="M882">
        <v>0</v>
      </c>
      <c r="N882">
        <v>1</v>
      </c>
      <c r="O882" s="2">
        <v>880</v>
      </c>
    </row>
    <row r="883" spans="1:20" x14ac:dyDescent="0.25">
      <c r="A883" s="2">
        <v>881</v>
      </c>
      <c r="B883" t="s">
        <v>4678</v>
      </c>
      <c r="C883" t="s">
        <v>4679</v>
      </c>
      <c r="D883" t="s">
        <v>4680</v>
      </c>
      <c r="E883" t="s">
        <v>4681</v>
      </c>
      <c r="F883" t="s">
        <v>4682</v>
      </c>
      <c r="G883" t="s">
        <v>4107</v>
      </c>
      <c r="I883" t="s">
        <v>1439</v>
      </c>
      <c r="J883">
        <v>0</v>
      </c>
      <c r="K883">
        <v>0</v>
      </c>
      <c r="L883">
        <v>1000</v>
      </c>
      <c r="M883">
        <v>0</v>
      </c>
      <c r="N883">
        <v>1</v>
      </c>
      <c r="O883" s="2">
        <v>881</v>
      </c>
    </row>
    <row r="884" spans="1:20" x14ac:dyDescent="0.25">
      <c r="A884" s="2">
        <v>882</v>
      </c>
      <c r="B884" t="s">
        <v>4683</v>
      </c>
      <c r="C884" t="s">
        <v>4684</v>
      </c>
      <c r="D884" t="s">
        <v>4685</v>
      </c>
      <c r="E884" t="s">
        <v>4686</v>
      </c>
      <c r="F884" t="s">
        <v>4687</v>
      </c>
      <c r="G884" t="s">
        <v>4687</v>
      </c>
      <c r="I884" t="s">
        <v>1003</v>
      </c>
      <c r="J884">
        <v>0</v>
      </c>
      <c r="K884">
        <v>0</v>
      </c>
      <c r="L884">
        <v>1000</v>
      </c>
      <c r="M884">
        <v>0</v>
      </c>
      <c r="N884">
        <v>1</v>
      </c>
      <c r="O884" s="2">
        <v>882</v>
      </c>
    </row>
    <row r="885" spans="1:20" x14ac:dyDescent="0.25">
      <c r="A885" s="2">
        <v>883</v>
      </c>
      <c r="B885" t="s">
        <v>583</v>
      </c>
      <c r="C885" t="s">
        <v>584</v>
      </c>
      <c r="D885" t="s">
        <v>4688</v>
      </c>
      <c r="E885" t="s">
        <v>585</v>
      </c>
      <c r="F885" t="s">
        <v>586</v>
      </c>
      <c r="G885" t="s">
        <v>586</v>
      </c>
      <c r="I885" t="s">
        <v>956</v>
      </c>
      <c r="J885">
        <v>0</v>
      </c>
      <c r="K885">
        <v>0</v>
      </c>
      <c r="L885">
        <v>1000</v>
      </c>
      <c r="M885">
        <v>0</v>
      </c>
      <c r="N885">
        <v>1</v>
      </c>
      <c r="O885" s="2">
        <v>883</v>
      </c>
    </row>
    <row r="886" spans="1:20" x14ac:dyDescent="0.25">
      <c r="A886" s="2">
        <v>884</v>
      </c>
      <c r="B886" t="s">
        <v>4689</v>
      </c>
      <c r="C886" t="s">
        <v>4690</v>
      </c>
      <c r="D886" t="s">
        <v>4691</v>
      </c>
      <c r="E886" t="s">
        <v>4692</v>
      </c>
      <c r="F886" t="s">
        <v>4693</v>
      </c>
      <c r="G886" t="s">
        <v>4694</v>
      </c>
      <c r="I886" t="s">
        <v>1123</v>
      </c>
      <c r="J886">
        <v>0</v>
      </c>
      <c r="K886">
        <v>0</v>
      </c>
      <c r="L886">
        <v>1000</v>
      </c>
      <c r="M886">
        <v>0</v>
      </c>
      <c r="N886">
        <v>1</v>
      </c>
      <c r="O886" s="2">
        <v>884</v>
      </c>
      <c r="T886" s="23"/>
    </row>
    <row r="887" spans="1:20" x14ac:dyDescent="0.25">
      <c r="A887" s="2">
        <v>885</v>
      </c>
      <c r="B887" t="s">
        <v>4695</v>
      </c>
      <c r="C887" t="s">
        <v>4696</v>
      </c>
      <c r="D887" t="s">
        <v>4697</v>
      </c>
      <c r="E887" t="s">
        <v>4698</v>
      </c>
      <c r="F887" t="s">
        <v>4699</v>
      </c>
      <c r="G887" t="s">
        <v>4700</v>
      </c>
      <c r="I887" t="s">
        <v>937</v>
      </c>
      <c r="J887">
        <v>0</v>
      </c>
      <c r="K887">
        <v>0</v>
      </c>
      <c r="L887">
        <v>1000</v>
      </c>
      <c r="M887">
        <v>0</v>
      </c>
      <c r="N887">
        <v>1</v>
      </c>
      <c r="O887" s="2">
        <v>885</v>
      </c>
    </row>
    <row r="888" spans="1:20" x14ac:dyDescent="0.25">
      <c r="A888" s="2">
        <v>886</v>
      </c>
      <c r="B888" t="s">
        <v>4701</v>
      </c>
      <c r="C888" t="s">
        <v>4702</v>
      </c>
      <c r="D888" t="s">
        <v>4703</v>
      </c>
      <c r="E888" t="s">
        <v>4704</v>
      </c>
      <c r="I888" t="s">
        <v>1165</v>
      </c>
      <c r="J888">
        <v>0</v>
      </c>
      <c r="K888">
        <v>0</v>
      </c>
      <c r="L888">
        <v>1000</v>
      </c>
      <c r="M888">
        <v>0</v>
      </c>
      <c r="N888">
        <v>1</v>
      </c>
      <c r="O888" s="2">
        <v>886</v>
      </c>
    </row>
    <row r="889" spans="1:20" x14ac:dyDescent="0.25">
      <c r="A889" s="2">
        <v>887</v>
      </c>
      <c r="B889" t="s">
        <v>4705</v>
      </c>
      <c r="C889" t="s">
        <v>4706</v>
      </c>
      <c r="D889" t="s">
        <v>4707</v>
      </c>
      <c r="E889" t="s">
        <v>4708</v>
      </c>
      <c r="F889" t="s">
        <v>3220</v>
      </c>
      <c r="G889" t="s">
        <v>3220</v>
      </c>
      <c r="I889" t="s">
        <v>956</v>
      </c>
      <c r="J889">
        <v>0</v>
      </c>
      <c r="K889">
        <v>0</v>
      </c>
      <c r="L889">
        <v>1000</v>
      </c>
      <c r="M889">
        <v>0</v>
      </c>
      <c r="N889">
        <v>1</v>
      </c>
      <c r="O889" s="2">
        <v>887</v>
      </c>
    </row>
    <row r="890" spans="1:20" x14ac:dyDescent="0.25">
      <c r="A890" s="2">
        <v>888</v>
      </c>
      <c r="B890" t="s">
        <v>4709</v>
      </c>
      <c r="C890" t="s">
        <v>4710</v>
      </c>
      <c r="D890" t="s">
        <v>4711</v>
      </c>
      <c r="E890" t="s">
        <v>4712</v>
      </c>
      <c r="F890" t="s">
        <v>4713</v>
      </c>
      <c r="G890" t="s">
        <v>4713</v>
      </c>
      <c r="I890" t="s">
        <v>1003</v>
      </c>
      <c r="J890">
        <v>0</v>
      </c>
      <c r="K890">
        <v>0</v>
      </c>
      <c r="L890">
        <v>1000</v>
      </c>
      <c r="M890">
        <v>0</v>
      </c>
      <c r="N890">
        <v>1</v>
      </c>
      <c r="O890" s="2">
        <v>888</v>
      </c>
    </row>
    <row r="891" spans="1:20" x14ac:dyDescent="0.25">
      <c r="A891" s="2">
        <v>889</v>
      </c>
      <c r="B891" t="s">
        <v>4714</v>
      </c>
      <c r="C891" t="s">
        <v>4715</v>
      </c>
      <c r="D891" t="s">
        <v>4716</v>
      </c>
      <c r="E891" t="s">
        <v>4717</v>
      </c>
      <c r="F891" t="s">
        <v>4718</v>
      </c>
      <c r="G891" t="s">
        <v>4719</v>
      </c>
      <c r="I891" t="s">
        <v>950</v>
      </c>
      <c r="J891">
        <v>0</v>
      </c>
      <c r="K891">
        <v>0</v>
      </c>
      <c r="L891">
        <v>1000</v>
      </c>
      <c r="M891">
        <v>0</v>
      </c>
      <c r="N891">
        <v>1</v>
      </c>
      <c r="O891" s="2">
        <v>889</v>
      </c>
    </row>
    <row r="892" spans="1:20" x14ac:dyDescent="0.25">
      <c r="A892" s="2">
        <v>890</v>
      </c>
      <c r="B892" t="s">
        <v>4720</v>
      </c>
      <c r="C892" t="s">
        <v>4721</v>
      </c>
      <c r="D892" t="s">
        <v>4722</v>
      </c>
      <c r="E892" t="s">
        <v>4723</v>
      </c>
      <c r="F892" t="s">
        <v>4724</v>
      </c>
      <c r="G892" t="s">
        <v>4725</v>
      </c>
      <c r="I892" t="s">
        <v>1093</v>
      </c>
      <c r="J892">
        <v>0</v>
      </c>
      <c r="K892">
        <v>0</v>
      </c>
      <c r="L892">
        <v>1000</v>
      </c>
      <c r="M892">
        <v>0</v>
      </c>
      <c r="N892">
        <v>1</v>
      </c>
      <c r="O892" s="2">
        <v>890</v>
      </c>
    </row>
    <row r="893" spans="1:20" x14ac:dyDescent="0.25">
      <c r="A893" s="2">
        <v>891</v>
      </c>
      <c r="B893" t="s">
        <v>4726</v>
      </c>
      <c r="C893" t="s">
        <v>4727</v>
      </c>
      <c r="D893" t="s">
        <v>4728</v>
      </c>
      <c r="E893" t="s">
        <v>4729</v>
      </c>
      <c r="F893" t="s">
        <v>4730</v>
      </c>
      <c r="G893" t="s">
        <v>4730</v>
      </c>
      <c r="I893" t="s">
        <v>1165</v>
      </c>
      <c r="J893">
        <v>0</v>
      </c>
      <c r="K893">
        <v>0</v>
      </c>
      <c r="L893">
        <v>1000</v>
      </c>
      <c r="M893">
        <v>0</v>
      </c>
      <c r="N893">
        <v>1</v>
      </c>
      <c r="O893" s="2">
        <v>891</v>
      </c>
    </row>
    <row r="894" spans="1:20" x14ac:dyDescent="0.25">
      <c r="A894" s="2">
        <v>892</v>
      </c>
      <c r="B894" t="s">
        <v>4731</v>
      </c>
      <c r="C894" t="s">
        <v>4732</v>
      </c>
      <c r="D894" t="s">
        <v>4733</v>
      </c>
      <c r="E894" t="s">
        <v>4734</v>
      </c>
      <c r="F894" t="s">
        <v>4735</v>
      </c>
      <c r="G894" t="s">
        <v>4735</v>
      </c>
      <c r="I894" t="s">
        <v>956</v>
      </c>
      <c r="J894">
        <v>0</v>
      </c>
      <c r="K894">
        <v>0</v>
      </c>
      <c r="L894">
        <v>1000</v>
      </c>
      <c r="M894">
        <v>0</v>
      </c>
      <c r="N894">
        <v>1</v>
      </c>
      <c r="O894" s="2">
        <v>892</v>
      </c>
    </row>
    <row r="895" spans="1:20" x14ac:dyDescent="0.25">
      <c r="A895" s="2">
        <v>893</v>
      </c>
      <c r="B895" t="s">
        <v>4736</v>
      </c>
      <c r="C895" t="s">
        <v>4737</v>
      </c>
      <c r="D895" t="s">
        <v>4738</v>
      </c>
      <c r="E895" t="s">
        <v>4739</v>
      </c>
      <c r="F895" t="s">
        <v>4740</v>
      </c>
      <c r="G895" t="s">
        <v>4740</v>
      </c>
      <c r="I895" t="s">
        <v>995</v>
      </c>
      <c r="J895">
        <v>0</v>
      </c>
      <c r="K895">
        <v>0</v>
      </c>
      <c r="L895">
        <v>1000</v>
      </c>
      <c r="M895">
        <v>0</v>
      </c>
      <c r="N895">
        <v>1</v>
      </c>
      <c r="O895" s="2">
        <v>893</v>
      </c>
    </row>
    <row r="896" spans="1:20" x14ac:dyDescent="0.25">
      <c r="A896" s="2">
        <v>894</v>
      </c>
      <c r="B896" t="s">
        <v>587</v>
      </c>
      <c r="C896" t="s">
        <v>588</v>
      </c>
      <c r="D896" t="s">
        <v>4741</v>
      </c>
      <c r="E896" t="s">
        <v>589</v>
      </c>
      <c r="F896" t="s">
        <v>590</v>
      </c>
      <c r="G896" t="s">
        <v>590</v>
      </c>
      <c r="I896" t="s">
        <v>1123</v>
      </c>
      <c r="J896">
        <v>0</v>
      </c>
      <c r="K896">
        <v>0</v>
      </c>
      <c r="L896">
        <v>1000</v>
      </c>
      <c r="M896">
        <v>0</v>
      </c>
      <c r="N896">
        <v>1</v>
      </c>
      <c r="O896" s="2">
        <v>894</v>
      </c>
    </row>
    <row r="897" spans="1:20" x14ac:dyDescent="0.25">
      <c r="A897" s="2">
        <v>895</v>
      </c>
      <c r="B897" t="s">
        <v>4742</v>
      </c>
      <c r="C897" t="s">
        <v>4743</v>
      </c>
      <c r="D897" t="s">
        <v>4744</v>
      </c>
      <c r="E897" t="s">
        <v>4745</v>
      </c>
      <c r="F897" t="s">
        <v>4746</v>
      </c>
      <c r="G897" t="s">
        <v>4747</v>
      </c>
      <c r="I897" t="s">
        <v>1118</v>
      </c>
      <c r="J897">
        <v>0</v>
      </c>
      <c r="K897">
        <v>0</v>
      </c>
      <c r="L897">
        <v>1000</v>
      </c>
      <c r="M897">
        <v>0</v>
      </c>
      <c r="N897">
        <v>1</v>
      </c>
      <c r="O897" s="2">
        <v>895</v>
      </c>
    </row>
    <row r="898" spans="1:20" x14ac:dyDescent="0.25">
      <c r="A898" s="2">
        <v>896</v>
      </c>
      <c r="B898" t="s">
        <v>4748</v>
      </c>
      <c r="C898" t="s">
        <v>4749</v>
      </c>
      <c r="D898" t="s">
        <v>4750</v>
      </c>
      <c r="E898" t="s">
        <v>4751</v>
      </c>
      <c r="F898" t="s">
        <v>4325</v>
      </c>
      <c r="G898" t="s">
        <v>4325</v>
      </c>
      <c r="I898" t="s">
        <v>956</v>
      </c>
      <c r="J898">
        <v>0</v>
      </c>
      <c r="K898">
        <v>0</v>
      </c>
      <c r="L898">
        <v>1000</v>
      </c>
      <c r="M898">
        <v>0</v>
      </c>
      <c r="N898">
        <v>1</v>
      </c>
      <c r="O898" s="2">
        <v>896</v>
      </c>
      <c r="T898" s="23"/>
    </row>
    <row r="899" spans="1:20" x14ac:dyDescent="0.25">
      <c r="A899" s="2">
        <v>897</v>
      </c>
      <c r="B899" t="s">
        <v>4752</v>
      </c>
      <c r="C899" t="s">
        <v>4753</v>
      </c>
      <c r="D899" t="s">
        <v>4754</v>
      </c>
      <c r="E899" t="s">
        <v>4755</v>
      </c>
      <c r="F899" t="s">
        <v>2363</v>
      </c>
      <c r="G899" t="s">
        <v>2363</v>
      </c>
      <c r="I899" t="s">
        <v>1003</v>
      </c>
      <c r="J899">
        <v>0</v>
      </c>
      <c r="K899">
        <v>0</v>
      </c>
      <c r="L899">
        <v>1000</v>
      </c>
      <c r="M899">
        <v>0</v>
      </c>
      <c r="N899">
        <v>1</v>
      </c>
      <c r="O899" s="2">
        <v>897</v>
      </c>
    </row>
    <row r="900" spans="1:20" x14ac:dyDescent="0.25">
      <c r="A900" s="2">
        <v>898</v>
      </c>
      <c r="B900" t="s">
        <v>591</v>
      </c>
      <c r="C900" t="s">
        <v>592</v>
      </c>
      <c r="D900" t="s">
        <v>4756</v>
      </c>
      <c r="E900" t="s">
        <v>593</v>
      </c>
      <c r="F900" t="s">
        <v>594</v>
      </c>
      <c r="G900" t="s">
        <v>595</v>
      </c>
      <c r="I900" t="s">
        <v>1003</v>
      </c>
      <c r="J900">
        <v>0</v>
      </c>
      <c r="K900">
        <v>0</v>
      </c>
      <c r="L900">
        <v>1000</v>
      </c>
      <c r="M900">
        <v>0</v>
      </c>
      <c r="N900">
        <v>1</v>
      </c>
      <c r="O900" s="2">
        <v>898</v>
      </c>
    </row>
    <row r="901" spans="1:20" x14ac:dyDescent="0.25">
      <c r="A901" s="2">
        <v>899</v>
      </c>
      <c r="B901" t="s">
        <v>4757</v>
      </c>
      <c r="C901" t="s">
        <v>4758</v>
      </c>
      <c r="D901" t="s">
        <v>4759</v>
      </c>
      <c r="E901" t="s">
        <v>4760</v>
      </c>
      <c r="F901" t="s">
        <v>3018</v>
      </c>
      <c r="G901" t="s">
        <v>3018</v>
      </c>
      <c r="I901" t="s">
        <v>3270</v>
      </c>
      <c r="J901">
        <v>0</v>
      </c>
      <c r="K901">
        <v>0</v>
      </c>
      <c r="L901">
        <v>1000</v>
      </c>
      <c r="M901">
        <v>0</v>
      </c>
      <c r="N901">
        <v>1</v>
      </c>
      <c r="O901" s="2">
        <v>899</v>
      </c>
    </row>
    <row r="902" spans="1:20" x14ac:dyDescent="0.25">
      <c r="A902" s="2">
        <v>900</v>
      </c>
      <c r="B902" t="s">
        <v>4761</v>
      </c>
      <c r="C902" t="s">
        <v>4762</v>
      </c>
      <c r="D902" t="s">
        <v>4763</v>
      </c>
      <c r="E902" t="s">
        <v>4764</v>
      </c>
      <c r="F902" t="s">
        <v>4765</v>
      </c>
      <c r="G902" t="s">
        <v>1708</v>
      </c>
      <c r="I902" t="s">
        <v>995</v>
      </c>
      <c r="J902">
        <v>0</v>
      </c>
      <c r="K902">
        <v>0</v>
      </c>
      <c r="L902">
        <v>1000</v>
      </c>
      <c r="M902">
        <v>0</v>
      </c>
      <c r="N902">
        <v>1</v>
      </c>
      <c r="O902" s="2">
        <v>900</v>
      </c>
    </row>
    <row r="903" spans="1:20" x14ac:dyDescent="0.25">
      <c r="A903" s="2">
        <v>901</v>
      </c>
      <c r="B903" t="s">
        <v>4766</v>
      </c>
      <c r="C903" t="s">
        <v>4767</v>
      </c>
      <c r="D903" t="s">
        <v>4768</v>
      </c>
      <c r="E903" t="s">
        <v>4769</v>
      </c>
      <c r="F903" t="s">
        <v>4770</v>
      </c>
      <c r="G903" t="s">
        <v>4771</v>
      </c>
      <c r="I903" t="s">
        <v>1093</v>
      </c>
      <c r="J903">
        <v>0</v>
      </c>
      <c r="K903">
        <v>0</v>
      </c>
      <c r="L903">
        <v>1000</v>
      </c>
      <c r="M903">
        <v>0</v>
      </c>
      <c r="N903">
        <v>1</v>
      </c>
      <c r="O903" s="2">
        <v>901</v>
      </c>
    </row>
    <row r="904" spans="1:20" x14ac:dyDescent="0.25">
      <c r="A904" s="2">
        <v>902</v>
      </c>
      <c r="B904" t="s">
        <v>4772</v>
      </c>
      <c r="C904" t="s">
        <v>4773</v>
      </c>
      <c r="D904" t="s">
        <v>4774</v>
      </c>
      <c r="E904" t="s">
        <v>4775</v>
      </c>
      <c r="F904" t="s">
        <v>2363</v>
      </c>
      <c r="G904" t="s">
        <v>2363</v>
      </c>
      <c r="I904" t="s">
        <v>997</v>
      </c>
      <c r="J904">
        <v>0</v>
      </c>
      <c r="K904">
        <v>0</v>
      </c>
      <c r="L904">
        <v>1000</v>
      </c>
      <c r="M904">
        <v>0</v>
      </c>
      <c r="N904">
        <v>1</v>
      </c>
      <c r="O904" s="2">
        <v>902</v>
      </c>
    </row>
    <row r="905" spans="1:20" x14ac:dyDescent="0.25">
      <c r="A905" s="2">
        <v>903</v>
      </c>
      <c r="B905" t="s">
        <v>4776</v>
      </c>
      <c r="C905" t="s">
        <v>4777</v>
      </c>
      <c r="D905" t="s">
        <v>4778</v>
      </c>
      <c r="E905" t="s">
        <v>4779</v>
      </c>
      <c r="F905" t="s">
        <v>4780</v>
      </c>
      <c r="G905" t="s">
        <v>4780</v>
      </c>
      <c r="I905" t="s">
        <v>1104</v>
      </c>
      <c r="J905">
        <v>0</v>
      </c>
      <c r="K905">
        <v>0</v>
      </c>
      <c r="L905">
        <v>1000</v>
      </c>
      <c r="M905">
        <v>0</v>
      </c>
      <c r="N905">
        <v>1</v>
      </c>
      <c r="O905" s="2">
        <v>903</v>
      </c>
    </row>
    <row r="906" spans="1:20" x14ac:dyDescent="0.25">
      <c r="A906" s="2">
        <v>904</v>
      </c>
      <c r="B906" t="s">
        <v>4781</v>
      </c>
      <c r="C906" t="s">
        <v>4782</v>
      </c>
      <c r="D906" t="s">
        <v>4783</v>
      </c>
      <c r="E906" t="s">
        <v>4784</v>
      </c>
      <c r="F906" t="s">
        <v>4785</v>
      </c>
      <c r="G906" t="s">
        <v>4786</v>
      </c>
      <c r="I906" t="s">
        <v>1008</v>
      </c>
      <c r="J906">
        <v>0</v>
      </c>
      <c r="K906">
        <v>0</v>
      </c>
      <c r="L906">
        <v>1000</v>
      </c>
      <c r="M906">
        <v>0</v>
      </c>
      <c r="N906">
        <v>1</v>
      </c>
      <c r="O906" s="2">
        <v>904</v>
      </c>
    </row>
    <row r="907" spans="1:20" x14ac:dyDescent="0.25">
      <c r="A907" s="2">
        <v>905</v>
      </c>
      <c r="B907" t="s">
        <v>4787</v>
      </c>
      <c r="C907" t="s">
        <v>4788</v>
      </c>
      <c r="D907" t="s">
        <v>4789</v>
      </c>
      <c r="E907" t="s">
        <v>4790</v>
      </c>
      <c r="F907" t="s">
        <v>4791</v>
      </c>
      <c r="G907" t="s">
        <v>4791</v>
      </c>
      <c r="I907" t="s">
        <v>956</v>
      </c>
      <c r="J907">
        <v>0</v>
      </c>
      <c r="K907">
        <v>0</v>
      </c>
      <c r="L907">
        <v>1000</v>
      </c>
      <c r="M907">
        <v>0</v>
      </c>
      <c r="N907">
        <v>1</v>
      </c>
      <c r="O907" s="2">
        <v>905</v>
      </c>
    </row>
    <row r="908" spans="1:20" x14ac:dyDescent="0.25">
      <c r="A908" s="2">
        <v>906</v>
      </c>
      <c r="B908" t="s">
        <v>596</v>
      </c>
      <c r="C908" t="s">
        <v>597</v>
      </c>
      <c r="D908" t="s">
        <v>4792</v>
      </c>
      <c r="E908" t="s">
        <v>598</v>
      </c>
      <c r="F908" t="s">
        <v>364</v>
      </c>
      <c r="G908" t="s">
        <v>364</v>
      </c>
      <c r="I908" t="s">
        <v>984</v>
      </c>
      <c r="J908">
        <v>0</v>
      </c>
      <c r="K908">
        <v>0</v>
      </c>
      <c r="L908">
        <v>1000</v>
      </c>
      <c r="M908">
        <v>0</v>
      </c>
      <c r="N908">
        <v>1</v>
      </c>
      <c r="O908" s="2">
        <v>906</v>
      </c>
    </row>
    <row r="909" spans="1:20" x14ac:dyDescent="0.25">
      <c r="A909" s="2">
        <v>907</v>
      </c>
      <c r="B909" t="s">
        <v>4793</v>
      </c>
      <c r="C909" t="s">
        <v>2343</v>
      </c>
      <c r="D909" t="s">
        <v>4794</v>
      </c>
      <c r="E909" t="s">
        <v>4795</v>
      </c>
      <c r="F909" t="s">
        <v>2346</v>
      </c>
      <c r="G909" t="s">
        <v>2346</v>
      </c>
      <c r="I909" t="s">
        <v>956</v>
      </c>
      <c r="J909">
        <v>0</v>
      </c>
      <c r="K909">
        <v>0</v>
      </c>
      <c r="L909">
        <v>1000</v>
      </c>
      <c r="M909">
        <v>0</v>
      </c>
      <c r="N909">
        <v>1</v>
      </c>
      <c r="O909" s="2">
        <v>907</v>
      </c>
    </row>
    <row r="910" spans="1:20" x14ac:dyDescent="0.25">
      <c r="A910" s="2">
        <v>908</v>
      </c>
      <c r="B910" t="s">
        <v>4796</v>
      </c>
      <c r="C910" t="s">
        <v>4797</v>
      </c>
      <c r="D910" t="s">
        <v>4798</v>
      </c>
      <c r="E910" t="s">
        <v>4799</v>
      </c>
      <c r="I910" t="s">
        <v>1093</v>
      </c>
      <c r="J910">
        <v>0</v>
      </c>
      <c r="K910">
        <v>0</v>
      </c>
      <c r="L910">
        <v>1000</v>
      </c>
      <c r="M910">
        <v>0</v>
      </c>
      <c r="N910">
        <v>1</v>
      </c>
      <c r="O910" s="2">
        <v>908</v>
      </c>
    </row>
    <row r="911" spans="1:20" x14ac:dyDescent="0.25">
      <c r="A911" s="2">
        <v>909</v>
      </c>
      <c r="B911" t="s">
        <v>4800</v>
      </c>
      <c r="C911" t="s">
        <v>4801</v>
      </c>
      <c r="D911" t="s">
        <v>4802</v>
      </c>
      <c r="E911" t="s">
        <v>4803</v>
      </c>
      <c r="F911" t="s">
        <v>4804</v>
      </c>
      <c r="G911" t="s">
        <v>4804</v>
      </c>
      <c r="I911" t="s">
        <v>921</v>
      </c>
      <c r="J911">
        <v>0</v>
      </c>
      <c r="K911">
        <v>0</v>
      </c>
      <c r="L911">
        <v>1000</v>
      </c>
      <c r="M911">
        <v>0</v>
      </c>
      <c r="N911">
        <v>1</v>
      </c>
      <c r="O911" s="2">
        <v>909</v>
      </c>
    </row>
    <row r="912" spans="1:20" x14ac:dyDescent="0.25">
      <c r="A912" s="2">
        <v>910</v>
      </c>
      <c r="B912" t="s">
        <v>4805</v>
      </c>
      <c r="C912" t="s">
        <v>4806</v>
      </c>
      <c r="D912" t="s">
        <v>4807</v>
      </c>
      <c r="E912" t="s">
        <v>4808</v>
      </c>
      <c r="F912" t="s">
        <v>395</v>
      </c>
      <c r="G912" t="s">
        <v>656</v>
      </c>
      <c r="I912" t="s">
        <v>921</v>
      </c>
      <c r="J912">
        <v>0</v>
      </c>
      <c r="K912">
        <v>0</v>
      </c>
      <c r="L912">
        <v>1000</v>
      </c>
      <c r="M912">
        <v>0</v>
      </c>
      <c r="N912">
        <v>1</v>
      </c>
      <c r="O912" s="2">
        <v>910</v>
      </c>
    </row>
    <row r="913" spans="1:15" x14ac:dyDescent="0.25">
      <c r="A913" s="2">
        <v>911</v>
      </c>
      <c r="B913" t="s">
        <v>4809</v>
      </c>
      <c r="C913" t="s">
        <v>4810</v>
      </c>
      <c r="D913" t="s">
        <v>4811</v>
      </c>
      <c r="E913" t="s">
        <v>4812</v>
      </c>
      <c r="F913" t="s">
        <v>372</v>
      </c>
      <c r="G913" t="s">
        <v>372</v>
      </c>
      <c r="I913" t="s">
        <v>1297</v>
      </c>
      <c r="J913">
        <v>0</v>
      </c>
      <c r="K913">
        <v>0</v>
      </c>
      <c r="L913">
        <v>1000</v>
      </c>
      <c r="M913">
        <v>0</v>
      </c>
      <c r="N913">
        <v>1</v>
      </c>
      <c r="O913" s="2">
        <v>911</v>
      </c>
    </row>
    <row r="914" spans="1:15" x14ac:dyDescent="0.25">
      <c r="A914" s="2">
        <v>912</v>
      </c>
      <c r="B914" t="s">
        <v>4813</v>
      </c>
      <c r="C914" t="s">
        <v>4814</v>
      </c>
      <c r="D914" t="s">
        <v>4815</v>
      </c>
      <c r="E914" t="s">
        <v>4816</v>
      </c>
      <c r="F914" t="s">
        <v>4817</v>
      </c>
      <c r="G914" t="s">
        <v>4817</v>
      </c>
      <c r="I914" t="s">
        <v>937</v>
      </c>
      <c r="J914">
        <v>0</v>
      </c>
      <c r="K914">
        <v>0</v>
      </c>
      <c r="L914">
        <v>1000</v>
      </c>
      <c r="M914">
        <v>0</v>
      </c>
      <c r="N914">
        <v>1</v>
      </c>
      <c r="O914" s="2">
        <v>912</v>
      </c>
    </row>
    <row r="915" spans="1:15" x14ac:dyDescent="0.25">
      <c r="A915" s="2">
        <v>913</v>
      </c>
      <c r="B915" t="s">
        <v>4818</v>
      </c>
      <c r="C915" t="s">
        <v>4819</v>
      </c>
      <c r="D915" t="s">
        <v>4820</v>
      </c>
      <c r="E915" t="s">
        <v>4821</v>
      </c>
      <c r="F915" t="s">
        <v>4822</v>
      </c>
      <c r="G915" t="s">
        <v>4823</v>
      </c>
      <c r="I915" t="s">
        <v>4540</v>
      </c>
      <c r="J915">
        <v>0</v>
      </c>
      <c r="K915">
        <v>0</v>
      </c>
      <c r="L915">
        <v>1000</v>
      </c>
      <c r="M915">
        <v>0</v>
      </c>
      <c r="N915">
        <v>1</v>
      </c>
      <c r="O915" s="2">
        <v>913</v>
      </c>
    </row>
    <row r="916" spans="1:15" x14ac:dyDescent="0.25">
      <c r="A916" s="2">
        <v>914</v>
      </c>
      <c r="B916" t="s">
        <v>4824</v>
      </c>
      <c r="C916" t="s">
        <v>4825</v>
      </c>
      <c r="D916" t="s">
        <v>4826</v>
      </c>
      <c r="E916" t="s">
        <v>4827</v>
      </c>
      <c r="F916" t="s">
        <v>4828</v>
      </c>
      <c r="G916" t="s">
        <v>4829</v>
      </c>
      <c r="I916" t="s">
        <v>1176</v>
      </c>
      <c r="J916">
        <v>0</v>
      </c>
      <c r="K916">
        <v>0</v>
      </c>
      <c r="L916">
        <v>1000</v>
      </c>
      <c r="M916">
        <v>0</v>
      </c>
      <c r="N916">
        <v>1</v>
      </c>
      <c r="O916" s="2">
        <v>914</v>
      </c>
    </row>
    <row r="917" spans="1:15" x14ac:dyDescent="0.25">
      <c r="A917" s="2">
        <v>915</v>
      </c>
      <c r="B917" t="s">
        <v>599</v>
      </c>
      <c r="C917" t="s">
        <v>600</v>
      </c>
      <c r="D917" t="s">
        <v>4830</v>
      </c>
      <c r="E917" t="s">
        <v>601</v>
      </c>
      <c r="F917" t="s">
        <v>522</v>
      </c>
      <c r="G917" t="s">
        <v>602</v>
      </c>
      <c r="I917" t="s">
        <v>1414</v>
      </c>
      <c r="J917">
        <v>0</v>
      </c>
      <c r="K917">
        <v>0</v>
      </c>
      <c r="L917">
        <v>1000</v>
      </c>
      <c r="M917">
        <v>0</v>
      </c>
      <c r="N917">
        <v>1</v>
      </c>
      <c r="O917" s="2">
        <v>915</v>
      </c>
    </row>
    <row r="918" spans="1:15" x14ac:dyDescent="0.25">
      <c r="A918" s="2">
        <v>916</v>
      </c>
      <c r="B918" t="s">
        <v>4831</v>
      </c>
      <c r="C918" t="s">
        <v>4832</v>
      </c>
      <c r="D918" t="s">
        <v>4833</v>
      </c>
      <c r="E918" t="s">
        <v>4834</v>
      </c>
      <c r="F918" t="s">
        <v>1040</v>
      </c>
      <c r="G918" t="s">
        <v>1040</v>
      </c>
      <c r="I918" t="s">
        <v>970</v>
      </c>
      <c r="J918">
        <v>0</v>
      </c>
      <c r="K918">
        <v>0</v>
      </c>
      <c r="L918">
        <v>1000</v>
      </c>
      <c r="M918">
        <v>0</v>
      </c>
      <c r="N918">
        <v>1</v>
      </c>
      <c r="O918" s="2">
        <v>916</v>
      </c>
    </row>
    <row r="919" spans="1:15" x14ac:dyDescent="0.25">
      <c r="A919" s="2">
        <v>917</v>
      </c>
      <c r="B919" t="s">
        <v>4835</v>
      </c>
      <c r="C919" t="s">
        <v>4836</v>
      </c>
      <c r="D919" t="s">
        <v>4837</v>
      </c>
      <c r="E919" t="s">
        <v>4838</v>
      </c>
      <c r="F919" t="s">
        <v>395</v>
      </c>
      <c r="G919" t="s">
        <v>656</v>
      </c>
      <c r="I919" t="s">
        <v>1468</v>
      </c>
      <c r="J919">
        <v>0</v>
      </c>
      <c r="K919">
        <v>0</v>
      </c>
      <c r="L919">
        <v>1000</v>
      </c>
      <c r="M919">
        <v>0</v>
      </c>
      <c r="N919">
        <v>1</v>
      </c>
      <c r="O919" s="2">
        <v>917</v>
      </c>
    </row>
    <row r="920" spans="1:15" x14ac:dyDescent="0.25">
      <c r="A920" s="2">
        <v>918</v>
      </c>
      <c r="B920" t="s">
        <v>4839</v>
      </c>
      <c r="C920" t="s">
        <v>4840</v>
      </c>
      <c r="D920" t="s">
        <v>4841</v>
      </c>
      <c r="E920" t="s">
        <v>4842</v>
      </c>
      <c r="F920" t="s">
        <v>4843</v>
      </c>
      <c r="G920" t="s">
        <v>4843</v>
      </c>
      <c r="I920" t="s">
        <v>956</v>
      </c>
      <c r="J920">
        <v>0</v>
      </c>
      <c r="K920">
        <v>0</v>
      </c>
      <c r="L920">
        <v>1000</v>
      </c>
      <c r="M920">
        <v>0</v>
      </c>
      <c r="N920">
        <v>1</v>
      </c>
      <c r="O920" s="2">
        <v>918</v>
      </c>
    </row>
    <row r="921" spans="1:15" x14ac:dyDescent="0.25">
      <c r="A921" s="2">
        <v>919</v>
      </c>
      <c r="B921" t="s">
        <v>4844</v>
      </c>
      <c r="C921" t="s">
        <v>4845</v>
      </c>
      <c r="D921" t="s">
        <v>4846</v>
      </c>
      <c r="E921" t="s">
        <v>4847</v>
      </c>
      <c r="F921" t="s">
        <v>526</v>
      </c>
      <c r="G921" t="s">
        <v>526</v>
      </c>
      <c r="I921" t="s">
        <v>1532</v>
      </c>
      <c r="J921">
        <v>0</v>
      </c>
      <c r="K921">
        <v>0</v>
      </c>
      <c r="L921">
        <v>1000</v>
      </c>
      <c r="M921">
        <v>0</v>
      </c>
      <c r="N921">
        <v>1</v>
      </c>
      <c r="O921" s="2">
        <v>919</v>
      </c>
    </row>
    <row r="922" spans="1:15" x14ac:dyDescent="0.25">
      <c r="A922" s="2">
        <v>920</v>
      </c>
      <c r="B922" t="s">
        <v>4848</v>
      </c>
      <c r="C922" t="s">
        <v>4849</v>
      </c>
      <c r="D922" t="s">
        <v>4850</v>
      </c>
      <c r="E922" t="s">
        <v>4851</v>
      </c>
      <c r="F922" t="s">
        <v>4852</v>
      </c>
      <c r="G922" t="s">
        <v>4853</v>
      </c>
      <c r="I922" t="s">
        <v>1499</v>
      </c>
      <c r="J922">
        <v>0</v>
      </c>
      <c r="K922">
        <v>0</v>
      </c>
      <c r="L922">
        <v>1000</v>
      </c>
      <c r="M922">
        <v>0</v>
      </c>
      <c r="N922">
        <v>1</v>
      </c>
      <c r="O922" s="2">
        <v>920</v>
      </c>
    </row>
    <row r="923" spans="1:15" x14ac:dyDescent="0.25">
      <c r="A923" s="2">
        <v>921</v>
      </c>
      <c r="B923" t="s">
        <v>4854</v>
      </c>
      <c r="C923" t="s">
        <v>4855</v>
      </c>
      <c r="D923" t="s">
        <v>4856</v>
      </c>
      <c r="E923" t="s">
        <v>4857</v>
      </c>
      <c r="F923" t="s">
        <v>3349</v>
      </c>
      <c r="G923" t="s">
        <v>3349</v>
      </c>
      <c r="I923" t="s">
        <v>1176</v>
      </c>
      <c r="J923">
        <v>0</v>
      </c>
      <c r="K923">
        <v>0</v>
      </c>
      <c r="L923">
        <v>1000</v>
      </c>
      <c r="M923">
        <v>0</v>
      </c>
      <c r="N923">
        <v>1</v>
      </c>
      <c r="O923" s="2">
        <v>921</v>
      </c>
    </row>
    <row r="924" spans="1:15" x14ac:dyDescent="0.25">
      <c r="A924" s="2">
        <v>922</v>
      </c>
      <c r="B924" t="s">
        <v>4858</v>
      </c>
      <c r="C924" t="s">
        <v>4859</v>
      </c>
      <c r="D924" t="s">
        <v>4860</v>
      </c>
      <c r="E924" t="s">
        <v>4861</v>
      </c>
      <c r="F924" t="s">
        <v>395</v>
      </c>
      <c r="G924" t="s">
        <v>656</v>
      </c>
      <c r="I924" t="s">
        <v>1003</v>
      </c>
      <c r="J924">
        <v>0</v>
      </c>
      <c r="K924">
        <v>0</v>
      </c>
      <c r="L924">
        <v>1000</v>
      </c>
      <c r="M924">
        <v>0</v>
      </c>
      <c r="N924">
        <v>1</v>
      </c>
      <c r="O924" s="2">
        <v>922</v>
      </c>
    </row>
    <row r="925" spans="1:15" x14ac:dyDescent="0.25">
      <c r="A925" s="2">
        <v>923</v>
      </c>
      <c r="B925" t="s">
        <v>603</v>
      </c>
      <c r="C925" t="s">
        <v>604</v>
      </c>
      <c r="D925" t="s">
        <v>4862</v>
      </c>
      <c r="E925" t="s">
        <v>605</v>
      </c>
      <c r="F925" t="s">
        <v>606</v>
      </c>
      <c r="G925" t="s">
        <v>606</v>
      </c>
      <c r="I925" t="s">
        <v>956</v>
      </c>
      <c r="J925">
        <v>0</v>
      </c>
      <c r="K925">
        <v>0</v>
      </c>
      <c r="L925">
        <v>1000</v>
      </c>
      <c r="M925">
        <v>0</v>
      </c>
      <c r="N925">
        <v>1</v>
      </c>
      <c r="O925" s="2">
        <v>923</v>
      </c>
    </row>
    <row r="926" spans="1:15" x14ac:dyDescent="0.25">
      <c r="A926" s="2">
        <v>924</v>
      </c>
      <c r="B926" t="s">
        <v>4863</v>
      </c>
      <c r="C926" t="s">
        <v>4864</v>
      </c>
      <c r="D926" t="s">
        <v>4865</v>
      </c>
      <c r="E926" t="s">
        <v>4866</v>
      </c>
      <c r="F926" t="s">
        <v>4785</v>
      </c>
      <c r="G926" t="s">
        <v>4786</v>
      </c>
      <c r="I926" t="s">
        <v>978</v>
      </c>
      <c r="J926">
        <v>0</v>
      </c>
      <c r="K926">
        <v>0</v>
      </c>
      <c r="L926">
        <v>1000</v>
      </c>
      <c r="M926">
        <v>0</v>
      </c>
      <c r="N926">
        <v>1</v>
      </c>
      <c r="O926" s="2">
        <v>924</v>
      </c>
    </row>
    <row r="927" spans="1:15" x14ac:dyDescent="0.25">
      <c r="A927" s="2">
        <v>925</v>
      </c>
      <c r="B927" t="s">
        <v>4867</v>
      </c>
      <c r="C927" t="s">
        <v>4868</v>
      </c>
      <c r="D927" t="s">
        <v>4869</v>
      </c>
      <c r="E927" t="s">
        <v>4870</v>
      </c>
      <c r="I927" t="s">
        <v>937</v>
      </c>
      <c r="J927">
        <v>0</v>
      </c>
      <c r="K927">
        <v>0</v>
      </c>
      <c r="L927">
        <v>1000</v>
      </c>
      <c r="M927">
        <v>0</v>
      </c>
      <c r="N927">
        <v>1</v>
      </c>
      <c r="O927" s="2">
        <v>925</v>
      </c>
    </row>
    <row r="928" spans="1:15" x14ac:dyDescent="0.25">
      <c r="A928" s="2">
        <v>926</v>
      </c>
      <c r="B928" t="s">
        <v>4871</v>
      </c>
      <c r="C928" t="s">
        <v>4872</v>
      </c>
      <c r="D928" t="s">
        <v>4873</v>
      </c>
      <c r="E928" t="s">
        <v>4874</v>
      </c>
      <c r="F928" t="s">
        <v>4875</v>
      </c>
      <c r="G928" t="s">
        <v>4875</v>
      </c>
      <c r="I928" t="s">
        <v>2421</v>
      </c>
      <c r="J928">
        <v>0</v>
      </c>
      <c r="K928">
        <v>0</v>
      </c>
      <c r="L928">
        <v>1000</v>
      </c>
      <c r="M928">
        <v>0</v>
      </c>
      <c r="N928">
        <v>1</v>
      </c>
      <c r="O928" s="2">
        <v>926</v>
      </c>
    </row>
    <row r="929" spans="1:20" x14ac:dyDescent="0.25">
      <c r="A929" s="2">
        <v>927</v>
      </c>
      <c r="B929" t="s">
        <v>4876</v>
      </c>
      <c r="C929" t="s">
        <v>4877</v>
      </c>
      <c r="D929" t="s">
        <v>4878</v>
      </c>
      <c r="E929" t="s">
        <v>4879</v>
      </c>
      <c r="F929" t="s">
        <v>4880</v>
      </c>
      <c r="G929" t="s">
        <v>4881</v>
      </c>
      <c r="I929" t="s">
        <v>1029</v>
      </c>
      <c r="J929">
        <v>0</v>
      </c>
      <c r="K929">
        <v>0</v>
      </c>
      <c r="L929">
        <v>1000</v>
      </c>
      <c r="M929">
        <v>0</v>
      </c>
      <c r="N929">
        <v>1</v>
      </c>
      <c r="O929" s="2">
        <v>927</v>
      </c>
    </row>
    <row r="930" spans="1:20" x14ac:dyDescent="0.25">
      <c r="A930" s="2">
        <v>928</v>
      </c>
      <c r="B930" t="s">
        <v>4882</v>
      </c>
      <c r="C930" t="s">
        <v>4883</v>
      </c>
      <c r="D930" t="s">
        <v>4884</v>
      </c>
      <c r="E930" t="s">
        <v>4885</v>
      </c>
      <c r="F930" t="s">
        <v>4886</v>
      </c>
      <c r="G930" t="s">
        <v>4886</v>
      </c>
      <c r="I930" t="s">
        <v>956</v>
      </c>
      <c r="J930">
        <v>0</v>
      </c>
      <c r="K930">
        <v>0</v>
      </c>
      <c r="L930">
        <v>1000</v>
      </c>
      <c r="M930">
        <v>0</v>
      </c>
      <c r="N930">
        <v>1</v>
      </c>
      <c r="O930" s="2">
        <v>928</v>
      </c>
    </row>
    <row r="931" spans="1:20" x14ac:dyDescent="0.25">
      <c r="A931" s="2">
        <v>929</v>
      </c>
      <c r="B931" t="s">
        <v>4887</v>
      </c>
      <c r="C931" t="s">
        <v>4888</v>
      </c>
      <c r="D931" t="s">
        <v>4889</v>
      </c>
      <c r="E931" t="s">
        <v>4890</v>
      </c>
      <c r="F931" t="s">
        <v>2205</v>
      </c>
      <c r="G931" t="s">
        <v>2206</v>
      </c>
      <c r="I931" t="s">
        <v>4891</v>
      </c>
      <c r="J931">
        <v>0</v>
      </c>
      <c r="K931">
        <v>0</v>
      </c>
      <c r="L931">
        <v>1000</v>
      </c>
      <c r="M931">
        <v>0</v>
      </c>
      <c r="N931">
        <v>1</v>
      </c>
      <c r="O931" s="2">
        <v>929</v>
      </c>
    </row>
    <row r="932" spans="1:20" x14ac:dyDescent="0.25">
      <c r="A932" s="2">
        <v>930</v>
      </c>
      <c r="B932" t="s">
        <v>4892</v>
      </c>
      <c r="C932" t="s">
        <v>4893</v>
      </c>
      <c r="D932" t="s">
        <v>4894</v>
      </c>
      <c r="E932" t="s">
        <v>4895</v>
      </c>
      <c r="F932" t="s">
        <v>4896</v>
      </c>
      <c r="G932" t="s">
        <v>4896</v>
      </c>
      <c r="I932" t="s">
        <v>956</v>
      </c>
      <c r="J932">
        <v>0</v>
      </c>
      <c r="K932">
        <v>0</v>
      </c>
      <c r="L932">
        <v>1000</v>
      </c>
      <c r="M932">
        <v>0</v>
      </c>
      <c r="N932">
        <v>1</v>
      </c>
      <c r="O932" s="2">
        <v>930</v>
      </c>
    </row>
    <row r="933" spans="1:20" x14ac:dyDescent="0.25">
      <c r="A933" s="2">
        <v>931</v>
      </c>
      <c r="B933" t="s">
        <v>4897</v>
      </c>
      <c r="C933" t="s">
        <v>4898</v>
      </c>
      <c r="D933" t="s">
        <v>4899</v>
      </c>
      <c r="E933" t="s">
        <v>4900</v>
      </c>
      <c r="F933" t="s">
        <v>4901</v>
      </c>
      <c r="G933" t="s">
        <v>4901</v>
      </c>
      <c r="I933" t="s">
        <v>1086</v>
      </c>
      <c r="J933">
        <v>0</v>
      </c>
      <c r="K933">
        <v>0</v>
      </c>
      <c r="L933">
        <v>1000</v>
      </c>
      <c r="M933">
        <v>0</v>
      </c>
      <c r="N933">
        <v>1</v>
      </c>
      <c r="O933" s="2">
        <v>931</v>
      </c>
    </row>
    <row r="934" spans="1:20" x14ac:dyDescent="0.25">
      <c r="A934" s="2">
        <v>932</v>
      </c>
      <c r="B934" t="s">
        <v>4902</v>
      </c>
      <c r="C934" t="s">
        <v>4903</v>
      </c>
      <c r="D934" t="s">
        <v>4904</v>
      </c>
      <c r="E934" t="s">
        <v>4905</v>
      </c>
      <c r="F934" t="s">
        <v>4906</v>
      </c>
      <c r="G934" t="s">
        <v>4906</v>
      </c>
      <c r="I934" t="s">
        <v>956</v>
      </c>
      <c r="J934">
        <v>0</v>
      </c>
      <c r="K934">
        <v>0</v>
      </c>
      <c r="L934">
        <v>1000</v>
      </c>
      <c r="M934">
        <v>0</v>
      </c>
      <c r="N934">
        <v>1</v>
      </c>
      <c r="O934" s="2">
        <v>932</v>
      </c>
    </row>
    <row r="935" spans="1:20" x14ac:dyDescent="0.25">
      <c r="A935" s="2">
        <v>933</v>
      </c>
      <c r="B935" t="s">
        <v>4907</v>
      </c>
      <c r="C935" t="s">
        <v>4908</v>
      </c>
      <c r="D935" t="s">
        <v>4909</v>
      </c>
      <c r="E935" t="s">
        <v>4910</v>
      </c>
      <c r="F935" t="s">
        <v>4911</v>
      </c>
      <c r="G935" t="s">
        <v>4911</v>
      </c>
      <c r="I935" t="s">
        <v>956</v>
      </c>
      <c r="J935">
        <v>0</v>
      </c>
      <c r="K935">
        <v>0</v>
      </c>
      <c r="L935">
        <v>1000</v>
      </c>
      <c r="M935">
        <v>0</v>
      </c>
      <c r="N935">
        <v>1</v>
      </c>
      <c r="O935" s="2">
        <v>933</v>
      </c>
    </row>
    <row r="936" spans="1:20" x14ac:dyDescent="0.25">
      <c r="A936" s="2">
        <v>934</v>
      </c>
      <c r="B936" t="s">
        <v>4912</v>
      </c>
      <c r="C936" t="s">
        <v>4913</v>
      </c>
      <c r="D936" t="s">
        <v>4914</v>
      </c>
      <c r="E936" t="s">
        <v>4915</v>
      </c>
      <c r="F936" t="s">
        <v>4916</v>
      </c>
      <c r="G936" t="s">
        <v>4917</v>
      </c>
      <c r="I936" t="s">
        <v>956</v>
      </c>
      <c r="J936">
        <v>0</v>
      </c>
      <c r="K936">
        <v>0</v>
      </c>
      <c r="L936">
        <v>1000</v>
      </c>
      <c r="M936">
        <v>0</v>
      </c>
      <c r="N936">
        <v>1</v>
      </c>
      <c r="O936" s="2">
        <v>934</v>
      </c>
    </row>
    <row r="937" spans="1:20" x14ac:dyDescent="0.25">
      <c r="A937" s="2">
        <v>935</v>
      </c>
      <c r="B937" t="s">
        <v>4918</v>
      </c>
      <c r="C937" t="s">
        <v>4919</v>
      </c>
      <c r="D937" t="s">
        <v>4920</v>
      </c>
      <c r="E937" t="s">
        <v>4921</v>
      </c>
      <c r="F937" t="s">
        <v>395</v>
      </c>
      <c r="G937" t="s">
        <v>656</v>
      </c>
      <c r="I937" t="s">
        <v>939</v>
      </c>
      <c r="J937">
        <v>0</v>
      </c>
      <c r="K937">
        <v>0</v>
      </c>
      <c r="L937">
        <v>1000</v>
      </c>
      <c r="M937">
        <v>0</v>
      </c>
      <c r="N937">
        <v>1</v>
      </c>
      <c r="O937" s="2">
        <v>935</v>
      </c>
    </row>
    <row r="938" spans="1:20" x14ac:dyDescent="0.25">
      <c r="A938" s="2">
        <v>936</v>
      </c>
      <c r="B938" t="s">
        <v>4922</v>
      </c>
      <c r="C938" t="s">
        <v>4923</v>
      </c>
      <c r="D938" t="s">
        <v>4924</v>
      </c>
      <c r="E938" t="s">
        <v>4925</v>
      </c>
      <c r="F938" t="s">
        <v>4926</v>
      </c>
      <c r="G938" t="s">
        <v>4926</v>
      </c>
      <c r="I938" t="s">
        <v>1029</v>
      </c>
      <c r="J938">
        <v>0</v>
      </c>
      <c r="K938">
        <v>0</v>
      </c>
      <c r="L938">
        <v>1000</v>
      </c>
      <c r="M938">
        <v>0</v>
      </c>
      <c r="N938">
        <v>1</v>
      </c>
      <c r="O938" s="2">
        <v>936</v>
      </c>
      <c r="T938" s="23"/>
    </row>
    <row r="939" spans="1:20" x14ac:dyDescent="0.25">
      <c r="A939" s="2">
        <v>937</v>
      </c>
      <c r="B939" t="s">
        <v>4927</v>
      </c>
      <c r="C939" t="s">
        <v>4928</v>
      </c>
      <c r="D939" t="s">
        <v>4929</v>
      </c>
      <c r="E939" t="s">
        <v>4930</v>
      </c>
      <c r="F939" t="s">
        <v>4931</v>
      </c>
      <c r="G939" t="s">
        <v>4931</v>
      </c>
      <c r="I939" t="s">
        <v>1029</v>
      </c>
      <c r="J939">
        <v>0</v>
      </c>
      <c r="K939">
        <v>0</v>
      </c>
      <c r="L939">
        <v>1000</v>
      </c>
      <c r="M939">
        <v>0</v>
      </c>
      <c r="N939">
        <v>1</v>
      </c>
      <c r="O939" s="2">
        <v>937</v>
      </c>
    </row>
    <row r="940" spans="1:20" x14ac:dyDescent="0.25">
      <c r="A940" s="2">
        <v>938</v>
      </c>
      <c r="B940" t="s">
        <v>4932</v>
      </c>
      <c r="C940" t="s">
        <v>4933</v>
      </c>
      <c r="D940" t="s">
        <v>4934</v>
      </c>
      <c r="E940" t="s">
        <v>4935</v>
      </c>
      <c r="F940" t="s">
        <v>4936</v>
      </c>
      <c r="G940" t="s">
        <v>4936</v>
      </c>
      <c r="I940" t="s">
        <v>1008</v>
      </c>
      <c r="J940">
        <v>0</v>
      </c>
      <c r="K940">
        <v>0</v>
      </c>
      <c r="L940">
        <v>1000</v>
      </c>
      <c r="M940">
        <v>0</v>
      </c>
      <c r="N940">
        <v>1</v>
      </c>
      <c r="O940" s="2">
        <v>938</v>
      </c>
    </row>
    <row r="941" spans="1:20" x14ac:dyDescent="0.25">
      <c r="A941" s="2">
        <v>939</v>
      </c>
      <c r="B941" t="s">
        <v>4937</v>
      </c>
      <c r="C941" t="s">
        <v>4938</v>
      </c>
      <c r="D941" t="s">
        <v>4939</v>
      </c>
      <c r="E941" t="s">
        <v>4940</v>
      </c>
      <c r="F941" t="s">
        <v>4941</v>
      </c>
      <c r="G941" t="s">
        <v>4942</v>
      </c>
      <c r="I941" t="s">
        <v>1538</v>
      </c>
      <c r="J941">
        <v>0</v>
      </c>
      <c r="K941">
        <v>0</v>
      </c>
      <c r="L941">
        <v>1000</v>
      </c>
      <c r="M941">
        <v>0</v>
      </c>
      <c r="N941">
        <v>1</v>
      </c>
      <c r="O941" s="2">
        <v>939</v>
      </c>
    </row>
    <row r="942" spans="1:20" x14ac:dyDescent="0.25">
      <c r="A942" s="2">
        <v>940</v>
      </c>
      <c r="B942" t="s">
        <v>4943</v>
      </c>
      <c r="C942" t="s">
        <v>4944</v>
      </c>
      <c r="D942" t="s">
        <v>4945</v>
      </c>
      <c r="E942" t="s">
        <v>4946</v>
      </c>
      <c r="F942" t="s">
        <v>4947</v>
      </c>
      <c r="G942" t="s">
        <v>4948</v>
      </c>
      <c r="I942" t="s">
        <v>937</v>
      </c>
      <c r="J942">
        <v>0</v>
      </c>
      <c r="K942">
        <v>0</v>
      </c>
      <c r="L942">
        <v>1000</v>
      </c>
      <c r="M942">
        <v>0</v>
      </c>
      <c r="N942">
        <v>1</v>
      </c>
      <c r="O942" s="2">
        <v>940</v>
      </c>
    </row>
    <row r="943" spans="1:20" x14ac:dyDescent="0.25">
      <c r="A943" s="2">
        <v>941</v>
      </c>
      <c r="B943" t="s">
        <v>4949</v>
      </c>
      <c r="C943" t="s">
        <v>4950</v>
      </c>
      <c r="D943" t="s">
        <v>4951</v>
      </c>
      <c r="E943" t="s">
        <v>4952</v>
      </c>
      <c r="I943" t="s">
        <v>1746</v>
      </c>
      <c r="J943">
        <v>0</v>
      </c>
      <c r="K943">
        <v>0</v>
      </c>
      <c r="L943">
        <v>1000</v>
      </c>
      <c r="M943">
        <v>0</v>
      </c>
      <c r="N943">
        <v>1</v>
      </c>
      <c r="O943" s="2">
        <v>941</v>
      </c>
    </row>
    <row r="944" spans="1:20" x14ac:dyDescent="0.25">
      <c r="A944" s="2">
        <v>942</v>
      </c>
      <c r="B944" t="s">
        <v>4953</v>
      </c>
      <c r="C944" t="s">
        <v>4954</v>
      </c>
      <c r="D944" t="s">
        <v>4955</v>
      </c>
      <c r="E944" t="s">
        <v>4956</v>
      </c>
      <c r="F944" t="s">
        <v>4957</v>
      </c>
      <c r="G944" t="s">
        <v>4958</v>
      </c>
      <c r="I944" t="s">
        <v>970</v>
      </c>
      <c r="J944">
        <v>0</v>
      </c>
      <c r="K944">
        <v>0</v>
      </c>
      <c r="L944">
        <v>1000</v>
      </c>
      <c r="M944">
        <v>0</v>
      </c>
      <c r="N944">
        <v>1</v>
      </c>
      <c r="O944" s="2">
        <v>942</v>
      </c>
    </row>
    <row r="945" spans="1:15" x14ac:dyDescent="0.25">
      <c r="A945" s="2">
        <v>943</v>
      </c>
      <c r="B945" t="s">
        <v>4959</v>
      </c>
      <c r="C945" t="s">
        <v>4960</v>
      </c>
      <c r="D945" t="s">
        <v>4961</v>
      </c>
      <c r="E945" t="s">
        <v>4962</v>
      </c>
      <c r="F945" t="s">
        <v>4963</v>
      </c>
      <c r="G945" t="s">
        <v>4963</v>
      </c>
      <c r="I945" t="s">
        <v>1008</v>
      </c>
      <c r="J945">
        <v>0</v>
      </c>
      <c r="K945">
        <v>0</v>
      </c>
      <c r="L945">
        <v>1000</v>
      </c>
      <c r="M945">
        <v>0</v>
      </c>
      <c r="N945">
        <v>1</v>
      </c>
      <c r="O945" s="2">
        <v>943</v>
      </c>
    </row>
    <row r="946" spans="1:15" x14ac:dyDescent="0.25">
      <c r="A946" s="2">
        <v>944</v>
      </c>
      <c r="B946" t="s">
        <v>4964</v>
      </c>
      <c r="C946" t="s">
        <v>4965</v>
      </c>
      <c r="D946" t="s">
        <v>4966</v>
      </c>
      <c r="E946" t="s">
        <v>4967</v>
      </c>
      <c r="F946" t="s">
        <v>4968</v>
      </c>
      <c r="G946" t="s">
        <v>4968</v>
      </c>
      <c r="I946" t="s">
        <v>1746</v>
      </c>
      <c r="J946">
        <v>0</v>
      </c>
      <c r="K946">
        <v>0</v>
      </c>
      <c r="L946">
        <v>1000</v>
      </c>
      <c r="M946">
        <v>0</v>
      </c>
      <c r="N946">
        <v>1</v>
      </c>
      <c r="O946" s="2">
        <v>944</v>
      </c>
    </row>
    <row r="947" spans="1:15" x14ac:dyDescent="0.25">
      <c r="A947" s="2">
        <v>945</v>
      </c>
      <c r="B947" t="s">
        <v>4969</v>
      </c>
      <c r="C947" t="s">
        <v>4970</v>
      </c>
      <c r="D947" t="s">
        <v>4971</v>
      </c>
      <c r="E947" t="s">
        <v>4972</v>
      </c>
      <c r="F947" t="s">
        <v>4973</v>
      </c>
      <c r="G947" t="s">
        <v>4973</v>
      </c>
      <c r="I947" t="s">
        <v>1029</v>
      </c>
      <c r="J947">
        <v>0</v>
      </c>
      <c r="K947">
        <v>0</v>
      </c>
      <c r="L947">
        <v>1000</v>
      </c>
      <c r="M947">
        <v>0</v>
      </c>
      <c r="N947">
        <v>1</v>
      </c>
      <c r="O947" s="2">
        <v>945</v>
      </c>
    </row>
    <row r="948" spans="1:15" x14ac:dyDescent="0.25">
      <c r="A948" s="2">
        <v>946</v>
      </c>
      <c r="B948" t="s">
        <v>4974</v>
      </c>
      <c r="C948" t="s">
        <v>4975</v>
      </c>
      <c r="D948" t="s">
        <v>4976</v>
      </c>
      <c r="E948" t="s">
        <v>4977</v>
      </c>
      <c r="I948" t="s">
        <v>984</v>
      </c>
      <c r="J948">
        <v>0</v>
      </c>
      <c r="K948">
        <v>0</v>
      </c>
      <c r="L948">
        <v>1000</v>
      </c>
      <c r="M948">
        <v>0</v>
      </c>
      <c r="N948">
        <v>1</v>
      </c>
      <c r="O948" s="2">
        <v>946</v>
      </c>
    </row>
    <row r="949" spans="1:15" x14ac:dyDescent="0.25">
      <c r="A949" s="2">
        <v>947</v>
      </c>
      <c r="B949" t="s">
        <v>4978</v>
      </c>
      <c r="C949" t="s">
        <v>4979</v>
      </c>
      <c r="D949" t="s">
        <v>4980</v>
      </c>
      <c r="E949" t="s">
        <v>4981</v>
      </c>
      <c r="F949" t="s">
        <v>3941</v>
      </c>
      <c r="G949" t="s">
        <v>3941</v>
      </c>
      <c r="I949" t="s">
        <v>956</v>
      </c>
      <c r="J949">
        <v>0</v>
      </c>
      <c r="K949">
        <v>0</v>
      </c>
      <c r="L949">
        <v>1000</v>
      </c>
      <c r="M949">
        <v>0</v>
      </c>
      <c r="N949">
        <v>1</v>
      </c>
      <c r="O949" s="2">
        <v>947</v>
      </c>
    </row>
    <row r="950" spans="1:15" x14ac:dyDescent="0.25">
      <c r="A950" s="2">
        <v>948</v>
      </c>
      <c r="B950" t="s">
        <v>4982</v>
      </c>
      <c r="C950" t="s">
        <v>4983</v>
      </c>
      <c r="D950" t="s">
        <v>4984</v>
      </c>
      <c r="E950" t="s">
        <v>4985</v>
      </c>
      <c r="F950" t="s">
        <v>2416</v>
      </c>
      <c r="G950" t="s">
        <v>2416</v>
      </c>
      <c r="I950" t="s">
        <v>956</v>
      </c>
      <c r="J950">
        <v>0</v>
      </c>
      <c r="K950">
        <v>0</v>
      </c>
      <c r="L950">
        <v>1000</v>
      </c>
      <c r="M950">
        <v>0</v>
      </c>
      <c r="N950">
        <v>1</v>
      </c>
      <c r="O950" s="2">
        <v>948</v>
      </c>
    </row>
    <row r="951" spans="1:15" x14ac:dyDescent="0.25">
      <c r="A951" s="2">
        <v>949</v>
      </c>
      <c r="B951" t="s">
        <v>4986</v>
      </c>
      <c r="C951" t="s">
        <v>4987</v>
      </c>
      <c r="D951" t="s">
        <v>4988</v>
      </c>
      <c r="E951" t="s">
        <v>4989</v>
      </c>
      <c r="F951" t="s">
        <v>4990</v>
      </c>
      <c r="G951" t="s">
        <v>4990</v>
      </c>
      <c r="I951" t="s">
        <v>956</v>
      </c>
      <c r="J951">
        <v>0</v>
      </c>
      <c r="K951">
        <v>0</v>
      </c>
      <c r="L951">
        <v>1000</v>
      </c>
      <c r="M951">
        <v>0</v>
      </c>
      <c r="N951">
        <v>1</v>
      </c>
      <c r="O951" s="2">
        <v>949</v>
      </c>
    </row>
    <row r="952" spans="1:15" x14ac:dyDescent="0.25">
      <c r="A952" s="2">
        <v>950</v>
      </c>
      <c r="B952" t="s">
        <v>4991</v>
      </c>
      <c r="C952" t="s">
        <v>4992</v>
      </c>
      <c r="D952" t="s">
        <v>4993</v>
      </c>
      <c r="E952" t="s">
        <v>4994</v>
      </c>
      <c r="F952" t="s">
        <v>2357</v>
      </c>
      <c r="G952" t="s">
        <v>2358</v>
      </c>
      <c r="I952" t="s">
        <v>1008</v>
      </c>
      <c r="J952">
        <v>0</v>
      </c>
      <c r="K952">
        <v>0</v>
      </c>
      <c r="L952">
        <v>1000</v>
      </c>
      <c r="M952">
        <v>0</v>
      </c>
      <c r="N952">
        <v>1</v>
      </c>
      <c r="O952" s="2">
        <v>950</v>
      </c>
    </row>
    <row r="953" spans="1:15" x14ac:dyDescent="0.25">
      <c r="A953" s="2">
        <v>951</v>
      </c>
      <c r="B953" t="s">
        <v>4995</v>
      </c>
      <c r="C953" t="s">
        <v>4996</v>
      </c>
      <c r="D953" t="s">
        <v>4997</v>
      </c>
      <c r="E953" t="s">
        <v>4998</v>
      </c>
      <c r="F953" t="s">
        <v>4999</v>
      </c>
      <c r="G953" t="s">
        <v>5000</v>
      </c>
      <c r="I953" t="s">
        <v>1118</v>
      </c>
      <c r="J953">
        <v>0</v>
      </c>
      <c r="K953">
        <v>0</v>
      </c>
      <c r="L953">
        <v>1000</v>
      </c>
      <c r="M953">
        <v>0</v>
      </c>
      <c r="N953">
        <v>1</v>
      </c>
      <c r="O953" s="2">
        <v>951</v>
      </c>
    </row>
    <row r="954" spans="1:15" x14ac:dyDescent="0.25">
      <c r="A954" s="2">
        <v>952</v>
      </c>
      <c r="B954" t="s">
        <v>5001</v>
      </c>
      <c r="C954" t="s">
        <v>5002</v>
      </c>
      <c r="D954" t="s">
        <v>5003</v>
      </c>
      <c r="E954" t="s">
        <v>5004</v>
      </c>
      <c r="F954" t="s">
        <v>5005</v>
      </c>
      <c r="G954" t="s">
        <v>5005</v>
      </c>
      <c r="I954" t="s">
        <v>956</v>
      </c>
      <c r="J954">
        <v>0</v>
      </c>
      <c r="K954">
        <v>0</v>
      </c>
      <c r="L954">
        <v>1000</v>
      </c>
      <c r="M954">
        <v>0</v>
      </c>
      <c r="N954">
        <v>1</v>
      </c>
      <c r="O954" s="2">
        <v>952</v>
      </c>
    </row>
    <row r="955" spans="1:15" x14ac:dyDescent="0.25">
      <c r="A955" s="2">
        <v>953</v>
      </c>
      <c r="B955" t="s">
        <v>5006</v>
      </c>
      <c r="C955" t="s">
        <v>5007</v>
      </c>
      <c r="D955" t="s">
        <v>5008</v>
      </c>
      <c r="E955" t="s">
        <v>5009</v>
      </c>
      <c r="F955" t="s">
        <v>2525</v>
      </c>
      <c r="G955" t="s">
        <v>2525</v>
      </c>
      <c r="I955" t="s">
        <v>956</v>
      </c>
      <c r="J955">
        <v>0</v>
      </c>
      <c r="K955">
        <v>0</v>
      </c>
      <c r="L955">
        <v>1000</v>
      </c>
      <c r="M955">
        <v>0</v>
      </c>
      <c r="N955">
        <v>1</v>
      </c>
      <c r="O955" s="2">
        <v>953</v>
      </c>
    </row>
    <row r="956" spans="1:15" x14ac:dyDescent="0.25">
      <c r="A956" s="2">
        <v>954</v>
      </c>
      <c r="B956" t="s">
        <v>5010</v>
      </c>
      <c r="C956" t="s">
        <v>5011</v>
      </c>
      <c r="D956" t="s">
        <v>5012</v>
      </c>
      <c r="E956" t="s">
        <v>5013</v>
      </c>
      <c r="F956" t="s">
        <v>5014</v>
      </c>
      <c r="G956" t="s">
        <v>5015</v>
      </c>
      <c r="I956" t="s">
        <v>944</v>
      </c>
      <c r="J956">
        <v>0</v>
      </c>
      <c r="K956">
        <v>0</v>
      </c>
      <c r="L956">
        <v>1000</v>
      </c>
      <c r="M956">
        <v>0</v>
      </c>
      <c r="N956">
        <v>1</v>
      </c>
      <c r="O956" s="2">
        <v>954</v>
      </c>
    </row>
    <row r="957" spans="1:15" x14ac:dyDescent="0.25">
      <c r="A957" s="2">
        <v>955</v>
      </c>
      <c r="B957" t="s">
        <v>5016</v>
      </c>
      <c r="C957" t="s">
        <v>5017</v>
      </c>
      <c r="D957" t="s">
        <v>5018</v>
      </c>
      <c r="E957" t="s">
        <v>5019</v>
      </c>
      <c r="F957" t="s">
        <v>4335</v>
      </c>
      <c r="G957" t="s">
        <v>4336</v>
      </c>
      <c r="I957" t="s">
        <v>1003</v>
      </c>
      <c r="J957">
        <v>0</v>
      </c>
      <c r="K957">
        <v>0</v>
      </c>
      <c r="L957">
        <v>1000</v>
      </c>
      <c r="M957">
        <v>0</v>
      </c>
      <c r="N957">
        <v>1</v>
      </c>
      <c r="O957" s="2">
        <v>955</v>
      </c>
    </row>
    <row r="958" spans="1:15" x14ac:dyDescent="0.25">
      <c r="A958" s="2">
        <v>956</v>
      </c>
      <c r="B958" t="s">
        <v>5020</v>
      </c>
      <c r="C958" t="s">
        <v>5021</v>
      </c>
      <c r="D958" t="s">
        <v>5022</v>
      </c>
      <c r="E958" t="s">
        <v>5023</v>
      </c>
      <c r="F958" t="s">
        <v>5024</v>
      </c>
      <c r="G958" t="s">
        <v>5024</v>
      </c>
      <c r="I958" t="s">
        <v>1538</v>
      </c>
      <c r="J958">
        <v>0</v>
      </c>
      <c r="K958">
        <v>0</v>
      </c>
      <c r="L958">
        <v>1000</v>
      </c>
      <c r="M958">
        <v>0</v>
      </c>
      <c r="N958">
        <v>1</v>
      </c>
      <c r="O958" s="2">
        <v>956</v>
      </c>
    </row>
    <row r="959" spans="1:15" x14ac:dyDescent="0.25">
      <c r="A959" s="2">
        <v>957</v>
      </c>
      <c r="B959" t="s">
        <v>5025</v>
      </c>
      <c r="C959" t="s">
        <v>5026</v>
      </c>
      <c r="D959" t="s">
        <v>5027</v>
      </c>
      <c r="E959" t="s">
        <v>5028</v>
      </c>
      <c r="F959" t="s">
        <v>5029</v>
      </c>
      <c r="G959" t="s">
        <v>2649</v>
      </c>
      <c r="I959" t="s">
        <v>2421</v>
      </c>
      <c r="J959">
        <v>0</v>
      </c>
      <c r="K959">
        <v>0</v>
      </c>
      <c r="L959">
        <v>1000</v>
      </c>
      <c r="M959">
        <v>0</v>
      </c>
      <c r="N959">
        <v>1</v>
      </c>
      <c r="O959" s="2">
        <v>957</v>
      </c>
    </row>
    <row r="960" spans="1:15" x14ac:dyDescent="0.25">
      <c r="A960" s="2">
        <v>958</v>
      </c>
      <c r="B960" t="s">
        <v>5030</v>
      </c>
      <c r="C960" t="s">
        <v>5031</v>
      </c>
      <c r="D960" t="s">
        <v>5032</v>
      </c>
      <c r="E960" t="s">
        <v>5033</v>
      </c>
      <c r="F960" t="s">
        <v>5034</v>
      </c>
      <c r="G960" t="s">
        <v>5034</v>
      </c>
      <c r="I960" t="s">
        <v>956</v>
      </c>
      <c r="J960">
        <v>0</v>
      </c>
      <c r="K960">
        <v>0</v>
      </c>
      <c r="L960">
        <v>1000</v>
      </c>
      <c r="M960">
        <v>0</v>
      </c>
      <c r="N960">
        <v>1</v>
      </c>
      <c r="O960" s="2">
        <v>958</v>
      </c>
    </row>
    <row r="961" spans="1:20" x14ac:dyDescent="0.25">
      <c r="A961" s="2">
        <v>959</v>
      </c>
      <c r="B961" t="s">
        <v>607</v>
      </c>
      <c r="C961" t="s">
        <v>608</v>
      </c>
      <c r="D961" t="s">
        <v>5035</v>
      </c>
      <c r="E961" t="s">
        <v>609</v>
      </c>
      <c r="F961" t="s">
        <v>610</v>
      </c>
      <c r="G961" t="s">
        <v>610</v>
      </c>
      <c r="I961" t="s">
        <v>1682</v>
      </c>
      <c r="J961">
        <v>0</v>
      </c>
      <c r="K961">
        <v>0</v>
      </c>
      <c r="L961">
        <v>1000</v>
      </c>
      <c r="M961">
        <v>0</v>
      </c>
      <c r="N961">
        <v>1</v>
      </c>
      <c r="O961" s="2">
        <v>959</v>
      </c>
    </row>
    <row r="962" spans="1:20" x14ac:dyDescent="0.25">
      <c r="A962" s="2">
        <v>960</v>
      </c>
      <c r="B962" t="s">
        <v>5036</v>
      </c>
      <c r="C962" t="s">
        <v>5037</v>
      </c>
      <c r="D962" t="s">
        <v>5038</v>
      </c>
      <c r="E962" t="s">
        <v>5039</v>
      </c>
      <c r="F962" t="s">
        <v>5040</v>
      </c>
      <c r="G962" t="s">
        <v>5041</v>
      </c>
      <c r="I962" t="s">
        <v>1649</v>
      </c>
      <c r="J962">
        <v>0</v>
      </c>
      <c r="K962">
        <v>0</v>
      </c>
      <c r="L962">
        <v>1000</v>
      </c>
      <c r="M962">
        <v>0</v>
      </c>
      <c r="N962">
        <v>1</v>
      </c>
      <c r="O962" s="2">
        <v>960</v>
      </c>
      <c r="T962" s="23"/>
    </row>
    <row r="963" spans="1:20" x14ac:dyDescent="0.25">
      <c r="A963" s="2">
        <v>961</v>
      </c>
      <c r="B963" t="s">
        <v>5042</v>
      </c>
      <c r="C963" t="s">
        <v>5043</v>
      </c>
      <c r="D963" t="s">
        <v>5044</v>
      </c>
      <c r="E963" t="s">
        <v>5045</v>
      </c>
      <c r="F963" t="s">
        <v>5046</v>
      </c>
      <c r="G963" t="s">
        <v>5046</v>
      </c>
      <c r="I963" t="s">
        <v>1191</v>
      </c>
      <c r="J963">
        <v>0</v>
      </c>
      <c r="K963">
        <v>0</v>
      </c>
      <c r="L963">
        <v>1000</v>
      </c>
      <c r="M963">
        <v>0</v>
      </c>
      <c r="N963">
        <v>1</v>
      </c>
      <c r="O963" s="2">
        <v>961</v>
      </c>
    </row>
    <row r="964" spans="1:20" x14ac:dyDescent="0.25">
      <c r="A964" s="2">
        <v>962</v>
      </c>
      <c r="B964" t="s">
        <v>5047</v>
      </c>
      <c r="C964" t="s">
        <v>5048</v>
      </c>
      <c r="D964" t="s">
        <v>5049</v>
      </c>
      <c r="E964" t="s">
        <v>5050</v>
      </c>
      <c r="F964" t="s">
        <v>5051</v>
      </c>
      <c r="G964" t="s">
        <v>5052</v>
      </c>
      <c r="I964" t="s">
        <v>1003</v>
      </c>
      <c r="J964">
        <v>0</v>
      </c>
      <c r="K964">
        <v>0</v>
      </c>
      <c r="L964">
        <v>1000</v>
      </c>
      <c r="M964">
        <v>0</v>
      </c>
      <c r="N964">
        <v>1</v>
      </c>
      <c r="O964" s="2">
        <v>962</v>
      </c>
    </row>
    <row r="965" spans="1:20" x14ac:dyDescent="0.25">
      <c r="A965" s="2">
        <v>963</v>
      </c>
      <c r="B965" t="s">
        <v>611</v>
      </c>
      <c r="C965" t="s">
        <v>612</v>
      </c>
      <c r="D965" t="s">
        <v>5053</v>
      </c>
      <c r="E965" t="s">
        <v>613</v>
      </c>
      <c r="I965" t="s">
        <v>2218</v>
      </c>
      <c r="J965">
        <v>0</v>
      </c>
      <c r="K965">
        <v>0</v>
      </c>
      <c r="L965">
        <v>1000</v>
      </c>
      <c r="M965">
        <v>0</v>
      </c>
      <c r="N965">
        <v>1</v>
      </c>
      <c r="O965" s="2">
        <v>963</v>
      </c>
    </row>
    <row r="966" spans="1:20" x14ac:dyDescent="0.25">
      <c r="A966" s="2">
        <v>964</v>
      </c>
      <c r="B966" t="s">
        <v>5054</v>
      </c>
      <c r="C966" t="s">
        <v>5055</v>
      </c>
      <c r="D966" t="s">
        <v>5056</v>
      </c>
      <c r="E966" t="s">
        <v>5057</v>
      </c>
      <c r="F966" t="s">
        <v>5058</v>
      </c>
      <c r="G966" t="s">
        <v>5058</v>
      </c>
      <c r="I966" t="s">
        <v>1292</v>
      </c>
      <c r="J966">
        <v>0</v>
      </c>
      <c r="K966">
        <v>0</v>
      </c>
      <c r="L966">
        <v>1000</v>
      </c>
      <c r="M966">
        <v>0</v>
      </c>
      <c r="N966">
        <v>1</v>
      </c>
      <c r="O966" s="2">
        <v>964</v>
      </c>
    </row>
    <row r="967" spans="1:20" x14ac:dyDescent="0.25">
      <c r="A967" s="2">
        <v>965</v>
      </c>
      <c r="B967" t="s">
        <v>5059</v>
      </c>
      <c r="C967" t="s">
        <v>5060</v>
      </c>
      <c r="D967" t="s">
        <v>5061</v>
      </c>
      <c r="E967" t="s">
        <v>5062</v>
      </c>
      <c r="F967" t="s">
        <v>395</v>
      </c>
      <c r="G967" t="s">
        <v>656</v>
      </c>
      <c r="I967" t="s">
        <v>944</v>
      </c>
      <c r="J967">
        <v>0</v>
      </c>
      <c r="K967">
        <v>0</v>
      </c>
      <c r="L967">
        <v>1000</v>
      </c>
      <c r="M967">
        <v>0</v>
      </c>
      <c r="N967">
        <v>1</v>
      </c>
      <c r="O967" s="2">
        <v>965</v>
      </c>
    </row>
    <row r="968" spans="1:20" x14ac:dyDescent="0.25">
      <c r="A968" s="2">
        <v>966</v>
      </c>
      <c r="B968" t="s">
        <v>5063</v>
      </c>
      <c r="C968" t="s">
        <v>2475</v>
      </c>
      <c r="D968" t="s">
        <v>5064</v>
      </c>
      <c r="E968" t="s">
        <v>5065</v>
      </c>
      <c r="F968" t="s">
        <v>2205</v>
      </c>
      <c r="G968" t="s">
        <v>2206</v>
      </c>
      <c r="I968" t="s">
        <v>956</v>
      </c>
      <c r="J968">
        <v>0</v>
      </c>
      <c r="K968">
        <v>0</v>
      </c>
      <c r="L968">
        <v>1000</v>
      </c>
      <c r="M968">
        <v>0</v>
      </c>
      <c r="N968">
        <v>1</v>
      </c>
      <c r="O968" s="2">
        <v>966</v>
      </c>
    </row>
    <row r="969" spans="1:20" x14ac:dyDescent="0.25">
      <c r="A969" s="2">
        <v>967</v>
      </c>
      <c r="B969" t="s">
        <v>5066</v>
      </c>
      <c r="C969" t="s">
        <v>5067</v>
      </c>
      <c r="D969" t="s">
        <v>5068</v>
      </c>
      <c r="E969" t="s">
        <v>5069</v>
      </c>
      <c r="F969" t="s">
        <v>2416</v>
      </c>
      <c r="G969" t="s">
        <v>2416</v>
      </c>
      <c r="I969" t="s">
        <v>937</v>
      </c>
      <c r="J969">
        <v>0</v>
      </c>
      <c r="K969">
        <v>0</v>
      </c>
      <c r="L969">
        <v>1000</v>
      </c>
      <c r="M969">
        <v>0</v>
      </c>
      <c r="N969">
        <v>1</v>
      </c>
      <c r="O969" s="2">
        <v>967</v>
      </c>
    </row>
    <row r="970" spans="1:20" x14ac:dyDescent="0.25">
      <c r="A970" s="2">
        <v>968</v>
      </c>
      <c r="B970" t="s">
        <v>5070</v>
      </c>
      <c r="C970" t="s">
        <v>5071</v>
      </c>
      <c r="D970" t="s">
        <v>5072</v>
      </c>
      <c r="E970" t="s">
        <v>5073</v>
      </c>
      <c r="F970" t="s">
        <v>337</v>
      </c>
      <c r="G970" t="s">
        <v>652</v>
      </c>
      <c r="I970" t="s">
        <v>1003</v>
      </c>
      <c r="J970">
        <v>0</v>
      </c>
      <c r="K970">
        <v>0</v>
      </c>
      <c r="L970">
        <v>1000</v>
      </c>
      <c r="M970">
        <v>0</v>
      </c>
      <c r="N970">
        <v>1</v>
      </c>
      <c r="O970" s="2">
        <v>968</v>
      </c>
    </row>
    <row r="971" spans="1:20" x14ac:dyDescent="0.25">
      <c r="A971" s="2">
        <v>969</v>
      </c>
      <c r="B971" t="s">
        <v>5074</v>
      </c>
      <c r="C971" t="s">
        <v>5075</v>
      </c>
      <c r="D971" t="s">
        <v>5076</v>
      </c>
      <c r="E971" t="s">
        <v>5077</v>
      </c>
      <c r="F971" t="s">
        <v>391</v>
      </c>
      <c r="G971" t="s">
        <v>391</v>
      </c>
      <c r="I971" t="s">
        <v>1029</v>
      </c>
      <c r="J971">
        <v>0</v>
      </c>
      <c r="K971">
        <v>0</v>
      </c>
      <c r="L971">
        <v>1000</v>
      </c>
      <c r="M971">
        <v>0</v>
      </c>
      <c r="N971">
        <v>1</v>
      </c>
      <c r="O971" s="2">
        <v>969</v>
      </c>
    </row>
    <row r="972" spans="1:20" x14ac:dyDescent="0.25">
      <c r="A972" s="2">
        <v>970</v>
      </c>
      <c r="B972" t="s">
        <v>5078</v>
      </c>
      <c r="C972" t="s">
        <v>5079</v>
      </c>
      <c r="D972" t="s">
        <v>5080</v>
      </c>
      <c r="E972" t="s">
        <v>5081</v>
      </c>
      <c r="F972" t="s">
        <v>2959</v>
      </c>
      <c r="G972" t="s">
        <v>2959</v>
      </c>
      <c r="I972" t="s">
        <v>1003</v>
      </c>
      <c r="J972">
        <v>0</v>
      </c>
      <c r="K972">
        <v>0</v>
      </c>
      <c r="L972">
        <v>1000</v>
      </c>
      <c r="M972">
        <v>0</v>
      </c>
      <c r="N972">
        <v>1</v>
      </c>
      <c r="O972" s="2">
        <v>970</v>
      </c>
    </row>
    <row r="973" spans="1:20" x14ac:dyDescent="0.25">
      <c r="A973" s="2">
        <v>971</v>
      </c>
      <c r="B973" t="s">
        <v>5082</v>
      </c>
      <c r="C973" t="s">
        <v>5083</v>
      </c>
      <c r="D973" t="s">
        <v>5084</v>
      </c>
      <c r="E973" t="s">
        <v>5085</v>
      </c>
      <c r="F973" t="s">
        <v>5086</v>
      </c>
      <c r="G973" t="s">
        <v>5086</v>
      </c>
      <c r="I973" t="s">
        <v>1588</v>
      </c>
      <c r="J973">
        <v>0</v>
      </c>
      <c r="K973">
        <v>0</v>
      </c>
      <c r="L973">
        <v>1000</v>
      </c>
      <c r="M973">
        <v>0</v>
      </c>
      <c r="N973">
        <v>1</v>
      </c>
      <c r="O973" s="2">
        <v>971</v>
      </c>
    </row>
    <row r="974" spans="1:20" x14ac:dyDescent="0.25">
      <c r="A974" s="2">
        <v>972</v>
      </c>
      <c r="B974" t="s">
        <v>5087</v>
      </c>
      <c r="C974" t="s">
        <v>5088</v>
      </c>
      <c r="D974" t="s">
        <v>5089</v>
      </c>
      <c r="E974" t="s">
        <v>5090</v>
      </c>
      <c r="F974" t="s">
        <v>5091</v>
      </c>
      <c r="G974" t="s">
        <v>5091</v>
      </c>
      <c r="I974" t="s">
        <v>939</v>
      </c>
      <c r="J974">
        <v>0</v>
      </c>
      <c r="K974">
        <v>0</v>
      </c>
      <c r="L974">
        <v>1000</v>
      </c>
      <c r="M974">
        <v>0</v>
      </c>
      <c r="N974">
        <v>1</v>
      </c>
      <c r="O974" s="2">
        <v>972</v>
      </c>
    </row>
    <row r="975" spans="1:20" x14ac:dyDescent="0.25">
      <c r="A975" s="2">
        <v>973</v>
      </c>
      <c r="B975" t="s">
        <v>5092</v>
      </c>
      <c r="C975" t="s">
        <v>5093</v>
      </c>
      <c r="D975" t="s">
        <v>5094</v>
      </c>
      <c r="E975" t="s">
        <v>5095</v>
      </c>
      <c r="F975" t="s">
        <v>395</v>
      </c>
      <c r="G975" t="s">
        <v>656</v>
      </c>
      <c r="I975" t="s">
        <v>932</v>
      </c>
      <c r="J975">
        <v>0</v>
      </c>
      <c r="K975">
        <v>0</v>
      </c>
      <c r="L975">
        <v>1000</v>
      </c>
      <c r="M975">
        <v>0</v>
      </c>
      <c r="N975">
        <v>1</v>
      </c>
      <c r="O975" s="2">
        <v>973</v>
      </c>
    </row>
    <row r="976" spans="1:20" x14ac:dyDescent="0.25">
      <c r="A976" s="2">
        <v>974</v>
      </c>
      <c r="B976" t="s">
        <v>5096</v>
      </c>
      <c r="C976" t="s">
        <v>5097</v>
      </c>
      <c r="D976" t="s">
        <v>5098</v>
      </c>
      <c r="E976" t="s">
        <v>5099</v>
      </c>
      <c r="F976" t="s">
        <v>5100</v>
      </c>
      <c r="G976" t="s">
        <v>5100</v>
      </c>
      <c r="I976" t="s">
        <v>1925</v>
      </c>
      <c r="J976">
        <v>0</v>
      </c>
      <c r="K976">
        <v>0</v>
      </c>
      <c r="L976">
        <v>1000</v>
      </c>
      <c r="M976">
        <v>0</v>
      </c>
      <c r="N976">
        <v>1</v>
      </c>
      <c r="O976" s="2">
        <v>974</v>
      </c>
    </row>
    <row r="977" spans="1:20" x14ac:dyDescent="0.25">
      <c r="A977" s="2">
        <v>975</v>
      </c>
      <c r="B977" t="s">
        <v>5101</v>
      </c>
      <c r="C977" t="s">
        <v>5102</v>
      </c>
      <c r="D977" t="s">
        <v>5103</v>
      </c>
      <c r="E977" t="s">
        <v>5104</v>
      </c>
      <c r="F977" t="s">
        <v>3018</v>
      </c>
      <c r="G977" t="s">
        <v>3018</v>
      </c>
      <c r="I977" t="s">
        <v>997</v>
      </c>
      <c r="J977">
        <v>0</v>
      </c>
      <c r="K977">
        <v>0</v>
      </c>
      <c r="L977">
        <v>1000</v>
      </c>
      <c r="M977">
        <v>0</v>
      </c>
      <c r="N977">
        <v>1</v>
      </c>
      <c r="O977" s="2">
        <v>975</v>
      </c>
    </row>
    <row r="978" spans="1:20" x14ac:dyDescent="0.25">
      <c r="A978" s="2">
        <v>976</v>
      </c>
      <c r="B978" t="s">
        <v>5105</v>
      </c>
      <c r="C978" t="s">
        <v>5106</v>
      </c>
      <c r="D978" t="s">
        <v>5107</v>
      </c>
      <c r="E978" t="s">
        <v>5108</v>
      </c>
      <c r="F978" t="s">
        <v>395</v>
      </c>
      <c r="G978" t="s">
        <v>656</v>
      </c>
      <c r="I978" t="s">
        <v>1191</v>
      </c>
      <c r="J978">
        <v>0</v>
      </c>
      <c r="K978">
        <v>0</v>
      </c>
      <c r="L978">
        <v>1000</v>
      </c>
      <c r="M978">
        <v>0</v>
      </c>
      <c r="N978">
        <v>1</v>
      </c>
      <c r="O978" s="2">
        <v>976</v>
      </c>
    </row>
    <row r="979" spans="1:20" x14ac:dyDescent="0.25">
      <c r="A979" s="2">
        <v>977</v>
      </c>
      <c r="B979" t="s">
        <v>5109</v>
      </c>
      <c r="C979" t="s">
        <v>5110</v>
      </c>
      <c r="D979" t="s">
        <v>5111</v>
      </c>
      <c r="E979" t="s">
        <v>5112</v>
      </c>
      <c r="F979" t="s">
        <v>5113</v>
      </c>
      <c r="G979" t="s">
        <v>5113</v>
      </c>
      <c r="I979" t="s">
        <v>956</v>
      </c>
      <c r="J979">
        <v>0</v>
      </c>
      <c r="K979">
        <v>0</v>
      </c>
      <c r="L979">
        <v>1000</v>
      </c>
      <c r="M979">
        <v>0</v>
      </c>
      <c r="N979">
        <v>1</v>
      </c>
      <c r="O979" s="2">
        <v>977</v>
      </c>
    </row>
    <row r="980" spans="1:20" x14ac:dyDescent="0.25">
      <c r="A980" s="2">
        <v>978</v>
      </c>
      <c r="B980" t="s">
        <v>5114</v>
      </c>
      <c r="C980" t="s">
        <v>5115</v>
      </c>
      <c r="D980" t="s">
        <v>5116</v>
      </c>
      <c r="E980" t="s">
        <v>5117</v>
      </c>
      <c r="F980" t="s">
        <v>5118</v>
      </c>
      <c r="G980" t="s">
        <v>5118</v>
      </c>
      <c r="I980" t="s">
        <v>978</v>
      </c>
      <c r="J980">
        <v>0</v>
      </c>
      <c r="K980">
        <v>0</v>
      </c>
      <c r="L980">
        <v>1000</v>
      </c>
      <c r="M980">
        <v>0</v>
      </c>
      <c r="N980">
        <v>1</v>
      </c>
      <c r="O980" s="2">
        <v>978</v>
      </c>
    </row>
    <row r="981" spans="1:20" x14ac:dyDescent="0.25">
      <c r="A981" s="2">
        <v>979</v>
      </c>
      <c r="B981" t="s">
        <v>5119</v>
      </c>
      <c r="C981" t="s">
        <v>5120</v>
      </c>
      <c r="D981" t="s">
        <v>5121</v>
      </c>
      <c r="E981" t="s">
        <v>5122</v>
      </c>
      <c r="F981" t="s">
        <v>5123</v>
      </c>
      <c r="G981" t="s">
        <v>5123</v>
      </c>
      <c r="I981" t="s">
        <v>1365</v>
      </c>
      <c r="J981">
        <v>0</v>
      </c>
      <c r="K981">
        <v>0</v>
      </c>
      <c r="L981">
        <v>1000</v>
      </c>
      <c r="M981">
        <v>0</v>
      </c>
      <c r="N981">
        <v>1</v>
      </c>
      <c r="O981" s="2">
        <v>979</v>
      </c>
    </row>
    <row r="982" spans="1:20" x14ac:dyDescent="0.25">
      <c r="A982" s="2">
        <v>980</v>
      </c>
      <c r="B982" t="s">
        <v>5124</v>
      </c>
      <c r="C982" t="s">
        <v>5125</v>
      </c>
      <c r="D982" t="s">
        <v>5126</v>
      </c>
      <c r="E982" t="s">
        <v>5127</v>
      </c>
      <c r="F982" t="s">
        <v>5128</v>
      </c>
      <c r="G982" t="s">
        <v>5128</v>
      </c>
      <c r="I982" t="s">
        <v>956</v>
      </c>
      <c r="J982">
        <v>0</v>
      </c>
      <c r="K982">
        <v>0</v>
      </c>
      <c r="L982">
        <v>1000</v>
      </c>
      <c r="M982">
        <v>0</v>
      </c>
      <c r="N982">
        <v>1</v>
      </c>
      <c r="O982" s="2">
        <v>980</v>
      </c>
    </row>
    <row r="983" spans="1:20" x14ac:dyDescent="0.25">
      <c r="A983" s="2">
        <v>981</v>
      </c>
      <c r="B983" t="s">
        <v>5129</v>
      </c>
      <c r="C983" t="s">
        <v>5130</v>
      </c>
      <c r="D983" t="s">
        <v>5131</v>
      </c>
      <c r="E983" t="s">
        <v>5132</v>
      </c>
      <c r="F983" t="s">
        <v>5133</v>
      </c>
      <c r="G983" t="s">
        <v>5133</v>
      </c>
      <c r="I983" t="s">
        <v>1521</v>
      </c>
      <c r="J983">
        <v>0</v>
      </c>
      <c r="K983">
        <v>0</v>
      </c>
      <c r="L983">
        <v>1000</v>
      </c>
      <c r="M983">
        <v>0</v>
      </c>
      <c r="N983">
        <v>1</v>
      </c>
      <c r="O983" s="2">
        <v>981</v>
      </c>
    </row>
    <row r="984" spans="1:20" x14ac:dyDescent="0.25">
      <c r="A984" s="2">
        <v>982</v>
      </c>
      <c r="B984" t="s">
        <v>5134</v>
      </c>
      <c r="C984" t="s">
        <v>5135</v>
      </c>
      <c r="D984" t="s">
        <v>5136</v>
      </c>
      <c r="E984" t="s">
        <v>5137</v>
      </c>
      <c r="F984" t="s">
        <v>468</v>
      </c>
      <c r="G984" t="s">
        <v>662</v>
      </c>
      <c r="I984" t="s">
        <v>956</v>
      </c>
      <c r="J984">
        <v>0</v>
      </c>
      <c r="K984">
        <v>0</v>
      </c>
      <c r="L984">
        <v>1000</v>
      </c>
      <c r="M984">
        <v>0</v>
      </c>
      <c r="N984">
        <v>1</v>
      </c>
      <c r="O984" s="2">
        <v>982</v>
      </c>
    </row>
    <row r="985" spans="1:20" x14ac:dyDescent="0.25">
      <c r="A985" s="2">
        <v>983</v>
      </c>
      <c r="B985" t="s">
        <v>5138</v>
      </c>
      <c r="C985" t="s">
        <v>5139</v>
      </c>
      <c r="D985" t="s">
        <v>5140</v>
      </c>
      <c r="E985" t="s">
        <v>5141</v>
      </c>
      <c r="F985" t="s">
        <v>5142</v>
      </c>
      <c r="G985" t="s">
        <v>5142</v>
      </c>
      <c r="I985" t="s">
        <v>1104</v>
      </c>
      <c r="J985">
        <v>0</v>
      </c>
      <c r="K985">
        <v>0</v>
      </c>
      <c r="L985">
        <v>1000</v>
      </c>
      <c r="M985">
        <v>0</v>
      </c>
      <c r="N985">
        <v>1</v>
      </c>
      <c r="O985" s="2">
        <v>983</v>
      </c>
    </row>
    <row r="986" spans="1:20" x14ac:dyDescent="0.25">
      <c r="A986" s="2">
        <v>984</v>
      </c>
      <c r="B986" t="s">
        <v>5143</v>
      </c>
      <c r="C986" t="s">
        <v>5144</v>
      </c>
      <c r="D986" t="s">
        <v>5145</v>
      </c>
      <c r="E986" t="s">
        <v>5146</v>
      </c>
      <c r="F986" t="s">
        <v>3182</v>
      </c>
      <c r="G986" t="s">
        <v>3183</v>
      </c>
      <c r="I986" t="s">
        <v>956</v>
      </c>
      <c r="J986">
        <v>0</v>
      </c>
      <c r="K986">
        <v>0</v>
      </c>
      <c r="L986">
        <v>1000</v>
      </c>
      <c r="M986">
        <v>0</v>
      </c>
      <c r="N986">
        <v>1</v>
      </c>
      <c r="O986" s="2">
        <v>984</v>
      </c>
    </row>
    <row r="987" spans="1:20" x14ac:dyDescent="0.25">
      <c r="A987" s="2">
        <v>985</v>
      </c>
      <c r="B987" t="s">
        <v>5147</v>
      </c>
      <c r="C987" t="s">
        <v>5148</v>
      </c>
      <c r="D987" t="s">
        <v>5149</v>
      </c>
      <c r="E987" t="s">
        <v>5150</v>
      </c>
      <c r="F987" t="s">
        <v>500</v>
      </c>
      <c r="G987" t="s">
        <v>665</v>
      </c>
      <c r="I987" t="s">
        <v>2813</v>
      </c>
      <c r="J987">
        <v>0</v>
      </c>
      <c r="K987">
        <v>0</v>
      </c>
      <c r="L987">
        <v>1000</v>
      </c>
      <c r="M987">
        <v>0</v>
      </c>
      <c r="N987">
        <v>1</v>
      </c>
      <c r="O987" s="2">
        <v>985</v>
      </c>
    </row>
    <row r="988" spans="1:20" x14ac:dyDescent="0.25">
      <c r="A988" s="2">
        <v>986</v>
      </c>
      <c r="B988" t="s">
        <v>5151</v>
      </c>
      <c r="C988" t="s">
        <v>5152</v>
      </c>
      <c r="D988" t="s">
        <v>5153</v>
      </c>
      <c r="E988" t="s">
        <v>5154</v>
      </c>
      <c r="F988" t="s">
        <v>1687</v>
      </c>
      <c r="G988" t="s">
        <v>1687</v>
      </c>
      <c r="I988" t="s">
        <v>956</v>
      </c>
      <c r="J988">
        <v>0</v>
      </c>
      <c r="K988">
        <v>0</v>
      </c>
      <c r="L988">
        <v>1000</v>
      </c>
      <c r="M988">
        <v>0</v>
      </c>
      <c r="N988">
        <v>1</v>
      </c>
      <c r="O988" s="2">
        <v>986</v>
      </c>
    </row>
    <row r="989" spans="1:20" x14ac:dyDescent="0.25">
      <c r="A989" s="2">
        <v>987</v>
      </c>
      <c r="B989" t="s">
        <v>5155</v>
      </c>
      <c r="C989" t="s">
        <v>5156</v>
      </c>
      <c r="D989" t="s">
        <v>5157</v>
      </c>
      <c r="E989" t="s">
        <v>5158</v>
      </c>
      <c r="F989" t="s">
        <v>3849</v>
      </c>
      <c r="G989" t="s">
        <v>3849</v>
      </c>
      <c r="I989" t="s">
        <v>964</v>
      </c>
      <c r="J989">
        <v>0</v>
      </c>
      <c r="K989">
        <v>0</v>
      </c>
      <c r="L989">
        <v>1000</v>
      </c>
      <c r="M989">
        <v>0</v>
      </c>
      <c r="N989">
        <v>1</v>
      </c>
      <c r="O989" s="2">
        <v>987</v>
      </c>
    </row>
    <row r="990" spans="1:20" x14ac:dyDescent="0.25">
      <c r="A990" s="2">
        <v>988</v>
      </c>
      <c r="B990" t="s">
        <v>5159</v>
      </c>
      <c r="C990" t="s">
        <v>5160</v>
      </c>
      <c r="D990" t="s">
        <v>5161</v>
      </c>
      <c r="E990" t="s">
        <v>5162</v>
      </c>
      <c r="F990" t="s">
        <v>5163</v>
      </c>
      <c r="G990" t="s">
        <v>5164</v>
      </c>
      <c r="I990" t="s">
        <v>997</v>
      </c>
      <c r="J990">
        <v>0</v>
      </c>
      <c r="K990">
        <v>0</v>
      </c>
      <c r="L990">
        <v>1000</v>
      </c>
      <c r="M990">
        <v>0</v>
      </c>
      <c r="N990">
        <v>1</v>
      </c>
      <c r="O990" s="2">
        <v>988</v>
      </c>
    </row>
    <row r="991" spans="1:20" x14ac:dyDescent="0.25">
      <c r="A991" s="2">
        <v>989</v>
      </c>
      <c r="B991" t="s">
        <v>5165</v>
      </c>
      <c r="C991" t="s">
        <v>5166</v>
      </c>
      <c r="D991" t="s">
        <v>5167</v>
      </c>
      <c r="E991" t="s">
        <v>5168</v>
      </c>
      <c r="I991" t="s">
        <v>956</v>
      </c>
      <c r="J991">
        <v>0</v>
      </c>
      <c r="K991">
        <v>0</v>
      </c>
      <c r="L991">
        <v>1000</v>
      </c>
      <c r="M991">
        <v>0</v>
      </c>
      <c r="N991">
        <v>1</v>
      </c>
      <c r="O991" s="2">
        <v>989</v>
      </c>
      <c r="T991" s="23"/>
    </row>
    <row r="992" spans="1:20" x14ac:dyDescent="0.25">
      <c r="A992" s="2">
        <v>990</v>
      </c>
      <c r="B992" t="s">
        <v>5169</v>
      </c>
      <c r="C992" t="s">
        <v>5170</v>
      </c>
      <c r="D992" t="s">
        <v>5171</v>
      </c>
      <c r="E992" t="s">
        <v>5172</v>
      </c>
      <c r="F992" t="s">
        <v>2768</v>
      </c>
      <c r="G992" t="s">
        <v>2769</v>
      </c>
      <c r="I992" t="s">
        <v>937</v>
      </c>
      <c r="J992">
        <v>0</v>
      </c>
      <c r="K992">
        <v>0</v>
      </c>
      <c r="L992">
        <v>1000</v>
      </c>
      <c r="M992">
        <v>0</v>
      </c>
      <c r="N992">
        <v>1</v>
      </c>
      <c r="O992" s="2">
        <v>990</v>
      </c>
    </row>
    <row r="993" spans="1:20" x14ac:dyDescent="0.25">
      <c r="A993" s="2">
        <v>991</v>
      </c>
      <c r="B993" t="s">
        <v>5173</v>
      </c>
      <c r="C993" t="s">
        <v>5174</v>
      </c>
      <c r="D993" t="s">
        <v>5175</v>
      </c>
      <c r="E993" t="s">
        <v>5176</v>
      </c>
      <c r="F993" t="s">
        <v>5177</v>
      </c>
      <c r="G993" t="s">
        <v>5177</v>
      </c>
      <c r="I993" t="s">
        <v>1159</v>
      </c>
      <c r="J993">
        <v>0</v>
      </c>
      <c r="K993">
        <v>0</v>
      </c>
      <c r="L993">
        <v>1000</v>
      </c>
      <c r="M993">
        <v>0</v>
      </c>
      <c r="N993">
        <v>1</v>
      </c>
      <c r="O993" s="2">
        <v>991</v>
      </c>
    </row>
    <row r="994" spans="1:20" x14ac:dyDescent="0.25">
      <c r="A994" s="2">
        <v>992</v>
      </c>
      <c r="B994" t="s">
        <v>5178</v>
      </c>
      <c r="C994" t="s">
        <v>5179</v>
      </c>
      <c r="D994" t="s">
        <v>5180</v>
      </c>
      <c r="E994" t="s">
        <v>5181</v>
      </c>
      <c r="F994" t="s">
        <v>2243</v>
      </c>
      <c r="G994" t="s">
        <v>2243</v>
      </c>
      <c r="I994" t="s">
        <v>1093</v>
      </c>
      <c r="J994">
        <v>0</v>
      </c>
      <c r="K994">
        <v>0</v>
      </c>
      <c r="L994">
        <v>1000</v>
      </c>
      <c r="M994">
        <v>0</v>
      </c>
      <c r="N994">
        <v>1</v>
      </c>
      <c r="O994" s="2">
        <v>992</v>
      </c>
    </row>
    <row r="995" spans="1:20" x14ac:dyDescent="0.25">
      <c r="A995" s="2">
        <v>993</v>
      </c>
      <c r="B995" t="s">
        <v>5182</v>
      </c>
      <c r="C995" t="s">
        <v>5183</v>
      </c>
      <c r="D995" t="s">
        <v>5184</v>
      </c>
      <c r="E995" t="s">
        <v>5185</v>
      </c>
      <c r="F995" t="s">
        <v>4554</v>
      </c>
      <c r="G995" t="s">
        <v>4554</v>
      </c>
      <c r="I995" t="s">
        <v>950</v>
      </c>
      <c r="J995">
        <v>0</v>
      </c>
      <c r="K995">
        <v>0</v>
      </c>
      <c r="L995">
        <v>1000</v>
      </c>
      <c r="M995">
        <v>0</v>
      </c>
      <c r="N995">
        <v>1</v>
      </c>
      <c r="O995" s="2">
        <v>993</v>
      </c>
    </row>
    <row r="996" spans="1:20" x14ac:dyDescent="0.25">
      <c r="A996" s="2">
        <v>994</v>
      </c>
      <c r="B996" t="s">
        <v>5186</v>
      </c>
      <c r="C996" t="s">
        <v>5187</v>
      </c>
      <c r="D996" t="s">
        <v>5188</v>
      </c>
      <c r="E996" t="s">
        <v>5189</v>
      </c>
      <c r="F996" t="s">
        <v>5190</v>
      </c>
      <c r="G996" t="s">
        <v>5190</v>
      </c>
      <c r="I996" t="s">
        <v>932</v>
      </c>
      <c r="J996">
        <v>0</v>
      </c>
      <c r="K996">
        <v>0</v>
      </c>
      <c r="L996">
        <v>1000</v>
      </c>
      <c r="M996">
        <v>0</v>
      </c>
      <c r="N996">
        <v>1</v>
      </c>
      <c r="O996" s="2">
        <v>994</v>
      </c>
    </row>
    <row r="997" spans="1:20" x14ac:dyDescent="0.25">
      <c r="A997" s="2">
        <v>995</v>
      </c>
      <c r="B997" t="s">
        <v>5191</v>
      </c>
      <c r="C997" t="s">
        <v>5192</v>
      </c>
      <c r="D997" t="s">
        <v>5193</v>
      </c>
      <c r="E997" t="s">
        <v>5194</v>
      </c>
      <c r="F997" t="s">
        <v>1487</v>
      </c>
      <c r="G997" t="s">
        <v>1487</v>
      </c>
      <c r="I997" t="s">
        <v>1008</v>
      </c>
      <c r="J997">
        <v>0</v>
      </c>
      <c r="K997">
        <v>0</v>
      </c>
      <c r="L997">
        <v>1000</v>
      </c>
      <c r="M997">
        <v>0</v>
      </c>
      <c r="N997">
        <v>1</v>
      </c>
      <c r="O997" s="2">
        <v>995</v>
      </c>
    </row>
    <row r="998" spans="1:20" x14ac:dyDescent="0.25">
      <c r="A998" s="2">
        <v>996</v>
      </c>
      <c r="B998" t="s">
        <v>5195</v>
      </c>
      <c r="C998" t="s">
        <v>5196</v>
      </c>
      <c r="D998" t="s">
        <v>2554</v>
      </c>
      <c r="E998" t="s">
        <v>2555</v>
      </c>
      <c r="F998" t="s">
        <v>1634</v>
      </c>
      <c r="G998" t="s">
        <v>1634</v>
      </c>
      <c r="I998" t="s">
        <v>1365</v>
      </c>
      <c r="J998">
        <v>0</v>
      </c>
      <c r="K998">
        <v>0</v>
      </c>
      <c r="L998">
        <v>1000</v>
      </c>
      <c r="M998">
        <v>0</v>
      </c>
      <c r="N998">
        <v>1</v>
      </c>
      <c r="O998" s="2">
        <v>996</v>
      </c>
    </row>
    <row r="999" spans="1:20" x14ac:dyDescent="0.25">
      <c r="A999" s="2">
        <v>997</v>
      </c>
      <c r="B999" t="s">
        <v>5197</v>
      </c>
      <c r="C999" t="s">
        <v>5198</v>
      </c>
      <c r="D999" t="s">
        <v>5199</v>
      </c>
      <c r="E999" t="s">
        <v>5200</v>
      </c>
      <c r="F999" t="s">
        <v>1487</v>
      </c>
      <c r="G999" t="s">
        <v>1487</v>
      </c>
      <c r="I999" t="s">
        <v>956</v>
      </c>
      <c r="J999">
        <v>0</v>
      </c>
      <c r="K999">
        <v>0</v>
      </c>
      <c r="L999">
        <v>1000</v>
      </c>
      <c r="M999">
        <v>0</v>
      </c>
      <c r="N999">
        <v>1</v>
      </c>
      <c r="O999" s="2">
        <v>997</v>
      </c>
    </row>
    <row r="1000" spans="1:20" x14ac:dyDescent="0.25">
      <c r="A1000" s="2">
        <v>998</v>
      </c>
      <c r="B1000" t="s">
        <v>5201</v>
      </c>
      <c r="C1000" t="s">
        <v>5202</v>
      </c>
      <c r="D1000" t="s">
        <v>5203</v>
      </c>
      <c r="E1000" t="s">
        <v>5204</v>
      </c>
      <c r="F1000" t="s">
        <v>5205</v>
      </c>
      <c r="G1000" t="s">
        <v>5206</v>
      </c>
      <c r="I1000" t="s">
        <v>956</v>
      </c>
      <c r="J1000">
        <v>0</v>
      </c>
      <c r="K1000">
        <v>0</v>
      </c>
      <c r="L1000">
        <v>1000</v>
      </c>
      <c r="M1000">
        <v>0</v>
      </c>
      <c r="N1000">
        <v>1</v>
      </c>
      <c r="O1000" s="2">
        <v>998</v>
      </c>
    </row>
    <row r="1001" spans="1:20" x14ac:dyDescent="0.25">
      <c r="A1001" s="2">
        <v>999</v>
      </c>
      <c r="B1001" t="s">
        <v>5207</v>
      </c>
      <c r="C1001" t="s">
        <v>5208</v>
      </c>
      <c r="D1001" t="s">
        <v>5209</v>
      </c>
      <c r="E1001" t="s">
        <v>5210</v>
      </c>
      <c r="F1001" t="s">
        <v>5211</v>
      </c>
      <c r="G1001" t="s">
        <v>5212</v>
      </c>
      <c r="I1001" t="s">
        <v>4306</v>
      </c>
      <c r="J1001">
        <v>0</v>
      </c>
      <c r="K1001">
        <v>0</v>
      </c>
      <c r="L1001">
        <v>1000</v>
      </c>
      <c r="M1001">
        <v>0</v>
      </c>
      <c r="N1001">
        <v>1</v>
      </c>
      <c r="O1001" s="2">
        <v>999</v>
      </c>
    </row>
    <row r="1002" spans="1:20" x14ac:dyDescent="0.25">
      <c r="A1002" s="2">
        <v>1000</v>
      </c>
      <c r="B1002" t="s">
        <v>5213</v>
      </c>
      <c r="C1002" t="s">
        <v>5214</v>
      </c>
      <c r="D1002" t="s">
        <v>5215</v>
      </c>
      <c r="E1002" t="s">
        <v>5216</v>
      </c>
      <c r="F1002" t="s">
        <v>3724</v>
      </c>
      <c r="G1002" t="s">
        <v>3724</v>
      </c>
      <c r="I1002" t="s">
        <v>1588</v>
      </c>
      <c r="J1002">
        <v>0</v>
      </c>
      <c r="K1002">
        <v>0</v>
      </c>
      <c r="L1002">
        <v>1000</v>
      </c>
      <c r="M1002">
        <v>0</v>
      </c>
      <c r="N1002">
        <v>1</v>
      </c>
      <c r="O1002" s="2">
        <v>1000</v>
      </c>
    </row>
    <row r="1003" spans="1:20" x14ac:dyDescent="0.25">
      <c r="A1003" s="2">
        <v>1001</v>
      </c>
      <c r="B1003" t="s">
        <v>5217</v>
      </c>
      <c r="C1003" t="s">
        <v>5218</v>
      </c>
      <c r="D1003" t="s">
        <v>5219</v>
      </c>
      <c r="E1003" t="s">
        <v>5220</v>
      </c>
      <c r="F1003" t="s">
        <v>5221</v>
      </c>
      <c r="G1003" t="s">
        <v>5222</v>
      </c>
      <c r="I1003" t="s">
        <v>1270</v>
      </c>
      <c r="J1003">
        <v>0</v>
      </c>
      <c r="K1003">
        <v>0</v>
      </c>
      <c r="L1003">
        <v>1000</v>
      </c>
      <c r="M1003">
        <v>0</v>
      </c>
      <c r="N1003">
        <v>1</v>
      </c>
      <c r="O1003" s="2">
        <v>1001</v>
      </c>
    </row>
    <row r="1004" spans="1:20" x14ac:dyDescent="0.25">
      <c r="A1004" s="2">
        <v>1002</v>
      </c>
      <c r="B1004" t="s">
        <v>5223</v>
      </c>
      <c r="C1004" t="s">
        <v>5224</v>
      </c>
      <c r="D1004" t="s">
        <v>5225</v>
      </c>
      <c r="E1004" t="s">
        <v>5226</v>
      </c>
      <c r="F1004" t="s">
        <v>1487</v>
      </c>
      <c r="G1004" t="s">
        <v>1487</v>
      </c>
      <c r="I1004" t="s">
        <v>956</v>
      </c>
      <c r="J1004">
        <v>0</v>
      </c>
      <c r="K1004">
        <v>0</v>
      </c>
      <c r="L1004">
        <v>1000</v>
      </c>
      <c r="M1004">
        <v>0</v>
      </c>
      <c r="N1004">
        <v>1</v>
      </c>
      <c r="O1004" s="2">
        <v>1002</v>
      </c>
    </row>
    <row r="1005" spans="1:20" x14ac:dyDescent="0.25">
      <c r="A1005" s="2">
        <v>1003</v>
      </c>
      <c r="B1005" t="s">
        <v>5227</v>
      </c>
      <c r="C1005" t="s">
        <v>5228</v>
      </c>
      <c r="D1005" t="s">
        <v>5229</v>
      </c>
      <c r="E1005" t="s">
        <v>5230</v>
      </c>
      <c r="F1005" t="s">
        <v>5231</v>
      </c>
      <c r="G1005" t="s">
        <v>5231</v>
      </c>
      <c r="I1005" t="s">
        <v>978</v>
      </c>
      <c r="J1005">
        <v>0</v>
      </c>
      <c r="K1005">
        <v>0</v>
      </c>
      <c r="L1005">
        <v>1000</v>
      </c>
      <c r="M1005">
        <v>0</v>
      </c>
      <c r="N1005">
        <v>1</v>
      </c>
      <c r="O1005" s="2">
        <v>1003</v>
      </c>
      <c r="T1005" s="23"/>
    </row>
    <row r="1006" spans="1:20" x14ac:dyDescent="0.25">
      <c r="A1006" s="2">
        <v>1004</v>
      </c>
      <c r="B1006" t="s">
        <v>5232</v>
      </c>
      <c r="C1006" t="s">
        <v>5233</v>
      </c>
      <c r="D1006" t="s">
        <v>5234</v>
      </c>
      <c r="E1006" t="s">
        <v>5235</v>
      </c>
      <c r="F1006" t="s">
        <v>5236</v>
      </c>
      <c r="G1006" t="s">
        <v>5237</v>
      </c>
      <c r="I1006" t="s">
        <v>1439</v>
      </c>
      <c r="J1006">
        <v>0</v>
      </c>
      <c r="K1006">
        <v>0</v>
      </c>
      <c r="L1006">
        <v>1000</v>
      </c>
      <c r="M1006">
        <v>0</v>
      </c>
      <c r="N1006">
        <v>1</v>
      </c>
      <c r="O1006" s="2">
        <v>1004</v>
      </c>
    </row>
    <row r="1007" spans="1:20" x14ac:dyDescent="0.25">
      <c r="A1007" s="2">
        <v>1005</v>
      </c>
      <c r="B1007" t="s">
        <v>5238</v>
      </c>
      <c r="C1007" t="s">
        <v>5239</v>
      </c>
      <c r="D1007" t="s">
        <v>5240</v>
      </c>
      <c r="E1007" t="s">
        <v>5241</v>
      </c>
      <c r="F1007" t="s">
        <v>5242</v>
      </c>
      <c r="G1007" t="s">
        <v>5242</v>
      </c>
      <c r="I1007" t="s">
        <v>932</v>
      </c>
      <c r="J1007">
        <v>0</v>
      </c>
      <c r="K1007">
        <v>0</v>
      </c>
      <c r="L1007">
        <v>1000</v>
      </c>
      <c r="M1007">
        <v>0</v>
      </c>
      <c r="N1007">
        <v>1</v>
      </c>
      <c r="O1007" s="2">
        <v>1005</v>
      </c>
    </row>
    <row r="1008" spans="1:20" x14ac:dyDescent="0.25">
      <c r="A1008" s="2">
        <v>1006</v>
      </c>
      <c r="B1008" t="s">
        <v>5243</v>
      </c>
      <c r="C1008" t="s">
        <v>5244</v>
      </c>
      <c r="D1008" t="s">
        <v>5245</v>
      </c>
      <c r="E1008" t="s">
        <v>5246</v>
      </c>
      <c r="F1008" t="s">
        <v>5247</v>
      </c>
      <c r="G1008" t="s">
        <v>5247</v>
      </c>
      <c r="I1008" t="s">
        <v>950</v>
      </c>
      <c r="J1008">
        <v>0</v>
      </c>
      <c r="K1008">
        <v>0</v>
      </c>
      <c r="L1008">
        <v>1000</v>
      </c>
      <c r="M1008">
        <v>0</v>
      </c>
      <c r="N1008">
        <v>1</v>
      </c>
      <c r="O1008" s="2">
        <v>1006</v>
      </c>
      <c r="T1008" s="23"/>
    </row>
    <row r="1009" spans="1:15" x14ac:dyDescent="0.25">
      <c r="A1009" s="2">
        <v>1007</v>
      </c>
      <c r="B1009" t="s">
        <v>5248</v>
      </c>
      <c r="C1009" t="s">
        <v>5249</v>
      </c>
      <c r="D1009" t="s">
        <v>5250</v>
      </c>
      <c r="E1009" t="s">
        <v>5251</v>
      </c>
      <c r="F1009" t="s">
        <v>5252</v>
      </c>
      <c r="G1009" t="s">
        <v>5252</v>
      </c>
      <c r="I1009" t="s">
        <v>1003</v>
      </c>
      <c r="J1009">
        <v>0</v>
      </c>
      <c r="K1009">
        <v>0</v>
      </c>
      <c r="L1009">
        <v>1000</v>
      </c>
      <c r="M1009">
        <v>0</v>
      </c>
      <c r="N1009">
        <v>1</v>
      </c>
      <c r="O1009" s="2">
        <v>1007</v>
      </c>
    </row>
    <row r="1010" spans="1:15" x14ac:dyDescent="0.25">
      <c r="A1010" s="2">
        <v>1008</v>
      </c>
      <c r="B1010" t="s">
        <v>5253</v>
      </c>
      <c r="C1010" t="s">
        <v>5254</v>
      </c>
      <c r="D1010" t="s">
        <v>5255</v>
      </c>
      <c r="E1010" t="s">
        <v>5256</v>
      </c>
      <c r="F1010" t="s">
        <v>2211</v>
      </c>
      <c r="G1010" t="s">
        <v>2212</v>
      </c>
      <c r="I1010" t="s">
        <v>1003</v>
      </c>
      <c r="J1010">
        <v>0</v>
      </c>
      <c r="K1010">
        <v>0</v>
      </c>
      <c r="L1010">
        <v>1000</v>
      </c>
      <c r="M1010">
        <v>0</v>
      </c>
      <c r="N1010">
        <v>1</v>
      </c>
      <c r="O1010" s="2">
        <v>1008</v>
      </c>
    </row>
    <row r="1011" spans="1:15" x14ac:dyDescent="0.25">
      <c r="A1011" s="2">
        <v>1009</v>
      </c>
      <c r="B1011" t="s">
        <v>5257</v>
      </c>
      <c r="C1011" t="s">
        <v>5258</v>
      </c>
      <c r="D1011" t="s">
        <v>5259</v>
      </c>
      <c r="E1011" t="s">
        <v>5260</v>
      </c>
      <c r="F1011" t="s">
        <v>5261</v>
      </c>
      <c r="G1011" t="s">
        <v>5261</v>
      </c>
      <c r="I1011" t="s">
        <v>1029</v>
      </c>
      <c r="J1011">
        <v>0</v>
      </c>
      <c r="K1011">
        <v>0</v>
      </c>
      <c r="L1011">
        <v>1000</v>
      </c>
      <c r="M1011">
        <v>0</v>
      </c>
      <c r="N1011">
        <v>1</v>
      </c>
      <c r="O1011" s="2">
        <v>1009</v>
      </c>
    </row>
    <row r="1012" spans="1:15" x14ac:dyDescent="0.25">
      <c r="A1012" s="2">
        <v>1010</v>
      </c>
      <c r="B1012" t="s">
        <v>5262</v>
      </c>
      <c r="C1012" t="s">
        <v>2610</v>
      </c>
      <c r="D1012" t="s">
        <v>5263</v>
      </c>
      <c r="E1012" t="s">
        <v>5264</v>
      </c>
      <c r="F1012" t="s">
        <v>188</v>
      </c>
      <c r="G1012" t="s">
        <v>188</v>
      </c>
      <c r="I1012" t="s">
        <v>939</v>
      </c>
      <c r="J1012">
        <v>0</v>
      </c>
      <c r="K1012">
        <v>0</v>
      </c>
      <c r="L1012">
        <v>1000</v>
      </c>
      <c r="M1012">
        <v>0</v>
      </c>
      <c r="N1012">
        <v>1</v>
      </c>
      <c r="O1012" s="2">
        <v>1010</v>
      </c>
    </row>
    <row r="1013" spans="1:15" x14ac:dyDescent="0.25">
      <c r="A1013" s="2">
        <v>1011</v>
      </c>
      <c r="B1013" t="s">
        <v>5265</v>
      </c>
      <c r="C1013" t="s">
        <v>5266</v>
      </c>
      <c r="D1013" t="s">
        <v>5267</v>
      </c>
      <c r="E1013" t="s">
        <v>5268</v>
      </c>
      <c r="F1013" t="s">
        <v>5269</v>
      </c>
      <c r="G1013" t="s">
        <v>5269</v>
      </c>
      <c r="I1013" t="s">
        <v>939</v>
      </c>
      <c r="J1013">
        <v>0</v>
      </c>
      <c r="K1013">
        <v>0</v>
      </c>
      <c r="L1013">
        <v>1000</v>
      </c>
      <c r="M1013">
        <v>0</v>
      </c>
      <c r="N1013">
        <v>1</v>
      </c>
      <c r="O1013" s="2">
        <v>1011</v>
      </c>
    </row>
    <row r="1014" spans="1:15" x14ac:dyDescent="0.25">
      <c r="A1014" s="2">
        <v>1012</v>
      </c>
      <c r="B1014" t="s">
        <v>5270</v>
      </c>
      <c r="C1014" t="s">
        <v>5271</v>
      </c>
      <c r="D1014" t="s">
        <v>5272</v>
      </c>
      <c r="E1014" t="s">
        <v>5273</v>
      </c>
      <c r="F1014" t="s">
        <v>5274</v>
      </c>
      <c r="G1014" t="s">
        <v>5275</v>
      </c>
      <c r="I1014" t="s">
        <v>1093</v>
      </c>
      <c r="J1014">
        <v>0</v>
      </c>
      <c r="K1014">
        <v>0</v>
      </c>
      <c r="L1014">
        <v>1000</v>
      </c>
      <c r="M1014">
        <v>0</v>
      </c>
      <c r="N1014">
        <v>1</v>
      </c>
      <c r="O1014" s="2">
        <v>1012</v>
      </c>
    </row>
    <row r="1015" spans="1:15" x14ac:dyDescent="0.25">
      <c r="A1015" s="2">
        <v>1013</v>
      </c>
      <c r="B1015" t="s">
        <v>5276</v>
      </c>
      <c r="C1015" t="s">
        <v>5277</v>
      </c>
      <c r="D1015" t="s">
        <v>5278</v>
      </c>
      <c r="E1015" t="s">
        <v>5279</v>
      </c>
      <c r="I1015" t="s">
        <v>1925</v>
      </c>
      <c r="J1015">
        <v>0</v>
      </c>
      <c r="K1015">
        <v>0</v>
      </c>
      <c r="L1015">
        <v>1000</v>
      </c>
      <c r="M1015">
        <v>0</v>
      </c>
      <c r="N1015">
        <v>1</v>
      </c>
      <c r="O1015" s="2">
        <v>1013</v>
      </c>
    </row>
    <row r="1016" spans="1:15" x14ac:dyDescent="0.25">
      <c r="A1016" s="2">
        <v>1014</v>
      </c>
      <c r="B1016" t="s">
        <v>5280</v>
      </c>
      <c r="C1016" t="s">
        <v>5281</v>
      </c>
      <c r="D1016" t="s">
        <v>5282</v>
      </c>
      <c r="E1016" t="s">
        <v>5283</v>
      </c>
      <c r="F1016" t="s">
        <v>5284</v>
      </c>
      <c r="G1016" t="s">
        <v>5284</v>
      </c>
      <c r="I1016" t="s">
        <v>956</v>
      </c>
      <c r="J1016">
        <v>0</v>
      </c>
      <c r="K1016">
        <v>0</v>
      </c>
      <c r="L1016">
        <v>1000</v>
      </c>
      <c r="M1016">
        <v>0</v>
      </c>
      <c r="N1016">
        <v>1</v>
      </c>
      <c r="O1016" s="2">
        <v>1014</v>
      </c>
    </row>
    <row r="1017" spans="1:15" x14ac:dyDescent="0.25">
      <c r="A1017" s="2">
        <v>1015</v>
      </c>
      <c r="B1017" t="s">
        <v>5285</v>
      </c>
      <c r="C1017" t="s">
        <v>5286</v>
      </c>
      <c r="D1017" t="s">
        <v>5287</v>
      </c>
      <c r="E1017" t="s">
        <v>5288</v>
      </c>
      <c r="F1017" t="s">
        <v>3950</v>
      </c>
      <c r="G1017" t="s">
        <v>3950</v>
      </c>
      <c r="I1017" t="s">
        <v>944</v>
      </c>
      <c r="J1017">
        <v>0</v>
      </c>
      <c r="K1017">
        <v>0</v>
      </c>
      <c r="L1017">
        <v>1000</v>
      </c>
      <c r="M1017">
        <v>0</v>
      </c>
      <c r="N1017">
        <v>1</v>
      </c>
      <c r="O1017" s="2">
        <v>1015</v>
      </c>
    </row>
    <row r="1018" spans="1:15" x14ac:dyDescent="0.25">
      <c r="A1018" s="2">
        <v>1016</v>
      </c>
      <c r="B1018" t="s">
        <v>5289</v>
      </c>
      <c r="C1018" t="s">
        <v>5290</v>
      </c>
      <c r="D1018" t="s">
        <v>5291</v>
      </c>
      <c r="E1018" t="s">
        <v>5292</v>
      </c>
      <c r="F1018" t="s">
        <v>5293</v>
      </c>
      <c r="G1018" t="s">
        <v>5294</v>
      </c>
      <c r="I1018" t="s">
        <v>4063</v>
      </c>
      <c r="J1018">
        <v>0</v>
      </c>
      <c r="K1018">
        <v>0</v>
      </c>
      <c r="L1018">
        <v>1000</v>
      </c>
      <c r="M1018">
        <v>0</v>
      </c>
      <c r="N1018">
        <v>1</v>
      </c>
      <c r="O1018" s="2">
        <v>1016</v>
      </c>
    </row>
    <row r="1019" spans="1:15" x14ac:dyDescent="0.25">
      <c r="A1019" s="2">
        <v>1017</v>
      </c>
      <c r="B1019" t="s">
        <v>5295</v>
      </c>
      <c r="C1019" t="s">
        <v>5296</v>
      </c>
      <c r="D1019" t="s">
        <v>5297</v>
      </c>
      <c r="E1019" t="s">
        <v>5298</v>
      </c>
      <c r="I1019" t="s">
        <v>1003</v>
      </c>
      <c r="J1019">
        <v>0</v>
      </c>
      <c r="K1019">
        <v>0</v>
      </c>
      <c r="L1019">
        <v>1000</v>
      </c>
      <c r="M1019">
        <v>0</v>
      </c>
      <c r="N1019">
        <v>1</v>
      </c>
      <c r="O1019" s="2">
        <v>1017</v>
      </c>
    </row>
    <row r="1020" spans="1:15" x14ac:dyDescent="0.25">
      <c r="A1020" s="2">
        <v>1018</v>
      </c>
      <c r="B1020" t="s">
        <v>5299</v>
      </c>
      <c r="C1020" t="s">
        <v>5300</v>
      </c>
      <c r="D1020" t="s">
        <v>5301</v>
      </c>
      <c r="E1020" t="s">
        <v>5302</v>
      </c>
      <c r="F1020" t="s">
        <v>5303</v>
      </c>
      <c r="G1020" t="s">
        <v>5303</v>
      </c>
      <c r="I1020" t="s">
        <v>1445</v>
      </c>
      <c r="J1020">
        <v>0</v>
      </c>
      <c r="K1020">
        <v>0</v>
      </c>
      <c r="L1020">
        <v>1000</v>
      </c>
      <c r="M1020">
        <v>0</v>
      </c>
      <c r="N1020">
        <v>1</v>
      </c>
      <c r="O1020" s="2">
        <v>1018</v>
      </c>
    </row>
    <row r="1021" spans="1:15" x14ac:dyDescent="0.25">
      <c r="A1021" s="2">
        <v>1019</v>
      </c>
      <c r="B1021" t="s">
        <v>614</v>
      </c>
      <c r="C1021" t="s">
        <v>615</v>
      </c>
      <c r="D1021" t="s">
        <v>5304</v>
      </c>
      <c r="E1021" t="s">
        <v>616</v>
      </c>
      <c r="F1021" t="s">
        <v>617</v>
      </c>
      <c r="G1021" t="s">
        <v>670</v>
      </c>
      <c r="I1021" t="s">
        <v>956</v>
      </c>
      <c r="J1021">
        <v>0</v>
      </c>
      <c r="K1021">
        <v>0</v>
      </c>
      <c r="L1021">
        <v>1000</v>
      </c>
      <c r="M1021">
        <v>0</v>
      </c>
      <c r="N1021">
        <v>1</v>
      </c>
      <c r="O1021" s="2">
        <v>1019</v>
      </c>
    </row>
    <row r="1022" spans="1:15" x14ac:dyDescent="0.25">
      <c r="A1022" s="2">
        <v>1020</v>
      </c>
      <c r="B1022" t="s">
        <v>5305</v>
      </c>
      <c r="C1022" t="s">
        <v>5306</v>
      </c>
      <c r="D1022" t="s">
        <v>5307</v>
      </c>
      <c r="E1022" t="s">
        <v>5308</v>
      </c>
      <c r="F1022" t="s">
        <v>2228</v>
      </c>
      <c r="G1022" t="s">
        <v>2229</v>
      </c>
      <c r="I1022" t="s">
        <v>997</v>
      </c>
      <c r="J1022">
        <v>0</v>
      </c>
      <c r="K1022">
        <v>0</v>
      </c>
      <c r="L1022">
        <v>1000</v>
      </c>
      <c r="M1022">
        <v>0</v>
      </c>
      <c r="N1022">
        <v>1</v>
      </c>
      <c r="O1022" s="2">
        <v>1020</v>
      </c>
    </row>
    <row r="1023" spans="1:15" x14ac:dyDescent="0.25">
      <c r="A1023" s="2">
        <v>1021</v>
      </c>
      <c r="B1023" t="s">
        <v>5309</v>
      </c>
      <c r="C1023" t="s">
        <v>5310</v>
      </c>
      <c r="D1023" t="s">
        <v>5311</v>
      </c>
      <c r="E1023" t="s">
        <v>5312</v>
      </c>
      <c r="F1023" t="s">
        <v>5313</v>
      </c>
      <c r="G1023" t="s">
        <v>5314</v>
      </c>
      <c r="I1023" t="s">
        <v>1003</v>
      </c>
      <c r="J1023">
        <v>0</v>
      </c>
      <c r="K1023">
        <v>0</v>
      </c>
      <c r="L1023">
        <v>1000</v>
      </c>
      <c r="M1023">
        <v>0</v>
      </c>
      <c r="N1023">
        <v>1</v>
      </c>
      <c r="O1023" s="2">
        <v>1021</v>
      </c>
    </row>
    <row r="1024" spans="1:15" x14ac:dyDescent="0.25">
      <c r="A1024" s="2">
        <v>1022</v>
      </c>
      <c r="B1024" t="s">
        <v>5315</v>
      </c>
      <c r="C1024" t="s">
        <v>5316</v>
      </c>
      <c r="D1024" t="s">
        <v>5317</v>
      </c>
      <c r="E1024" t="s">
        <v>5318</v>
      </c>
      <c r="F1024" t="s">
        <v>5319</v>
      </c>
      <c r="G1024" t="s">
        <v>5320</v>
      </c>
      <c r="I1024" t="s">
        <v>2421</v>
      </c>
      <c r="J1024">
        <v>0</v>
      </c>
      <c r="K1024">
        <v>0</v>
      </c>
      <c r="L1024">
        <v>1000</v>
      </c>
      <c r="M1024">
        <v>0</v>
      </c>
      <c r="N1024">
        <v>1</v>
      </c>
      <c r="O1024" s="2">
        <v>1022</v>
      </c>
    </row>
    <row r="1025" spans="1:15" x14ac:dyDescent="0.25">
      <c r="A1025" s="2">
        <v>1023</v>
      </c>
      <c r="B1025" t="s">
        <v>5321</v>
      </c>
      <c r="C1025" t="s">
        <v>5322</v>
      </c>
      <c r="D1025" t="s">
        <v>5323</v>
      </c>
      <c r="E1025" t="s">
        <v>5324</v>
      </c>
      <c r="F1025" t="s">
        <v>5325</v>
      </c>
      <c r="G1025" t="s">
        <v>654</v>
      </c>
      <c r="I1025" t="s">
        <v>944</v>
      </c>
      <c r="J1025">
        <v>0</v>
      </c>
      <c r="K1025">
        <v>0</v>
      </c>
      <c r="L1025">
        <v>1000</v>
      </c>
      <c r="M1025">
        <v>0</v>
      </c>
      <c r="N1025">
        <v>1</v>
      </c>
      <c r="O1025" s="2">
        <v>1023</v>
      </c>
    </row>
    <row r="1026" spans="1:15" x14ac:dyDescent="0.25">
      <c r="A1026" s="2">
        <v>1024</v>
      </c>
      <c r="B1026" t="s">
        <v>5326</v>
      </c>
      <c r="C1026" t="s">
        <v>5327</v>
      </c>
      <c r="D1026" t="s">
        <v>5328</v>
      </c>
      <c r="E1026" t="s">
        <v>5329</v>
      </c>
      <c r="F1026" t="s">
        <v>2205</v>
      </c>
      <c r="G1026" t="s">
        <v>2206</v>
      </c>
      <c r="I1026" t="s">
        <v>956</v>
      </c>
      <c r="J1026">
        <v>0</v>
      </c>
      <c r="K1026">
        <v>0</v>
      </c>
      <c r="L1026">
        <v>1000</v>
      </c>
      <c r="M1026">
        <v>0</v>
      </c>
      <c r="N1026">
        <v>1</v>
      </c>
      <c r="O1026" s="2">
        <v>1024</v>
      </c>
    </row>
    <row r="1027" spans="1:15" x14ac:dyDescent="0.25">
      <c r="A1027" s="2">
        <v>1025</v>
      </c>
      <c r="B1027" t="s">
        <v>5330</v>
      </c>
      <c r="C1027" t="s">
        <v>5331</v>
      </c>
      <c r="D1027" t="s">
        <v>5332</v>
      </c>
      <c r="E1027" t="s">
        <v>5333</v>
      </c>
      <c r="F1027" t="s">
        <v>5334</v>
      </c>
      <c r="G1027" t="s">
        <v>5335</v>
      </c>
      <c r="I1027" t="s">
        <v>956</v>
      </c>
      <c r="J1027">
        <v>0</v>
      </c>
      <c r="K1027">
        <v>0</v>
      </c>
      <c r="L1027">
        <v>1000</v>
      </c>
      <c r="M1027">
        <v>0</v>
      </c>
      <c r="N1027">
        <v>1</v>
      </c>
      <c r="O1027" s="2">
        <v>1025</v>
      </c>
    </row>
    <row r="1028" spans="1:15" x14ac:dyDescent="0.25">
      <c r="A1028" s="2">
        <v>1026</v>
      </c>
      <c r="B1028" t="s">
        <v>5336</v>
      </c>
      <c r="C1028" t="s">
        <v>5337</v>
      </c>
      <c r="D1028" t="s">
        <v>5338</v>
      </c>
      <c r="E1028" t="s">
        <v>5339</v>
      </c>
      <c r="I1028" t="s">
        <v>1098</v>
      </c>
      <c r="J1028">
        <v>0</v>
      </c>
      <c r="K1028">
        <v>0</v>
      </c>
      <c r="L1028">
        <v>1000</v>
      </c>
      <c r="M1028">
        <v>0</v>
      </c>
      <c r="N1028">
        <v>1</v>
      </c>
      <c r="O1028" s="2">
        <v>1026</v>
      </c>
    </row>
    <row r="1029" spans="1:15" x14ac:dyDescent="0.25">
      <c r="A1029" s="2">
        <v>1027</v>
      </c>
      <c r="B1029" t="s">
        <v>5340</v>
      </c>
      <c r="C1029" t="s">
        <v>4928</v>
      </c>
      <c r="D1029" t="s">
        <v>5341</v>
      </c>
      <c r="E1029" t="s">
        <v>5342</v>
      </c>
      <c r="F1029" t="s">
        <v>4931</v>
      </c>
      <c r="G1029" t="s">
        <v>4931</v>
      </c>
      <c r="I1029" t="s">
        <v>1003</v>
      </c>
      <c r="J1029">
        <v>0</v>
      </c>
      <c r="K1029">
        <v>0</v>
      </c>
      <c r="L1029">
        <v>1000</v>
      </c>
      <c r="M1029">
        <v>0</v>
      </c>
      <c r="N1029">
        <v>1</v>
      </c>
      <c r="O1029" s="2">
        <v>1027</v>
      </c>
    </row>
    <row r="1030" spans="1:15" x14ac:dyDescent="0.25">
      <c r="A1030" s="2">
        <v>1028</v>
      </c>
      <c r="B1030" t="s">
        <v>5343</v>
      </c>
      <c r="C1030" t="s">
        <v>5344</v>
      </c>
      <c r="D1030" t="s">
        <v>5345</v>
      </c>
      <c r="E1030" t="s">
        <v>5346</v>
      </c>
      <c r="F1030" t="s">
        <v>4008</v>
      </c>
      <c r="G1030" t="s">
        <v>4008</v>
      </c>
      <c r="I1030" t="s">
        <v>1123</v>
      </c>
      <c r="J1030">
        <v>0</v>
      </c>
      <c r="K1030">
        <v>0</v>
      </c>
      <c r="L1030">
        <v>1000</v>
      </c>
      <c r="M1030">
        <v>0</v>
      </c>
      <c r="N1030">
        <v>1</v>
      </c>
      <c r="O1030" s="2">
        <v>1028</v>
      </c>
    </row>
    <row r="1031" spans="1:15" x14ac:dyDescent="0.25">
      <c r="A1031" s="2">
        <v>1029</v>
      </c>
      <c r="B1031" t="s">
        <v>5347</v>
      </c>
      <c r="C1031" t="s">
        <v>5348</v>
      </c>
      <c r="D1031" t="s">
        <v>5349</v>
      </c>
      <c r="E1031" t="s">
        <v>5350</v>
      </c>
      <c r="F1031" t="s">
        <v>5351</v>
      </c>
      <c r="G1031" t="s">
        <v>5351</v>
      </c>
      <c r="I1031" t="s">
        <v>956</v>
      </c>
      <c r="J1031">
        <v>0</v>
      </c>
      <c r="K1031">
        <v>0</v>
      </c>
      <c r="L1031">
        <v>1000</v>
      </c>
      <c r="M1031">
        <v>0</v>
      </c>
      <c r="N1031">
        <v>1</v>
      </c>
      <c r="O1031" s="2">
        <v>1029</v>
      </c>
    </row>
    <row r="1032" spans="1:15" x14ac:dyDescent="0.25">
      <c r="A1032" s="2">
        <v>1030</v>
      </c>
      <c r="B1032" t="s">
        <v>5352</v>
      </c>
      <c r="C1032" t="s">
        <v>5353</v>
      </c>
      <c r="D1032" t="s">
        <v>5354</v>
      </c>
      <c r="E1032" t="s">
        <v>5355</v>
      </c>
      <c r="F1032" t="s">
        <v>5356</v>
      </c>
      <c r="G1032" t="s">
        <v>5356</v>
      </c>
      <c r="I1032" t="s">
        <v>970</v>
      </c>
      <c r="J1032">
        <v>0</v>
      </c>
      <c r="K1032">
        <v>0</v>
      </c>
      <c r="L1032">
        <v>1000</v>
      </c>
      <c r="M1032">
        <v>0</v>
      </c>
      <c r="N1032">
        <v>1</v>
      </c>
      <c r="O1032" s="2">
        <v>1030</v>
      </c>
    </row>
    <row r="1033" spans="1:15" x14ac:dyDescent="0.25">
      <c r="A1033" s="2">
        <v>1031</v>
      </c>
      <c r="B1033" t="s">
        <v>5357</v>
      </c>
      <c r="C1033" t="s">
        <v>5358</v>
      </c>
      <c r="D1033" t="s">
        <v>5359</v>
      </c>
      <c r="E1033" t="s">
        <v>5360</v>
      </c>
      <c r="F1033" t="s">
        <v>5361</v>
      </c>
      <c r="G1033" t="s">
        <v>5361</v>
      </c>
      <c r="I1033" t="s">
        <v>956</v>
      </c>
      <c r="J1033">
        <v>0</v>
      </c>
      <c r="K1033">
        <v>0</v>
      </c>
      <c r="L1033">
        <v>1000</v>
      </c>
      <c r="M1033">
        <v>0</v>
      </c>
      <c r="N1033">
        <v>1</v>
      </c>
      <c r="O1033" s="2">
        <v>1031</v>
      </c>
    </row>
    <row r="1034" spans="1:15" x14ac:dyDescent="0.25">
      <c r="A1034" s="2">
        <v>1032</v>
      </c>
      <c r="B1034" t="s">
        <v>671</v>
      </c>
      <c r="C1034" t="s">
        <v>672</v>
      </c>
      <c r="D1034" t="s">
        <v>858</v>
      </c>
      <c r="E1034" t="s">
        <v>673</v>
      </c>
      <c r="I1034" t="s">
        <v>956</v>
      </c>
      <c r="J1034">
        <v>1</v>
      </c>
      <c r="K1034">
        <v>0</v>
      </c>
      <c r="L1034">
        <v>1000</v>
      </c>
      <c r="M1034">
        <v>0</v>
      </c>
      <c r="N1034">
        <v>0</v>
      </c>
      <c r="O1034" s="2">
        <v>1032</v>
      </c>
    </row>
    <row r="1035" spans="1:15" x14ac:dyDescent="0.25">
      <c r="A1035" s="2">
        <v>1033</v>
      </c>
      <c r="B1035" t="s">
        <v>5362</v>
      </c>
      <c r="C1035" t="s">
        <v>5363</v>
      </c>
      <c r="D1035" t="s">
        <v>5364</v>
      </c>
      <c r="E1035" t="s">
        <v>5365</v>
      </c>
      <c r="I1035" t="s">
        <v>956</v>
      </c>
      <c r="J1035">
        <v>1</v>
      </c>
      <c r="K1035">
        <v>0</v>
      </c>
      <c r="L1035">
        <v>1000</v>
      </c>
      <c r="M1035">
        <v>0</v>
      </c>
      <c r="N1035">
        <v>0</v>
      </c>
      <c r="O1035" s="2">
        <v>1033</v>
      </c>
    </row>
    <row r="1036" spans="1:15" x14ac:dyDescent="0.25">
      <c r="A1036" s="2">
        <v>1034</v>
      </c>
      <c r="B1036" t="s">
        <v>674</v>
      </c>
      <c r="C1036" t="s">
        <v>675</v>
      </c>
      <c r="D1036" t="s">
        <v>859</v>
      </c>
      <c r="E1036" t="s">
        <v>676</v>
      </c>
      <c r="I1036" t="s">
        <v>956</v>
      </c>
      <c r="J1036">
        <v>1</v>
      </c>
      <c r="K1036">
        <v>0</v>
      </c>
      <c r="L1036">
        <v>1000</v>
      </c>
      <c r="M1036">
        <v>0</v>
      </c>
      <c r="N1036">
        <v>0</v>
      </c>
      <c r="O1036" s="2">
        <v>1034</v>
      </c>
    </row>
    <row r="1037" spans="1:15" x14ac:dyDescent="0.25">
      <c r="A1037" s="2">
        <v>1035</v>
      </c>
      <c r="B1037" t="s">
        <v>5366</v>
      </c>
      <c r="C1037" t="s">
        <v>5367</v>
      </c>
      <c r="D1037" t="s">
        <v>5368</v>
      </c>
      <c r="E1037" t="s">
        <v>5369</v>
      </c>
      <c r="I1037" t="s">
        <v>956</v>
      </c>
      <c r="J1037">
        <v>1</v>
      </c>
      <c r="K1037">
        <v>0</v>
      </c>
      <c r="L1037">
        <v>1000</v>
      </c>
      <c r="M1037">
        <v>0</v>
      </c>
      <c r="N1037">
        <v>0</v>
      </c>
      <c r="O1037" s="2">
        <v>1035</v>
      </c>
    </row>
    <row r="1038" spans="1:15" x14ac:dyDescent="0.25">
      <c r="A1038" s="2">
        <v>1036</v>
      </c>
      <c r="B1038" t="s">
        <v>5370</v>
      </c>
      <c r="C1038" t="s">
        <v>5371</v>
      </c>
      <c r="D1038" t="s">
        <v>5372</v>
      </c>
      <c r="E1038" t="s">
        <v>5373</v>
      </c>
      <c r="I1038" t="s">
        <v>956</v>
      </c>
      <c r="J1038">
        <v>1</v>
      </c>
      <c r="K1038">
        <v>0</v>
      </c>
      <c r="L1038">
        <v>1000</v>
      </c>
      <c r="M1038">
        <v>0</v>
      </c>
      <c r="N1038">
        <v>0</v>
      </c>
      <c r="O1038" s="2">
        <v>1036</v>
      </c>
    </row>
    <row r="1039" spans="1:15" x14ac:dyDescent="0.25">
      <c r="A1039" s="2">
        <v>1037</v>
      </c>
      <c r="B1039" t="s">
        <v>5374</v>
      </c>
      <c r="C1039" t="s">
        <v>5375</v>
      </c>
      <c r="D1039" t="s">
        <v>5376</v>
      </c>
      <c r="E1039" t="s">
        <v>5377</v>
      </c>
      <c r="I1039" t="s">
        <v>956</v>
      </c>
      <c r="J1039">
        <v>1</v>
      </c>
      <c r="K1039">
        <v>-1000</v>
      </c>
      <c r="L1039">
        <v>1000</v>
      </c>
      <c r="M1039">
        <v>0</v>
      </c>
      <c r="N1039">
        <v>0</v>
      </c>
      <c r="O1039" s="2">
        <v>1037</v>
      </c>
    </row>
    <row r="1040" spans="1:15" x14ac:dyDescent="0.25">
      <c r="A1040" s="2">
        <v>1038</v>
      </c>
      <c r="B1040" t="s">
        <v>677</v>
      </c>
      <c r="C1040" t="s">
        <v>678</v>
      </c>
      <c r="D1040" t="s">
        <v>860</v>
      </c>
      <c r="E1040" t="s">
        <v>679</v>
      </c>
      <c r="I1040" t="s">
        <v>956</v>
      </c>
      <c r="J1040">
        <v>1</v>
      </c>
      <c r="K1040">
        <v>0</v>
      </c>
      <c r="L1040">
        <v>1000</v>
      </c>
      <c r="M1040">
        <v>0</v>
      </c>
      <c r="N1040">
        <v>0</v>
      </c>
      <c r="O1040" s="2">
        <v>1038</v>
      </c>
    </row>
    <row r="1041" spans="1:15" x14ac:dyDescent="0.25">
      <c r="A1041" s="2">
        <v>1039</v>
      </c>
      <c r="B1041" t="s">
        <v>5378</v>
      </c>
      <c r="C1041" t="s">
        <v>5379</v>
      </c>
      <c r="D1041" t="s">
        <v>5380</v>
      </c>
      <c r="E1041" t="s">
        <v>5381</v>
      </c>
      <c r="I1041" t="s">
        <v>956</v>
      </c>
      <c r="J1041">
        <v>1</v>
      </c>
      <c r="K1041">
        <v>0</v>
      </c>
      <c r="L1041">
        <v>1000</v>
      </c>
      <c r="M1041">
        <v>0</v>
      </c>
      <c r="N1041">
        <v>0</v>
      </c>
      <c r="O1041" s="2">
        <v>1039</v>
      </c>
    </row>
    <row r="1042" spans="1:15" x14ac:dyDescent="0.25">
      <c r="A1042" s="2">
        <v>1040</v>
      </c>
      <c r="B1042" t="s">
        <v>5382</v>
      </c>
      <c r="C1042" t="s">
        <v>5383</v>
      </c>
      <c r="D1042" t="s">
        <v>5384</v>
      </c>
      <c r="E1042" t="s">
        <v>5385</v>
      </c>
      <c r="I1042" t="s">
        <v>956</v>
      </c>
      <c r="J1042">
        <v>1</v>
      </c>
      <c r="K1042">
        <v>0</v>
      </c>
      <c r="L1042">
        <v>1000</v>
      </c>
      <c r="M1042">
        <v>0</v>
      </c>
      <c r="N1042">
        <v>0</v>
      </c>
      <c r="O1042" s="2">
        <v>1040</v>
      </c>
    </row>
    <row r="1043" spans="1:15" x14ac:dyDescent="0.25">
      <c r="A1043" s="2">
        <v>1041</v>
      </c>
      <c r="B1043" t="s">
        <v>680</v>
      </c>
      <c r="C1043" t="s">
        <v>681</v>
      </c>
      <c r="D1043" t="s">
        <v>861</v>
      </c>
      <c r="E1043" t="s">
        <v>682</v>
      </c>
      <c r="I1043" t="s">
        <v>956</v>
      </c>
      <c r="J1043">
        <v>1</v>
      </c>
      <c r="K1043">
        <v>0</v>
      </c>
      <c r="L1043">
        <v>1000</v>
      </c>
      <c r="M1043">
        <v>0</v>
      </c>
      <c r="N1043">
        <v>0</v>
      </c>
      <c r="O1043" s="2">
        <v>1041</v>
      </c>
    </row>
    <row r="1044" spans="1:15" x14ac:dyDescent="0.25">
      <c r="A1044" s="2">
        <v>1042</v>
      </c>
      <c r="B1044" t="s">
        <v>5386</v>
      </c>
      <c r="C1044" t="s">
        <v>5387</v>
      </c>
      <c r="D1044" t="s">
        <v>5388</v>
      </c>
      <c r="E1044" t="s">
        <v>5389</v>
      </c>
      <c r="I1044" t="s">
        <v>956</v>
      </c>
      <c r="J1044">
        <v>1</v>
      </c>
      <c r="K1044">
        <v>0</v>
      </c>
      <c r="L1044">
        <v>1000</v>
      </c>
      <c r="M1044">
        <v>0</v>
      </c>
      <c r="N1044">
        <v>0</v>
      </c>
      <c r="O1044" s="2">
        <v>1042</v>
      </c>
    </row>
    <row r="1045" spans="1:15" x14ac:dyDescent="0.25">
      <c r="A1045" s="2">
        <v>1043</v>
      </c>
      <c r="B1045" t="s">
        <v>5390</v>
      </c>
      <c r="C1045" t="s">
        <v>5391</v>
      </c>
      <c r="D1045" t="s">
        <v>5392</v>
      </c>
      <c r="E1045" t="s">
        <v>5393</v>
      </c>
      <c r="I1045" t="s">
        <v>956</v>
      </c>
      <c r="J1045">
        <v>1</v>
      </c>
      <c r="K1045">
        <v>0</v>
      </c>
      <c r="L1045">
        <v>1000</v>
      </c>
      <c r="M1045">
        <v>0</v>
      </c>
      <c r="N1045">
        <v>0</v>
      </c>
      <c r="O1045" s="2">
        <v>1043</v>
      </c>
    </row>
    <row r="1046" spans="1:15" x14ac:dyDescent="0.25">
      <c r="A1046" s="2">
        <v>1044</v>
      </c>
      <c r="B1046" t="s">
        <v>5394</v>
      </c>
      <c r="C1046" t="s">
        <v>5395</v>
      </c>
      <c r="D1046" t="s">
        <v>5396</v>
      </c>
      <c r="E1046" t="s">
        <v>5397</v>
      </c>
      <c r="I1046" t="s">
        <v>956</v>
      </c>
      <c r="J1046">
        <v>1</v>
      </c>
      <c r="K1046">
        <v>-1000</v>
      </c>
      <c r="L1046">
        <v>1000</v>
      </c>
      <c r="M1046">
        <v>0</v>
      </c>
      <c r="N1046">
        <v>0</v>
      </c>
      <c r="O1046" s="2">
        <v>1044</v>
      </c>
    </row>
    <row r="1047" spans="1:15" x14ac:dyDescent="0.25">
      <c r="A1047" s="2">
        <v>1045</v>
      </c>
      <c r="B1047" t="s">
        <v>5398</v>
      </c>
      <c r="C1047" t="s">
        <v>5399</v>
      </c>
      <c r="D1047" t="s">
        <v>5400</v>
      </c>
      <c r="E1047" t="s">
        <v>5401</v>
      </c>
      <c r="I1047" t="s">
        <v>956</v>
      </c>
      <c r="J1047">
        <v>1</v>
      </c>
      <c r="K1047">
        <v>0</v>
      </c>
      <c r="L1047">
        <v>1000</v>
      </c>
      <c r="M1047">
        <v>0</v>
      </c>
      <c r="N1047">
        <v>0</v>
      </c>
      <c r="O1047" s="2">
        <v>1045</v>
      </c>
    </row>
    <row r="1048" spans="1:15" x14ac:dyDescent="0.25">
      <c r="A1048" s="2">
        <v>1046</v>
      </c>
      <c r="B1048" t="s">
        <v>5402</v>
      </c>
      <c r="C1048" t="s">
        <v>5403</v>
      </c>
      <c r="D1048" t="s">
        <v>5404</v>
      </c>
      <c r="E1048" t="s">
        <v>5405</v>
      </c>
      <c r="I1048" t="s">
        <v>956</v>
      </c>
      <c r="J1048">
        <v>1</v>
      </c>
      <c r="K1048">
        <v>0</v>
      </c>
      <c r="L1048">
        <v>1000</v>
      </c>
      <c r="M1048">
        <v>1</v>
      </c>
      <c r="N1048">
        <v>0</v>
      </c>
      <c r="O1048" s="2">
        <v>1046</v>
      </c>
    </row>
    <row r="1049" spans="1:15" x14ac:dyDescent="0.25">
      <c r="A1049" s="2">
        <v>1047</v>
      </c>
      <c r="B1049" t="s">
        <v>683</v>
      </c>
      <c r="C1049" t="s">
        <v>684</v>
      </c>
      <c r="D1049" t="s">
        <v>862</v>
      </c>
      <c r="E1049" t="s">
        <v>685</v>
      </c>
      <c r="I1049" t="s">
        <v>956</v>
      </c>
      <c r="J1049">
        <v>1</v>
      </c>
      <c r="K1049">
        <v>0</v>
      </c>
      <c r="L1049">
        <v>1000</v>
      </c>
      <c r="M1049">
        <v>0</v>
      </c>
      <c r="N1049">
        <v>0</v>
      </c>
      <c r="O1049" s="2">
        <v>1047</v>
      </c>
    </row>
    <row r="1050" spans="1:15" x14ac:dyDescent="0.25">
      <c r="A1050" s="2">
        <v>1048</v>
      </c>
      <c r="B1050" t="s">
        <v>5406</v>
      </c>
      <c r="C1050" t="s">
        <v>5407</v>
      </c>
      <c r="D1050" t="s">
        <v>5408</v>
      </c>
      <c r="E1050" t="s">
        <v>5409</v>
      </c>
      <c r="I1050" t="s">
        <v>956</v>
      </c>
      <c r="J1050">
        <v>1</v>
      </c>
      <c r="K1050">
        <v>0</v>
      </c>
      <c r="L1050">
        <v>1000</v>
      </c>
      <c r="M1050">
        <v>0</v>
      </c>
      <c r="N1050">
        <v>0</v>
      </c>
      <c r="O1050" s="2">
        <v>1048</v>
      </c>
    </row>
    <row r="1051" spans="1:15" x14ac:dyDescent="0.25">
      <c r="A1051" s="2">
        <v>1049</v>
      </c>
      <c r="B1051" t="s">
        <v>5410</v>
      </c>
      <c r="C1051" t="s">
        <v>5411</v>
      </c>
      <c r="D1051" t="s">
        <v>5412</v>
      </c>
      <c r="E1051" t="s">
        <v>5413</v>
      </c>
      <c r="I1051" t="s">
        <v>956</v>
      </c>
      <c r="J1051">
        <v>1</v>
      </c>
      <c r="K1051">
        <v>0</v>
      </c>
      <c r="L1051">
        <v>1000</v>
      </c>
      <c r="M1051">
        <v>0</v>
      </c>
      <c r="N1051">
        <v>0</v>
      </c>
      <c r="O1051" s="2">
        <v>1049</v>
      </c>
    </row>
    <row r="1052" spans="1:15" x14ac:dyDescent="0.25">
      <c r="A1052" s="2">
        <v>1050</v>
      </c>
      <c r="B1052" t="s">
        <v>686</v>
      </c>
      <c r="C1052" t="s">
        <v>687</v>
      </c>
      <c r="D1052" t="s">
        <v>863</v>
      </c>
      <c r="E1052" t="s">
        <v>688</v>
      </c>
      <c r="I1052" t="s">
        <v>956</v>
      </c>
      <c r="J1052">
        <v>1</v>
      </c>
      <c r="K1052">
        <v>0</v>
      </c>
      <c r="L1052">
        <v>1000</v>
      </c>
      <c r="M1052">
        <v>0</v>
      </c>
      <c r="N1052">
        <v>0</v>
      </c>
      <c r="O1052" s="2">
        <v>1050</v>
      </c>
    </row>
    <row r="1053" spans="1:15" x14ac:dyDescent="0.25">
      <c r="A1053" s="2">
        <v>1051</v>
      </c>
      <c r="B1053" t="s">
        <v>759</v>
      </c>
      <c r="C1053" t="s">
        <v>760</v>
      </c>
      <c r="D1053" t="s">
        <v>864</v>
      </c>
      <c r="E1053" t="s">
        <v>761</v>
      </c>
      <c r="I1053" t="s">
        <v>956</v>
      </c>
      <c r="J1053">
        <v>1</v>
      </c>
      <c r="K1053">
        <v>0</v>
      </c>
      <c r="L1053">
        <v>1000</v>
      </c>
      <c r="M1053">
        <v>0</v>
      </c>
      <c r="N1053">
        <v>0</v>
      </c>
      <c r="O1053" s="2">
        <v>1051</v>
      </c>
    </row>
    <row r="1054" spans="1:15" x14ac:dyDescent="0.25">
      <c r="A1054" s="2">
        <v>1052</v>
      </c>
      <c r="B1054" t="s">
        <v>5414</v>
      </c>
      <c r="C1054" t="s">
        <v>5415</v>
      </c>
      <c r="D1054" t="s">
        <v>5416</v>
      </c>
      <c r="E1054" t="s">
        <v>5417</v>
      </c>
      <c r="I1054" t="s">
        <v>956</v>
      </c>
      <c r="J1054">
        <v>1</v>
      </c>
      <c r="K1054">
        <v>0</v>
      </c>
      <c r="L1054">
        <v>1000</v>
      </c>
      <c r="M1054">
        <v>0</v>
      </c>
      <c r="N1054">
        <v>0</v>
      </c>
      <c r="O1054" s="2">
        <v>1052</v>
      </c>
    </row>
    <row r="1055" spans="1:15" x14ac:dyDescent="0.25">
      <c r="A1055" s="2">
        <v>1053</v>
      </c>
      <c r="B1055" t="s">
        <v>5418</v>
      </c>
      <c r="C1055" t="s">
        <v>5419</v>
      </c>
      <c r="D1055" t="s">
        <v>5420</v>
      </c>
      <c r="E1055" t="s">
        <v>5421</v>
      </c>
      <c r="I1055" t="s">
        <v>956</v>
      </c>
      <c r="J1055">
        <v>1</v>
      </c>
      <c r="K1055">
        <v>0</v>
      </c>
      <c r="L1055">
        <v>1000</v>
      </c>
      <c r="M1055">
        <v>0</v>
      </c>
      <c r="N1055">
        <v>0</v>
      </c>
      <c r="O1055" s="2">
        <v>1053</v>
      </c>
    </row>
    <row r="1056" spans="1:15" x14ac:dyDescent="0.25">
      <c r="A1056" s="2">
        <v>1054</v>
      </c>
      <c r="B1056" t="s">
        <v>5422</v>
      </c>
      <c r="C1056" t="s">
        <v>5423</v>
      </c>
      <c r="D1056" t="s">
        <v>5424</v>
      </c>
      <c r="E1056" t="s">
        <v>5425</v>
      </c>
      <c r="I1056" t="s">
        <v>956</v>
      </c>
      <c r="J1056">
        <v>1</v>
      </c>
      <c r="K1056">
        <v>0</v>
      </c>
      <c r="L1056">
        <v>1000</v>
      </c>
      <c r="M1056">
        <v>0</v>
      </c>
      <c r="N1056">
        <v>0</v>
      </c>
      <c r="O1056" s="2">
        <v>1054</v>
      </c>
    </row>
    <row r="1057" spans="1:15" x14ac:dyDescent="0.25">
      <c r="A1057" s="2">
        <v>1055</v>
      </c>
      <c r="B1057" t="s">
        <v>689</v>
      </c>
      <c r="C1057" t="s">
        <v>690</v>
      </c>
      <c r="D1057" t="s">
        <v>865</v>
      </c>
      <c r="E1057" t="s">
        <v>691</v>
      </c>
      <c r="I1057" t="s">
        <v>956</v>
      </c>
      <c r="J1057">
        <v>1</v>
      </c>
      <c r="K1057">
        <v>-1000</v>
      </c>
      <c r="L1057">
        <v>1000</v>
      </c>
      <c r="M1057">
        <v>0</v>
      </c>
      <c r="N1057">
        <v>0</v>
      </c>
      <c r="O1057" s="2">
        <v>1055</v>
      </c>
    </row>
    <row r="1058" spans="1:15" x14ac:dyDescent="0.25">
      <c r="A1058" s="2">
        <v>1056</v>
      </c>
      <c r="B1058" t="s">
        <v>5426</v>
      </c>
      <c r="C1058" t="s">
        <v>5427</v>
      </c>
      <c r="D1058" t="s">
        <v>5428</v>
      </c>
      <c r="E1058" t="s">
        <v>5429</v>
      </c>
      <c r="I1058" t="s">
        <v>956</v>
      </c>
      <c r="J1058">
        <v>1</v>
      </c>
      <c r="K1058">
        <v>0</v>
      </c>
      <c r="L1058">
        <v>1000</v>
      </c>
      <c r="M1058">
        <v>0</v>
      </c>
      <c r="N1058">
        <v>0</v>
      </c>
      <c r="O1058" s="2">
        <v>1056</v>
      </c>
    </row>
    <row r="1059" spans="1:15" x14ac:dyDescent="0.25">
      <c r="A1059" s="2">
        <v>1057</v>
      </c>
      <c r="B1059" t="s">
        <v>5430</v>
      </c>
      <c r="C1059" t="s">
        <v>5431</v>
      </c>
      <c r="D1059" t="s">
        <v>5432</v>
      </c>
      <c r="E1059" t="s">
        <v>5433</v>
      </c>
      <c r="I1059" t="s">
        <v>956</v>
      </c>
      <c r="J1059">
        <v>1</v>
      </c>
      <c r="K1059">
        <v>0</v>
      </c>
      <c r="L1059">
        <v>1000</v>
      </c>
      <c r="M1059">
        <v>0</v>
      </c>
      <c r="N1059">
        <v>0</v>
      </c>
      <c r="O1059" s="2">
        <v>1057</v>
      </c>
    </row>
    <row r="1060" spans="1:15" x14ac:dyDescent="0.25">
      <c r="A1060" s="2">
        <v>1058</v>
      </c>
      <c r="B1060" t="s">
        <v>5434</v>
      </c>
      <c r="C1060" t="s">
        <v>5435</v>
      </c>
      <c r="D1060" t="s">
        <v>5436</v>
      </c>
      <c r="E1060" t="s">
        <v>5437</v>
      </c>
      <c r="I1060" t="s">
        <v>956</v>
      </c>
      <c r="J1060">
        <v>1</v>
      </c>
      <c r="K1060">
        <v>0</v>
      </c>
      <c r="L1060">
        <v>1000</v>
      </c>
      <c r="M1060">
        <v>0</v>
      </c>
      <c r="N1060">
        <v>0</v>
      </c>
      <c r="O1060" s="2">
        <v>1058</v>
      </c>
    </row>
    <row r="1061" spans="1:15" x14ac:dyDescent="0.25">
      <c r="A1061" s="2">
        <v>1059</v>
      </c>
      <c r="B1061" t="s">
        <v>5438</v>
      </c>
      <c r="C1061" t="s">
        <v>5439</v>
      </c>
      <c r="D1061" t="s">
        <v>5440</v>
      </c>
      <c r="E1061" t="s">
        <v>5441</v>
      </c>
      <c r="I1061" t="s">
        <v>956</v>
      </c>
      <c r="J1061">
        <v>1</v>
      </c>
      <c r="K1061">
        <v>-1000</v>
      </c>
      <c r="L1061">
        <v>1000</v>
      </c>
      <c r="M1061">
        <v>0</v>
      </c>
      <c r="N1061">
        <v>0</v>
      </c>
      <c r="O1061" s="2">
        <v>1059</v>
      </c>
    </row>
    <row r="1062" spans="1:15" x14ac:dyDescent="0.25">
      <c r="A1062" s="2">
        <v>1060</v>
      </c>
      <c r="B1062" t="s">
        <v>692</v>
      </c>
      <c r="C1062" t="s">
        <v>693</v>
      </c>
      <c r="D1062" t="s">
        <v>866</v>
      </c>
      <c r="E1062" t="s">
        <v>694</v>
      </c>
      <c r="I1062" t="s">
        <v>956</v>
      </c>
      <c r="J1062">
        <v>1</v>
      </c>
      <c r="K1062">
        <v>0</v>
      </c>
      <c r="L1062">
        <v>1000</v>
      </c>
      <c r="M1062">
        <v>0</v>
      </c>
      <c r="N1062">
        <v>0</v>
      </c>
      <c r="O1062" s="2">
        <v>1060</v>
      </c>
    </row>
    <row r="1063" spans="1:15" x14ac:dyDescent="0.25">
      <c r="A1063" s="2">
        <v>1061</v>
      </c>
      <c r="B1063" t="s">
        <v>695</v>
      </c>
      <c r="C1063" t="s">
        <v>696</v>
      </c>
      <c r="D1063" t="s">
        <v>867</v>
      </c>
      <c r="E1063" t="s">
        <v>697</v>
      </c>
      <c r="I1063" t="s">
        <v>956</v>
      </c>
      <c r="J1063">
        <v>1</v>
      </c>
      <c r="K1063">
        <v>0</v>
      </c>
      <c r="L1063">
        <v>1000</v>
      </c>
      <c r="M1063">
        <v>0</v>
      </c>
      <c r="N1063">
        <v>0</v>
      </c>
      <c r="O1063" s="2">
        <v>1061</v>
      </c>
    </row>
    <row r="1064" spans="1:15" x14ac:dyDescent="0.25">
      <c r="A1064" s="2">
        <v>1062</v>
      </c>
      <c r="B1064" t="s">
        <v>5442</v>
      </c>
      <c r="C1064" t="s">
        <v>5443</v>
      </c>
      <c r="D1064" t="s">
        <v>5444</v>
      </c>
      <c r="E1064" t="s">
        <v>5445</v>
      </c>
      <c r="I1064" t="s">
        <v>956</v>
      </c>
      <c r="J1064">
        <v>1</v>
      </c>
      <c r="K1064">
        <v>0</v>
      </c>
      <c r="L1064">
        <v>1000</v>
      </c>
      <c r="M1064">
        <v>0</v>
      </c>
      <c r="N1064">
        <v>0</v>
      </c>
      <c r="O1064" s="2">
        <v>1062</v>
      </c>
    </row>
    <row r="1065" spans="1:15" x14ac:dyDescent="0.25">
      <c r="A1065" s="2">
        <v>1063</v>
      </c>
      <c r="B1065" t="s">
        <v>762</v>
      </c>
      <c r="C1065" t="s">
        <v>763</v>
      </c>
      <c r="D1065" t="s">
        <v>868</v>
      </c>
      <c r="E1065" t="s">
        <v>764</v>
      </c>
      <c r="I1065" t="s">
        <v>956</v>
      </c>
      <c r="J1065">
        <v>1</v>
      </c>
      <c r="K1065">
        <v>0</v>
      </c>
      <c r="L1065">
        <v>1000</v>
      </c>
      <c r="M1065">
        <v>0</v>
      </c>
      <c r="N1065">
        <v>0</v>
      </c>
      <c r="O1065" s="2">
        <v>1063</v>
      </c>
    </row>
    <row r="1066" spans="1:15" x14ac:dyDescent="0.25">
      <c r="A1066" s="2">
        <v>1064</v>
      </c>
      <c r="B1066" t="s">
        <v>5446</v>
      </c>
      <c r="C1066" t="s">
        <v>5447</v>
      </c>
      <c r="D1066" t="s">
        <v>5448</v>
      </c>
      <c r="E1066" t="s">
        <v>5449</v>
      </c>
      <c r="I1066" t="s">
        <v>956</v>
      </c>
      <c r="J1066">
        <v>1</v>
      </c>
      <c r="K1066">
        <v>0</v>
      </c>
      <c r="L1066">
        <v>1000</v>
      </c>
      <c r="M1066">
        <v>0</v>
      </c>
      <c r="N1066">
        <v>0</v>
      </c>
      <c r="O1066" s="2">
        <v>1064</v>
      </c>
    </row>
    <row r="1067" spans="1:15" x14ac:dyDescent="0.25">
      <c r="A1067" s="2">
        <v>1065</v>
      </c>
      <c r="B1067" t="s">
        <v>698</v>
      </c>
      <c r="C1067" t="s">
        <v>699</v>
      </c>
      <c r="D1067" t="s">
        <v>869</v>
      </c>
      <c r="E1067" t="s">
        <v>700</v>
      </c>
      <c r="I1067" t="s">
        <v>956</v>
      </c>
      <c r="J1067">
        <v>1</v>
      </c>
      <c r="K1067">
        <v>0</v>
      </c>
      <c r="L1067">
        <v>1000</v>
      </c>
      <c r="M1067">
        <v>0</v>
      </c>
      <c r="N1067">
        <v>0</v>
      </c>
      <c r="O1067" s="2">
        <v>1065</v>
      </c>
    </row>
    <row r="1068" spans="1:15" x14ac:dyDescent="0.25">
      <c r="A1068" s="2">
        <v>1066</v>
      </c>
      <c r="B1068" t="s">
        <v>5450</v>
      </c>
      <c r="C1068" t="s">
        <v>5451</v>
      </c>
      <c r="D1068" t="s">
        <v>5452</v>
      </c>
      <c r="E1068" t="s">
        <v>5453</v>
      </c>
      <c r="I1068" t="s">
        <v>956</v>
      </c>
      <c r="J1068">
        <v>1</v>
      </c>
      <c r="K1068">
        <v>0</v>
      </c>
      <c r="L1068">
        <v>1000</v>
      </c>
      <c r="M1068">
        <v>0</v>
      </c>
      <c r="N1068">
        <v>0</v>
      </c>
      <c r="O1068" s="2">
        <v>1066</v>
      </c>
    </row>
    <row r="1069" spans="1:15" x14ac:dyDescent="0.25">
      <c r="A1069" s="2">
        <v>1067</v>
      </c>
      <c r="B1069" t="s">
        <v>5454</v>
      </c>
      <c r="C1069" t="s">
        <v>5455</v>
      </c>
      <c r="D1069" t="s">
        <v>5456</v>
      </c>
      <c r="E1069" t="s">
        <v>5457</v>
      </c>
      <c r="I1069" t="s">
        <v>956</v>
      </c>
      <c r="J1069">
        <v>1</v>
      </c>
      <c r="K1069">
        <v>-1000</v>
      </c>
      <c r="L1069">
        <v>1000</v>
      </c>
      <c r="M1069">
        <v>0</v>
      </c>
      <c r="N1069">
        <v>0</v>
      </c>
      <c r="O1069" s="2">
        <v>1067</v>
      </c>
    </row>
    <row r="1070" spans="1:15" x14ac:dyDescent="0.25">
      <c r="A1070" s="2">
        <v>1068</v>
      </c>
      <c r="B1070" t="s">
        <v>5458</v>
      </c>
      <c r="C1070" t="s">
        <v>5459</v>
      </c>
      <c r="D1070" t="s">
        <v>5460</v>
      </c>
      <c r="E1070" t="s">
        <v>5461</v>
      </c>
      <c r="I1070" t="s">
        <v>956</v>
      </c>
      <c r="J1070">
        <v>1</v>
      </c>
      <c r="K1070">
        <v>0</v>
      </c>
      <c r="L1070">
        <v>1000</v>
      </c>
      <c r="M1070">
        <v>0</v>
      </c>
      <c r="N1070">
        <v>0</v>
      </c>
      <c r="O1070" s="2">
        <v>1068</v>
      </c>
    </row>
    <row r="1071" spans="1:15" x14ac:dyDescent="0.25">
      <c r="A1071" s="2">
        <v>1069</v>
      </c>
      <c r="B1071" t="s">
        <v>5462</v>
      </c>
      <c r="C1071" t="s">
        <v>5463</v>
      </c>
      <c r="D1071" t="s">
        <v>5464</v>
      </c>
      <c r="E1071" t="s">
        <v>5465</v>
      </c>
      <c r="I1071" t="s">
        <v>956</v>
      </c>
      <c r="J1071">
        <v>1</v>
      </c>
      <c r="K1071">
        <v>0</v>
      </c>
      <c r="L1071">
        <v>1000</v>
      </c>
      <c r="M1071">
        <v>0</v>
      </c>
      <c r="N1071">
        <v>0</v>
      </c>
      <c r="O1071" s="2">
        <v>1069</v>
      </c>
    </row>
    <row r="1072" spans="1:15" x14ac:dyDescent="0.25">
      <c r="A1072" s="2">
        <v>1070</v>
      </c>
      <c r="B1072" t="s">
        <v>5466</v>
      </c>
      <c r="C1072" t="s">
        <v>5467</v>
      </c>
      <c r="D1072" t="s">
        <v>5468</v>
      </c>
      <c r="E1072" t="s">
        <v>5469</v>
      </c>
      <c r="I1072" t="s">
        <v>956</v>
      </c>
      <c r="J1072">
        <v>1</v>
      </c>
      <c r="K1072">
        <v>-1000</v>
      </c>
      <c r="L1072">
        <v>1000</v>
      </c>
      <c r="M1072">
        <v>0</v>
      </c>
      <c r="N1072">
        <v>0</v>
      </c>
      <c r="O1072" s="2">
        <v>1070</v>
      </c>
    </row>
    <row r="1073" spans="1:15" x14ac:dyDescent="0.25">
      <c r="A1073" s="2">
        <v>1071</v>
      </c>
      <c r="B1073" t="s">
        <v>5470</v>
      </c>
      <c r="C1073" t="s">
        <v>5471</v>
      </c>
      <c r="D1073" t="s">
        <v>5472</v>
      </c>
      <c r="E1073" t="s">
        <v>5473</v>
      </c>
      <c r="I1073" t="s">
        <v>956</v>
      </c>
      <c r="J1073">
        <v>1</v>
      </c>
      <c r="K1073">
        <v>0</v>
      </c>
      <c r="L1073">
        <v>1000</v>
      </c>
      <c r="M1073">
        <v>0</v>
      </c>
      <c r="N1073">
        <v>0</v>
      </c>
      <c r="O1073" s="2">
        <v>1071</v>
      </c>
    </row>
    <row r="1074" spans="1:15" x14ac:dyDescent="0.25">
      <c r="A1074" s="2">
        <v>1072</v>
      </c>
      <c r="B1074" t="s">
        <v>5474</v>
      </c>
      <c r="C1074" t="s">
        <v>5475</v>
      </c>
      <c r="D1074" t="s">
        <v>5476</v>
      </c>
      <c r="E1074" t="s">
        <v>5477</v>
      </c>
      <c r="I1074" t="s">
        <v>956</v>
      </c>
      <c r="J1074">
        <v>1</v>
      </c>
      <c r="K1074">
        <v>0</v>
      </c>
      <c r="L1074">
        <v>1000</v>
      </c>
      <c r="M1074">
        <v>0</v>
      </c>
      <c r="N1074">
        <v>0</v>
      </c>
      <c r="O1074" s="2">
        <v>1072</v>
      </c>
    </row>
    <row r="1075" spans="1:15" x14ac:dyDescent="0.25">
      <c r="A1075" s="2">
        <v>1073</v>
      </c>
      <c r="B1075" t="s">
        <v>5478</v>
      </c>
      <c r="C1075" t="s">
        <v>5479</v>
      </c>
      <c r="D1075" t="s">
        <v>5480</v>
      </c>
      <c r="E1075" t="s">
        <v>5481</v>
      </c>
      <c r="I1075" t="s">
        <v>956</v>
      </c>
      <c r="J1075">
        <v>1</v>
      </c>
      <c r="K1075">
        <v>-1000</v>
      </c>
      <c r="L1075">
        <v>1000</v>
      </c>
      <c r="M1075">
        <v>0</v>
      </c>
      <c r="N1075">
        <v>0</v>
      </c>
      <c r="O1075" s="2">
        <v>1073</v>
      </c>
    </row>
    <row r="1076" spans="1:15" x14ac:dyDescent="0.25">
      <c r="A1076" s="2">
        <v>1074</v>
      </c>
      <c r="B1076" t="s">
        <v>5482</v>
      </c>
      <c r="C1076" t="s">
        <v>5483</v>
      </c>
      <c r="D1076" t="s">
        <v>5484</v>
      </c>
      <c r="E1076" t="s">
        <v>5485</v>
      </c>
      <c r="I1076" t="s">
        <v>956</v>
      </c>
      <c r="J1076">
        <v>1</v>
      </c>
      <c r="K1076">
        <v>0</v>
      </c>
      <c r="L1076">
        <v>1000</v>
      </c>
      <c r="M1076">
        <v>0</v>
      </c>
      <c r="N1076">
        <v>0</v>
      </c>
      <c r="O1076" s="2">
        <v>1074</v>
      </c>
    </row>
    <row r="1077" spans="1:15" x14ac:dyDescent="0.25">
      <c r="A1077" s="2">
        <v>1075</v>
      </c>
      <c r="B1077" t="s">
        <v>5486</v>
      </c>
      <c r="C1077" t="s">
        <v>5487</v>
      </c>
      <c r="D1077" t="s">
        <v>5488</v>
      </c>
      <c r="E1077" t="s">
        <v>5489</v>
      </c>
      <c r="I1077" t="s">
        <v>956</v>
      </c>
      <c r="J1077">
        <v>1</v>
      </c>
      <c r="K1077">
        <v>0</v>
      </c>
      <c r="L1077">
        <v>1000</v>
      </c>
      <c r="M1077">
        <v>0</v>
      </c>
      <c r="N1077">
        <v>0</v>
      </c>
      <c r="O1077" s="2">
        <v>1075</v>
      </c>
    </row>
    <row r="1078" spans="1:15" x14ac:dyDescent="0.25">
      <c r="A1078" s="2">
        <v>1076</v>
      </c>
      <c r="B1078" t="s">
        <v>5490</v>
      </c>
      <c r="C1078" t="s">
        <v>5491</v>
      </c>
      <c r="D1078" t="s">
        <v>5492</v>
      </c>
      <c r="E1078" t="s">
        <v>5493</v>
      </c>
      <c r="I1078" t="s">
        <v>956</v>
      </c>
      <c r="J1078">
        <v>1</v>
      </c>
      <c r="K1078">
        <v>0</v>
      </c>
      <c r="L1078">
        <v>1000</v>
      </c>
      <c r="M1078">
        <v>0</v>
      </c>
      <c r="N1078">
        <v>0</v>
      </c>
      <c r="O1078" s="2">
        <v>1076</v>
      </c>
    </row>
    <row r="1079" spans="1:15" x14ac:dyDescent="0.25">
      <c r="A1079" s="2">
        <v>1077</v>
      </c>
      <c r="B1079" t="s">
        <v>5494</v>
      </c>
      <c r="C1079" t="s">
        <v>5495</v>
      </c>
      <c r="D1079" t="s">
        <v>5496</v>
      </c>
      <c r="E1079" t="s">
        <v>5497</v>
      </c>
      <c r="I1079" t="s">
        <v>956</v>
      </c>
      <c r="J1079">
        <v>1</v>
      </c>
      <c r="K1079">
        <v>0</v>
      </c>
      <c r="L1079">
        <v>1000</v>
      </c>
      <c r="M1079">
        <v>0</v>
      </c>
      <c r="N1079">
        <v>0</v>
      </c>
      <c r="O1079" s="2">
        <v>1077</v>
      </c>
    </row>
    <row r="1080" spans="1:15" x14ac:dyDescent="0.25">
      <c r="A1080" s="2">
        <v>1078</v>
      </c>
      <c r="B1080" t="s">
        <v>701</v>
      </c>
      <c r="C1080" t="s">
        <v>702</v>
      </c>
      <c r="D1080" t="s">
        <v>870</v>
      </c>
      <c r="E1080" t="s">
        <v>703</v>
      </c>
      <c r="I1080" t="s">
        <v>956</v>
      </c>
      <c r="J1080">
        <v>1</v>
      </c>
      <c r="K1080">
        <v>0</v>
      </c>
      <c r="L1080">
        <v>1000</v>
      </c>
      <c r="M1080">
        <v>0</v>
      </c>
      <c r="N1080">
        <v>0</v>
      </c>
      <c r="O1080" s="2">
        <v>1078</v>
      </c>
    </row>
    <row r="1081" spans="1:15" x14ac:dyDescent="0.25">
      <c r="A1081" s="2">
        <v>1079</v>
      </c>
      <c r="B1081" t="s">
        <v>704</v>
      </c>
      <c r="C1081" t="s">
        <v>705</v>
      </c>
      <c r="D1081" t="s">
        <v>871</v>
      </c>
      <c r="E1081" t="s">
        <v>706</v>
      </c>
      <c r="I1081" t="s">
        <v>956</v>
      </c>
      <c r="J1081">
        <v>1</v>
      </c>
      <c r="K1081">
        <v>0</v>
      </c>
      <c r="L1081">
        <v>1000</v>
      </c>
      <c r="M1081">
        <v>0</v>
      </c>
      <c r="N1081">
        <v>0</v>
      </c>
      <c r="O1081" s="2">
        <v>1079</v>
      </c>
    </row>
    <row r="1082" spans="1:15" x14ac:dyDescent="0.25">
      <c r="A1082" s="2">
        <v>1080</v>
      </c>
      <c r="B1082" t="s">
        <v>5498</v>
      </c>
      <c r="C1082" t="s">
        <v>5499</v>
      </c>
      <c r="D1082" t="s">
        <v>5500</v>
      </c>
      <c r="E1082" t="s">
        <v>5501</v>
      </c>
      <c r="I1082" t="s">
        <v>956</v>
      </c>
      <c r="J1082">
        <v>1</v>
      </c>
      <c r="K1082">
        <v>-1000</v>
      </c>
      <c r="L1082">
        <v>1000</v>
      </c>
      <c r="M1082">
        <v>0</v>
      </c>
      <c r="N1082">
        <v>0</v>
      </c>
      <c r="O1082" s="2">
        <v>1080</v>
      </c>
    </row>
    <row r="1083" spans="1:15" x14ac:dyDescent="0.25">
      <c r="A1083" s="2">
        <v>1081</v>
      </c>
      <c r="B1083" t="s">
        <v>5502</v>
      </c>
      <c r="C1083" t="s">
        <v>5503</v>
      </c>
      <c r="D1083" t="s">
        <v>5504</v>
      </c>
      <c r="E1083" t="s">
        <v>5505</v>
      </c>
      <c r="I1083" t="s">
        <v>956</v>
      </c>
      <c r="J1083">
        <v>1</v>
      </c>
      <c r="K1083">
        <v>0</v>
      </c>
      <c r="L1083">
        <v>1000</v>
      </c>
      <c r="M1083">
        <v>0</v>
      </c>
      <c r="N1083">
        <v>0</v>
      </c>
      <c r="O1083" s="2">
        <v>1081</v>
      </c>
    </row>
    <row r="1084" spans="1:15" x14ac:dyDescent="0.25">
      <c r="A1084" s="2">
        <v>1082</v>
      </c>
      <c r="B1084" t="s">
        <v>5506</v>
      </c>
      <c r="C1084" t="s">
        <v>5507</v>
      </c>
      <c r="D1084" t="s">
        <v>5508</v>
      </c>
      <c r="E1084" t="s">
        <v>5509</v>
      </c>
      <c r="I1084" t="s">
        <v>956</v>
      </c>
      <c r="J1084">
        <v>1</v>
      </c>
      <c r="K1084">
        <v>-1000</v>
      </c>
      <c r="L1084">
        <v>1000</v>
      </c>
      <c r="M1084">
        <v>0</v>
      </c>
      <c r="N1084">
        <v>0</v>
      </c>
      <c r="O1084" s="2">
        <v>1082</v>
      </c>
    </row>
    <row r="1085" spans="1:15" x14ac:dyDescent="0.25">
      <c r="A1085" s="2">
        <v>1083</v>
      </c>
      <c r="B1085" t="s">
        <v>5510</v>
      </c>
      <c r="C1085" t="s">
        <v>5511</v>
      </c>
      <c r="D1085" t="s">
        <v>5512</v>
      </c>
      <c r="E1085" t="s">
        <v>5513</v>
      </c>
      <c r="I1085" t="s">
        <v>956</v>
      </c>
      <c r="J1085">
        <v>1</v>
      </c>
      <c r="K1085">
        <v>0</v>
      </c>
      <c r="L1085">
        <v>1000</v>
      </c>
      <c r="M1085">
        <v>0</v>
      </c>
      <c r="N1085">
        <v>0</v>
      </c>
      <c r="O1085" s="2">
        <v>1083</v>
      </c>
    </row>
    <row r="1086" spans="1:15" x14ac:dyDescent="0.25">
      <c r="A1086" s="2">
        <v>1084</v>
      </c>
      <c r="B1086" t="s">
        <v>5514</v>
      </c>
      <c r="C1086" t="s">
        <v>5515</v>
      </c>
      <c r="D1086" t="s">
        <v>5516</v>
      </c>
      <c r="E1086" t="s">
        <v>5517</v>
      </c>
      <c r="I1086" t="s">
        <v>956</v>
      </c>
      <c r="J1086">
        <v>1</v>
      </c>
      <c r="K1086">
        <v>0</v>
      </c>
      <c r="L1086">
        <v>1000</v>
      </c>
      <c r="M1086">
        <v>0</v>
      </c>
      <c r="N1086">
        <v>0</v>
      </c>
      <c r="O1086" s="2">
        <v>1084</v>
      </c>
    </row>
    <row r="1087" spans="1:15" x14ac:dyDescent="0.25">
      <c r="A1087" s="2">
        <v>1085</v>
      </c>
      <c r="B1087" t="s">
        <v>5518</v>
      </c>
      <c r="C1087" t="s">
        <v>5519</v>
      </c>
      <c r="D1087" t="s">
        <v>5520</v>
      </c>
      <c r="E1087" t="s">
        <v>5521</v>
      </c>
      <c r="I1087" t="s">
        <v>956</v>
      </c>
      <c r="J1087">
        <v>1</v>
      </c>
      <c r="K1087">
        <v>0</v>
      </c>
      <c r="L1087">
        <v>1000</v>
      </c>
      <c r="M1087">
        <v>0</v>
      </c>
      <c r="N1087">
        <v>0</v>
      </c>
      <c r="O1087" s="2">
        <v>1085</v>
      </c>
    </row>
    <row r="1088" spans="1:15" x14ac:dyDescent="0.25">
      <c r="A1088" s="2">
        <v>1086</v>
      </c>
      <c r="B1088" t="s">
        <v>707</v>
      </c>
      <c r="C1088" t="s">
        <v>708</v>
      </c>
      <c r="D1088" t="s">
        <v>872</v>
      </c>
      <c r="E1088" t="s">
        <v>709</v>
      </c>
      <c r="I1088" t="s">
        <v>956</v>
      </c>
      <c r="J1088">
        <v>1</v>
      </c>
      <c r="K1088">
        <v>-1000</v>
      </c>
      <c r="L1088">
        <v>1000</v>
      </c>
      <c r="M1088">
        <v>0</v>
      </c>
      <c r="N1088">
        <v>0</v>
      </c>
      <c r="O1088" s="2">
        <v>1086</v>
      </c>
    </row>
    <row r="1089" spans="1:15" x14ac:dyDescent="0.25">
      <c r="A1089" s="2">
        <v>1087</v>
      </c>
      <c r="B1089" t="s">
        <v>5522</v>
      </c>
      <c r="C1089" t="s">
        <v>5523</v>
      </c>
      <c r="D1089" t="s">
        <v>5524</v>
      </c>
      <c r="E1089" t="s">
        <v>5525</v>
      </c>
      <c r="I1089" t="s">
        <v>956</v>
      </c>
      <c r="J1089">
        <v>1</v>
      </c>
      <c r="K1089">
        <v>0</v>
      </c>
      <c r="L1089">
        <v>1000</v>
      </c>
      <c r="M1089">
        <v>0</v>
      </c>
      <c r="N1089">
        <v>0</v>
      </c>
      <c r="O1089" s="2">
        <v>1087</v>
      </c>
    </row>
    <row r="1090" spans="1:15" x14ac:dyDescent="0.25">
      <c r="A1090" s="2">
        <v>1088</v>
      </c>
      <c r="B1090" t="s">
        <v>5526</v>
      </c>
      <c r="C1090" t="s">
        <v>5527</v>
      </c>
      <c r="D1090" t="s">
        <v>5528</v>
      </c>
      <c r="E1090" t="s">
        <v>5529</v>
      </c>
      <c r="I1090" t="s">
        <v>956</v>
      </c>
      <c r="J1090">
        <v>1</v>
      </c>
      <c r="K1090">
        <v>0</v>
      </c>
      <c r="L1090">
        <v>1000</v>
      </c>
      <c r="M1090">
        <v>0</v>
      </c>
      <c r="N1090">
        <v>0</v>
      </c>
      <c r="O1090" s="2">
        <v>1088</v>
      </c>
    </row>
    <row r="1091" spans="1:15" x14ac:dyDescent="0.25">
      <c r="A1091" s="2">
        <v>1089</v>
      </c>
      <c r="B1091" t="s">
        <v>5530</v>
      </c>
      <c r="C1091" t="s">
        <v>5531</v>
      </c>
      <c r="D1091" t="s">
        <v>5532</v>
      </c>
      <c r="E1091" t="s">
        <v>5533</v>
      </c>
      <c r="I1091" t="s">
        <v>956</v>
      </c>
      <c r="J1091">
        <v>1</v>
      </c>
      <c r="K1091">
        <v>0</v>
      </c>
      <c r="L1091">
        <v>1000</v>
      </c>
      <c r="M1091">
        <v>0</v>
      </c>
      <c r="N1091">
        <v>0</v>
      </c>
      <c r="O1091" s="2">
        <v>1089</v>
      </c>
    </row>
    <row r="1092" spans="1:15" x14ac:dyDescent="0.25">
      <c r="A1092" s="2">
        <v>1090</v>
      </c>
      <c r="B1092" t="s">
        <v>710</v>
      </c>
      <c r="C1092" t="s">
        <v>711</v>
      </c>
      <c r="D1092" t="s">
        <v>873</v>
      </c>
      <c r="E1092" t="s">
        <v>712</v>
      </c>
      <c r="I1092" t="s">
        <v>956</v>
      </c>
      <c r="J1092">
        <v>1</v>
      </c>
      <c r="K1092">
        <v>-1000</v>
      </c>
      <c r="L1092">
        <v>1000</v>
      </c>
      <c r="M1092">
        <v>0</v>
      </c>
      <c r="N1092">
        <v>0</v>
      </c>
      <c r="O1092" s="2">
        <v>1090</v>
      </c>
    </row>
    <row r="1093" spans="1:15" x14ac:dyDescent="0.25">
      <c r="A1093" s="2">
        <v>1091</v>
      </c>
      <c r="B1093" t="s">
        <v>5534</v>
      </c>
      <c r="C1093" t="s">
        <v>5535</v>
      </c>
      <c r="D1093" t="s">
        <v>5536</v>
      </c>
      <c r="E1093" t="s">
        <v>5537</v>
      </c>
      <c r="I1093" t="s">
        <v>956</v>
      </c>
      <c r="J1093">
        <v>1</v>
      </c>
      <c r="K1093">
        <v>0</v>
      </c>
      <c r="L1093">
        <v>1000</v>
      </c>
      <c r="M1093">
        <v>0</v>
      </c>
      <c r="N1093">
        <v>0</v>
      </c>
      <c r="O1093" s="2">
        <v>1091</v>
      </c>
    </row>
    <row r="1094" spans="1:15" x14ac:dyDescent="0.25">
      <c r="A1094" s="2">
        <v>1092</v>
      </c>
      <c r="B1094" t="s">
        <v>5538</v>
      </c>
      <c r="C1094" t="s">
        <v>5539</v>
      </c>
      <c r="D1094" t="s">
        <v>5540</v>
      </c>
      <c r="E1094" t="s">
        <v>5541</v>
      </c>
      <c r="I1094" t="s">
        <v>956</v>
      </c>
      <c r="J1094">
        <v>1</v>
      </c>
      <c r="K1094">
        <v>0</v>
      </c>
      <c r="L1094">
        <v>1000</v>
      </c>
      <c r="M1094">
        <v>0</v>
      </c>
      <c r="N1094">
        <v>0</v>
      </c>
      <c r="O1094" s="2">
        <v>1092</v>
      </c>
    </row>
    <row r="1095" spans="1:15" x14ac:dyDescent="0.25">
      <c r="A1095" s="2">
        <v>1093</v>
      </c>
      <c r="B1095" t="s">
        <v>5542</v>
      </c>
      <c r="C1095" t="s">
        <v>5543</v>
      </c>
      <c r="D1095" t="s">
        <v>5544</v>
      </c>
      <c r="E1095" t="s">
        <v>5545</v>
      </c>
      <c r="I1095" t="s">
        <v>956</v>
      </c>
      <c r="J1095">
        <v>1</v>
      </c>
      <c r="K1095">
        <v>0</v>
      </c>
      <c r="L1095">
        <v>1000</v>
      </c>
      <c r="M1095">
        <v>0</v>
      </c>
      <c r="N1095">
        <v>0</v>
      </c>
      <c r="O1095" s="2">
        <v>1093</v>
      </c>
    </row>
    <row r="1096" spans="1:15" x14ac:dyDescent="0.25">
      <c r="A1096" s="2">
        <v>1094</v>
      </c>
      <c r="B1096" t="s">
        <v>5546</v>
      </c>
      <c r="C1096" t="s">
        <v>5547</v>
      </c>
      <c r="D1096" t="s">
        <v>5548</v>
      </c>
      <c r="E1096" t="s">
        <v>5549</v>
      </c>
      <c r="I1096" t="s">
        <v>956</v>
      </c>
      <c r="J1096">
        <v>1</v>
      </c>
      <c r="K1096">
        <v>0</v>
      </c>
      <c r="L1096">
        <v>1000</v>
      </c>
      <c r="M1096">
        <v>0</v>
      </c>
      <c r="N1096">
        <v>0</v>
      </c>
      <c r="O1096" s="2">
        <v>1094</v>
      </c>
    </row>
    <row r="1097" spans="1:15" x14ac:dyDescent="0.25">
      <c r="A1097" s="2">
        <v>1095</v>
      </c>
      <c r="B1097" t="s">
        <v>5550</v>
      </c>
      <c r="C1097" t="s">
        <v>5551</v>
      </c>
      <c r="D1097" t="s">
        <v>5552</v>
      </c>
      <c r="E1097" t="s">
        <v>5553</v>
      </c>
      <c r="I1097" t="s">
        <v>956</v>
      </c>
      <c r="J1097">
        <v>1</v>
      </c>
      <c r="K1097">
        <v>0</v>
      </c>
      <c r="L1097">
        <v>1000</v>
      </c>
      <c r="M1097">
        <v>0</v>
      </c>
      <c r="N1097">
        <v>0</v>
      </c>
      <c r="O1097" s="2">
        <v>1095</v>
      </c>
    </row>
    <row r="1098" spans="1:15" x14ac:dyDescent="0.25">
      <c r="A1098" s="2">
        <v>1096</v>
      </c>
      <c r="B1098" t="s">
        <v>5554</v>
      </c>
      <c r="C1098" t="s">
        <v>5555</v>
      </c>
      <c r="D1098" t="s">
        <v>5556</v>
      </c>
      <c r="E1098" t="s">
        <v>5557</v>
      </c>
      <c r="I1098" t="s">
        <v>956</v>
      </c>
      <c r="J1098">
        <v>1</v>
      </c>
      <c r="K1098">
        <v>0</v>
      </c>
      <c r="L1098">
        <v>1000</v>
      </c>
      <c r="M1098">
        <v>0</v>
      </c>
      <c r="N1098">
        <v>0</v>
      </c>
      <c r="O1098" s="2">
        <v>1096</v>
      </c>
    </row>
    <row r="1099" spans="1:15" x14ac:dyDescent="0.25">
      <c r="A1099" s="2">
        <v>1097</v>
      </c>
      <c r="B1099" t="s">
        <v>5558</v>
      </c>
      <c r="C1099" t="s">
        <v>5559</v>
      </c>
      <c r="D1099" t="s">
        <v>5560</v>
      </c>
      <c r="E1099" t="s">
        <v>5561</v>
      </c>
      <c r="I1099" t="s">
        <v>956</v>
      </c>
      <c r="J1099">
        <v>1</v>
      </c>
      <c r="K1099">
        <v>0</v>
      </c>
      <c r="L1099">
        <v>1000</v>
      </c>
      <c r="M1099">
        <v>0</v>
      </c>
      <c r="N1099">
        <v>0</v>
      </c>
      <c r="O1099" s="2">
        <v>1097</v>
      </c>
    </row>
    <row r="1100" spans="1:15" x14ac:dyDescent="0.25">
      <c r="A1100" s="2">
        <v>1098</v>
      </c>
      <c r="B1100" t="s">
        <v>5562</v>
      </c>
      <c r="C1100" t="s">
        <v>5563</v>
      </c>
      <c r="D1100" t="s">
        <v>5564</v>
      </c>
      <c r="E1100" t="s">
        <v>5565</v>
      </c>
      <c r="I1100" t="s">
        <v>956</v>
      </c>
      <c r="J1100">
        <v>1</v>
      </c>
      <c r="K1100">
        <v>0</v>
      </c>
      <c r="L1100">
        <v>1000</v>
      </c>
      <c r="M1100">
        <v>0</v>
      </c>
      <c r="N1100">
        <v>0</v>
      </c>
      <c r="O1100" s="2">
        <v>1098</v>
      </c>
    </row>
    <row r="1101" spans="1:15" x14ac:dyDescent="0.25">
      <c r="A1101" s="2">
        <v>1099</v>
      </c>
      <c r="B1101" t="s">
        <v>5566</v>
      </c>
      <c r="C1101" t="s">
        <v>5567</v>
      </c>
      <c r="D1101" t="s">
        <v>5568</v>
      </c>
      <c r="E1101" t="s">
        <v>5569</v>
      </c>
      <c r="I1101" t="s">
        <v>956</v>
      </c>
      <c r="J1101">
        <v>1</v>
      </c>
      <c r="K1101">
        <v>0</v>
      </c>
      <c r="L1101">
        <v>1000</v>
      </c>
      <c r="M1101">
        <v>0</v>
      </c>
      <c r="N1101">
        <v>0</v>
      </c>
      <c r="O1101" s="2">
        <v>1099</v>
      </c>
    </row>
    <row r="1102" spans="1:15" x14ac:dyDescent="0.25">
      <c r="A1102" s="2">
        <v>1100</v>
      </c>
      <c r="B1102" t="s">
        <v>5570</v>
      </c>
      <c r="C1102" t="s">
        <v>5571</v>
      </c>
      <c r="D1102" t="s">
        <v>5572</v>
      </c>
      <c r="E1102" t="s">
        <v>5573</v>
      </c>
      <c r="I1102" t="s">
        <v>956</v>
      </c>
      <c r="J1102">
        <v>1</v>
      </c>
      <c r="K1102">
        <v>0</v>
      </c>
      <c r="L1102">
        <v>1000</v>
      </c>
      <c r="M1102">
        <v>0</v>
      </c>
      <c r="N1102">
        <v>0</v>
      </c>
      <c r="O1102" s="2">
        <v>1100</v>
      </c>
    </row>
    <row r="1103" spans="1:15" x14ac:dyDescent="0.25">
      <c r="A1103" s="2">
        <v>1101</v>
      </c>
      <c r="B1103" t="s">
        <v>5574</v>
      </c>
      <c r="C1103" t="s">
        <v>5575</v>
      </c>
      <c r="D1103" t="s">
        <v>5576</v>
      </c>
      <c r="E1103" t="s">
        <v>5577</v>
      </c>
      <c r="I1103" t="s">
        <v>956</v>
      </c>
      <c r="J1103">
        <v>1</v>
      </c>
      <c r="K1103">
        <v>0</v>
      </c>
      <c r="L1103">
        <v>1000</v>
      </c>
      <c r="M1103">
        <v>0</v>
      </c>
      <c r="N1103">
        <v>0</v>
      </c>
      <c r="O1103" s="2">
        <v>1101</v>
      </c>
    </row>
    <row r="1104" spans="1:15" x14ac:dyDescent="0.25">
      <c r="A1104" s="2">
        <v>1102</v>
      </c>
      <c r="B1104" t="s">
        <v>5578</v>
      </c>
      <c r="C1104" t="s">
        <v>5579</v>
      </c>
      <c r="D1104" t="s">
        <v>5580</v>
      </c>
      <c r="E1104" t="s">
        <v>5581</v>
      </c>
      <c r="I1104" t="s">
        <v>956</v>
      </c>
      <c r="J1104">
        <v>1</v>
      </c>
      <c r="K1104">
        <v>0</v>
      </c>
      <c r="L1104">
        <v>1000</v>
      </c>
      <c r="M1104">
        <v>0</v>
      </c>
      <c r="N1104">
        <v>0</v>
      </c>
      <c r="O1104" s="2">
        <v>1102</v>
      </c>
    </row>
    <row r="1105" spans="1:15" x14ac:dyDescent="0.25">
      <c r="A1105" s="2">
        <v>1103</v>
      </c>
      <c r="B1105" t="s">
        <v>5582</v>
      </c>
      <c r="C1105" t="s">
        <v>5583</v>
      </c>
      <c r="D1105" t="s">
        <v>5584</v>
      </c>
      <c r="E1105" t="s">
        <v>5585</v>
      </c>
      <c r="I1105" t="s">
        <v>956</v>
      </c>
      <c r="J1105">
        <v>1</v>
      </c>
      <c r="K1105">
        <v>0</v>
      </c>
      <c r="L1105">
        <v>1000</v>
      </c>
      <c r="M1105">
        <v>0</v>
      </c>
      <c r="N1105">
        <v>0</v>
      </c>
      <c r="O1105" s="2">
        <v>1103</v>
      </c>
    </row>
    <row r="1106" spans="1:15" x14ac:dyDescent="0.25">
      <c r="A1106" s="2">
        <v>1104</v>
      </c>
      <c r="B1106" t="s">
        <v>5586</v>
      </c>
      <c r="C1106" t="s">
        <v>5587</v>
      </c>
      <c r="D1106" t="s">
        <v>5588</v>
      </c>
      <c r="E1106" t="s">
        <v>5589</v>
      </c>
      <c r="I1106" t="s">
        <v>956</v>
      </c>
      <c r="J1106">
        <v>1</v>
      </c>
      <c r="K1106">
        <v>0</v>
      </c>
      <c r="L1106">
        <v>1000</v>
      </c>
      <c r="M1106">
        <v>0</v>
      </c>
      <c r="N1106">
        <v>0</v>
      </c>
      <c r="O1106" s="2">
        <v>1104</v>
      </c>
    </row>
    <row r="1107" spans="1:15" x14ac:dyDescent="0.25">
      <c r="A1107" s="2">
        <v>1105</v>
      </c>
      <c r="B1107" t="s">
        <v>5590</v>
      </c>
      <c r="C1107" t="s">
        <v>5591</v>
      </c>
      <c r="D1107" t="s">
        <v>5592</v>
      </c>
      <c r="E1107" t="s">
        <v>5593</v>
      </c>
      <c r="I1107" t="s">
        <v>956</v>
      </c>
      <c r="J1107">
        <v>1</v>
      </c>
      <c r="K1107">
        <v>0</v>
      </c>
      <c r="L1107">
        <v>1000</v>
      </c>
      <c r="M1107">
        <v>0</v>
      </c>
      <c r="N1107">
        <v>0</v>
      </c>
      <c r="O1107" s="2">
        <v>1105</v>
      </c>
    </row>
    <row r="1108" spans="1:15" x14ac:dyDescent="0.25">
      <c r="A1108" s="2">
        <v>1106</v>
      </c>
      <c r="B1108" t="s">
        <v>5594</v>
      </c>
      <c r="C1108" t="s">
        <v>5595</v>
      </c>
      <c r="D1108" t="s">
        <v>5596</v>
      </c>
      <c r="E1108" t="s">
        <v>5597</v>
      </c>
      <c r="I1108" t="s">
        <v>956</v>
      </c>
      <c r="J1108">
        <v>1</v>
      </c>
      <c r="K1108">
        <v>0</v>
      </c>
      <c r="L1108">
        <v>1000</v>
      </c>
      <c r="M1108">
        <v>0</v>
      </c>
      <c r="N1108">
        <v>0</v>
      </c>
      <c r="O1108" s="2">
        <v>1106</v>
      </c>
    </row>
    <row r="1109" spans="1:15" x14ac:dyDescent="0.25">
      <c r="A1109" s="2">
        <v>1107</v>
      </c>
      <c r="B1109" t="s">
        <v>713</v>
      </c>
      <c r="C1109" t="s">
        <v>714</v>
      </c>
      <c r="D1109" t="s">
        <v>874</v>
      </c>
      <c r="E1109" t="s">
        <v>715</v>
      </c>
      <c r="I1109" t="s">
        <v>956</v>
      </c>
      <c r="J1109">
        <v>1</v>
      </c>
      <c r="K1109">
        <v>-10</v>
      </c>
      <c r="L1109">
        <v>1000</v>
      </c>
      <c r="M1109">
        <v>0</v>
      </c>
      <c r="N1109">
        <v>0</v>
      </c>
      <c r="O1109" s="2">
        <v>1107</v>
      </c>
    </row>
    <row r="1110" spans="1:15" x14ac:dyDescent="0.25">
      <c r="A1110" s="2">
        <v>1108</v>
      </c>
      <c r="B1110" t="s">
        <v>716</v>
      </c>
      <c r="C1110" t="s">
        <v>717</v>
      </c>
      <c r="D1110" t="s">
        <v>875</v>
      </c>
      <c r="E1110" t="s">
        <v>718</v>
      </c>
      <c r="I1110" t="s">
        <v>956</v>
      </c>
      <c r="J1110">
        <v>1</v>
      </c>
      <c r="K1110">
        <v>0</v>
      </c>
      <c r="L1110">
        <v>1000</v>
      </c>
      <c r="M1110">
        <v>0</v>
      </c>
      <c r="N1110">
        <v>0</v>
      </c>
      <c r="O1110" s="2">
        <v>1108</v>
      </c>
    </row>
    <row r="1111" spans="1:15" x14ac:dyDescent="0.25">
      <c r="A1111" s="2">
        <v>1109</v>
      </c>
      <c r="B1111" t="s">
        <v>719</v>
      </c>
      <c r="C1111" t="s">
        <v>720</v>
      </c>
      <c r="D1111" t="s">
        <v>876</v>
      </c>
      <c r="E1111" t="s">
        <v>721</v>
      </c>
      <c r="I1111" t="s">
        <v>956</v>
      </c>
      <c r="J1111">
        <v>1</v>
      </c>
      <c r="K1111">
        <v>0</v>
      </c>
      <c r="L1111">
        <v>1000</v>
      </c>
      <c r="M1111">
        <v>0</v>
      </c>
      <c r="N1111">
        <v>0</v>
      </c>
      <c r="O1111" s="2">
        <v>1109</v>
      </c>
    </row>
    <row r="1112" spans="1:15" x14ac:dyDescent="0.25">
      <c r="A1112" s="2">
        <v>1110</v>
      </c>
      <c r="B1112" t="s">
        <v>5598</v>
      </c>
      <c r="C1112" t="s">
        <v>5599</v>
      </c>
      <c r="D1112" t="s">
        <v>5600</v>
      </c>
      <c r="E1112" t="s">
        <v>5601</v>
      </c>
      <c r="I1112" t="s">
        <v>956</v>
      </c>
      <c r="J1112">
        <v>1</v>
      </c>
      <c r="K1112">
        <v>-1000</v>
      </c>
      <c r="L1112">
        <v>1000</v>
      </c>
      <c r="M1112">
        <v>0</v>
      </c>
      <c r="N1112">
        <v>0</v>
      </c>
      <c r="O1112" s="2">
        <v>1110</v>
      </c>
    </row>
    <row r="1113" spans="1:15" x14ac:dyDescent="0.25">
      <c r="A1113" s="2">
        <v>1111</v>
      </c>
      <c r="B1113" t="s">
        <v>5602</v>
      </c>
      <c r="C1113" t="s">
        <v>5603</v>
      </c>
      <c r="D1113" t="s">
        <v>5604</v>
      </c>
      <c r="E1113" t="s">
        <v>5605</v>
      </c>
      <c r="I1113" t="s">
        <v>956</v>
      </c>
      <c r="J1113">
        <v>1</v>
      </c>
      <c r="K1113">
        <v>0</v>
      </c>
      <c r="L1113">
        <v>1000</v>
      </c>
      <c r="M1113">
        <v>0</v>
      </c>
      <c r="N1113">
        <v>0</v>
      </c>
      <c r="O1113" s="2">
        <v>1111</v>
      </c>
    </row>
    <row r="1114" spans="1:15" x14ac:dyDescent="0.25">
      <c r="A1114" s="2">
        <v>1112</v>
      </c>
      <c r="B1114" t="s">
        <v>5606</v>
      </c>
      <c r="C1114" t="s">
        <v>5607</v>
      </c>
      <c r="D1114" t="s">
        <v>5608</v>
      </c>
      <c r="E1114" t="s">
        <v>5609</v>
      </c>
      <c r="I1114" t="s">
        <v>956</v>
      </c>
      <c r="J1114">
        <v>1</v>
      </c>
      <c r="K1114">
        <v>0</v>
      </c>
      <c r="L1114">
        <v>1000</v>
      </c>
      <c r="M1114">
        <v>0</v>
      </c>
      <c r="N1114">
        <v>0</v>
      </c>
      <c r="O1114" s="2">
        <v>1112</v>
      </c>
    </row>
    <row r="1115" spans="1:15" x14ac:dyDescent="0.25">
      <c r="A1115" s="2">
        <v>1113</v>
      </c>
      <c r="B1115" t="s">
        <v>5610</v>
      </c>
      <c r="C1115" t="s">
        <v>5611</v>
      </c>
      <c r="D1115" t="s">
        <v>5612</v>
      </c>
      <c r="E1115" t="s">
        <v>5613</v>
      </c>
      <c r="I1115" t="s">
        <v>956</v>
      </c>
      <c r="J1115">
        <v>1</v>
      </c>
      <c r="K1115">
        <v>0</v>
      </c>
      <c r="L1115">
        <v>1000</v>
      </c>
      <c r="M1115">
        <v>0</v>
      </c>
      <c r="N1115">
        <v>0</v>
      </c>
      <c r="O1115" s="2">
        <v>1113</v>
      </c>
    </row>
    <row r="1116" spans="1:15" x14ac:dyDescent="0.25">
      <c r="A1116" s="2">
        <v>1114</v>
      </c>
      <c r="B1116" t="s">
        <v>5614</v>
      </c>
      <c r="C1116" t="s">
        <v>5615</v>
      </c>
      <c r="D1116" t="s">
        <v>5616</v>
      </c>
      <c r="E1116" t="s">
        <v>5617</v>
      </c>
      <c r="I1116" t="s">
        <v>956</v>
      </c>
      <c r="J1116">
        <v>1</v>
      </c>
      <c r="K1116">
        <v>0</v>
      </c>
      <c r="L1116">
        <v>1000</v>
      </c>
      <c r="M1116">
        <v>0</v>
      </c>
      <c r="N1116">
        <v>0</v>
      </c>
      <c r="O1116" s="2">
        <v>1114</v>
      </c>
    </row>
    <row r="1117" spans="1:15" x14ac:dyDescent="0.25">
      <c r="A1117" s="2">
        <v>1115</v>
      </c>
      <c r="B1117" t="s">
        <v>5618</v>
      </c>
      <c r="C1117" t="s">
        <v>5619</v>
      </c>
      <c r="D1117" t="s">
        <v>5620</v>
      </c>
      <c r="E1117" t="s">
        <v>5621</v>
      </c>
      <c r="I1117" t="s">
        <v>956</v>
      </c>
      <c r="J1117">
        <v>1</v>
      </c>
      <c r="K1117">
        <v>-1000</v>
      </c>
      <c r="L1117">
        <v>1000</v>
      </c>
      <c r="M1117">
        <v>0</v>
      </c>
      <c r="N1117">
        <v>0</v>
      </c>
      <c r="O1117" s="2">
        <v>1115</v>
      </c>
    </row>
    <row r="1118" spans="1:15" x14ac:dyDescent="0.25">
      <c r="A1118" s="2">
        <v>1116</v>
      </c>
      <c r="B1118" t="s">
        <v>722</v>
      </c>
      <c r="C1118" t="s">
        <v>723</v>
      </c>
      <c r="D1118" t="s">
        <v>877</v>
      </c>
      <c r="E1118" t="s">
        <v>724</v>
      </c>
      <c r="I1118" t="s">
        <v>956</v>
      </c>
      <c r="J1118">
        <v>1</v>
      </c>
      <c r="K1118">
        <v>0</v>
      </c>
      <c r="L1118">
        <v>1000</v>
      </c>
      <c r="M1118">
        <v>0</v>
      </c>
      <c r="N1118">
        <v>0</v>
      </c>
      <c r="O1118" s="2">
        <v>1116</v>
      </c>
    </row>
    <row r="1119" spans="1:15" x14ac:dyDescent="0.25">
      <c r="A1119" s="2">
        <v>1117</v>
      </c>
      <c r="B1119" t="s">
        <v>5622</v>
      </c>
      <c r="C1119" t="s">
        <v>5623</v>
      </c>
      <c r="D1119" t="s">
        <v>5624</v>
      </c>
      <c r="E1119" t="s">
        <v>5625</v>
      </c>
      <c r="I1119" t="s">
        <v>956</v>
      </c>
      <c r="J1119">
        <v>1</v>
      </c>
      <c r="K1119">
        <v>0</v>
      </c>
      <c r="L1119">
        <v>1000</v>
      </c>
      <c r="M1119">
        <v>0</v>
      </c>
      <c r="N1119">
        <v>0</v>
      </c>
      <c r="O1119" s="2">
        <v>1117</v>
      </c>
    </row>
    <row r="1120" spans="1:15" x14ac:dyDescent="0.25">
      <c r="A1120" s="2">
        <v>1118</v>
      </c>
      <c r="B1120" t="s">
        <v>725</v>
      </c>
      <c r="C1120" t="s">
        <v>726</v>
      </c>
      <c r="D1120" t="s">
        <v>878</v>
      </c>
      <c r="E1120" t="s">
        <v>727</v>
      </c>
      <c r="I1120" t="s">
        <v>956</v>
      </c>
      <c r="J1120">
        <v>1</v>
      </c>
      <c r="K1120">
        <v>0</v>
      </c>
      <c r="L1120">
        <v>1000</v>
      </c>
      <c r="M1120">
        <v>0</v>
      </c>
      <c r="N1120">
        <v>0</v>
      </c>
      <c r="O1120" s="2">
        <v>1118</v>
      </c>
    </row>
    <row r="1121" spans="1:20" x14ac:dyDescent="0.25">
      <c r="A1121" s="2">
        <v>1119</v>
      </c>
      <c r="B1121" t="s">
        <v>5626</v>
      </c>
      <c r="C1121" t="s">
        <v>5627</v>
      </c>
      <c r="D1121" t="s">
        <v>5628</v>
      </c>
      <c r="E1121" t="s">
        <v>5629</v>
      </c>
      <c r="I1121" t="s">
        <v>956</v>
      </c>
      <c r="J1121">
        <v>1</v>
      </c>
      <c r="K1121">
        <v>0</v>
      </c>
      <c r="L1121">
        <v>1000</v>
      </c>
      <c r="M1121">
        <v>0</v>
      </c>
      <c r="N1121">
        <v>0</v>
      </c>
      <c r="O1121" s="2">
        <v>1119</v>
      </c>
    </row>
    <row r="1122" spans="1:20" x14ac:dyDescent="0.25">
      <c r="A1122" s="2">
        <v>1120</v>
      </c>
      <c r="B1122" t="s">
        <v>5630</v>
      </c>
      <c r="C1122" t="s">
        <v>5631</v>
      </c>
      <c r="D1122" t="s">
        <v>5632</v>
      </c>
      <c r="E1122" t="s">
        <v>5633</v>
      </c>
      <c r="I1122" t="s">
        <v>956</v>
      </c>
      <c r="J1122">
        <v>1</v>
      </c>
      <c r="K1122">
        <v>0</v>
      </c>
      <c r="L1122">
        <v>1000</v>
      </c>
      <c r="M1122">
        <v>0</v>
      </c>
      <c r="N1122">
        <v>0</v>
      </c>
      <c r="O1122" s="2">
        <v>1120</v>
      </c>
    </row>
    <row r="1123" spans="1:20" x14ac:dyDescent="0.25">
      <c r="A1123" s="2">
        <v>1121</v>
      </c>
      <c r="B1123" t="s">
        <v>728</v>
      </c>
      <c r="C1123" t="s">
        <v>729</v>
      </c>
      <c r="D1123" t="s">
        <v>879</v>
      </c>
      <c r="E1123" t="s">
        <v>730</v>
      </c>
      <c r="I1123" t="s">
        <v>956</v>
      </c>
      <c r="J1123">
        <v>1</v>
      </c>
      <c r="K1123">
        <v>0</v>
      </c>
      <c r="L1123">
        <v>1000</v>
      </c>
      <c r="M1123">
        <v>0</v>
      </c>
      <c r="N1123">
        <v>0</v>
      </c>
      <c r="O1123" s="2">
        <v>1121</v>
      </c>
    </row>
    <row r="1124" spans="1:20" x14ac:dyDescent="0.25">
      <c r="A1124" s="2">
        <v>1122</v>
      </c>
      <c r="B1124" t="s">
        <v>5634</v>
      </c>
      <c r="C1124" t="s">
        <v>5635</v>
      </c>
      <c r="D1124" t="s">
        <v>5636</v>
      </c>
      <c r="E1124" t="s">
        <v>5637</v>
      </c>
      <c r="I1124" t="s">
        <v>956</v>
      </c>
      <c r="J1124">
        <v>1</v>
      </c>
      <c r="K1124">
        <v>-1000</v>
      </c>
      <c r="L1124">
        <v>1000</v>
      </c>
      <c r="M1124">
        <v>0</v>
      </c>
      <c r="N1124">
        <v>0</v>
      </c>
      <c r="O1124" s="2">
        <v>1122</v>
      </c>
      <c r="T1124" s="23"/>
    </row>
    <row r="1125" spans="1:20" x14ac:dyDescent="0.25">
      <c r="A1125" s="2">
        <v>1123</v>
      </c>
      <c r="B1125" t="s">
        <v>731</v>
      </c>
      <c r="C1125" t="s">
        <v>732</v>
      </c>
      <c r="D1125" t="s">
        <v>880</v>
      </c>
      <c r="E1125" t="s">
        <v>733</v>
      </c>
      <c r="I1125" t="s">
        <v>956</v>
      </c>
      <c r="J1125">
        <v>1</v>
      </c>
      <c r="K1125">
        <v>0</v>
      </c>
      <c r="L1125">
        <v>1000</v>
      </c>
      <c r="M1125">
        <v>0</v>
      </c>
      <c r="N1125">
        <v>0</v>
      </c>
      <c r="O1125" s="2">
        <v>1123</v>
      </c>
    </row>
    <row r="1126" spans="1:20" x14ac:dyDescent="0.25">
      <c r="A1126" s="2">
        <v>1124</v>
      </c>
      <c r="B1126" t="s">
        <v>734</v>
      </c>
      <c r="C1126" t="s">
        <v>735</v>
      </c>
      <c r="D1126" t="s">
        <v>881</v>
      </c>
      <c r="E1126" t="s">
        <v>736</v>
      </c>
      <c r="I1126" t="s">
        <v>956</v>
      </c>
      <c r="J1126">
        <v>1</v>
      </c>
      <c r="K1126">
        <v>-1000</v>
      </c>
      <c r="L1126">
        <v>1000</v>
      </c>
      <c r="M1126">
        <v>0</v>
      </c>
      <c r="N1126">
        <v>0</v>
      </c>
      <c r="O1126" s="2">
        <v>1124</v>
      </c>
    </row>
    <row r="1127" spans="1:20" x14ac:dyDescent="0.25">
      <c r="A1127" s="2">
        <v>1125</v>
      </c>
      <c r="B1127" t="s">
        <v>5638</v>
      </c>
      <c r="C1127" t="s">
        <v>5639</v>
      </c>
      <c r="D1127" t="s">
        <v>5640</v>
      </c>
      <c r="E1127" t="s">
        <v>5641</v>
      </c>
      <c r="I1127" t="s">
        <v>956</v>
      </c>
      <c r="J1127">
        <v>1</v>
      </c>
      <c r="K1127">
        <v>0</v>
      </c>
      <c r="L1127">
        <v>1000</v>
      </c>
      <c r="M1127">
        <v>0</v>
      </c>
      <c r="N1127">
        <v>0</v>
      </c>
      <c r="O1127" s="2">
        <v>1125</v>
      </c>
    </row>
    <row r="1128" spans="1:20" x14ac:dyDescent="0.25">
      <c r="A1128" s="2">
        <v>1126</v>
      </c>
      <c r="B1128" t="s">
        <v>5642</v>
      </c>
      <c r="C1128" t="s">
        <v>5643</v>
      </c>
      <c r="D1128" t="s">
        <v>5644</v>
      </c>
      <c r="E1128" t="s">
        <v>5645</v>
      </c>
      <c r="I1128" t="s">
        <v>956</v>
      </c>
      <c r="J1128">
        <v>1</v>
      </c>
      <c r="K1128">
        <v>0</v>
      </c>
      <c r="L1128">
        <v>1000</v>
      </c>
      <c r="M1128">
        <v>0</v>
      </c>
      <c r="N1128">
        <v>0</v>
      </c>
      <c r="O1128" s="2">
        <v>1126</v>
      </c>
    </row>
    <row r="1129" spans="1:20" x14ac:dyDescent="0.25">
      <c r="A1129" s="2">
        <v>1127</v>
      </c>
      <c r="B1129" t="s">
        <v>5646</v>
      </c>
      <c r="C1129" t="s">
        <v>5647</v>
      </c>
      <c r="D1129" t="s">
        <v>5648</v>
      </c>
      <c r="E1129" t="s">
        <v>5649</v>
      </c>
      <c r="I1129" t="s">
        <v>956</v>
      </c>
      <c r="J1129">
        <v>1</v>
      </c>
      <c r="K1129">
        <v>-1000</v>
      </c>
      <c r="L1129">
        <v>1000</v>
      </c>
      <c r="M1129">
        <v>0</v>
      </c>
      <c r="N1129">
        <v>0</v>
      </c>
      <c r="O1129" s="2">
        <v>1127</v>
      </c>
    </row>
    <row r="1130" spans="1:20" x14ac:dyDescent="0.25">
      <c r="A1130" s="2">
        <v>1128</v>
      </c>
      <c r="B1130" t="s">
        <v>737</v>
      </c>
      <c r="C1130" t="s">
        <v>738</v>
      </c>
      <c r="D1130" t="s">
        <v>882</v>
      </c>
      <c r="E1130" t="s">
        <v>739</v>
      </c>
      <c r="I1130" t="s">
        <v>956</v>
      </c>
      <c r="J1130">
        <v>1</v>
      </c>
      <c r="K1130">
        <v>0</v>
      </c>
      <c r="L1130">
        <v>1000</v>
      </c>
      <c r="M1130">
        <v>0</v>
      </c>
      <c r="N1130">
        <v>0</v>
      </c>
      <c r="O1130" s="2">
        <v>1128</v>
      </c>
    </row>
    <row r="1131" spans="1:20" x14ac:dyDescent="0.25">
      <c r="A1131" s="2">
        <v>1129</v>
      </c>
      <c r="B1131" t="s">
        <v>5650</v>
      </c>
      <c r="C1131" t="s">
        <v>5651</v>
      </c>
      <c r="D1131" t="s">
        <v>5652</v>
      </c>
      <c r="E1131" t="s">
        <v>5653</v>
      </c>
      <c r="I1131" t="s">
        <v>956</v>
      </c>
      <c r="J1131">
        <v>1</v>
      </c>
      <c r="K1131">
        <v>0</v>
      </c>
      <c r="L1131">
        <v>1000</v>
      </c>
      <c r="M1131">
        <v>0</v>
      </c>
      <c r="N1131">
        <v>0</v>
      </c>
      <c r="O1131" s="2">
        <v>1129</v>
      </c>
    </row>
    <row r="1132" spans="1:20" x14ac:dyDescent="0.25">
      <c r="A1132" s="2">
        <v>1130</v>
      </c>
      <c r="B1132" t="s">
        <v>5654</v>
      </c>
      <c r="C1132" t="s">
        <v>5655</v>
      </c>
      <c r="D1132" t="s">
        <v>5656</v>
      </c>
      <c r="E1132" t="s">
        <v>5657</v>
      </c>
      <c r="I1132" t="s">
        <v>956</v>
      </c>
      <c r="J1132">
        <v>1</v>
      </c>
      <c r="K1132">
        <v>0</v>
      </c>
      <c r="L1132">
        <v>1000</v>
      </c>
      <c r="M1132">
        <v>0</v>
      </c>
      <c r="N1132">
        <v>0</v>
      </c>
      <c r="O1132" s="2">
        <v>1130</v>
      </c>
    </row>
    <row r="1133" spans="1:20" x14ac:dyDescent="0.25">
      <c r="A1133" s="2">
        <v>1131</v>
      </c>
      <c r="B1133" t="s">
        <v>740</v>
      </c>
      <c r="C1133" t="s">
        <v>741</v>
      </c>
      <c r="D1133" t="s">
        <v>883</v>
      </c>
      <c r="E1133" t="s">
        <v>742</v>
      </c>
      <c r="I1133" t="s">
        <v>956</v>
      </c>
      <c r="J1133">
        <v>1</v>
      </c>
      <c r="K1133">
        <v>0</v>
      </c>
      <c r="L1133">
        <v>1000</v>
      </c>
      <c r="M1133">
        <v>0</v>
      </c>
      <c r="N1133">
        <v>0</v>
      </c>
      <c r="O1133" s="2">
        <v>1131</v>
      </c>
    </row>
    <row r="1134" spans="1:20" x14ac:dyDescent="0.25">
      <c r="A1134" s="2">
        <v>1132</v>
      </c>
      <c r="B1134" t="s">
        <v>743</v>
      </c>
      <c r="C1134" t="s">
        <v>744</v>
      </c>
      <c r="D1134" t="s">
        <v>884</v>
      </c>
      <c r="E1134" t="s">
        <v>745</v>
      </c>
      <c r="I1134" t="s">
        <v>956</v>
      </c>
      <c r="J1134">
        <v>1</v>
      </c>
      <c r="K1134">
        <v>0</v>
      </c>
      <c r="L1134">
        <v>1000</v>
      </c>
      <c r="M1134">
        <v>0</v>
      </c>
      <c r="N1134">
        <v>0</v>
      </c>
      <c r="O1134" s="2">
        <v>1132</v>
      </c>
    </row>
    <row r="1135" spans="1:20" x14ac:dyDescent="0.25">
      <c r="A1135" s="2">
        <v>1133</v>
      </c>
      <c r="B1135" t="s">
        <v>746</v>
      </c>
      <c r="C1135" t="s">
        <v>747</v>
      </c>
      <c r="D1135" t="s">
        <v>885</v>
      </c>
      <c r="E1135" t="s">
        <v>748</v>
      </c>
      <c r="I1135" t="s">
        <v>956</v>
      </c>
      <c r="J1135">
        <v>1</v>
      </c>
      <c r="K1135">
        <v>0</v>
      </c>
      <c r="L1135">
        <v>1000</v>
      </c>
      <c r="M1135">
        <v>0</v>
      </c>
      <c r="N1135">
        <v>0</v>
      </c>
      <c r="O1135" s="2">
        <v>1133</v>
      </c>
    </row>
    <row r="1136" spans="1:20" x14ac:dyDescent="0.25">
      <c r="A1136" s="2">
        <v>1134</v>
      </c>
      <c r="B1136" t="s">
        <v>749</v>
      </c>
      <c r="C1136" t="s">
        <v>750</v>
      </c>
      <c r="D1136" t="s">
        <v>886</v>
      </c>
      <c r="E1136" t="s">
        <v>751</v>
      </c>
      <c r="I1136" t="s">
        <v>956</v>
      </c>
      <c r="J1136">
        <v>1</v>
      </c>
      <c r="K1136">
        <v>-1000</v>
      </c>
      <c r="L1136">
        <v>1000</v>
      </c>
      <c r="M1136">
        <v>0</v>
      </c>
      <c r="N1136">
        <v>0</v>
      </c>
      <c r="O1136" s="2">
        <v>1134</v>
      </c>
    </row>
    <row r="1137" spans="1:15" x14ac:dyDescent="0.25">
      <c r="A1137" s="2">
        <v>1135</v>
      </c>
      <c r="B1137" t="s">
        <v>5658</v>
      </c>
      <c r="C1137" t="s">
        <v>5659</v>
      </c>
      <c r="D1137" t="s">
        <v>5660</v>
      </c>
      <c r="E1137" t="s">
        <v>5661</v>
      </c>
      <c r="I1137" t="s">
        <v>956</v>
      </c>
      <c r="J1137">
        <v>1</v>
      </c>
      <c r="K1137">
        <v>0</v>
      </c>
      <c r="L1137">
        <v>1000</v>
      </c>
      <c r="M1137">
        <v>0</v>
      </c>
      <c r="N1137">
        <v>0</v>
      </c>
      <c r="O1137" s="2">
        <v>1135</v>
      </c>
    </row>
    <row r="1138" spans="1:15" x14ac:dyDescent="0.25">
      <c r="A1138" s="2">
        <v>1136</v>
      </c>
      <c r="B1138" t="s">
        <v>752</v>
      </c>
      <c r="C1138" t="s">
        <v>753</v>
      </c>
      <c r="D1138" t="s">
        <v>887</v>
      </c>
      <c r="E1138" t="s">
        <v>754</v>
      </c>
      <c r="I1138" t="s">
        <v>956</v>
      </c>
      <c r="J1138">
        <v>1</v>
      </c>
      <c r="K1138">
        <v>0</v>
      </c>
      <c r="L1138">
        <v>1000</v>
      </c>
      <c r="M1138">
        <v>0</v>
      </c>
      <c r="N1138">
        <v>0</v>
      </c>
      <c r="O1138" s="2">
        <v>1136</v>
      </c>
    </row>
    <row r="1139" spans="1:15" x14ac:dyDescent="0.25">
      <c r="A1139" s="2">
        <v>1137</v>
      </c>
      <c r="D1139" t="s">
        <v>5669</v>
      </c>
      <c r="N1139">
        <v>1</v>
      </c>
      <c r="O1139" s="2">
        <v>1137</v>
      </c>
    </row>
    <row r="1140" spans="1:15" x14ac:dyDescent="0.25">
      <c r="A1140" s="2">
        <v>1138</v>
      </c>
      <c r="D1140" t="s">
        <v>5669</v>
      </c>
      <c r="N1140">
        <v>1</v>
      </c>
      <c r="O1140" s="2">
        <v>1138</v>
      </c>
    </row>
    <row r="1141" spans="1:15" x14ac:dyDescent="0.25">
      <c r="A1141" s="2">
        <v>1139</v>
      </c>
      <c r="D1141" t="s">
        <v>5669</v>
      </c>
      <c r="N1141">
        <v>1</v>
      </c>
      <c r="O1141" s="2">
        <v>1139</v>
      </c>
    </row>
    <row r="1142" spans="1:15" x14ac:dyDescent="0.25">
      <c r="A1142" s="2">
        <v>1140</v>
      </c>
      <c r="D1142" t="s">
        <v>5669</v>
      </c>
      <c r="N1142">
        <v>1</v>
      </c>
      <c r="O1142" s="2">
        <v>1140</v>
      </c>
    </row>
    <row r="1143" spans="1:15" x14ac:dyDescent="0.25">
      <c r="A1143" s="2">
        <v>1141</v>
      </c>
      <c r="D1143" t="s">
        <v>5670</v>
      </c>
      <c r="E1143" t="s">
        <v>5665</v>
      </c>
      <c r="N1143">
        <v>1</v>
      </c>
      <c r="O1143" s="2">
        <v>1141</v>
      </c>
    </row>
    <row r="1144" spans="1:15" x14ac:dyDescent="0.25">
      <c r="A1144" s="2">
        <v>1142</v>
      </c>
      <c r="D1144" t="s">
        <v>5670</v>
      </c>
      <c r="E1144" t="s">
        <v>5668</v>
      </c>
      <c r="N1144">
        <v>1</v>
      </c>
      <c r="O1144" s="2">
        <v>1142</v>
      </c>
    </row>
    <row r="1145" spans="1:15" x14ac:dyDescent="0.25">
      <c r="A1145" s="2">
        <v>1143</v>
      </c>
      <c r="D1145" t="s">
        <v>5670</v>
      </c>
      <c r="E1145" t="s">
        <v>5666</v>
      </c>
      <c r="N1145">
        <v>1</v>
      </c>
      <c r="O1145" s="2">
        <v>1143</v>
      </c>
    </row>
    <row r="1146" spans="1:15" x14ac:dyDescent="0.25">
      <c r="A1146" s="2">
        <v>1144</v>
      </c>
      <c r="D1146" t="s">
        <v>5670</v>
      </c>
      <c r="E1146" t="s">
        <v>5667</v>
      </c>
      <c r="N1146">
        <v>1</v>
      </c>
      <c r="O1146" s="2">
        <v>1144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FC5C4-E079-4E99-A583-F21541E1F3A7}">
  <dimension ref="A1:W140"/>
  <sheetViews>
    <sheetView workbookViewId="0"/>
  </sheetViews>
  <sheetFormatPr defaultRowHeight="15" x14ac:dyDescent="0.25"/>
  <sheetData>
    <row r="1" spans="2:23" x14ac:dyDescent="0.25">
      <c r="B1" t="s">
        <v>26</v>
      </c>
      <c r="C1" t="s">
        <v>27</v>
      </c>
      <c r="E1" t="s">
        <v>900</v>
      </c>
      <c r="H1" t="s">
        <v>26</v>
      </c>
      <c r="I1" t="s">
        <v>27</v>
      </c>
      <c r="K1" t="s">
        <v>900</v>
      </c>
      <c r="N1" t="s">
        <v>30</v>
      </c>
      <c r="O1" t="s">
        <v>27</v>
      </c>
      <c r="Q1" t="s">
        <v>902</v>
      </c>
      <c r="T1" t="s">
        <v>30</v>
      </c>
      <c r="U1" t="s">
        <v>27</v>
      </c>
      <c r="W1" t="s">
        <v>902</v>
      </c>
    </row>
    <row r="2" spans="2:23" x14ac:dyDescent="0.25">
      <c r="Q2" t="s">
        <v>901</v>
      </c>
      <c r="W2" t="s">
        <v>901</v>
      </c>
    </row>
    <row r="3" spans="2:23" x14ac:dyDescent="0.25">
      <c r="B3" t="s">
        <v>28</v>
      </c>
      <c r="H3" t="s">
        <v>29</v>
      </c>
      <c r="N3" t="s">
        <v>28</v>
      </c>
      <c r="T3" t="s">
        <v>29</v>
      </c>
    </row>
    <row r="4" spans="2:23" x14ac:dyDescent="0.25">
      <c r="C4" t="s">
        <v>0</v>
      </c>
      <c r="D4" t="s">
        <v>1</v>
      </c>
      <c r="E4" t="s">
        <v>2</v>
      </c>
      <c r="I4" t="s">
        <v>0</v>
      </c>
      <c r="J4" t="s">
        <v>1</v>
      </c>
      <c r="K4" t="s">
        <v>2</v>
      </c>
      <c r="O4" t="s">
        <v>0</v>
      </c>
      <c r="P4" t="s">
        <v>31</v>
      </c>
      <c r="Q4" t="s">
        <v>2</v>
      </c>
      <c r="U4" t="s">
        <v>0</v>
      </c>
      <c r="V4" t="s">
        <v>31</v>
      </c>
      <c r="W4" t="s">
        <v>2</v>
      </c>
    </row>
    <row r="5" spans="2:23" x14ac:dyDescent="0.25">
      <c r="B5" t="s">
        <v>3</v>
      </c>
      <c r="C5">
        <v>0.25263157890744226</v>
      </c>
      <c r="D5">
        <v>28</v>
      </c>
      <c r="E5">
        <v>0.25263157894426058</v>
      </c>
      <c r="H5" t="s">
        <v>3</v>
      </c>
      <c r="I5">
        <v>6</v>
      </c>
      <c r="J5">
        <v>19</v>
      </c>
      <c r="K5">
        <v>0</v>
      </c>
      <c r="N5" t="s">
        <v>3</v>
      </c>
      <c r="O5">
        <v>0.25263157894736732</v>
      </c>
      <c r="P5">
        <v>4.1473684210526249</v>
      </c>
      <c r="Q5">
        <v>0.25263157894736793</v>
      </c>
      <c r="T5" t="s">
        <v>3</v>
      </c>
      <c r="U5">
        <v>5.9999999999999956</v>
      </c>
      <c r="V5">
        <v>1.9999999999999969</v>
      </c>
      <c r="W5">
        <v>0</v>
      </c>
    </row>
    <row r="6" spans="2:23" x14ac:dyDescent="0.25">
      <c r="B6" t="s">
        <v>4</v>
      </c>
      <c r="C6">
        <v>0.30188679245283018</v>
      </c>
      <c r="D6">
        <v>18</v>
      </c>
      <c r="E6">
        <v>0.30188679245281946</v>
      </c>
      <c r="H6" t="s">
        <v>4</v>
      </c>
      <c r="I6">
        <v>0.30188679245283023</v>
      </c>
      <c r="J6">
        <v>18</v>
      </c>
      <c r="K6">
        <v>0.30188679245281946</v>
      </c>
      <c r="N6" t="s">
        <v>4</v>
      </c>
      <c r="O6">
        <v>0.30188679245283045</v>
      </c>
      <c r="P6">
        <v>4.6415094339622653</v>
      </c>
      <c r="Q6">
        <v>0.30188679245283034</v>
      </c>
      <c r="T6" t="s">
        <v>4</v>
      </c>
      <c r="U6">
        <v>0.30188679245282979</v>
      </c>
      <c r="V6">
        <v>4.6415094339622609</v>
      </c>
      <c r="W6">
        <v>0.3018867924528299</v>
      </c>
    </row>
    <row r="7" spans="2:23" x14ac:dyDescent="0.25">
      <c r="B7" t="s">
        <v>5</v>
      </c>
      <c r="C7">
        <v>0.29906542055009722</v>
      </c>
      <c r="D7">
        <v>19</v>
      </c>
      <c r="E7">
        <v>0.26168224298135101</v>
      </c>
      <c r="H7" t="s">
        <v>5</v>
      </c>
      <c r="I7">
        <v>0.592592592571489</v>
      </c>
      <c r="J7">
        <v>15</v>
      </c>
      <c r="K7">
        <v>0.2222222222143273</v>
      </c>
      <c r="N7" t="s">
        <v>5</v>
      </c>
      <c r="O7">
        <v>0.2990654205607467</v>
      </c>
      <c r="P7">
        <v>3.7943925233644809</v>
      </c>
      <c r="Q7">
        <v>0.26168224299065379</v>
      </c>
      <c r="T7" t="s">
        <v>5</v>
      </c>
      <c r="U7">
        <v>0.59259259259259267</v>
      </c>
      <c r="V7">
        <v>3.25925925925926</v>
      </c>
      <c r="W7">
        <v>0.22222222222222221</v>
      </c>
    </row>
    <row r="8" spans="2:23" x14ac:dyDescent="0.25">
      <c r="B8" t="s">
        <v>6</v>
      </c>
      <c r="C8">
        <v>0.30000000000000004</v>
      </c>
      <c r="D8">
        <v>18</v>
      </c>
      <c r="E8">
        <v>0.29999999999995453</v>
      </c>
      <c r="H8" t="s">
        <v>6</v>
      </c>
      <c r="I8">
        <v>0.88888888888888884</v>
      </c>
      <c r="J8">
        <v>10</v>
      </c>
      <c r="K8">
        <v>0.29629629629630472</v>
      </c>
      <c r="N8" t="s">
        <v>6</v>
      </c>
      <c r="O8">
        <v>0.3</v>
      </c>
      <c r="P8">
        <v>4.3</v>
      </c>
      <c r="Q8">
        <v>0.3</v>
      </c>
      <c r="T8" t="s">
        <v>6</v>
      </c>
      <c r="U8">
        <v>0.88888888888888795</v>
      </c>
      <c r="V8">
        <v>4.2222222222222188</v>
      </c>
      <c r="W8">
        <v>0.296296296296296</v>
      </c>
    </row>
    <row r="9" spans="2:23" x14ac:dyDescent="0.25">
      <c r="B9" t="s">
        <v>7</v>
      </c>
      <c r="C9">
        <v>0.34285714284559543</v>
      </c>
      <c r="D9">
        <v>20</v>
      </c>
      <c r="E9">
        <v>0.28571428570467106</v>
      </c>
      <c r="H9" t="s">
        <v>7</v>
      </c>
      <c r="I9">
        <v>1.4117647058268201</v>
      </c>
      <c r="J9">
        <v>12</v>
      </c>
      <c r="K9">
        <v>0.23529411763774988</v>
      </c>
      <c r="N9" t="s">
        <v>7</v>
      </c>
      <c r="O9">
        <v>0.3428571428571428</v>
      </c>
      <c r="P9">
        <v>4.4571428571428564</v>
      </c>
      <c r="Q9">
        <v>0.2857142857142857</v>
      </c>
      <c r="T9" t="s">
        <v>7</v>
      </c>
      <c r="U9">
        <v>1.4117647058823528</v>
      </c>
      <c r="V9">
        <v>4.8235294117647065</v>
      </c>
      <c r="W9">
        <v>0.23529411764705882</v>
      </c>
    </row>
    <row r="10" spans="2:23" x14ac:dyDescent="0.25">
      <c r="B10" t="s">
        <v>8</v>
      </c>
      <c r="C10">
        <v>0.28368794326241126</v>
      </c>
      <c r="D10">
        <v>22</v>
      </c>
      <c r="E10">
        <v>0.25531914893622343</v>
      </c>
      <c r="H10" t="s">
        <v>8</v>
      </c>
      <c r="I10">
        <v>0.45454545454545459</v>
      </c>
      <c r="J10">
        <v>21</v>
      </c>
      <c r="K10">
        <v>0.22727272727274794</v>
      </c>
      <c r="N10" t="s">
        <v>8</v>
      </c>
      <c r="O10">
        <v>0.28368794326241115</v>
      </c>
      <c r="P10">
        <v>3.7588652482269485</v>
      </c>
      <c r="Q10">
        <v>0.25531914893617003</v>
      </c>
      <c r="T10" t="s">
        <v>8</v>
      </c>
      <c r="U10">
        <v>0.45454545454545447</v>
      </c>
      <c r="V10">
        <v>3.4090909090909074</v>
      </c>
      <c r="W10">
        <v>0.22727272727272724</v>
      </c>
    </row>
    <row r="11" spans="2:23" x14ac:dyDescent="0.25">
      <c r="B11" t="s">
        <v>9</v>
      </c>
      <c r="C11">
        <v>0.31683168316831672</v>
      </c>
      <c r="D11">
        <v>22</v>
      </c>
      <c r="E11">
        <v>0.2376237623761881</v>
      </c>
      <c r="H11" t="s">
        <v>9</v>
      </c>
      <c r="I11">
        <v>15.936000000000003</v>
      </c>
      <c r="J11">
        <v>9</v>
      </c>
      <c r="K11">
        <v>0</v>
      </c>
      <c r="N11" t="s">
        <v>9</v>
      </c>
      <c r="O11">
        <v>0.31683168316831661</v>
      </c>
      <c r="P11">
        <v>3.6237623762376225</v>
      </c>
      <c r="Q11">
        <v>0.2376237623762375</v>
      </c>
      <c r="T11" t="s">
        <v>9</v>
      </c>
      <c r="U11">
        <v>3.2</v>
      </c>
      <c r="V11">
        <v>-0.39999999999999991</v>
      </c>
      <c r="W11">
        <v>0</v>
      </c>
    </row>
    <row r="12" spans="2:23" x14ac:dyDescent="0.25">
      <c r="B12" t="s">
        <v>10</v>
      </c>
      <c r="C12">
        <v>0.33716475095785436</v>
      </c>
      <c r="D12">
        <v>33</v>
      </c>
      <c r="E12">
        <v>0.35249042145596832</v>
      </c>
      <c r="H12" t="s">
        <v>10</v>
      </c>
      <c r="I12">
        <v>0.33716475095785448</v>
      </c>
      <c r="J12">
        <v>33</v>
      </c>
      <c r="K12">
        <v>0.35249042145596832</v>
      </c>
      <c r="N12" t="s">
        <v>10</v>
      </c>
      <c r="O12">
        <v>0.33716475095785436</v>
      </c>
      <c r="P12">
        <v>4.3908045977011509</v>
      </c>
      <c r="Q12">
        <v>0.35249042145593884</v>
      </c>
      <c r="T12" t="s">
        <v>10</v>
      </c>
      <c r="U12">
        <v>0.33716475095785442</v>
      </c>
      <c r="V12">
        <v>4.3908045977011465</v>
      </c>
      <c r="W12">
        <v>0.35249042145593845</v>
      </c>
    </row>
    <row r="13" spans="2:23" x14ac:dyDescent="0.25">
      <c r="B13" t="s">
        <v>11</v>
      </c>
      <c r="C13">
        <v>0.33684210526315767</v>
      </c>
      <c r="D13">
        <v>23</v>
      </c>
      <c r="E13">
        <v>0.25263157894733013</v>
      </c>
      <c r="H13" t="s">
        <v>11</v>
      </c>
      <c r="I13">
        <v>8.0000000000000053</v>
      </c>
      <c r="J13">
        <v>11</v>
      </c>
      <c r="K13">
        <v>0</v>
      </c>
      <c r="N13" t="s">
        <v>11</v>
      </c>
      <c r="O13">
        <v>0.33684210526315733</v>
      </c>
      <c r="P13">
        <v>3.8947368421052544</v>
      </c>
      <c r="Q13">
        <v>0.25263157894736799</v>
      </c>
      <c r="T13" t="s">
        <v>11</v>
      </c>
      <c r="U13">
        <v>8</v>
      </c>
      <c r="V13">
        <v>-2</v>
      </c>
      <c r="W13">
        <v>0</v>
      </c>
    </row>
    <row r="14" spans="2:23" x14ac:dyDescent="0.25">
      <c r="B14" t="s">
        <v>12</v>
      </c>
      <c r="C14">
        <v>0.27210884353741494</v>
      </c>
      <c r="D14">
        <v>22</v>
      </c>
      <c r="E14">
        <v>0.24489795918361779</v>
      </c>
      <c r="H14" t="s">
        <v>12</v>
      </c>
      <c r="I14">
        <v>1.0526315789473684</v>
      </c>
      <c r="J14">
        <v>11</v>
      </c>
      <c r="K14">
        <v>0.21052631578947967</v>
      </c>
      <c r="N14" t="s">
        <v>12</v>
      </c>
      <c r="O14">
        <v>0.2721088435374146</v>
      </c>
      <c r="P14">
        <v>3.5782312925170037</v>
      </c>
      <c r="Q14">
        <v>0.24489795918367313</v>
      </c>
      <c r="T14" t="s">
        <v>12</v>
      </c>
      <c r="U14">
        <v>1.0526315789473659</v>
      </c>
      <c r="V14">
        <v>3.8947368421052566</v>
      </c>
      <c r="W14">
        <v>0.2105263157894732</v>
      </c>
    </row>
    <row r="15" spans="2:23" x14ac:dyDescent="0.25">
      <c r="B15" t="s">
        <v>13</v>
      </c>
      <c r="C15">
        <v>0.26373626373626369</v>
      </c>
      <c r="D15">
        <v>21</v>
      </c>
      <c r="E15">
        <v>0.26373626373629122</v>
      </c>
      <c r="H15" t="s">
        <v>13</v>
      </c>
      <c r="I15">
        <v>36.000000000000014</v>
      </c>
      <c r="J15">
        <v>19</v>
      </c>
      <c r="K15">
        <v>0</v>
      </c>
      <c r="N15" t="s">
        <v>13</v>
      </c>
      <c r="O15">
        <v>0.26373626373626408</v>
      </c>
      <c r="P15">
        <v>4.2417582417582489</v>
      </c>
      <c r="Q15">
        <v>0.26373626373626408</v>
      </c>
      <c r="T15" t="s">
        <v>13</v>
      </c>
      <c r="U15">
        <v>36</v>
      </c>
      <c r="V15">
        <v>86</v>
      </c>
      <c r="W15">
        <v>0</v>
      </c>
    </row>
    <row r="16" spans="2:23" x14ac:dyDescent="0.25">
      <c r="B16" t="s">
        <v>14</v>
      </c>
      <c r="C16">
        <v>0.23809523809523805</v>
      </c>
      <c r="D16">
        <v>24</v>
      </c>
      <c r="E16">
        <v>0.26190476190481604</v>
      </c>
      <c r="H16" t="s">
        <v>14</v>
      </c>
      <c r="I16">
        <v>0.34782608695652173</v>
      </c>
      <c r="J16">
        <v>23</v>
      </c>
      <c r="K16">
        <v>0.24347826086955138</v>
      </c>
      <c r="N16" t="s">
        <v>14</v>
      </c>
      <c r="O16">
        <v>0.23809523809523825</v>
      </c>
      <c r="P16">
        <v>3.8809523809523814</v>
      </c>
      <c r="Q16">
        <v>0.26190476190476208</v>
      </c>
      <c r="T16" t="s">
        <v>14</v>
      </c>
      <c r="U16">
        <v>0.34782608695652112</v>
      </c>
      <c r="V16">
        <v>3.6695652173913009</v>
      </c>
      <c r="W16">
        <v>0.24347826086956487</v>
      </c>
    </row>
    <row r="17" spans="2:23" x14ac:dyDescent="0.25">
      <c r="B17" t="s">
        <v>15</v>
      </c>
      <c r="C17">
        <v>0.23414634146341459</v>
      </c>
      <c r="D17">
        <v>27</v>
      </c>
      <c r="E17">
        <v>0.29268292682922947</v>
      </c>
      <c r="H17" t="s">
        <v>15</v>
      </c>
      <c r="I17">
        <v>1.0434782608695652</v>
      </c>
      <c r="J17">
        <v>23</v>
      </c>
      <c r="K17">
        <v>0.26086956521737648</v>
      </c>
      <c r="N17" t="s">
        <v>15</v>
      </c>
      <c r="O17">
        <v>0.2341463414634139</v>
      </c>
      <c r="P17">
        <v>4.536585365853651</v>
      </c>
      <c r="Q17">
        <v>0.29268292682926778</v>
      </c>
      <c r="T17" t="s">
        <v>15</v>
      </c>
      <c r="U17">
        <v>1.0434782608695652</v>
      </c>
      <c r="V17">
        <v>5.2173913043478253</v>
      </c>
      <c r="W17">
        <v>0.2608695652173913</v>
      </c>
    </row>
    <row r="18" spans="2:23" x14ac:dyDescent="0.25">
      <c r="B18" t="s">
        <v>16</v>
      </c>
      <c r="C18">
        <v>0.29090909090909117</v>
      </c>
      <c r="D18">
        <v>28</v>
      </c>
      <c r="E18">
        <v>0.26666666666665151</v>
      </c>
      <c r="H18" t="s">
        <v>16</v>
      </c>
      <c r="I18">
        <v>0.42857142857142838</v>
      </c>
      <c r="J18">
        <v>25</v>
      </c>
      <c r="K18">
        <v>0.25</v>
      </c>
      <c r="N18" t="s">
        <v>16</v>
      </c>
      <c r="O18">
        <v>0.29090909090909089</v>
      </c>
      <c r="P18">
        <v>4.1818181818181808</v>
      </c>
      <c r="Q18">
        <v>0.26666666666666666</v>
      </c>
      <c r="T18" t="s">
        <v>16</v>
      </c>
      <c r="U18">
        <v>0.42857142857142788</v>
      </c>
      <c r="V18">
        <v>4.1071428571428532</v>
      </c>
      <c r="W18">
        <v>0.24999999999999964</v>
      </c>
    </row>
    <row r="19" spans="2:23" x14ac:dyDescent="0.25">
      <c r="B19" t="s">
        <v>17</v>
      </c>
      <c r="C19">
        <v>0.31578947368421051</v>
      </c>
      <c r="D19">
        <v>28</v>
      </c>
      <c r="E19">
        <v>0.33333333333337123</v>
      </c>
      <c r="H19" t="s">
        <v>17</v>
      </c>
      <c r="I19">
        <v>0.3157894736842109</v>
      </c>
      <c r="J19">
        <v>28</v>
      </c>
      <c r="K19">
        <v>0.33333333333337123</v>
      </c>
      <c r="N19" t="s">
        <v>17</v>
      </c>
      <c r="O19">
        <v>0.31578947368421051</v>
      </c>
      <c r="P19">
        <v>4.2982456140350873</v>
      </c>
      <c r="Q19">
        <v>0.33333333333333331</v>
      </c>
      <c r="T19" t="s">
        <v>17</v>
      </c>
      <c r="U19">
        <v>0.31578947368421051</v>
      </c>
      <c r="V19">
        <v>4.2982456140350864</v>
      </c>
      <c r="W19">
        <v>0.33333333333333326</v>
      </c>
    </row>
    <row r="20" spans="2:23" x14ac:dyDescent="0.25">
      <c r="B20" t="s">
        <v>18</v>
      </c>
      <c r="C20">
        <v>0.31578947367210281</v>
      </c>
      <c r="D20">
        <v>19</v>
      </c>
      <c r="E20">
        <v>0.26315789472675988</v>
      </c>
      <c r="H20" t="s">
        <v>18</v>
      </c>
      <c r="I20">
        <v>6</v>
      </c>
      <c r="J20">
        <v>10</v>
      </c>
      <c r="K20">
        <v>0</v>
      </c>
      <c r="N20" t="s">
        <v>18</v>
      </c>
      <c r="O20">
        <v>0.31578947368421034</v>
      </c>
      <c r="P20">
        <v>4.2631578947368416</v>
      </c>
      <c r="Q20">
        <v>0.26315789473684209</v>
      </c>
      <c r="T20" t="s">
        <v>18</v>
      </c>
      <c r="U20">
        <v>6</v>
      </c>
      <c r="V20">
        <v>4</v>
      </c>
      <c r="W20">
        <v>0</v>
      </c>
    </row>
    <row r="21" spans="2:23" x14ac:dyDescent="0.25">
      <c r="B21" t="s">
        <v>19</v>
      </c>
      <c r="C21">
        <v>0.3380281690140845</v>
      </c>
      <c r="D21">
        <v>30</v>
      </c>
      <c r="E21">
        <v>0.37558685446015261</v>
      </c>
      <c r="H21" t="s">
        <v>19</v>
      </c>
      <c r="I21">
        <v>0.3380281690140845</v>
      </c>
      <c r="J21">
        <v>30</v>
      </c>
      <c r="K21">
        <v>0.37558685446015261</v>
      </c>
      <c r="N21" t="s">
        <v>19</v>
      </c>
      <c r="O21">
        <v>0.33802816901408439</v>
      </c>
      <c r="P21">
        <v>4.497652582159624</v>
      </c>
      <c r="Q21">
        <v>0.37558685446009377</v>
      </c>
      <c r="T21" t="s">
        <v>19</v>
      </c>
      <c r="U21">
        <v>0.3380281690140845</v>
      </c>
      <c r="V21">
        <v>4.2723004694835689</v>
      </c>
      <c r="W21">
        <v>0.37558685446009388</v>
      </c>
    </row>
    <row r="22" spans="2:23" x14ac:dyDescent="0.25">
      <c r="B22" t="s">
        <v>20</v>
      </c>
      <c r="C22">
        <v>0.29629629628604764</v>
      </c>
      <c r="D22">
        <v>24</v>
      </c>
      <c r="E22">
        <v>0.2962962962860729</v>
      </c>
      <c r="H22" t="s">
        <v>20</v>
      </c>
      <c r="I22">
        <v>1.1428571428162806</v>
      </c>
      <c r="J22">
        <v>15</v>
      </c>
      <c r="K22">
        <v>0.28571428570410262</v>
      </c>
      <c r="N22" t="s">
        <v>20</v>
      </c>
      <c r="O22">
        <v>0.29629629629629617</v>
      </c>
      <c r="P22">
        <v>4.6666666666666661</v>
      </c>
      <c r="Q22">
        <v>0.29629629629629617</v>
      </c>
      <c r="T22" t="s">
        <v>20</v>
      </c>
      <c r="U22">
        <v>1.142857142857143</v>
      </c>
      <c r="V22">
        <v>5.7142857142857144</v>
      </c>
      <c r="W22">
        <v>0.28571428571428575</v>
      </c>
    </row>
    <row r="23" spans="2:23" x14ac:dyDescent="0.25">
      <c r="B23" t="s">
        <v>21</v>
      </c>
      <c r="C23">
        <v>0.30379746835443044</v>
      </c>
      <c r="D23">
        <v>27</v>
      </c>
      <c r="E23">
        <v>0.25316455696201956</v>
      </c>
      <c r="H23" t="s">
        <v>21</v>
      </c>
      <c r="I23">
        <v>0.67605633802816911</v>
      </c>
      <c r="J23">
        <v>31</v>
      </c>
      <c r="K23">
        <v>0.22535211267609156</v>
      </c>
      <c r="N23" t="s">
        <v>21</v>
      </c>
      <c r="O23">
        <v>0.30379746835443011</v>
      </c>
      <c r="P23">
        <v>3.9240506329113889</v>
      </c>
      <c r="Q23">
        <v>0.25316455696202506</v>
      </c>
      <c r="T23" t="s">
        <v>21</v>
      </c>
      <c r="U23">
        <v>0.67605633802816967</v>
      </c>
      <c r="V23">
        <v>3.6338028169014116</v>
      </c>
      <c r="W23">
        <v>0.22535211267605659</v>
      </c>
    </row>
    <row r="24" spans="2:23" x14ac:dyDescent="0.25">
      <c r="B24" t="s">
        <v>22</v>
      </c>
      <c r="C24">
        <v>0.2608695652173913</v>
      </c>
      <c r="D24">
        <v>32</v>
      </c>
      <c r="E24">
        <v>0.30434782608699606</v>
      </c>
      <c r="H24" t="s">
        <v>22</v>
      </c>
      <c r="I24">
        <v>0.2608695652173913</v>
      </c>
      <c r="J24">
        <v>32</v>
      </c>
      <c r="K24">
        <v>0.30434782608699606</v>
      </c>
      <c r="N24" t="s">
        <v>22</v>
      </c>
      <c r="O24">
        <v>0.26086956521739113</v>
      </c>
      <c r="P24">
        <v>4.5217391304347823</v>
      </c>
      <c r="Q24">
        <v>0.30434782608695637</v>
      </c>
      <c r="T24" t="s">
        <v>22</v>
      </c>
      <c r="U24">
        <v>0.26086956521739113</v>
      </c>
      <c r="V24">
        <v>4.3478260869565224</v>
      </c>
      <c r="W24">
        <v>0.30434782608695637</v>
      </c>
    </row>
    <row r="25" spans="2:23" x14ac:dyDescent="0.25">
      <c r="B25" t="s">
        <v>23</v>
      </c>
      <c r="C25">
        <v>0.23952095808383231</v>
      </c>
      <c r="D25">
        <v>30</v>
      </c>
      <c r="E25">
        <v>0.28742514970059885</v>
      </c>
      <c r="H25" t="s">
        <v>23</v>
      </c>
      <c r="I25">
        <v>0.35087719298245612</v>
      </c>
      <c r="J25">
        <v>28</v>
      </c>
      <c r="K25">
        <v>0.2807017543859649</v>
      </c>
      <c r="N25" t="s">
        <v>23</v>
      </c>
      <c r="O25">
        <v>0.23952095808383228</v>
      </c>
      <c r="P25">
        <v>4.5628742514970062</v>
      </c>
      <c r="Q25">
        <v>0.28742514970059879</v>
      </c>
      <c r="T25" t="s">
        <v>23</v>
      </c>
      <c r="U25">
        <v>0.35087719298245562</v>
      </c>
      <c r="V25">
        <v>4.6666666666666625</v>
      </c>
      <c r="W25">
        <v>0.28070175438596451</v>
      </c>
    </row>
    <row r="26" spans="2:23" x14ac:dyDescent="0.25">
      <c r="B26" t="s">
        <v>24</v>
      </c>
      <c r="C26">
        <v>0.35164835162136665</v>
      </c>
      <c r="D26">
        <v>22</v>
      </c>
      <c r="E26">
        <v>0.26373626371605496</v>
      </c>
      <c r="H26" t="s">
        <v>24</v>
      </c>
      <c r="I26">
        <v>48</v>
      </c>
      <c r="J26">
        <v>19</v>
      </c>
      <c r="K26">
        <v>0</v>
      </c>
      <c r="N26" t="s">
        <v>24</v>
      </c>
      <c r="O26">
        <v>0.35164835164835212</v>
      </c>
      <c r="P26">
        <v>4.4175824175824241</v>
      </c>
      <c r="Q26">
        <v>0.26373626373626408</v>
      </c>
      <c r="T26" t="s">
        <v>24</v>
      </c>
      <c r="U26">
        <v>48</v>
      </c>
      <c r="V26">
        <v>118</v>
      </c>
      <c r="W26">
        <v>0</v>
      </c>
    </row>
    <row r="27" spans="2:23" x14ac:dyDescent="0.25">
      <c r="B27" t="s">
        <v>25</v>
      </c>
      <c r="C27">
        <v>0.22535211267605634</v>
      </c>
      <c r="D27">
        <v>29</v>
      </c>
      <c r="E27">
        <v>0.28169014084505761</v>
      </c>
      <c r="H27" t="s">
        <v>25</v>
      </c>
      <c r="I27">
        <v>0.44859813084112143</v>
      </c>
      <c r="J27">
        <v>27</v>
      </c>
      <c r="K27">
        <v>0.26168224299067333</v>
      </c>
      <c r="N27" t="s">
        <v>25</v>
      </c>
      <c r="O27">
        <v>0.22535211267605618</v>
      </c>
      <c r="P27">
        <v>4.2535211267605595</v>
      </c>
      <c r="Q27">
        <v>0.28169014084507021</v>
      </c>
      <c r="T27" t="s">
        <v>25</v>
      </c>
      <c r="U27">
        <v>0.44859813084112143</v>
      </c>
      <c r="V27">
        <v>4.1682242990654199</v>
      </c>
      <c r="W27">
        <v>0.26168224299065418</v>
      </c>
    </row>
    <row r="28" spans="2:23" x14ac:dyDescent="0.25">
      <c r="B28" t="s">
        <v>5685</v>
      </c>
      <c r="C28">
        <v>0.32219999999999999</v>
      </c>
      <c r="D28">
        <v>19</v>
      </c>
      <c r="E28">
        <v>0.24160000000000001</v>
      </c>
      <c r="H28" t="s">
        <v>5685</v>
      </c>
      <c r="I28">
        <v>119.52</v>
      </c>
      <c r="J28">
        <v>10</v>
      </c>
      <c r="K28">
        <v>0</v>
      </c>
    </row>
    <row r="30" spans="2:23" x14ac:dyDescent="0.25">
      <c r="B30" t="s">
        <v>26</v>
      </c>
      <c r="C30" t="s">
        <v>850</v>
      </c>
      <c r="E30" t="s">
        <v>900</v>
      </c>
      <c r="H30" t="s">
        <v>26</v>
      </c>
      <c r="I30" t="s">
        <v>850</v>
      </c>
      <c r="K30" t="s">
        <v>900</v>
      </c>
      <c r="N30" t="s">
        <v>30</v>
      </c>
      <c r="O30" t="s">
        <v>850</v>
      </c>
      <c r="Q30" t="s">
        <v>902</v>
      </c>
      <c r="T30" t="s">
        <v>30</v>
      </c>
      <c r="U30" t="s">
        <v>27</v>
      </c>
      <c r="W30" t="s">
        <v>902</v>
      </c>
    </row>
    <row r="31" spans="2:23" x14ac:dyDescent="0.25">
      <c r="Q31" t="s">
        <v>901</v>
      </c>
      <c r="W31" t="s">
        <v>901</v>
      </c>
    </row>
    <row r="32" spans="2:23" x14ac:dyDescent="0.25">
      <c r="B32" t="s">
        <v>28</v>
      </c>
      <c r="H32" t="s">
        <v>29</v>
      </c>
      <c r="N32" t="s">
        <v>28</v>
      </c>
      <c r="T32" t="s">
        <v>29</v>
      </c>
    </row>
    <row r="33" spans="2:23" x14ac:dyDescent="0.25">
      <c r="B33" s="16"/>
      <c r="C33" s="16" t="s">
        <v>5683</v>
      </c>
      <c r="D33" s="16" t="s">
        <v>1</v>
      </c>
      <c r="E33" s="16" t="s">
        <v>5682</v>
      </c>
      <c r="F33" s="16"/>
      <c r="G33" s="16"/>
      <c r="H33" s="16"/>
      <c r="I33" s="16" t="s">
        <v>5683</v>
      </c>
      <c r="J33" s="16" t="s">
        <v>1</v>
      </c>
      <c r="K33" s="16" t="s">
        <v>5682</v>
      </c>
      <c r="N33" s="17"/>
      <c r="O33" s="16" t="s">
        <v>5683</v>
      </c>
      <c r="P33" s="17" t="s">
        <v>31</v>
      </c>
      <c r="Q33" s="16" t="s">
        <v>5682</v>
      </c>
      <c r="T33" s="17"/>
      <c r="U33" s="16" t="s">
        <v>5683</v>
      </c>
      <c r="V33" s="17" t="s">
        <v>31</v>
      </c>
      <c r="W33" s="16" t="s">
        <v>5682</v>
      </c>
    </row>
    <row r="34" spans="2:23" x14ac:dyDescent="0.25">
      <c r="B34" s="16" t="s">
        <v>3</v>
      </c>
      <c r="C34" s="16">
        <v>81.576160481919942</v>
      </c>
      <c r="D34" s="16">
        <v>366</v>
      </c>
      <c r="E34" s="16">
        <v>39.032102484025813</v>
      </c>
      <c r="F34" s="16"/>
      <c r="G34" s="16"/>
      <c r="H34" s="16" t="s">
        <v>3</v>
      </c>
      <c r="I34" s="16">
        <v>1055.8724739945635</v>
      </c>
      <c r="J34" s="16">
        <v>351</v>
      </c>
      <c r="K34" s="16">
        <v>0.15755250000268006</v>
      </c>
      <c r="N34" s="17" t="s">
        <v>3</v>
      </c>
      <c r="O34" s="17">
        <v>81.576160483791057</v>
      </c>
      <c r="P34" s="17">
        <v>596.41278644840975</v>
      </c>
      <c r="Q34" s="17">
        <v>39.032102484080077</v>
      </c>
      <c r="T34" s="17" t="s">
        <v>3</v>
      </c>
      <c r="U34" s="17">
        <v>976.48272759622546</v>
      </c>
      <c r="V34" s="17">
        <v>301.18727706637065</v>
      </c>
      <c r="W34" s="17">
        <v>0.15755</v>
      </c>
    </row>
    <row r="35" spans="2:23" x14ac:dyDescent="0.25">
      <c r="B35" s="16" t="s">
        <v>4</v>
      </c>
      <c r="C35" s="16">
        <v>99.418141141993814</v>
      </c>
      <c r="D35" s="16">
        <v>360</v>
      </c>
      <c r="E35" s="16">
        <v>56.874083143940993</v>
      </c>
      <c r="F35" s="16"/>
      <c r="G35" s="16"/>
      <c r="H35" s="16" t="s">
        <v>4</v>
      </c>
      <c r="I35" s="16">
        <v>99.418141142001389</v>
      </c>
      <c r="J35" s="16">
        <v>360</v>
      </c>
      <c r="K35" s="16">
        <v>56.874083143944063</v>
      </c>
      <c r="N35" s="17" t="s">
        <v>4</v>
      </c>
      <c r="O35" s="17">
        <v>99.41814114414386</v>
      </c>
      <c r="P35" s="17">
        <v>800.14331584510887</v>
      </c>
      <c r="Q35" s="17">
        <v>56.874083144340439</v>
      </c>
      <c r="T35" s="17" t="s">
        <v>4</v>
      </c>
      <c r="U35" s="17">
        <v>99.418141596963636</v>
      </c>
      <c r="V35" s="17">
        <v>799.56385430707371</v>
      </c>
      <c r="W35" s="17">
        <v>56.874082097149895</v>
      </c>
    </row>
    <row r="36" spans="2:23" x14ac:dyDescent="0.25">
      <c r="B36" s="16" t="s">
        <v>5</v>
      </c>
      <c r="C36" s="16">
        <v>98.488999636000983</v>
      </c>
      <c r="D36" s="16">
        <v>359</v>
      </c>
      <c r="E36" s="16">
        <v>43.633816683445957</v>
      </c>
      <c r="F36" s="16"/>
      <c r="G36" s="16"/>
      <c r="H36" s="16" t="s">
        <v>5</v>
      </c>
      <c r="I36" s="16">
        <v>136.81424804684821</v>
      </c>
      <c r="J36" s="16">
        <v>359</v>
      </c>
      <c r="K36" s="16">
        <v>38.481601684814109</v>
      </c>
      <c r="N36" s="17" t="s">
        <v>5</v>
      </c>
      <c r="O36" s="17">
        <v>98.488999638175983</v>
      </c>
      <c r="P36" s="17">
        <v>521.16857866245095</v>
      </c>
      <c r="Q36" s="17">
        <v>43.633816683548574</v>
      </c>
      <c r="T36" s="17" t="s">
        <v>5</v>
      </c>
      <c r="U36" s="17">
        <v>136.81424893758631</v>
      </c>
      <c r="V36" s="17">
        <v>451.15131749151152</v>
      </c>
      <c r="W36" s="17">
        <v>38.481600518276068</v>
      </c>
    </row>
    <row r="37" spans="2:23" x14ac:dyDescent="0.25">
      <c r="B37" s="16" t="s">
        <v>6</v>
      </c>
      <c r="C37" s="16">
        <v>98.796777759649586</v>
      </c>
      <c r="D37" s="16">
        <v>359</v>
      </c>
      <c r="E37" s="16">
        <v>56.252719761757497</v>
      </c>
      <c r="F37" s="16"/>
      <c r="G37" s="16"/>
      <c r="H37" s="16" t="s">
        <v>6</v>
      </c>
      <c r="I37" s="16">
        <v>205.22137206943535</v>
      </c>
      <c r="J37" s="16">
        <v>359</v>
      </c>
      <c r="K37" s="16">
        <v>55.583382690517077</v>
      </c>
      <c r="N37" s="17" t="s">
        <v>6</v>
      </c>
      <c r="O37" s="17">
        <v>98.79677776268062</v>
      </c>
      <c r="P37" s="17">
        <v>684.12206426703824</v>
      </c>
      <c r="Q37" s="17">
        <v>56.252719762489647</v>
      </c>
      <c r="T37" s="17" t="s">
        <v>6</v>
      </c>
      <c r="U37" s="17">
        <v>205.22137340627251</v>
      </c>
      <c r="V37" s="17">
        <v>668.22124568163395</v>
      </c>
      <c r="W37" s="17">
        <v>55.583381635441135</v>
      </c>
    </row>
    <row r="38" spans="2:23" x14ac:dyDescent="0.25">
      <c r="B38" s="16" t="s">
        <v>7</v>
      </c>
      <c r="C38" s="16">
        <v>112.03163778270044</v>
      </c>
      <c r="D38" s="16">
        <v>352</v>
      </c>
      <c r="E38" s="16">
        <v>51.2817581541957</v>
      </c>
      <c r="F38" s="16"/>
      <c r="G38" s="16"/>
      <c r="H38" s="16" t="s">
        <v>7</v>
      </c>
      <c r="I38" s="16">
        <v>322.32055705274308</v>
      </c>
      <c r="J38" s="16">
        <v>354</v>
      </c>
      <c r="K38" s="16">
        <v>41.362469509369589</v>
      </c>
      <c r="N38" s="17" t="s">
        <v>7</v>
      </c>
      <c r="O38" s="17">
        <v>112.03163778514872</v>
      </c>
      <c r="P38" s="17">
        <v>730.60117577013455</v>
      </c>
      <c r="Q38" s="17">
        <v>51.28175815446847</v>
      </c>
      <c r="T38" s="17" t="s">
        <v>7</v>
      </c>
      <c r="U38" s="17">
        <v>322.32055917474145</v>
      </c>
      <c r="V38" s="17">
        <v>801.44034351555115</v>
      </c>
      <c r="W38" s="17">
        <v>41.362468362481195</v>
      </c>
    </row>
    <row r="39" spans="2:23" x14ac:dyDescent="0.25">
      <c r="B39" s="16" t="s">
        <v>8</v>
      </c>
      <c r="C39" s="16">
        <v>92.648697172400034</v>
      </c>
      <c r="D39" s="16">
        <v>359</v>
      </c>
      <c r="E39" s="16">
        <v>40.839769457136391</v>
      </c>
      <c r="F39" s="16"/>
      <c r="G39" s="16"/>
      <c r="H39" s="16" t="s">
        <v>8</v>
      </c>
      <c r="I39" s="16">
        <v>107.12790299049817</v>
      </c>
      <c r="J39" s="16">
        <v>359</v>
      </c>
      <c r="K39" s="16">
        <v>38.462994162494837</v>
      </c>
      <c r="N39" s="17" t="s">
        <v>8</v>
      </c>
      <c r="O39" s="17">
        <v>92.648697174384083</v>
      </c>
      <c r="P39" s="17">
        <v>512.39573331508677</v>
      </c>
      <c r="Q39" s="17">
        <v>40.839769457186534</v>
      </c>
      <c r="T39" s="17" t="s">
        <v>8</v>
      </c>
      <c r="U39" s="17">
        <v>107.12790367365631</v>
      </c>
      <c r="V39" s="17">
        <v>483.18781488755667</v>
      </c>
      <c r="W39" s="17">
        <v>38.462993003532674</v>
      </c>
    </row>
    <row r="40" spans="2:23" x14ac:dyDescent="0.25">
      <c r="B40" s="16" t="s">
        <v>9</v>
      </c>
      <c r="C40" s="16">
        <v>104.33983129754539</v>
      </c>
      <c r="D40" s="16">
        <v>361</v>
      </c>
      <c r="E40" s="16">
        <v>35.710815475104255</v>
      </c>
      <c r="F40" s="16"/>
      <c r="G40" s="16"/>
      <c r="H40" s="16" t="s">
        <v>9</v>
      </c>
      <c r="I40" s="16">
        <v>1595.0996610802192</v>
      </c>
      <c r="J40" s="16">
        <v>348</v>
      </c>
      <c r="K40" s="16">
        <v>0.15755149999984042</v>
      </c>
      <c r="N40" s="17" t="s">
        <v>9</v>
      </c>
      <c r="O40" s="17">
        <v>104.33983129977571</v>
      </c>
      <c r="P40" s="17">
        <v>470.60654124502378</v>
      </c>
      <c r="Q40" s="17">
        <v>35.710815475028319</v>
      </c>
      <c r="T40" s="17" t="s">
        <v>9</v>
      </c>
      <c r="U40" s="17">
        <v>541.61632559684983</v>
      </c>
      <c r="V40" s="17">
        <v>-95.300209866295816</v>
      </c>
      <c r="W40" s="17">
        <v>0.15754999999853633</v>
      </c>
    </row>
    <row r="41" spans="2:23" x14ac:dyDescent="0.25">
      <c r="B41" s="16" t="s">
        <v>10</v>
      </c>
      <c r="C41" s="16">
        <v>110.48050453958506</v>
      </c>
      <c r="D41" s="16">
        <v>360</v>
      </c>
      <c r="E41" s="16">
        <v>72.958287657125425</v>
      </c>
      <c r="F41" s="16"/>
      <c r="G41" s="16"/>
      <c r="H41" s="16" t="s">
        <v>10</v>
      </c>
      <c r="I41" s="16">
        <v>110.48050453950847</v>
      </c>
      <c r="J41" s="16">
        <v>361</v>
      </c>
      <c r="K41" s="16">
        <v>72.95828765708643</v>
      </c>
      <c r="N41" s="17" t="s">
        <v>10</v>
      </c>
      <c r="O41" s="17">
        <v>110.48050454229214</v>
      </c>
      <c r="P41" s="17">
        <v>718.15359286047658</v>
      </c>
      <c r="Q41" s="17">
        <v>72.958287657987142</v>
      </c>
      <c r="T41" s="17" t="s">
        <v>10</v>
      </c>
      <c r="U41" s="17">
        <v>110.48050504804773</v>
      </c>
      <c r="V41" s="17">
        <v>718.15359994669313</v>
      </c>
      <c r="W41" s="17">
        <v>72.958286686721365</v>
      </c>
    </row>
    <row r="42" spans="2:23" x14ac:dyDescent="0.25">
      <c r="B42" s="16" t="s">
        <v>11</v>
      </c>
      <c r="C42" s="16">
        <v>110.92971537950915</v>
      </c>
      <c r="D42" s="16">
        <v>362</v>
      </c>
      <c r="E42" s="16">
        <v>40.653228536566644</v>
      </c>
      <c r="F42" s="16"/>
      <c r="G42" s="16"/>
      <c r="H42" s="16" t="s">
        <v>11</v>
      </c>
      <c r="I42" s="16">
        <v>3101.1689462195668</v>
      </c>
      <c r="J42" s="16">
        <v>355</v>
      </c>
      <c r="K42" s="16">
        <v>0.1575515000025689</v>
      </c>
      <c r="N42" s="17" t="s">
        <v>11</v>
      </c>
      <c r="O42" s="17">
        <v>110.92971538178544</v>
      </c>
      <c r="P42" s="17">
        <v>560.424023856389</v>
      </c>
      <c r="Q42" s="17">
        <v>40.653228536579988</v>
      </c>
      <c r="T42" s="17" t="s">
        <v>11</v>
      </c>
      <c r="U42" s="17">
        <v>1354.0408139918529</v>
      </c>
      <c r="V42" s="17">
        <v>-27.598169166771335</v>
      </c>
      <c r="W42" s="17">
        <v>0.15755000000000002</v>
      </c>
    </row>
    <row r="43" spans="2:23" x14ac:dyDescent="0.25">
      <c r="B43" s="16" t="s">
        <v>12</v>
      </c>
      <c r="C43" s="16">
        <v>89.611589804865332</v>
      </c>
      <c r="D43" s="16">
        <v>358</v>
      </c>
      <c r="E43" s="16">
        <v>38.106372826323536</v>
      </c>
      <c r="F43" s="16"/>
      <c r="G43" s="16"/>
      <c r="H43" s="16" t="s">
        <v>12</v>
      </c>
      <c r="I43" s="16">
        <v>4736.9511265464689</v>
      </c>
      <c r="J43" s="16">
        <v>350</v>
      </c>
      <c r="K43" s="16">
        <v>0.15755150000234153</v>
      </c>
      <c r="N43" s="17" t="s">
        <v>12</v>
      </c>
      <c r="O43" s="17">
        <v>89.611589806776749</v>
      </c>
      <c r="P43" s="17">
        <v>466.50830571290601</v>
      </c>
      <c r="Q43" s="17">
        <v>38.106372826295491</v>
      </c>
      <c r="T43" s="17" t="s">
        <v>12</v>
      </c>
      <c r="U43" s="17">
        <v>4736.1841566365101</v>
      </c>
      <c r="V43" s="17">
        <v>2344.5156673188962</v>
      </c>
      <c r="W43" s="17">
        <v>0.15754999999853633</v>
      </c>
    </row>
    <row r="44" spans="2:23" x14ac:dyDescent="0.25">
      <c r="B44" s="16" t="s">
        <v>13</v>
      </c>
      <c r="C44" s="16">
        <v>86.854310118561273</v>
      </c>
      <c r="D44" s="16">
        <v>359</v>
      </c>
      <c r="E44" s="16">
        <v>44.310252120506334</v>
      </c>
      <c r="F44" s="16"/>
      <c r="G44" s="16"/>
      <c r="H44" s="16" t="s">
        <v>13</v>
      </c>
      <c r="I44" s="16">
        <v>3000</v>
      </c>
      <c r="J44" s="16">
        <v>360</v>
      </c>
      <c r="K44" s="16">
        <v>18.792125148470745</v>
      </c>
      <c r="N44" s="17" t="s">
        <v>13</v>
      </c>
      <c r="O44" s="17">
        <v>86.854310120417466</v>
      </c>
      <c r="P44" s="17">
        <v>685.02272085716129</v>
      </c>
      <c r="Q44" s="17">
        <v>44.310252120614123</v>
      </c>
      <c r="T44" s="17" t="s">
        <v>13</v>
      </c>
      <c r="U44" s="17">
        <v>3000</v>
      </c>
      <c r="V44" s="17">
        <v>7266.5419165760222</v>
      </c>
      <c r="W44" s="17">
        <v>18.792123970007072</v>
      </c>
    </row>
    <row r="45" spans="2:23" x14ac:dyDescent="0.25">
      <c r="B45" s="16" t="s">
        <v>14</v>
      </c>
      <c r="C45" s="16">
        <v>78.316391079256789</v>
      </c>
      <c r="D45" s="16">
        <v>359</v>
      </c>
      <c r="E45" s="16">
        <v>43.603972189127603</v>
      </c>
      <c r="F45" s="16"/>
      <c r="G45" s="16"/>
      <c r="H45" s="16" t="s">
        <v>14</v>
      </c>
      <c r="I45" s="16">
        <v>82.790807505745207</v>
      </c>
      <c r="J45" s="16">
        <v>354</v>
      </c>
      <c r="K45" s="16">
        <v>42.852607921269509</v>
      </c>
      <c r="N45" s="17" t="s">
        <v>14</v>
      </c>
      <c r="O45" s="17">
        <v>78.3163910809686</v>
      </c>
      <c r="P45" s="17">
        <v>564.72557437295973</v>
      </c>
      <c r="Q45" s="17">
        <v>43.603972189217899</v>
      </c>
      <c r="T45" s="17" t="s">
        <v>14</v>
      </c>
      <c r="U45" s="17">
        <v>82.790808028543509</v>
      </c>
      <c r="V45" s="17">
        <v>555.38052803608639</v>
      </c>
      <c r="W45" s="17">
        <v>42.852606786674031</v>
      </c>
    </row>
    <row r="46" spans="2:23" x14ac:dyDescent="0.25">
      <c r="B46" s="16" t="s">
        <v>15</v>
      </c>
      <c r="C46" s="16">
        <v>76.821563129168112</v>
      </c>
      <c r="D46" s="16">
        <v>361</v>
      </c>
      <c r="E46" s="16">
        <v>53.482895913868106</v>
      </c>
      <c r="F46" s="16"/>
      <c r="G46" s="16"/>
      <c r="H46" s="16" t="s">
        <v>15</v>
      </c>
      <c r="I46" s="16">
        <v>169.24930630177224</v>
      </c>
      <c r="J46" s="16">
        <v>360</v>
      </c>
      <c r="K46" s="16">
        <v>49.849729908761674</v>
      </c>
      <c r="N46" s="17" t="s">
        <v>15</v>
      </c>
      <c r="O46" s="17">
        <v>76.821563131162847</v>
      </c>
      <c r="P46" s="17">
        <v>759.25818142244157</v>
      </c>
      <c r="Q46" s="17">
        <v>53.482895914294936</v>
      </c>
      <c r="T46" s="17" t="s">
        <v>15</v>
      </c>
      <c r="U46" s="17">
        <v>169.24930787015657</v>
      </c>
      <c r="V46" s="17">
        <v>836.28247326109215</v>
      </c>
      <c r="W46" s="17">
        <v>49.849728800338212</v>
      </c>
    </row>
    <row r="47" spans="2:23" x14ac:dyDescent="0.25">
      <c r="B47" s="16" t="s">
        <v>16</v>
      </c>
      <c r="C47" s="16">
        <v>94.907428502191436</v>
      </c>
      <c r="D47" s="16">
        <v>365</v>
      </c>
      <c r="E47" s="16">
        <v>44.454418140176472</v>
      </c>
      <c r="F47" s="16"/>
      <c r="G47" s="16"/>
      <c r="H47" s="16" t="s">
        <v>16</v>
      </c>
      <c r="I47" s="16">
        <v>4763.653806909253</v>
      </c>
      <c r="J47" s="16">
        <v>358</v>
      </c>
      <c r="K47" s="16">
        <v>6.4048486663815538</v>
      </c>
      <c r="N47" s="17" t="s">
        <v>16</v>
      </c>
      <c r="O47" s="17">
        <v>94.907428520789466</v>
      </c>
      <c r="P47" s="17">
        <v>648.98087773939994</v>
      </c>
      <c r="Q47" s="17">
        <v>44.454418144201441</v>
      </c>
      <c r="T47" s="17" t="s">
        <v>16</v>
      </c>
      <c r="U47" s="17">
        <v>4651.8325119820247</v>
      </c>
      <c r="V47" s="17">
        <v>2745.326433489096</v>
      </c>
      <c r="W47" s="17">
        <v>6.4048471665807964</v>
      </c>
    </row>
    <row r="48" spans="2:23" x14ac:dyDescent="0.25">
      <c r="B48" s="16" t="s">
        <v>17</v>
      </c>
      <c r="C48" s="16">
        <v>103.31230553670171</v>
      </c>
      <c r="D48" s="16">
        <v>362</v>
      </c>
      <c r="E48" s="16">
        <v>66.50782006846373</v>
      </c>
      <c r="F48" s="16"/>
      <c r="G48" s="16"/>
      <c r="H48" s="16" t="s">
        <v>17</v>
      </c>
      <c r="I48" s="16">
        <v>103.31230553669843</v>
      </c>
      <c r="J48" s="16">
        <v>365</v>
      </c>
      <c r="K48" s="16">
        <v>66.507820068457931</v>
      </c>
      <c r="N48" s="17" t="s">
        <v>17</v>
      </c>
      <c r="O48" s="17">
        <v>103.31230553956851</v>
      </c>
      <c r="P48" s="17">
        <v>696.4399195930697</v>
      </c>
      <c r="Q48" s="17">
        <v>66.507820069436761</v>
      </c>
      <c r="T48" s="17" t="s">
        <v>17</v>
      </c>
      <c r="U48" s="17">
        <v>103.31230601277676</v>
      </c>
      <c r="V48" s="17">
        <v>696.43992653692681</v>
      </c>
      <c r="W48" s="17">
        <v>66.507819069099639</v>
      </c>
    </row>
    <row r="49" spans="1:23" x14ac:dyDescent="0.25">
      <c r="B49" s="16" t="s">
        <v>18</v>
      </c>
      <c r="C49" s="16">
        <v>103.04412502353887</v>
      </c>
      <c r="D49" s="16">
        <v>362</v>
      </c>
      <c r="E49" s="16">
        <v>43.326046188227792</v>
      </c>
      <c r="F49" s="16"/>
      <c r="G49" s="16"/>
      <c r="H49" s="16" t="s">
        <v>18</v>
      </c>
      <c r="I49" s="16">
        <v>999.96932698904448</v>
      </c>
      <c r="J49" s="16">
        <v>351</v>
      </c>
      <c r="K49" s="16">
        <v>0.15755150000200047</v>
      </c>
      <c r="N49" s="17" t="s">
        <v>18</v>
      </c>
      <c r="O49" s="17">
        <v>103.04412502584184</v>
      </c>
      <c r="P49" s="17">
        <v>660.75534535195163</v>
      </c>
      <c r="Q49" s="17">
        <v>43.326046188346176</v>
      </c>
      <c r="T49" s="17" t="s">
        <v>18</v>
      </c>
      <c r="U49" s="17">
        <v>999.73044599488367</v>
      </c>
      <c r="V49" s="17">
        <v>615.88223999763989</v>
      </c>
      <c r="W49" s="17">
        <v>0.15754999999853633</v>
      </c>
    </row>
    <row r="50" spans="1:23" x14ac:dyDescent="0.25">
      <c r="B50" s="16" t="s">
        <v>19</v>
      </c>
      <c r="C50" s="16">
        <v>109.38060874348648</v>
      </c>
      <c r="D50" s="16">
        <v>362</v>
      </c>
      <c r="E50" s="16">
        <v>78.989951716938435</v>
      </c>
      <c r="F50" s="16"/>
      <c r="G50" s="16"/>
      <c r="H50" s="16" t="s">
        <v>19</v>
      </c>
      <c r="I50" s="16">
        <v>109.38060874352247</v>
      </c>
      <c r="J50" s="16">
        <v>363</v>
      </c>
      <c r="K50" s="16">
        <v>78.989951716956853</v>
      </c>
      <c r="N50" s="17" t="s">
        <v>19</v>
      </c>
      <c r="O50" s="17">
        <v>109.38060874597129</v>
      </c>
      <c r="P50" s="17">
        <v>750.14641612302466</v>
      </c>
      <c r="Q50" s="17">
        <v>78.989951717890321</v>
      </c>
      <c r="T50" s="17" t="s">
        <v>19</v>
      </c>
      <c r="U50" s="17">
        <v>109.38060925293865</v>
      </c>
      <c r="V50" s="17">
        <v>749.56695436918585</v>
      </c>
      <c r="W50" s="17">
        <v>78.989950781228984</v>
      </c>
    </row>
    <row r="51" spans="1:23" x14ac:dyDescent="0.25">
      <c r="B51" s="16" t="s">
        <v>20</v>
      </c>
      <c r="C51" s="16">
        <v>96.145754083608367</v>
      </c>
      <c r="D51" s="16">
        <v>360</v>
      </c>
      <c r="E51" s="16">
        <v>53.601696085709428</v>
      </c>
      <c r="F51" s="16"/>
      <c r="G51" s="16"/>
      <c r="H51" s="16" t="s">
        <v>20</v>
      </c>
      <c r="I51" s="16">
        <v>255.75035437503433</v>
      </c>
      <c r="J51" s="16">
        <v>356</v>
      </c>
      <c r="K51" s="16">
        <v>51.729877261125139</v>
      </c>
      <c r="N51" s="17" t="s">
        <v>20</v>
      </c>
      <c r="O51" s="17">
        <v>96.145754085818794</v>
      </c>
      <c r="P51" s="17">
        <v>781.7672532740022</v>
      </c>
      <c r="Q51" s="17">
        <v>53.601696086117052</v>
      </c>
      <c r="T51" s="17" t="s">
        <v>20</v>
      </c>
      <c r="U51" s="17">
        <v>255.75035609402914</v>
      </c>
      <c r="V51" s="17">
        <v>981.14049847180377</v>
      </c>
      <c r="W51" s="17">
        <v>51.729876190196812</v>
      </c>
    </row>
    <row r="52" spans="1:23" x14ac:dyDescent="0.25">
      <c r="B52" s="16" t="s">
        <v>21</v>
      </c>
      <c r="C52" s="16">
        <v>99.692242870747265</v>
      </c>
      <c r="D52" s="16">
        <v>357</v>
      </c>
      <c r="E52" s="16">
        <v>40.532811060901622</v>
      </c>
      <c r="F52" s="16"/>
      <c r="G52" s="16"/>
      <c r="H52" s="16" t="s">
        <v>21</v>
      </c>
      <c r="I52" s="16">
        <v>158.80915982809663</v>
      </c>
      <c r="J52" s="16">
        <v>353</v>
      </c>
      <c r="K52" s="16">
        <v>37.715429276611303</v>
      </c>
      <c r="N52" s="17" t="s">
        <v>21</v>
      </c>
      <c r="O52" s="17">
        <v>99.692242872903904</v>
      </c>
      <c r="P52" s="17">
        <v>564.75658369519522</v>
      </c>
      <c r="Q52" s="17">
        <v>40.53281106092993</v>
      </c>
      <c r="T52" s="17" t="s">
        <v>21</v>
      </c>
      <c r="U52" s="17">
        <v>158.80916084410654</v>
      </c>
      <c r="V52" s="17">
        <v>528.64458787255865</v>
      </c>
      <c r="W52" s="17">
        <v>37.715428114765487</v>
      </c>
    </row>
    <row r="53" spans="1:23" x14ac:dyDescent="0.25">
      <c r="B53" s="16" t="s">
        <v>22</v>
      </c>
      <c r="C53" s="16">
        <v>85.421241530307356</v>
      </c>
      <c r="D53" s="16">
        <v>369</v>
      </c>
      <c r="E53" s="16">
        <v>57.114057120637767</v>
      </c>
      <c r="F53" s="16"/>
      <c r="G53" s="16"/>
      <c r="H53" s="16" t="s">
        <v>22</v>
      </c>
      <c r="I53" s="16">
        <v>85.421241530309089</v>
      </c>
      <c r="J53" s="16">
        <v>370</v>
      </c>
      <c r="K53" s="16">
        <v>57.114057120636062</v>
      </c>
      <c r="N53" s="17" t="s">
        <v>22</v>
      </c>
      <c r="O53" s="17">
        <v>85.421241532091273</v>
      </c>
      <c r="P53" s="17">
        <v>767.68228397798407</v>
      </c>
      <c r="Q53" s="17">
        <v>57.114057121045164</v>
      </c>
      <c r="T53" s="17" t="s">
        <v>22</v>
      </c>
      <c r="U53" s="17">
        <v>85.421241923440661</v>
      </c>
      <c r="V53" s="17">
        <v>768.26176026012968</v>
      </c>
      <c r="W53" s="17">
        <v>57.114056077541846</v>
      </c>
    </row>
    <row r="54" spans="1:23" x14ac:dyDescent="0.25">
      <c r="B54" s="16" t="s">
        <v>23</v>
      </c>
      <c r="C54" s="16">
        <v>78.506881893699813</v>
      </c>
      <c r="D54" s="16">
        <v>365</v>
      </c>
      <c r="E54" s="16">
        <v>51.66420027476704</v>
      </c>
      <c r="F54" s="16"/>
      <c r="G54" s="16"/>
      <c r="H54" s="16" t="s">
        <v>23</v>
      </c>
      <c r="I54" s="16">
        <v>82.391868009855642</v>
      </c>
      <c r="J54" s="16">
        <v>365</v>
      </c>
      <c r="K54" s="16">
        <v>51.429635075268607</v>
      </c>
      <c r="N54" s="17" t="s">
        <v>23</v>
      </c>
      <c r="O54" s="17">
        <v>78.506881895781532</v>
      </c>
      <c r="P54" s="17">
        <v>759.83413828557002</v>
      </c>
      <c r="Q54" s="17">
        <v>51.664200275146435</v>
      </c>
      <c r="T54" s="17" t="s">
        <v>23</v>
      </c>
      <c r="U54" s="17">
        <v>82.391868537560896</v>
      </c>
      <c r="V54" s="17">
        <v>763.30924605157327</v>
      </c>
      <c r="W54" s="17">
        <v>51.429633996749182</v>
      </c>
    </row>
    <row r="55" spans="1:23" x14ac:dyDescent="0.25">
      <c r="B55" s="16" t="s">
        <v>24</v>
      </c>
      <c r="C55" s="16">
        <v>114.74510625331772</v>
      </c>
      <c r="D55" s="16">
        <v>358</v>
      </c>
      <c r="E55" s="16">
        <v>43.514771691933561</v>
      </c>
      <c r="F55" s="16"/>
      <c r="G55" s="16"/>
      <c r="H55" s="16" t="s">
        <v>24</v>
      </c>
      <c r="I55" s="16">
        <v>2000</v>
      </c>
      <c r="J55" s="16">
        <v>358</v>
      </c>
      <c r="K55" s="16">
        <v>27.094263148472464</v>
      </c>
      <c r="N55" s="17" t="s">
        <v>24</v>
      </c>
      <c r="O55" s="17">
        <v>114.74510625608119</v>
      </c>
      <c r="P55" s="17">
        <v>764.7260596382423</v>
      </c>
      <c r="Q55" s="17">
        <v>43.514771692077204</v>
      </c>
      <c r="T55" s="17" t="s">
        <v>24</v>
      </c>
      <c r="U55" s="17">
        <v>2000</v>
      </c>
      <c r="V55" s="17">
        <v>5771.0111145762048</v>
      </c>
      <c r="W55" s="17">
        <v>27.094261970022707</v>
      </c>
    </row>
    <row r="56" spans="1:23" x14ac:dyDescent="0.25">
      <c r="B56" s="16" t="s">
        <v>25</v>
      </c>
      <c r="C56" s="16">
        <v>73.91810535912731</v>
      </c>
      <c r="D56" s="16">
        <v>365</v>
      </c>
      <c r="E56" s="16">
        <v>49.853573701254049</v>
      </c>
      <c r="F56" s="16"/>
      <c r="G56" s="16"/>
      <c r="H56" s="16" t="s">
        <v>25</v>
      </c>
      <c r="I56" s="16">
        <v>102.98155225924361</v>
      </c>
      <c r="J56" s="16">
        <v>364</v>
      </c>
      <c r="K56" s="16">
        <v>47.248830818629699</v>
      </c>
      <c r="N56" s="17" t="s">
        <v>25</v>
      </c>
      <c r="O56" s="17">
        <v>73.918105361034165</v>
      </c>
      <c r="P56" s="17">
        <v>661.92693911194817</v>
      </c>
      <c r="Q56" s="17">
        <v>49.853573701591067</v>
      </c>
      <c r="T56" s="17" t="s">
        <v>25</v>
      </c>
      <c r="U56" s="17">
        <v>102.98155293402168</v>
      </c>
      <c r="V56" s="17">
        <v>651.2559846804653</v>
      </c>
      <c r="W56" s="17">
        <v>47.248829711534086</v>
      </c>
    </row>
    <row r="57" spans="1:23" x14ac:dyDescent="0.25">
      <c r="B57" t="s">
        <v>5685</v>
      </c>
      <c r="C57">
        <v>106.0902</v>
      </c>
      <c r="D57">
        <v>359</v>
      </c>
      <c r="E57">
        <v>37.023800000000001</v>
      </c>
      <c r="H57" s="16" t="s">
        <v>5685</v>
      </c>
      <c r="I57">
        <v>5815.5379999999996</v>
      </c>
      <c r="J57">
        <v>352</v>
      </c>
      <c r="K57">
        <v>0.15759999999999999</v>
      </c>
    </row>
    <row r="63" spans="1:23" s="64" customFormat="1" x14ac:dyDescent="0.25">
      <c r="A63" s="5" t="s">
        <v>6281</v>
      </c>
    </row>
    <row r="64" spans="1:23" s="64" customFormat="1" x14ac:dyDescent="0.25"/>
    <row r="65" s="64" customFormat="1" x14ac:dyDescent="0.25"/>
    <row r="66" s="64" customFormat="1" x14ac:dyDescent="0.25"/>
    <row r="67" s="64" customFormat="1" x14ac:dyDescent="0.25"/>
    <row r="68" s="64" customFormat="1" x14ac:dyDescent="0.25"/>
    <row r="69" s="64" customFormat="1" x14ac:dyDescent="0.25"/>
    <row r="70" s="64" customFormat="1" x14ac:dyDescent="0.25"/>
    <row r="71" s="64" customFormat="1" x14ac:dyDescent="0.25"/>
    <row r="72" s="64" customFormat="1" x14ac:dyDescent="0.25"/>
    <row r="73" s="64" customFormat="1" x14ac:dyDescent="0.25"/>
    <row r="74" s="64" customFormat="1" x14ac:dyDescent="0.25"/>
    <row r="75" s="64" customFormat="1" x14ac:dyDescent="0.25"/>
    <row r="76" s="64" customFormat="1" x14ac:dyDescent="0.25"/>
    <row r="77" s="64" customFormat="1" x14ac:dyDescent="0.25"/>
    <row r="78" s="64" customFormat="1" x14ac:dyDescent="0.25"/>
    <row r="79" s="64" customFormat="1" x14ac:dyDescent="0.25"/>
    <row r="80" s="64" customFormat="1" x14ac:dyDescent="0.25"/>
    <row r="81" s="64" customFormat="1" x14ac:dyDescent="0.25"/>
    <row r="82" s="64" customFormat="1" x14ac:dyDescent="0.25"/>
    <row r="83" s="64" customFormat="1" x14ac:dyDescent="0.25"/>
    <row r="84" s="64" customFormat="1" x14ac:dyDescent="0.25"/>
    <row r="85" s="64" customFormat="1" x14ac:dyDescent="0.25"/>
    <row r="86" s="64" customFormat="1" x14ac:dyDescent="0.25"/>
    <row r="87" s="64" customFormat="1" x14ac:dyDescent="0.25"/>
    <row r="88" s="64" customFormat="1" x14ac:dyDescent="0.25"/>
    <row r="89" s="64" customFormat="1" x14ac:dyDescent="0.25"/>
    <row r="90" s="64" customFormat="1" x14ac:dyDescent="0.25"/>
    <row r="91" s="64" customFormat="1" x14ac:dyDescent="0.25"/>
    <row r="92" s="64" customFormat="1" x14ac:dyDescent="0.25"/>
    <row r="93" s="64" customFormat="1" x14ac:dyDescent="0.25"/>
    <row r="94" s="64" customFormat="1" x14ac:dyDescent="0.25"/>
    <row r="95" s="64" customFormat="1" x14ac:dyDescent="0.25"/>
    <row r="96" s="64" customFormat="1" x14ac:dyDescent="0.25"/>
    <row r="97" s="64" customFormat="1" x14ac:dyDescent="0.25"/>
    <row r="98" s="64" customFormat="1" x14ac:dyDescent="0.25"/>
    <row r="99" s="64" customFormat="1" x14ac:dyDescent="0.25"/>
    <row r="100" s="64" customFormat="1" x14ac:dyDescent="0.25"/>
    <row r="101" s="64" customFormat="1" x14ac:dyDescent="0.25"/>
    <row r="102" s="64" customFormat="1" x14ac:dyDescent="0.25"/>
    <row r="103" s="64" customFormat="1" x14ac:dyDescent="0.25"/>
    <row r="104" s="64" customFormat="1" x14ac:dyDescent="0.25"/>
    <row r="105" s="64" customFormat="1" x14ac:dyDescent="0.25"/>
    <row r="106" s="64" customFormat="1" x14ac:dyDescent="0.25"/>
    <row r="107" s="64" customFormat="1" x14ac:dyDescent="0.25"/>
    <row r="108" s="64" customFormat="1" x14ac:dyDescent="0.25"/>
    <row r="109" s="64" customFormat="1" x14ac:dyDescent="0.25"/>
    <row r="110" s="64" customFormat="1" x14ac:dyDescent="0.25"/>
    <row r="111" s="64" customFormat="1" x14ac:dyDescent="0.25"/>
    <row r="112" s="64" customFormat="1" x14ac:dyDescent="0.25"/>
    <row r="113" s="64" customFormat="1" x14ac:dyDescent="0.25"/>
    <row r="114" s="64" customFormat="1" x14ac:dyDescent="0.25"/>
    <row r="115" s="64" customFormat="1" x14ac:dyDescent="0.25"/>
    <row r="116" s="64" customFormat="1" x14ac:dyDescent="0.25"/>
    <row r="117" s="64" customFormat="1" x14ac:dyDescent="0.25"/>
    <row r="118" s="64" customFormat="1" x14ac:dyDescent="0.25"/>
    <row r="119" s="64" customFormat="1" x14ac:dyDescent="0.25"/>
    <row r="120" s="64" customFormat="1" x14ac:dyDescent="0.25"/>
    <row r="121" s="64" customFormat="1" x14ac:dyDescent="0.25"/>
    <row r="122" s="64" customFormat="1" x14ac:dyDescent="0.25"/>
    <row r="123" s="64" customFormat="1" x14ac:dyDescent="0.25"/>
    <row r="124" s="64" customFormat="1" x14ac:dyDescent="0.25"/>
    <row r="125" s="64" customFormat="1" x14ac:dyDescent="0.25"/>
    <row r="126" s="64" customFormat="1" x14ac:dyDescent="0.25"/>
    <row r="127" s="64" customFormat="1" x14ac:dyDescent="0.25"/>
    <row r="128" s="64" customFormat="1" x14ac:dyDescent="0.25"/>
    <row r="129" s="64" customFormat="1" x14ac:dyDescent="0.25"/>
    <row r="130" s="64" customFormat="1" x14ac:dyDescent="0.25"/>
    <row r="131" s="64" customFormat="1" x14ac:dyDescent="0.25"/>
    <row r="132" s="64" customFormat="1" x14ac:dyDescent="0.25"/>
    <row r="133" s="64" customFormat="1" x14ac:dyDescent="0.25"/>
    <row r="134" s="64" customFormat="1" x14ac:dyDescent="0.25"/>
    <row r="135" s="64" customFormat="1" x14ac:dyDescent="0.25"/>
    <row r="136" s="64" customFormat="1" x14ac:dyDescent="0.25"/>
    <row r="137" s="64" customFormat="1" x14ac:dyDescent="0.25"/>
    <row r="138" s="64" customFormat="1" x14ac:dyDescent="0.25"/>
    <row r="139" s="64" customFormat="1" x14ac:dyDescent="0.25"/>
    <row r="140" s="64" customFormat="1" x14ac:dyDescent="0.25"/>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C9668-368C-47F6-BF4D-31C515CE6465}">
  <dimension ref="A2:Q29"/>
  <sheetViews>
    <sheetView workbookViewId="0">
      <selection activeCell="H15" sqref="H15"/>
    </sheetView>
  </sheetViews>
  <sheetFormatPr defaultRowHeight="15" x14ac:dyDescent="0.25"/>
  <cols>
    <col min="1" max="1" width="9.140625" style="48"/>
    <col min="3" max="3" width="16.28515625" customWidth="1"/>
    <col min="5" max="5" width="16.5703125" customWidth="1"/>
    <col min="7" max="7" width="11.85546875" customWidth="1"/>
    <col min="8" max="8" width="13" customWidth="1"/>
    <col min="9" max="9" width="12.5703125" customWidth="1"/>
    <col min="10" max="10" width="9.140625" style="39"/>
    <col min="14" max="14" width="9.140625" style="39"/>
  </cols>
  <sheetData>
    <row r="2" spans="1:17" x14ac:dyDescent="0.25">
      <c r="C2" s="3" t="s">
        <v>5846</v>
      </c>
      <c r="D2" s="3"/>
      <c r="E2" s="49" t="s">
        <v>5849</v>
      </c>
      <c r="F2" s="49"/>
      <c r="G2" t="s">
        <v>5848</v>
      </c>
      <c r="K2" s="64" t="s">
        <v>5857</v>
      </c>
      <c r="O2" s="64" t="s">
        <v>5857</v>
      </c>
    </row>
    <row r="3" spans="1:17" x14ac:dyDescent="0.25">
      <c r="C3" s="3" t="s">
        <v>5847</v>
      </c>
      <c r="D3" s="3"/>
      <c r="E3" s="49" t="s">
        <v>5850</v>
      </c>
      <c r="F3" s="49"/>
      <c r="K3" s="64" t="s">
        <v>0</v>
      </c>
      <c r="O3" s="16" t="s">
        <v>5683</v>
      </c>
    </row>
    <row r="4" spans="1:17" x14ac:dyDescent="0.25">
      <c r="A4" s="48" t="s">
        <v>5845</v>
      </c>
      <c r="C4" s="3" t="s">
        <v>6246</v>
      </c>
      <c r="D4" s="3"/>
      <c r="E4" s="49" t="s">
        <v>6247</v>
      </c>
      <c r="F4" s="49"/>
      <c r="H4" s="3" t="s">
        <v>5846</v>
      </c>
      <c r="I4" s="49" t="s">
        <v>5849</v>
      </c>
      <c r="L4" s="3" t="s">
        <v>5846</v>
      </c>
      <c r="M4" s="49" t="s">
        <v>5849</v>
      </c>
      <c r="O4" s="16"/>
      <c r="P4" s="3" t="s">
        <v>5846</v>
      </c>
      <c r="Q4" s="49" t="s">
        <v>5849</v>
      </c>
    </row>
    <row r="5" spans="1:17" x14ac:dyDescent="0.25">
      <c r="C5" s="3" t="s">
        <v>5853</v>
      </c>
      <c r="D5" s="3" t="s">
        <v>5852</v>
      </c>
      <c r="E5" s="49" t="s">
        <v>5853</v>
      </c>
      <c r="F5" s="49" t="s">
        <v>5852</v>
      </c>
      <c r="G5" t="s">
        <v>5851</v>
      </c>
      <c r="H5" s="3" t="s">
        <v>5854</v>
      </c>
      <c r="I5" s="49" t="s">
        <v>5854</v>
      </c>
      <c r="L5" s="3" t="s">
        <v>5855</v>
      </c>
      <c r="M5" s="49" t="s">
        <v>5855</v>
      </c>
      <c r="P5" s="3" t="s">
        <v>5856</v>
      </c>
      <c r="Q5" s="49" t="s">
        <v>5856</v>
      </c>
    </row>
    <row r="6" spans="1:17" x14ac:dyDescent="0.25">
      <c r="A6" s="55">
        <v>1.2</v>
      </c>
      <c r="B6" t="s">
        <v>13</v>
      </c>
      <c r="C6">
        <v>1</v>
      </c>
      <c r="D6">
        <v>0.1</v>
      </c>
      <c r="E6">
        <v>0.5</v>
      </c>
      <c r="F6">
        <v>0.2</v>
      </c>
      <c r="G6">
        <v>1</v>
      </c>
      <c r="H6">
        <f>C6*G6/(D6+1)</f>
        <v>0.90909090909090906</v>
      </c>
      <c r="I6">
        <f>E6*G6/(F6+G6)</f>
        <v>0.41666666666666669</v>
      </c>
      <c r="K6">
        <v>0.26373626373626369</v>
      </c>
      <c r="L6" s="3">
        <f>H6/K6</f>
        <v>3.4469696969696977</v>
      </c>
      <c r="M6" s="49">
        <f>I6/K6</f>
        <v>1.5798611111111114</v>
      </c>
      <c r="O6" s="16">
        <v>86.854310118561273</v>
      </c>
      <c r="P6" s="3">
        <f>H6/O6</f>
        <v>1.0466848540388452E-2</v>
      </c>
      <c r="Q6" s="49">
        <f>I6/O6</f>
        <v>4.7973055810113744E-3</v>
      </c>
    </row>
    <row r="7" spans="1:17" x14ac:dyDescent="0.25">
      <c r="A7" s="55">
        <v>2</v>
      </c>
      <c r="B7" t="s">
        <v>16</v>
      </c>
      <c r="C7">
        <v>1</v>
      </c>
      <c r="D7">
        <v>1</v>
      </c>
      <c r="E7">
        <v>0.5</v>
      </c>
      <c r="F7">
        <v>0.2</v>
      </c>
      <c r="G7">
        <v>1.5</v>
      </c>
      <c r="H7">
        <f t="shared" ref="H7:H19" si="0">C7*G7/(D7+1)</f>
        <v>0.75</v>
      </c>
      <c r="I7">
        <f t="shared" ref="I7:I19" si="1">E7*G7/(F7+G7)</f>
        <v>0.44117647058823528</v>
      </c>
      <c r="K7">
        <v>0.29090909090909117</v>
      </c>
      <c r="L7" s="3">
        <f t="shared" ref="L7:L19" si="2">H7/K7</f>
        <v>2.5781249999999978</v>
      </c>
      <c r="M7" s="49">
        <f t="shared" ref="M7:M19" si="3">I7/K7</f>
        <v>1.5165441176470573</v>
      </c>
      <c r="O7" s="16">
        <v>94.907428502191436</v>
      </c>
      <c r="P7" s="3">
        <f t="shared" ref="P7:P19" si="4">H7/O7</f>
        <v>7.9024372679392767E-3</v>
      </c>
      <c r="Q7" s="49">
        <f t="shared" ref="Q7:Q19" si="5">I7/O7</f>
        <v>4.6484925105525158E-3</v>
      </c>
    </row>
    <row r="8" spans="1:17" x14ac:dyDescent="0.25">
      <c r="A8" s="55">
        <v>1</v>
      </c>
      <c r="B8" t="s">
        <v>11</v>
      </c>
      <c r="C8">
        <v>0.5</v>
      </c>
      <c r="D8">
        <v>0.1</v>
      </c>
      <c r="E8">
        <v>0.5</v>
      </c>
      <c r="F8">
        <v>0.2</v>
      </c>
      <c r="G8">
        <v>1</v>
      </c>
      <c r="H8">
        <f t="shared" si="0"/>
        <v>0.45454545454545453</v>
      </c>
      <c r="I8">
        <f t="shared" si="1"/>
        <v>0.41666666666666669</v>
      </c>
      <c r="K8">
        <v>0.33684210526315767</v>
      </c>
      <c r="L8" s="3">
        <f t="shared" si="2"/>
        <v>1.349431818181819</v>
      </c>
      <c r="M8" s="49">
        <f t="shared" si="3"/>
        <v>1.2369791666666676</v>
      </c>
      <c r="O8" s="16">
        <v>110.92971537950915</v>
      </c>
      <c r="P8" s="3">
        <f t="shared" si="4"/>
        <v>4.0975986730911402E-3</v>
      </c>
      <c r="Q8" s="49">
        <f t="shared" si="5"/>
        <v>3.7561321170002122E-3</v>
      </c>
    </row>
    <row r="9" spans="1:17" x14ac:dyDescent="0.25">
      <c r="A9" s="55">
        <v>1</v>
      </c>
      <c r="B9" s="51" t="s">
        <v>9</v>
      </c>
      <c r="C9" s="51">
        <v>0.3</v>
      </c>
      <c r="D9" s="51">
        <v>0.1</v>
      </c>
      <c r="E9" s="51">
        <v>0.5</v>
      </c>
      <c r="F9" s="51">
        <v>0.2</v>
      </c>
      <c r="G9" s="51">
        <v>1</v>
      </c>
      <c r="H9">
        <f t="shared" si="0"/>
        <v>0.27272727272727271</v>
      </c>
      <c r="I9">
        <f t="shared" si="1"/>
        <v>0.41666666666666669</v>
      </c>
      <c r="K9">
        <v>0.31683168316831672</v>
      </c>
      <c r="L9" s="3">
        <f t="shared" si="2"/>
        <v>0.86079545454545481</v>
      </c>
      <c r="M9" s="49">
        <f t="shared" si="3"/>
        <v>1.3151041666666672</v>
      </c>
      <c r="O9" s="16">
        <v>104.33983129754539</v>
      </c>
      <c r="P9" s="3">
        <f t="shared" si="4"/>
        <v>2.6138366272563511E-3</v>
      </c>
      <c r="Q9" s="49">
        <f t="shared" si="5"/>
        <v>3.9933615138638707E-3</v>
      </c>
    </row>
    <row r="10" spans="1:17" x14ac:dyDescent="0.25">
      <c r="A10" s="55">
        <v>1.5</v>
      </c>
      <c r="B10" s="51" t="s">
        <v>8</v>
      </c>
      <c r="C10" s="51">
        <v>1</v>
      </c>
      <c r="D10" s="51">
        <v>0.1</v>
      </c>
      <c r="E10" s="51">
        <v>0.5</v>
      </c>
      <c r="F10" s="51">
        <v>0.2</v>
      </c>
      <c r="G10" s="51">
        <v>1</v>
      </c>
      <c r="H10">
        <f t="shared" si="0"/>
        <v>0.90909090909090906</v>
      </c>
      <c r="I10">
        <f t="shared" si="1"/>
        <v>0.41666666666666669</v>
      </c>
      <c r="K10">
        <v>0.28368794326241126</v>
      </c>
      <c r="L10" s="3">
        <f t="shared" si="2"/>
        <v>3.2045454545454555</v>
      </c>
      <c r="M10" s="49">
        <f t="shared" si="3"/>
        <v>1.4687500000000004</v>
      </c>
      <c r="O10" s="16">
        <v>92.648697172400034</v>
      </c>
      <c r="P10" s="3">
        <f t="shared" si="4"/>
        <v>9.8122362951232785E-3</v>
      </c>
      <c r="Q10" s="49">
        <f t="shared" si="5"/>
        <v>4.4972749685981694E-3</v>
      </c>
    </row>
    <row r="11" spans="1:17" x14ac:dyDescent="0.25">
      <c r="A11" s="55">
        <v>1</v>
      </c>
      <c r="B11" s="51" t="s">
        <v>12</v>
      </c>
      <c r="C11" s="51">
        <v>3</v>
      </c>
      <c r="D11" s="51">
        <v>4</v>
      </c>
      <c r="E11" s="51">
        <v>0.5</v>
      </c>
      <c r="F11" s="51">
        <v>0.2</v>
      </c>
      <c r="G11" s="51">
        <v>1</v>
      </c>
      <c r="H11">
        <f t="shared" si="0"/>
        <v>0.6</v>
      </c>
      <c r="I11">
        <f t="shared" si="1"/>
        <v>0.41666666666666669</v>
      </c>
      <c r="K11">
        <v>0.27210884353741494</v>
      </c>
      <c r="L11" s="3">
        <f t="shared" si="2"/>
        <v>2.2050000000000001</v>
      </c>
      <c r="M11" s="49">
        <f t="shared" si="3"/>
        <v>1.5312500000000002</v>
      </c>
      <c r="O11" s="16">
        <v>89.611589804865332</v>
      </c>
      <c r="P11" s="3">
        <f t="shared" si="4"/>
        <v>6.6955624970669123E-3</v>
      </c>
      <c r="Q11" s="49">
        <f t="shared" si="5"/>
        <v>4.6496961785186895E-3</v>
      </c>
    </row>
    <row r="12" spans="1:17" x14ac:dyDescent="0.25">
      <c r="A12" s="55">
        <v>1.8</v>
      </c>
      <c r="B12" t="s">
        <v>24</v>
      </c>
      <c r="C12">
        <v>0.5</v>
      </c>
      <c r="D12">
        <v>0.1</v>
      </c>
      <c r="E12">
        <v>0.5</v>
      </c>
      <c r="F12">
        <v>0.2</v>
      </c>
      <c r="G12">
        <v>1</v>
      </c>
      <c r="H12">
        <f t="shared" si="0"/>
        <v>0.45454545454545453</v>
      </c>
      <c r="I12">
        <f t="shared" si="1"/>
        <v>0.41666666666666669</v>
      </c>
      <c r="K12">
        <v>0.35164835162136665</v>
      </c>
      <c r="L12" s="3">
        <f t="shared" si="2"/>
        <v>1.2926136364628296</v>
      </c>
      <c r="M12" s="49">
        <f t="shared" si="3"/>
        <v>1.1848958334242605</v>
      </c>
      <c r="O12" s="16">
        <v>114.74510625331772</v>
      </c>
      <c r="P12" s="3">
        <f t="shared" si="4"/>
        <v>3.9613493715538036E-3</v>
      </c>
      <c r="Q12" s="49">
        <f t="shared" si="5"/>
        <v>3.6312369239243202E-3</v>
      </c>
    </row>
    <row r="13" spans="1:17" x14ac:dyDescent="0.25">
      <c r="A13" s="55">
        <v>2</v>
      </c>
      <c r="B13" t="s">
        <v>25</v>
      </c>
      <c r="C13">
        <v>0.15</v>
      </c>
      <c r="D13">
        <v>0.5</v>
      </c>
      <c r="E13">
        <v>0.5</v>
      </c>
      <c r="F13">
        <v>0.2</v>
      </c>
      <c r="G13">
        <v>1</v>
      </c>
      <c r="H13">
        <f t="shared" si="0"/>
        <v>9.9999999999999992E-2</v>
      </c>
      <c r="I13">
        <f t="shared" si="1"/>
        <v>0.41666666666666669</v>
      </c>
      <c r="K13">
        <v>0.22535211267605634</v>
      </c>
      <c r="L13" s="3">
        <f t="shared" si="2"/>
        <v>0.44374999999999998</v>
      </c>
      <c r="M13" s="49">
        <f t="shared" si="3"/>
        <v>1.8489583333333335</v>
      </c>
      <c r="O13" s="16">
        <v>73.91810535912731</v>
      </c>
      <c r="P13" s="3">
        <f t="shared" si="4"/>
        <v>1.3528485276260145E-3</v>
      </c>
      <c r="Q13" s="49">
        <f t="shared" si="5"/>
        <v>5.6368688651083944E-3</v>
      </c>
    </row>
    <row r="14" spans="1:17" x14ac:dyDescent="0.25">
      <c r="A14" s="55">
        <v>2.2000000000000002</v>
      </c>
      <c r="B14" t="s">
        <v>15</v>
      </c>
      <c r="C14">
        <v>0.3</v>
      </c>
      <c r="D14">
        <v>1</v>
      </c>
      <c r="E14">
        <v>0.5</v>
      </c>
      <c r="F14">
        <v>0.2</v>
      </c>
      <c r="G14">
        <v>1</v>
      </c>
      <c r="H14">
        <f t="shared" si="0"/>
        <v>0.15</v>
      </c>
      <c r="I14">
        <f t="shared" si="1"/>
        <v>0.41666666666666669</v>
      </c>
      <c r="K14">
        <v>0.23414634146341459</v>
      </c>
      <c r="L14" s="3">
        <f t="shared" si="2"/>
        <v>0.64062500000000011</v>
      </c>
      <c r="M14" s="49">
        <f t="shared" si="3"/>
        <v>1.7795138888888893</v>
      </c>
      <c r="O14" s="16">
        <v>76.821563129168112</v>
      </c>
      <c r="P14" s="3">
        <f t="shared" si="4"/>
        <v>1.9525767751925242E-3</v>
      </c>
      <c r="Q14" s="49">
        <f t="shared" si="5"/>
        <v>5.4238243755347897E-3</v>
      </c>
    </row>
    <row r="15" spans="1:17" x14ac:dyDescent="0.25">
      <c r="A15" s="55">
        <v>3</v>
      </c>
      <c r="B15" t="s">
        <v>22</v>
      </c>
      <c r="C15">
        <v>0.1</v>
      </c>
      <c r="D15">
        <v>1.5</v>
      </c>
      <c r="E15">
        <v>0.5</v>
      </c>
      <c r="F15">
        <v>0.2</v>
      </c>
      <c r="G15">
        <v>1</v>
      </c>
      <c r="H15">
        <f t="shared" si="0"/>
        <v>0.04</v>
      </c>
      <c r="I15">
        <f t="shared" si="1"/>
        <v>0.41666666666666669</v>
      </c>
      <c r="K15">
        <v>0.2608695652173913</v>
      </c>
      <c r="L15" s="3">
        <f t="shared" si="2"/>
        <v>0.15333333333333335</v>
      </c>
      <c r="M15" s="49">
        <f t="shared" si="3"/>
        <v>1.5972222222222223</v>
      </c>
      <c r="O15" s="16">
        <v>85.421241530307356</v>
      </c>
      <c r="P15" s="3">
        <f t="shared" si="4"/>
        <v>4.6826760280471979E-4</v>
      </c>
      <c r="Q15" s="49">
        <f t="shared" si="5"/>
        <v>4.8777875292158315E-3</v>
      </c>
    </row>
    <row r="16" spans="1:17" x14ac:dyDescent="0.25">
      <c r="A16" s="55">
        <v>1.4</v>
      </c>
      <c r="B16" t="s">
        <v>14</v>
      </c>
      <c r="C16">
        <v>0.5</v>
      </c>
      <c r="D16">
        <v>0.1</v>
      </c>
      <c r="E16">
        <v>0.5</v>
      </c>
      <c r="F16">
        <v>0.2</v>
      </c>
      <c r="G16">
        <v>1</v>
      </c>
      <c r="H16">
        <f t="shared" si="0"/>
        <v>0.45454545454545453</v>
      </c>
      <c r="I16">
        <f t="shared" si="1"/>
        <v>0.41666666666666669</v>
      </c>
      <c r="K16">
        <v>0.23809523809523805</v>
      </c>
      <c r="L16" s="3">
        <f t="shared" si="2"/>
        <v>1.9090909090909094</v>
      </c>
      <c r="M16" s="49">
        <f t="shared" si="3"/>
        <v>1.7500000000000004</v>
      </c>
      <c r="O16" s="16">
        <v>78.316391079256789</v>
      </c>
      <c r="P16" s="3">
        <f t="shared" si="4"/>
        <v>5.8039632353009095E-3</v>
      </c>
      <c r="Q16" s="49">
        <f t="shared" si="5"/>
        <v>5.3202996323591673E-3</v>
      </c>
    </row>
    <row r="17" spans="1:17" x14ac:dyDescent="0.25">
      <c r="A17" s="55">
        <v>2</v>
      </c>
      <c r="B17" t="s">
        <v>18</v>
      </c>
      <c r="C17">
        <v>5</v>
      </c>
      <c r="D17">
        <v>0.1</v>
      </c>
      <c r="E17">
        <v>0.5</v>
      </c>
      <c r="F17">
        <v>0.2</v>
      </c>
      <c r="G17">
        <v>1</v>
      </c>
      <c r="H17">
        <f t="shared" si="0"/>
        <v>4.545454545454545</v>
      </c>
      <c r="I17">
        <f t="shared" si="1"/>
        <v>0.41666666666666669</v>
      </c>
      <c r="K17">
        <v>0.31578947367210281</v>
      </c>
      <c r="L17" s="3">
        <f t="shared" si="2"/>
        <v>14.393939394491271</v>
      </c>
      <c r="M17" s="49">
        <f t="shared" si="3"/>
        <v>1.3194444444950335</v>
      </c>
      <c r="O17" s="16">
        <v>103.04412502353887</v>
      </c>
      <c r="P17" s="3">
        <f t="shared" si="4"/>
        <v>4.4111729265653959E-2</v>
      </c>
      <c r="Q17" s="49">
        <f t="shared" si="5"/>
        <v>4.0435751826849468E-3</v>
      </c>
    </row>
    <row r="18" spans="1:17" x14ac:dyDescent="0.25">
      <c r="A18" s="55">
        <v>1.8</v>
      </c>
      <c r="B18" t="s">
        <v>20</v>
      </c>
      <c r="C18">
        <v>1</v>
      </c>
      <c r="D18">
        <v>0.1</v>
      </c>
      <c r="E18">
        <v>0.5</v>
      </c>
      <c r="F18">
        <v>0.2</v>
      </c>
      <c r="G18">
        <v>1</v>
      </c>
      <c r="H18">
        <f t="shared" si="0"/>
        <v>0.90909090909090906</v>
      </c>
      <c r="I18">
        <f t="shared" si="1"/>
        <v>0.41666666666666669</v>
      </c>
      <c r="K18">
        <v>0.29629629628604764</v>
      </c>
      <c r="L18" s="3">
        <f t="shared" si="2"/>
        <v>3.0681818182879441</v>
      </c>
      <c r="M18" s="49">
        <f t="shared" si="3"/>
        <v>1.4062500000486411</v>
      </c>
      <c r="O18" s="16">
        <v>96.145754083608367</v>
      </c>
      <c r="P18" s="3">
        <f t="shared" si="4"/>
        <v>9.4553411927100119E-3</v>
      </c>
      <c r="Q18" s="49">
        <f t="shared" si="5"/>
        <v>4.3336980466587563E-3</v>
      </c>
    </row>
    <row r="19" spans="1:17" x14ac:dyDescent="0.25">
      <c r="A19" s="55">
        <v>2.8</v>
      </c>
      <c r="B19" t="s">
        <v>23</v>
      </c>
      <c r="C19">
        <v>0.15</v>
      </c>
      <c r="D19">
        <v>0.5</v>
      </c>
      <c r="E19">
        <v>0.5</v>
      </c>
      <c r="F19">
        <v>0.2</v>
      </c>
      <c r="G19">
        <v>1</v>
      </c>
      <c r="H19">
        <f t="shared" si="0"/>
        <v>9.9999999999999992E-2</v>
      </c>
      <c r="I19">
        <f t="shared" si="1"/>
        <v>0.41666666666666669</v>
      </c>
      <c r="K19">
        <v>0.23952095808383231</v>
      </c>
      <c r="L19" s="3">
        <f t="shared" si="2"/>
        <v>0.41750000000000004</v>
      </c>
      <c r="M19" s="49">
        <f t="shared" si="3"/>
        <v>1.7395833333333337</v>
      </c>
      <c r="O19" s="16">
        <v>78.506881893699813</v>
      </c>
      <c r="P19" s="3">
        <f t="shared" si="4"/>
        <v>1.2737736818461643E-3</v>
      </c>
      <c r="Q19" s="49">
        <f t="shared" si="5"/>
        <v>5.3073903410256855E-3</v>
      </c>
    </row>
    <row r="20" spans="1:17" x14ac:dyDescent="0.25">
      <c r="K20" s="39"/>
      <c r="L20" s="39"/>
      <c r="M20" s="39"/>
      <c r="O20" s="53"/>
      <c r="P20" s="39"/>
      <c r="Q20" s="39"/>
    </row>
    <row r="21" spans="1:17" x14ac:dyDescent="0.25">
      <c r="A21" s="57" t="s">
        <v>6239</v>
      </c>
      <c r="B21" s="3"/>
      <c r="C21" s="3"/>
      <c r="D21" s="3"/>
      <c r="E21" s="3"/>
      <c r="F21" s="3"/>
      <c r="K21" s="39"/>
      <c r="L21" s="39"/>
      <c r="M21" s="39"/>
      <c r="O21" s="53"/>
      <c r="P21" s="39"/>
      <c r="Q21" s="39"/>
    </row>
    <row r="22" spans="1:17" x14ac:dyDescent="0.25">
      <c r="A22" s="57" t="s">
        <v>5869</v>
      </c>
      <c r="B22" s="3"/>
      <c r="C22" s="3" t="s">
        <v>5870</v>
      </c>
      <c r="D22" s="3"/>
      <c r="E22" s="3"/>
      <c r="F22" s="3"/>
      <c r="K22" s="39"/>
      <c r="L22" s="39"/>
      <c r="M22" s="39"/>
      <c r="O22" s="53"/>
      <c r="P22" s="39"/>
      <c r="Q22" s="39"/>
    </row>
    <row r="23" spans="1:17" x14ac:dyDescent="0.25">
      <c r="K23" s="39"/>
      <c r="L23" s="39"/>
      <c r="M23" s="39"/>
      <c r="O23" s="39"/>
      <c r="P23" s="39"/>
      <c r="Q23" s="39"/>
    </row>
    <row r="24" spans="1:17" x14ac:dyDescent="0.25">
      <c r="A24" s="49" t="s">
        <v>5865</v>
      </c>
      <c r="B24" s="49"/>
      <c r="C24" s="49"/>
      <c r="D24" s="49"/>
      <c r="E24" s="49"/>
      <c r="F24" s="49"/>
      <c r="J24"/>
    </row>
    <row r="25" spans="1:17" x14ac:dyDescent="0.25">
      <c r="A25" s="49"/>
      <c r="B25" s="49"/>
      <c r="C25" s="49"/>
      <c r="D25" s="49"/>
      <c r="E25" s="49"/>
      <c r="F25" s="49"/>
      <c r="J25"/>
    </row>
    <row r="26" spans="1:17" x14ac:dyDescent="0.25">
      <c r="A26" s="49" t="s">
        <v>5858</v>
      </c>
      <c r="B26" s="49" t="s">
        <v>5859</v>
      </c>
      <c r="C26" s="49"/>
      <c r="D26" s="49" t="s">
        <v>5860</v>
      </c>
      <c r="E26" s="49"/>
      <c r="F26" s="49"/>
      <c r="G26" t="s">
        <v>5871</v>
      </c>
      <c r="J26"/>
    </row>
    <row r="27" spans="1:17" x14ac:dyDescent="0.25">
      <c r="A27" s="49" t="s">
        <v>5844</v>
      </c>
      <c r="B27" s="49" t="s">
        <v>5861</v>
      </c>
      <c r="C27" s="49"/>
      <c r="D27" s="49"/>
      <c r="E27" s="49"/>
      <c r="F27" s="49"/>
      <c r="G27" s="52" t="s">
        <v>5867</v>
      </c>
      <c r="J27"/>
    </row>
    <row r="28" spans="1:17" x14ac:dyDescent="0.25">
      <c r="A28" s="49" t="s">
        <v>5866</v>
      </c>
      <c r="B28" s="49"/>
      <c r="C28" s="49" t="s">
        <v>5862</v>
      </c>
      <c r="D28" s="49"/>
      <c r="E28" s="49"/>
      <c r="F28" s="49"/>
      <c r="G28" t="s">
        <v>5872</v>
      </c>
      <c r="J28"/>
    </row>
    <row r="29" spans="1:17" x14ac:dyDescent="0.25">
      <c r="A29" s="49" t="s">
        <v>5863</v>
      </c>
      <c r="B29" s="49"/>
      <c r="C29" s="49" t="s">
        <v>5864</v>
      </c>
      <c r="D29" s="49"/>
      <c r="E29" s="49"/>
      <c r="F29" s="49"/>
      <c r="G29" s="52" t="s">
        <v>5868</v>
      </c>
      <c r="J29"/>
    </row>
  </sheetData>
  <hyperlinks>
    <hyperlink ref="G27" r:id="rId1" tooltip="DOI URL" xr:uid="{69914C1E-2A57-4781-89A2-B6EC1BC73084}"/>
    <hyperlink ref="G29" r:id="rId2" tooltip="Persistent link using digital object identifier" xr:uid="{83E9ACA0-F0D5-4B26-B27F-957FD5F9889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EA7EA-1BA6-4133-A352-D8E21F1485B9}">
  <dimension ref="B1:CR190"/>
  <sheetViews>
    <sheetView workbookViewId="0"/>
  </sheetViews>
  <sheetFormatPr defaultRowHeight="15" x14ac:dyDescent="0.25"/>
  <cols>
    <col min="87" max="88" width="9.140625" style="39"/>
    <col min="89" max="89" width="9.140625" style="2"/>
    <col min="90" max="95" width="8.85546875" style="39"/>
    <col min="96" max="96" width="9.140625" style="39"/>
  </cols>
  <sheetData>
    <row r="1" spans="2:94" x14ac:dyDescent="0.25">
      <c r="B1" t="s">
        <v>854</v>
      </c>
      <c r="E1" s="65" t="s">
        <v>51</v>
      </c>
      <c r="F1" s="65" t="s">
        <v>52</v>
      </c>
      <c r="G1" s="65" t="s">
        <v>53</v>
      </c>
      <c r="H1" s="65" t="s">
        <v>54</v>
      </c>
      <c r="I1" s="65" t="s">
        <v>55</v>
      </c>
      <c r="J1" s="65" t="s">
        <v>56</v>
      </c>
      <c r="K1" s="65" t="s">
        <v>57</v>
      </c>
      <c r="L1" s="65" t="s">
        <v>58</v>
      </c>
      <c r="M1" s="65" t="s">
        <v>59</v>
      </c>
      <c r="N1" s="65" t="s">
        <v>60</v>
      </c>
      <c r="O1" s="65" t="s">
        <v>61</v>
      </c>
      <c r="P1" s="65" t="s">
        <v>62</v>
      </c>
      <c r="Q1" s="65" t="s">
        <v>63</v>
      </c>
      <c r="R1" s="65" t="s">
        <v>64</v>
      </c>
      <c r="S1" s="65" t="s">
        <v>65</v>
      </c>
      <c r="T1" s="65" t="s">
        <v>66</v>
      </c>
      <c r="U1" s="65" t="s">
        <v>67</v>
      </c>
      <c r="V1" s="65" t="s">
        <v>68</v>
      </c>
      <c r="W1" s="65" t="s">
        <v>69</v>
      </c>
      <c r="X1" s="65" t="s">
        <v>70</v>
      </c>
      <c r="Y1" s="65" t="s">
        <v>71</v>
      </c>
      <c r="Z1" s="65" t="s">
        <v>72</v>
      </c>
      <c r="AA1" s="65" t="s">
        <v>73</v>
      </c>
      <c r="AB1" s="65" t="s">
        <v>891</v>
      </c>
      <c r="AD1" t="s">
        <v>855</v>
      </c>
      <c r="AF1" t="s">
        <v>50</v>
      </c>
      <c r="AG1" s="65" t="s">
        <v>51</v>
      </c>
      <c r="AH1" s="65" t="s">
        <v>52</v>
      </c>
      <c r="AI1" s="65" t="s">
        <v>53</v>
      </c>
      <c r="AJ1" s="65" t="s">
        <v>54</v>
      </c>
      <c r="AK1" s="65" t="s">
        <v>55</v>
      </c>
      <c r="AL1" s="65" t="s">
        <v>56</v>
      </c>
      <c r="AM1" s="65" t="s">
        <v>57</v>
      </c>
      <c r="AN1" s="65" t="s">
        <v>58</v>
      </c>
      <c r="AO1" s="65" t="s">
        <v>59</v>
      </c>
      <c r="AP1" s="65" t="s">
        <v>60</v>
      </c>
      <c r="AQ1" s="65" t="s">
        <v>61</v>
      </c>
      <c r="AR1" s="65" t="s">
        <v>62</v>
      </c>
      <c r="AS1" s="65" t="s">
        <v>63</v>
      </c>
      <c r="AT1" s="65" t="s">
        <v>64</v>
      </c>
      <c r="AU1" s="65" t="s">
        <v>65</v>
      </c>
      <c r="AV1" s="65" t="s">
        <v>66</v>
      </c>
      <c r="AW1" s="65" t="s">
        <v>67</v>
      </c>
      <c r="AX1" s="65" t="s">
        <v>68</v>
      </c>
      <c r="AY1" s="65" t="s">
        <v>69</v>
      </c>
      <c r="AZ1" s="65" t="s">
        <v>70</v>
      </c>
      <c r="BA1" s="65" t="s">
        <v>71</v>
      </c>
      <c r="BB1" s="65" t="s">
        <v>72</v>
      </c>
      <c r="BC1" s="65" t="s">
        <v>73</v>
      </c>
      <c r="BD1" s="65" t="s">
        <v>891</v>
      </c>
      <c r="BF1" t="s">
        <v>855</v>
      </c>
      <c r="BH1" t="s">
        <v>50</v>
      </c>
      <c r="BI1" s="65" t="s">
        <v>51</v>
      </c>
      <c r="BJ1" s="65" t="s">
        <v>52</v>
      </c>
      <c r="BK1" s="65" t="s">
        <v>53</v>
      </c>
      <c r="BL1" s="65" t="s">
        <v>54</v>
      </c>
      <c r="BM1" s="65" t="s">
        <v>55</v>
      </c>
      <c r="BN1" s="65" t="s">
        <v>56</v>
      </c>
      <c r="BO1" s="65" t="s">
        <v>57</v>
      </c>
      <c r="BP1" s="65" t="s">
        <v>58</v>
      </c>
      <c r="BQ1" s="65" t="s">
        <v>59</v>
      </c>
      <c r="BR1" s="65" t="s">
        <v>60</v>
      </c>
      <c r="BS1" s="65" t="s">
        <v>61</v>
      </c>
      <c r="BT1" s="65" t="s">
        <v>62</v>
      </c>
      <c r="BU1" s="65" t="s">
        <v>63</v>
      </c>
      <c r="BV1" s="65" t="s">
        <v>64</v>
      </c>
      <c r="BW1" s="65" t="s">
        <v>65</v>
      </c>
      <c r="BX1" s="65" t="s">
        <v>66</v>
      </c>
      <c r="BY1" s="65" t="s">
        <v>67</v>
      </c>
      <c r="BZ1" s="65" t="s">
        <v>68</v>
      </c>
      <c r="CA1" s="65" t="s">
        <v>69</v>
      </c>
      <c r="CB1" s="65" t="s">
        <v>70</v>
      </c>
      <c r="CC1" s="65" t="s">
        <v>71</v>
      </c>
      <c r="CD1" s="65" t="s">
        <v>72</v>
      </c>
      <c r="CE1" s="65" t="s">
        <v>73</v>
      </c>
      <c r="CF1" s="65" t="s">
        <v>891</v>
      </c>
      <c r="CI1" s="39" t="s">
        <v>50</v>
      </c>
      <c r="CJ1" s="39" t="s">
        <v>5664</v>
      </c>
      <c r="CK1" s="2" t="s">
        <v>5663</v>
      </c>
    </row>
    <row r="2" spans="2:94" x14ac:dyDescent="0.25">
      <c r="B2" t="s">
        <v>27</v>
      </c>
      <c r="D2">
        <v>10</v>
      </c>
      <c r="E2">
        <v>0</v>
      </c>
      <c r="F2">
        <v>0</v>
      </c>
      <c r="G2">
        <v>0</v>
      </c>
      <c r="H2">
        <v>0</v>
      </c>
      <c r="I2">
        <v>0</v>
      </c>
      <c r="J2">
        <v>0</v>
      </c>
      <c r="K2">
        <v>0</v>
      </c>
      <c r="L2">
        <v>0</v>
      </c>
      <c r="M2">
        <v>0</v>
      </c>
      <c r="N2">
        <v>0</v>
      </c>
      <c r="O2">
        <v>8.7912087912087919E-2</v>
      </c>
      <c r="P2">
        <v>0</v>
      </c>
      <c r="Q2">
        <v>0</v>
      </c>
      <c r="R2">
        <v>0</v>
      </c>
      <c r="S2">
        <v>0</v>
      </c>
      <c r="T2">
        <v>0</v>
      </c>
      <c r="U2">
        <v>0</v>
      </c>
      <c r="V2">
        <v>0</v>
      </c>
      <c r="W2">
        <v>0</v>
      </c>
      <c r="X2">
        <v>0</v>
      </c>
      <c r="Y2">
        <v>0</v>
      </c>
      <c r="Z2">
        <v>0</v>
      </c>
      <c r="AA2">
        <v>0</v>
      </c>
      <c r="AB2">
        <v>0</v>
      </c>
      <c r="AD2" t="s">
        <v>856</v>
      </c>
      <c r="AF2">
        <v>10</v>
      </c>
      <c r="AG2">
        <v>0</v>
      </c>
      <c r="AH2">
        <v>0</v>
      </c>
      <c r="AI2">
        <v>0</v>
      </c>
      <c r="AJ2">
        <v>0</v>
      </c>
      <c r="AK2">
        <v>0</v>
      </c>
      <c r="AL2">
        <v>0</v>
      </c>
      <c r="AM2">
        <v>0</v>
      </c>
      <c r="AN2">
        <v>0</v>
      </c>
      <c r="AO2">
        <v>0</v>
      </c>
      <c r="AP2">
        <v>0</v>
      </c>
      <c r="AQ2">
        <v>8.7912087912087919E-2</v>
      </c>
      <c r="AR2">
        <v>0</v>
      </c>
      <c r="AS2">
        <v>0</v>
      </c>
      <c r="AT2">
        <v>0</v>
      </c>
      <c r="AU2">
        <v>0</v>
      </c>
      <c r="AV2">
        <v>0</v>
      </c>
      <c r="AW2">
        <v>0</v>
      </c>
      <c r="AX2">
        <v>0</v>
      </c>
      <c r="AY2">
        <v>0</v>
      </c>
      <c r="AZ2">
        <v>0</v>
      </c>
      <c r="BA2">
        <v>0</v>
      </c>
      <c r="BB2">
        <v>0</v>
      </c>
      <c r="BC2">
        <v>0</v>
      </c>
      <c r="BD2">
        <v>0</v>
      </c>
      <c r="BF2" t="s">
        <v>856</v>
      </c>
      <c r="BH2">
        <v>10</v>
      </c>
      <c r="BI2">
        <v>0</v>
      </c>
      <c r="BJ2">
        <v>0</v>
      </c>
      <c r="BK2">
        <v>0</v>
      </c>
      <c r="BL2">
        <v>0</v>
      </c>
      <c r="BM2">
        <v>0</v>
      </c>
      <c r="BN2">
        <v>0</v>
      </c>
      <c r="BO2">
        <v>0</v>
      </c>
      <c r="BP2">
        <v>0</v>
      </c>
      <c r="BQ2">
        <v>0</v>
      </c>
      <c r="BR2">
        <v>0</v>
      </c>
      <c r="BS2">
        <v>8.7912087912087919E-2</v>
      </c>
      <c r="BT2">
        <v>0</v>
      </c>
      <c r="BU2">
        <v>0</v>
      </c>
      <c r="BV2">
        <v>0</v>
      </c>
      <c r="BW2">
        <v>0</v>
      </c>
      <c r="BX2">
        <v>0</v>
      </c>
      <c r="BY2">
        <v>0</v>
      </c>
      <c r="BZ2">
        <v>0</v>
      </c>
      <c r="CA2">
        <v>0</v>
      </c>
      <c r="CB2">
        <v>0</v>
      </c>
      <c r="CC2">
        <v>0</v>
      </c>
      <c r="CD2">
        <v>0</v>
      </c>
      <c r="CE2">
        <v>0</v>
      </c>
      <c r="CF2">
        <v>0</v>
      </c>
      <c r="CI2" s="39">
        <v>10</v>
      </c>
      <c r="CJ2" s="39">
        <v>1</v>
      </c>
      <c r="CK2" s="2">
        <v>10</v>
      </c>
      <c r="CL2" s="39" t="s">
        <v>76</v>
      </c>
      <c r="CM2" s="39" t="s">
        <v>77</v>
      </c>
      <c r="CN2" s="39" t="s">
        <v>78</v>
      </c>
      <c r="CO2" s="39" t="s">
        <v>79</v>
      </c>
      <c r="CP2" s="39" t="s">
        <v>618</v>
      </c>
    </row>
    <row r="3" spans="2:94" x14ac:dyDescent="0.25">
      <c r="D3">
        <v>12</v>
      </c>
      <c r="E3">
        <v>0</v>
      </c>
      <c r="F3">
        <v>0</v>
      </c>
      <c r="G3">
        <v>0</v>
      </c>
      <c r="H3">
        <v>0</v>
      </c>
      <c r="I3">
        <v>0</v>
      </c>
      <c r="J3">
        <v>0</v>
      </c>
      <c r="K3">
        <v>0</v>
      </c>
      <c r="L3">
        <v>0</v>
      </c>
      <c r="M3">
        <v>0</v>
      </c>
      <c r="N3">
        <v>0</v>
      </c>
      <c r="O3">
        <v>0</v>
      </c>
      <c r="P3">
        <v>0</v>
      </c>
      <c r="Q3">
        <v>0</v>
      </c>
      <c r="R3">
        <v>0</v>
      </c>
      <c r="S3">
        <v>0</v>
      </c>
      <c r="T3">
        <v>0</v>
      </c>
      <c r="U3">
        <v>0</v>
      </c>
      <c r="V3">
        <v>7.4074074071511911E-2</v>
      </c>
      <c r="W3">
        <v>0</v>
      </c>
      <c r="X3">
        <v>0</v>
      </c>
      <c r="Y3">
        <v>4.790419161676647E-2</v>
      </c>
      <c r="Z3">
        <v>0</v>
      </c>
      <c r="AA3">
        <v>3.7558685446009391E-2</v>
      </c>
      <c r="AB3">
        <v>0</v>
      </c>
      <c r="AF3">
        <v>12</v>
      </c>
      <c r="AG3">
        <v>0</v>
      </c>
      <c r="AH3">
        <v>0</v>
      </c>
      <c r="AI3">
        <v>0</v>
      </c>
      <c r="AJ3">
        <v>0</v>
      </c>
      <c r="AK3">
        <v>0</v>
      </c>
      <c r="AL3">
        <v>0</v>
      </c>
      <c r="AM3">
        <v>0</v>
      </c>
      <c r="AN3">
        <v>0</v>
      </c>
      <c r="AO3">
        <v>0</v>
      </c>
      <c r="AP3">
        <v>0</v>
      </c>
      <c r="AQ3">
        <v>0</v>
      </c>
      <c r="AR3">
        <v>0</v>
      </c>
      <c r="AS3">
        <v>0</v>
      </c>
      <c r="AT3">
        <v>0</v>
      </c>
      <c r="AU3">
        <v>0</v>
      </c>
      <c r="AV3">
        <v>0</v>
      </c>
      <c r="AW3">
        <v>0</v>
      </c>
      <c r="AX3">
        <v>7.4074074071511911E-2</v>
      </c>
      <c r="AY3">
        <v>0</v>
      </c>
      <c r="AZ3">
        <v>0</v>
      </c>
      <c r="BA3">
        <v>4.790419161676647E-2</v>
      </c>
      <c r="BB3">
        <v>0</v>
      </c>
      <c r="BC3">
        <v>3.7558685446009391E-2</v>
      </c>
      <c r="BD3">
        <v>0</v>
      </c>
      <c r="BF3" t="s">
        <v>857</v>
      </c>
      <c r="BH3">
        <v>12</v>
      </c>
      <c r="BI3">
        <v>0</v>
      </c>
      <c r="BJ3">
        <v>0</v>
      </c>
      <c r="BK3">
        <v>0</v>
      </c>
      <c r="BL3">
        <v>0</v>
      </c>
      <c r="BM3">
        <v>0</v>
      </c>
      <c r="BN3">
        <v>0</v>
      </c>
      <c r="BO3">
        <v>0</v>
      </c>
      <c r="BP3">
        <v>0</v>
      </c>
      <c r="BQ3">
        <v>0</v>
      </c>
      <c r="BR3">
        <v>0</v>
      </c>
      <c r="BS3">
        <v>0</v>
      </c>
      <c r="BT3">
        <v>0</v>
      </c>
      <c r="BU3">
        <v>0</v>
      </c>
      <c r="BV3">
        <v>0</v>
      </c>
      <c r="BW3">
        <v>0</v>
      </c>
      <c r="BX3">
        <v>0</v>
      </c>
      <c r="BY3">
        <v>0</v>
      </c>
      <c r="BZ3">
        <v>7.4074074071511911E-2</v>
      </c>
      <c r="CA3">
        <v>0</v>
      </c>
      <c r="CB3">
        <v>0</v>
      </c>
      <c r="CC3">
        <v>4.790419161676647E-2</v>
      </c>
      <c r="CD3">
        <v>0</v>
      </c>
      <c r="CE3">
        <v>3.7558685446009391E-2</v>
      </c>
      <c r="CF3">
        <v>0</v>
      </c>
      <c r="CI3" s="39">
        <v>12</v>
      </c>
      <c r="CJ3" s="39">
        <v>1</v>
      </c>
      <c r="CK3" s="2">
        <v>12</v>
      </c>
      <c r="CL3" s="39" t="s">
        <v>80</v>
      </c>
      <c r="CM3" s="39" t="s">
        <v>81</v>
      </c>
      <c r="CN3" s="39" t="s">
        <v>82</v>
      </c>
      <c r="CO3" s="39" t="s">
        <v>83</v>
      </c>
      <c r="CP3" s="39" t="s">
        <v>83</v>
      </c>
    </row>
    <row r="4" spans="2:94" x14ac:dyDescent="0.25">
      <c r="B4" t="s">
        <v>6241</v>
      </c>
      <c r="D4">
        <v>17</v>
      </c>
      <c r="E4">
        <v>0</v>
      </c>
      <c r="F4">
        <v>0</v>
      </c>
      <c r="G4">
        <v>0</v>
      </c>
      <c r="H4">
        <v>0</v>
      </c>
      <c r="I4">
        <v>0</v>
      </c>
      <c r="J4">
        <v>0</v>
      </c>
      <c r="K4">
        <v>0</v>
      </c>
      <c r="L4">
        <v>0</v>
      </c>
      <c r="M4">
        <v>0</v>
      </c>
      <c r="N4">
        <v>0</v>
      </c>
      <c r="O4">
        <v>0</v>
      </c>
      <c r="P4">
        <v>0</v>
      </c>
      <c r="Q4">
        <v>0</v>
      </c>
      <c r="R4">
        <v>4.8484848484848526E-2</v>
      </c>
      <c r="S4">
        <v>0</v>
      </c>
      <c r="T4">
        <v>0</v>
      </c>
      <c r="U4">
        <v>0</v>
      </c>
      <c r="V4">
        <v>0</v>
      </c>
      <c r="W4">
        <v>0</v>
      </c>
      <c r="X4">
        <v>0</v>
      </c>
      <c r="Y4">
        <v>0</v>
      </c>
      <c r="Z4">
        <v>0</v>
      </c>
      <c r="AA4">
        <v>0</v>
      </c>
      <c r="AB4">
        <v>0</v>
      </c>
      <c r="AF4">
        <v>17</v>
      </c>
      <c r="AG4">
        <v>0</v>
      </c>
      <c r="AH4">
        <v>0</v>
      </c>
      <c r="AI4">
        <v>0</v>
      </c>
      <c r="AJ4">
        <v>0</v>
      </c>
      <c r="AK4">
        <v>0</v>
      </c>
      <c r="AL4">
        <v>0</v>
      </c>
      <c r="AM4">
        <v>0</v>
      </c>
      <c r="AN4">
        <v>0</v>
      </c>
      <c r="AO4">
        <v>0</v>
      </c>
      <c r="AP4">
        <v>0</v>
      </c>
      <c r="AQ4">
        <v>0</v>
      </c>
      <c r="AR4">
        <v>0</v>
      </c>
      <c r="AS4">
        <v>0</v>
      </c>
      <c r="AT4">
        <v>4.8484848484848526E-2</v>
      </c>
      <c r="AU4">
        <v>0</v>
      </c>
      <c r="AV4">
        <v>0</v>
      </c>
      <c r="AW4">
        <v>0</v>
      </c>
      <c r="AX4">
        <v>0</v>
      </c>
      <c r="AY4">
        <v>0</v>
      </c>
      <c r="AZ4">
        <v>0</v>
      </c>
      <c r="BA4">
        <v>0</v>
      </c>
      <c r="BB4">
        <v>0</v>
      </c>
      <c r="BC4">
        <v>0</v>
      </c>
      <c r="BD4">
        <v>0</v>
      </c>
      <c r="BH4">
        <v>17</v>
      </c>
      <c r="BI4">
        <v>0</v>
      </c>
      <c r="BJ4">
        <v>0</v>
      </c>
      <c r="BK4">
        <v>0</v>
      </c>
      <c r="BL4">
        <v>0</v>
      </c>
      <c r="BM4">
        <v>0</v>
      </c>
      <c r="BN4">
        <v>0</v>
      </c>
      <c r="BO4">
        <v>0</v>
      </c>
      <c r="BP4">
        <v>0</v>
      </c>
      <c r="BQ4">
        <v>0</v>
      </c>
      <c r="BR4">
        <v>0</v>
      </c>
      <c r="BS4">
        <v>0</v>
      </c>
      <c r="BT4">
        <v>0</v>
      </c>
      <c r="BU4">
        <v>0</v>
      </c>
      <c r="BV4">
        <v>4.8484848484848526E-2</v>
      </c>
      <c r="BW4">
        <v>0</v>
      </c>
      <c r="BX4">
        <v>0</v>
      </c>
      <c r="BY4">
        <v>0</v>
      </c>
      <c r="BZ4">
        <v>0</v>
      </c>
      <c r="CA4">
        <v>0</v>
      </c>
      <c r="CB4">
        <v>0</v>
      </c>
      <c r="CC4">
        <v>0</v>
      </c>
      <c r="CD4">
        <v>0</v>
      </c>
      <c r="CE4">
        <v>0</v>
      </c>
      <c r="CF4">
        <v>0</v>
      </c>
      <c r="CI4" s="39">
        <v>17</v>
      </c>
      <c r="CJ4" s="39">
        <v>1</v>
      </c>
      <c r="CK4" s="2">
        <v>17</v>
      </c>
      <c r="CL4" s="39" t="s">
        <v>84</v>
      </c>
      <c r="CM4" s="39" t="s">
        <v>85</v>
      </c>
      <c r="CN4" s="39" t="s">
        <v>86</v>
      </c>
      <c r="CO4" s="39" t="s">
        <v>87</v>
      </c>
      <c r="CP4" s="39" t="s">
        <v>87</v>
      </c>
    </row>
    <row r="5" spans="2:94" x14ac:dyDescent="0.25">
      <c r="D5">
        <v>24</v>
      </c>
      <c r="E5">
        <v>0</v>
      </c>
      <c r="F5">
        <v>0</v>
      </c>
      <c r="G5">
        <v>0</v>
      </c>
      <c r="H5">
        <v>0</v>
      </c>
      <c r="I5">
        <v>0</v>
      </c>
      <c r="J5">
        <v>0</v>
      </c>
      <c r="K5">
        <v>0</v>
      </c>
      <c r="L5">
        <v>0</v>
      </c>
      <c r="M5">
        <v>0</v>
      </c>
      <c r="N5">
        <v>0</v>
      </c>
      <c r="O5">
        <v>0</v>
      </c>
      <c r="P5">
        <v>0</v>
      </c>
      <c r="Q5">
        <v>0</v>
      </c>
      <c r="R5">
        <v>-4.8484848484848526E-2</v>
      </c>
      <c r="S5">
        <v>0</v>
      </c>
      <c r="T5">
        <v>0</v>
      </c>
      <c r="U5">
        <v>0</v>
      </c>
      <c r="V5">
        <v>0</v>
      </c>
      <c r="W5">
        <v>0</v>
      </c>
      <c r="X5">
        <v>0</v>
      </c>
      <c r="Y5">
        <v>0</v>
      </c>
      <c r="Z5">
        <v>0</v>
      </c>
      <c r="AA5">
        <v>0</v>
      </c>
      <c r="AB5">
        <v>0</v>
      </c>
      <c r="AF5">
        <v>24</v>
      </c>
      <c r="AG5">
        <v>0</v>
      </c>
      <c r="AH5">
        <v>0</v>
      </c>
      <c r="AI5">
        <v>0</v>
      </c>
      <c r="AJ5">
        <v>0</v>
      </c>
      <c r="AK5">
        <v>0</v>
      </c>
      <c r="AL5">
        <v>0</v>
      </c>
      <c r="AM5">
        <v>0</v>
      </c>
      <c r="AN5">
        <v>0</v>
      </c>
      <c r="AO5">
        <v>0</v>
      </c>
      <c r="AP5">
        <v>0</v>
      </c>
      <c r="AQ5">
        <v>0</v>
      </c>
      <c r="AR5">
        <v>0</v>
      </c>
      <c r="AS5">
        <v>0</v>
      </c>
      <c r="AT5">
        <v>-4.8484848484848526E-2</v>
      </c>
      <c r="AU5">
        <v>0</v>
      </c>
      <c r="AV5">
        <v>0</v>
      </c>
      <c r="AW5">
        <v>0</v>
      </c>
      <c r="AX5">
        <v>0</v>
      </c>
      <c r="AY5">
        <v>0</v>
      </c>
      <c r="AZ5">
        <v>0</v>
      </c>
      <c r="BA5">
        <v>0</v>
      </c>
      <c r="BB5">
        <v>0</v>
      </c>
      <c r="BC5">
        <v>0</v>
      </c>
      <c r="BD5">
        <v>0</v>
      </c>
      <c r="BH5">
        <v>24</v>
      </c>
      <c r="BI5">
        <v>0</v>
      </c>
      <c r="BJ5">
        <v>0</v>
      </c>
      <c r="BK5">
        <v>0</v>
      </c>
      <c r="BL5">
        <v>0</v>
      </c>
      <c r="BM5">
        <v>0</v>
      </c>
      <c r="BN5">
        <v>0</v>
      </c>
      <c r="BO5">
        <v>0</v>
      </c>
      <c r="BP5">
        <v>0</v>
      </c>
      <c r="BQ5">
        <v>0</v>
      </c>
      <c r="BR5">
        <v>0</v>
      </c>
      <c r="BS5">
        <v>0</v>
      </c>
      <c r="BT5">
        <v>0</v>
      </c>
      <c r="BU5">
        <v>0</v>
      </c>
      <c r="BV5">
        <v>-4.8484848484848526E-2</v>
      </c>
      <c r="BW5">
        <v>0</v>
      </c>
      <c r="BX5">
        <v>0</v>
      </c>
      <c r="BY5">
        <v>0</v>
      </c>
      <c r="BZ5">
        <v>0</v>
      </c>
      <c r="CA5">
        <v>0</v>
      </c>
      <c r="CB5">
        <v>0</v>
      </c>
      <c r="CC5">
        <v>0</v>
      </c>
      <c r="CD5">
        <v>0</v>
      </c>
      <c r="CE5">
        <v>0</v>
      </c>
      <c r="CF5">
        <v>0</v>
      </c>
      <c r="CI5" s="39">
        <v>24</v>
      </c>
      <c r="CJ5" s="39">
        <v>1</v>
      </c>
      <c r="CK5" s="2">
        <v>24</v>
      </c>
      <c r="CL5" s="39" t="s">
        <v>768</v>
      </c>
      <c r="CM5" s="39" t="s">
        <v>769</v>
      </c>
      <c r="CN5" s="39" t="s">
        <v>770</v>
      </c>
      <c r="CO5" s="39" t="s">
        <v>771</v>
      </c>
      <c r="CP5" s="39" t="s">
        <v>771</v>
      </c>
    </row>
    <row r="6" spans="2:94" x14ac:dyDescent="0.25">
      <c r="D6">
        <v>36</v>
      </c>
      <c r="E6">
        <v>0</v>
      </c>
      <c r="F6">
        <v>0</v>
      </c>
      <c r="G6">
        <v>0</v>
      </c>
      <c r="H6">
        <v>0</v>
      </c>
      <c r="I6">
        <v>0</v>
      </c>
      <c r="J6">
        <v>0</v>
      </c>
      <c r="K6">
        <v>0</v>
      </c>
      <c r="L6">
        <v>3.0651340996168581E-2</v>
      </c>
      <c r="M6">
        <v>0</v>
      </c>
      <c r="N6">
        <v>0</v>
      </c>
      <c r="O6">
        <v>0</v>
      </c>
      <c r="P6">
        <v>0</v>
      </c>
      <c r="Q6">
        <v>0</v>
      </c>
      <c r="R6">
        <v>0</v>
      </c>
      <c r="S6">
        <v>0</v>
      </c>
      <c r="T6">
        <v>0</v>
      </c>
      <c r="U6">
        <v>0</v>
      </c>
      <c r="V6">
        <v>0</v>
      </c>
      <c r="W6">
        <v>0</v>
      </c>
      <c r="X6">
        <v>0</v>
      </c>
      <c r="Y6">
        <v>0</v>
      </c>
      <c r="Z6">
        <v>0</v>
      </c>
      <c r="AA6">
        <v>0</v>
      </c>
      <c r="AB6">
        <v>0</v>
      </c>
      <c r="AF6">
        <v>36</v>
      </c>
      <c r="AG6">
        <v>0</v>
      </c>
      <c r="AH6">
        <v>0</v>
      </c>
      <c r="AI6">
        <v>0</v>
      </c>
      <c r="AJ6">
        <v>0</v>
      </c>
      <c r="AK6">
        <v>0</v>
      </c>
      <c r="AL6">
        <v>0</v>
      </c>
      <c r="AM6">
        <v>0</v>
      </c>
      <c r="AN6">
        <v>3.0651340996168581E-2</v>
      </c>
      <c r="AO6">
        <v>0</v>
      </c>
      <c r="AP6">
        <v>0</v>
      </c>
      <c r="AQ6">
        <v>0</v>
      </c>
      <c r="AR6">
        <v>0</v>
      </c>
      <c r="AS6">
        <v>0</v>
      </c>
      <c r="AT6">
        <v>0</v>
      </c>
      <c r="AU6">
        <v>0</v>
      </c>
      <c r="AV6">
        <v>0</v>
      </c>
      <c r="AW6">
        <v>0</v>
      </c>
      <c r="AX6">
        <v>0</v>
      </c>
      <c r="AY6">
        <v>0</v>
      </c>
      <c r="AZ6">
        <v>0</v>
      </c>
      <c r="BA6">
        <v>0</v>
      </c>
      <c r="BB6">
        <v>0</v>
      </c>
      <c r="BC6">
        <v>0</v>
      </c>
      <c r="BD6">
        <v>0</v>
      </c>
      <c r="BH6">
        <v>36</v>
      </c>
      <c r="BI6">
        <v>0</v>
      </c>
      <c r="BJ6">
        <v>0</v>
      </c>
      <c r="BK6">
        <v>0</v>
      </c>
      <c r="BL6">
        <v>0</v>
      </c>
      <c r="BM6">
        <v>0</v>
      </c>
      <c r="BN6">
        <v>0</v>
      </c>
      <c r="BO6">
        <v>0</v>
      </c>
      <c r="BP6">
        <v>3.0651340996168581E-2</v>
      </c>
      <c r="BQ6">
        <v>0</v>
      </c>
      <c r="BR6">
        <v>0</v>
      </c>
      <c r="BS6">
        <v>0</v>
      </c>
      <c r="BT6">
        <v>0</v>
      </c>
      <c r="BU6">
        <v>0</v>
      </c>
      <c r="BV6">
        <v>0</v>
      </c>
      <c r="BW6">
        <v>0</v>
      </c>
      <c r="BX6">
        <v>0</v>
      </c>
      <c r="BY6">
        <v>0</v>
      </c>
      <c r="BZ6">
        <v>0</v>
      </c>
      <c r="CA6">
        <v>0</v>
      </c>
      <c r="CB6">
        <v>0</v>
      </c>
      <c r="CC6">
        <v>0</v>
      </c>
      <c r="CD6">
        <v>0</v>
      </c>
      <c r="CE6">
        <v>0</v>
      </c>
      <c r="CF6">
        <v>0</v>
      </c>
      <c r="CI6" s="39">
        <v>36</v>
      </c>
      <c r="CJ6" s="39">
        <v>1</v>
      </c>
      <c r="CK6" s="2">
        <v>36</v>
      </c>
      <c r="CL6" s="39" t="s">
        <v>88</v>
      </c>
      <c r="CM6" s="39" t="s">
        <v>89</v>
      </c>
      <c r="CN6" s="39" t="s">
        <v>90</v>
      </c>
      <c r="CO6" s="39" t="s">
        <v>91</v>
      </c>
      <c r="CP6" s="39" t="s">
        <v>619</v>
      </c>
    </row>
    <row r="7" spans="2:94" x14ac:dyDescent="0.25">
      <c r="D7">
        <v>42</v>
      </c>
      <c r="E7">
        <v>0</v>
      </c>
      <c r="F7">
        <v>0</v>
      </c>
      <c r="G7">
        <v>0</v>
      </c>
      <c r="H7">
        <v>0</v>
      </c>
      <c r="I7">
        <v>0</v>
      </c>
      <c r="J7">
        <v>0</v>
      </c>
      <c r="K7">
        <v>0</v>
      </c>
      <c r="L7">
        <v>0</v>
      </c>
      <c r="M7">
        <v>0</v>
      </c>
      <c r="N7">
        <v>0</v>
      </c>
      <c r="O7">
        <v>0</v>
      </c>
      <c r="P7">
        <v>0</v>
      </c>
      <c r="Q7">
        <v>0</v>
      </c>
      <c r="R7">
        <v>0</v>
      </c>
      <c r="S7">
        <v>3.5087719298245612E-2</v>
      </c>
      <c r="T7">
        <v>0</v>
      </c>
      <c r="U7">
        <v>0</v>
      </c>
      <c r="V7">
        <v>0</v>
      </c>
      <c r="W7">
        <v>0</v>
      </c>
      <c r="X7">
        <v>0</v>
      </c>
      <c r="Y7">
        <v>0</v>
      </c>
      <c r="Z7">
        <v>0</v>
      </c>
      <c r="AA7">
        <v>0</v>
      </c>
      <c r="AB7">
        <v>0</v>
      </c>
      <c r="AF7">
        <v>42</v>
      </c>
      <c r="AG7">
        <v>0</v>
      </c>
      <c r="AH7">
        <v>0</v>
      </c>
      <c r="AI7">
        <v>0</v>
      </c>
      <c r="AJ7">
        <v>0</v>
      </c>
      <c r="AK7">
        <v>0</v>
      </c>
      <c r="AL7">
        <v>0</v>
      </c>
      <c r="AM7">
        <v>0</v>
      </c>
      <c r="AN7">
        <v>0</v>
      </c>
      <c r="AO7">
        <v>0</v>
      </c>
      <c r="AP7">
        <v>0</v>
      </c>
      <c r="AQ7">
        <v>0</v>
      </c>
      <c r="AR7">
        <v>0</v>
      </c>
      <c r="AS7">
        <v>0</v>
      </c>
      <c r="AT7">
        <v>0</v>
      </c>
      <c r="AU7">
        <v>3.5087719298245612E-2</v>
      </c>
      <c r="AV7">
        <v>0</v>
      </c>
      <c r="AW7">
        <v>0</v>
      </c>
      <c r="AX7">
        <v>0</v>
      </c>
      <c r="AY7">
        <v>0</v>
      </c>
      <c r="AZ7">
        <v>0</v>
      </c>
      <c r="BA7">
        <v>0</v>
      </c>
      <c r="BB7">
        <v>0</v>
      </c>
      <c r="BC7">
        <v>0</v>
      </c>
      <c r="BD7">
        <v>0</v>
      </c>
      <c r="BH7">
        <v>42</v>
      </c>
      <c r="BI7">
        <v>0</v>
      </c>
      <c r="BJ7">
        <v>0</v>
      </c>
      <c r="BK7">
        <v>0</v>
      </c>
      <c r="BL7">
        <v>0</v>
      </c>
      <c r="BM7">
        <v>0</v>
      </c>
      <c r="BN7">
        <v>0</v>
      </c>
      <c r="BO7">
        <v>0</v>
      </c>
      <c r="BP7">
        <v>0</v>
      </c>
      <c r="BQ7">
        <v>0</v>
      </c>
      <c r="BR7">
        <v>0</v>
      </c>
      <c r="BS7">
        <v>0</v>
      </c>
      <c r="BT7">
        <v>0</v>
      </c>
      <c r="BU7">
        <v>0</v>
      </c>
      <c r="BV7">
        <v>0</v>
      </c>
      <c r="BW7">
        <v>3.5087719298245612E-2</v>
      </c>
      <c r="BX7">
        <v>0</v>
      </c>
      <c r="BY7">
        <v>0</v>
      </c>
      <c r="BZ7">
        <v>0</v>
      </c>
      <c r="CA7">
        <v>0</v>
      </c>
      <c r="CB7">
        <v>0</v>
      </c>
      <c r="CC7">
        <v>0</v>
      </c>
      <c r="CD7">
        <v>0</v>
      </c>
      <c r="CE7">
        <v>0</v>
      </c>
      <c r="CF7">
        <v>0</v>
      </c>
      <c r="CI7" s="39">
        <v>42</v>
      </c>
      <c r="CJ7" s="39">
        <v>1</v>
      </c>
      <c r="CK7" s="2">
        <v>42</v>
      </c>
      <c r="CL7" s="39" t="s">
        <v>92</v>
      </c>
      <c r="CM7" s="39" t="s">
        <v>93</v>
      </c>
      <c r="CN7" s="39" t="s">
        <v>94</v>
      </c>
      <c r="CO7" s="39" t="s">
        <v>95</v>
      </c>
      <c r="CP7" s="39" t="s">
        <v>620</v>
      </c>
    </row>
    <row r="8" spans="2:94" x14ac:dyDescent="0.25">
      <c r="D8">
        <v>48</v>
      </c>
      <c r="E8">
        <v>-4.2105263157894743E-2</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F8">
        <v>48</v>
      </c>
      <c r="AG8">
        <v>-4.2105263157894743E-2</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H8">
        <v>48</v>
      </c>
      <c r="BI8">
        <v>-4.2105263157894743E-2</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I8" s="39">
        <v>48</v>
      </c>
      <c r="CJ8" s="39">
        <v>1</v>
      </c>
      <c r="CK8" s="2">
        <v>48</v>
      </c>
      <c r="CL8" s="39" t="s">
        <v>96</v>
      </c>
      <c r="CM8" s="39" t="s">
        <v>97</v>
      </c>
      <c r="CN8" s="39" t="s">
        <v>98</v>
      </c>
      <c r="CO8" s="39" t="s">
        <v>99</v>
      </c>
      <c r="CP8" s="39" t="s">
        <v>99</v>
      </c>
    </row>
    <row r="9" spans="2:94" x14ac:dyDescent="0.25">
      <c r="D9">
        <v>56</v>
      </c>
      <c r="E9">
        <v>0</v>
      </c>
      <c r="F9">
        <v>0</v>
      </c>
      <c r="G9">
        <v>0</v>
      </c>
      <c r="H9">
        <v>0</v>
      </c>
      <c r="I9">
        <v>0</v>
      </c>
      <c r="J9">
        <v>0</v>
      </c>
      <c r="K9">
        <v>0</v>
      </c>
      <c r="L9">
        <v>0</v>
      </c>
      <c r="M9">
        <v>0</v>
      </c>
      <c r="N9">
        <v>0</v>
      </c>
      <c r="O9">
        <v>0</v>
      </c>
      <c r="P9">
        <v>0</v>
      </c>
      <c r="Q9">
        <v>0</v>
      </c>
      <c r="R9">
        <v>0</v>
      </c>
      <c r="S9">
        <v>0</v>
      </c>
      <c r="T9">
        <v>0</v>
      </c>
      <c r="U9">
        <v>0</v>
      </c>
      <c r="V9">
        <v>0</v>
      </c>
      <c r="W9">
        <v>0</v>
      </c>
      <c r="X9">
        <v>0</v>
      </c>
      <c r="Y9">
        <v>0</v>
      </c>
      <c r="Z9">
        <v>8.7912087905341663E-2</v>
      </c>
      <c r="AA9">
        <v>0</v>
      </c>
      <c r="AB9">
        <v>0</v>
      </c>
      <c r="AF9">
        <v>56</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8.7912087905341663E-2</v>
      </c>
      <c r="BC9">
        <v>0</v>
      </c>
      <c r="BD9">
        <v>0</v>
      </c>
      <c r="BH9">
        <v>56</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8.7912087905341663E-2</v>
      </c>
      <c r="CE9">
        <v>0</v>
      </c>
      <c r="CF9">
        <v>0</v>
      </c>
      <c r="CI9" s="39">
        <v>56</v>
      </c>
      <c r="CJ9" s="39">
        <v>1</v>
      </c>
      <c r="CK9" s="2">
        <v>56</v>
      </c>
      <c r="CL9" s="39" t="s">
        <v>100</v>
      </c>
      <c r="CM9" s="39" t="s">
        <v>101</v>
      </c>
      <c r="CN9" s="39" t="s">
        <v>102</v>
      </c>
      <c r="CO9" s="39" t="s">
        <v>103</v>
      </c>
      <c r="CP9" s="39" t="s">
        <v>621</v>
      </c>
    </row>
    <row r="10" spans="2:94" x14ac:dyDescent="0.25">
      <c r="D10">
        <v>57</v>
      </c>
      <c r="E10">
        <v>0</v>
      </c>
      <c r="F10">
        <v>0</v>
      </c>
      <c r="G10">
        <v>0</v>
      </c>
      <c r="H10">
        <v>0</v>
      </c>
      <c r="I10">
        <v>0</v>
      </c>
      <c r="J10">
        <v>0</v>
      </c>
      <c r="K10">
        <v>0</v>
      </c>
      <c r="L10">
        <v>3.0651340996168581E-2</v>
      </c>
      <c r="M10">
        <v>0</v>
      </c>
      <c r="N10">
        <v>0</v>
      </c>
      <c r="O10">
        <v>8.7912087912087919E-2</v>
      </c>
      <c r="P10">
        <v>0</v>
      </c>
      <c r="Q10">
        <v>0</v>
      </c>
      <c r="R10">
        <v>0</v>
      </c>
      <c r="S10">
        <v>0</v>
      </c>
      <c r="T10">
        <v>0</v>
      </c>
      <c r="U10">
        <v>0</v>
      </c>
      <c r="V10">
        <v>0</v>
      </c>
      <c r="W10">
        <v>0</v>
      </c>
      <c r="X10">
        <v>0</v>
      </c>
      <c r="Y10">
        <v>0</v>
      </c>
      <c r="Z10">
        <v>0</v>
      </c>
      <c r="AA10">
        <v>0</v>
      </c>
      <c r="AB10">
        <v>0</v>
      </c>
      <c r="AF10">
        <v>57</v>
      </c>
      <c r="AG10">
        <v>0</v>
      </c>
      <c r="AH10">
        <v>0</v>
      </c>
      <c r="AI10">
        <v>0</v>
      </c>
      <c r="AJ10">
        <v>0</v>
      </c>
      <c r="AK10">
        <v>0</v>
      </c>
      <c r="AL10">
        <v>0</v>
      </c>
      <c r="AM10">
        <v>0</v>
      </c>
      <c r="AN10">
        <v>3.0651340996168581E-2</v>
      </c>
      <c r="AO10">
        <v>0</v>
      </c>
      <c r="AP10">
        <v>0</v>
      </c>
      <c r="AQ10">
        <v>8.7912087912087919E-2</v>
      </c>
      <c r="AR10">
        <v>0</v>
      </c>
      <c r="AS10">
        <v>0</v>
      </c>
      <c r="AT10">
        <v>0</v>
      </c>
      <c r="AU10">
        <v>0</v>
      </c>
      <c r="AV10">
        <v>0</v>
      </c>
      <c r="AW10">
        <v>0</v>
      </c>
      <c r="AX10">
        <v>0</v>
      </c>
      <c r="AY10">
        <v>0</v>
      </c>
      <c r="AZ10">
        <v>0</v>
      </c>
      <c r="BA10">
        <v>0</v>
      </c>
      <c r="BB10">
        <v>0</v>
      </c>
      <c r="BC10">
        <v>0</v>
      </c>
      <c r="BD10">
        <v>0</v>
      </c>
      <c r="BH10">
        <v>57</v>
      </c>
      <c r="BI10">
        <v>0</v>
      </c>
      <c r="BJ10">
        <v>0</v>
      </c>
      <c r="BK10">
        <v>0</v>
      </c>
      <c r="BL10">
        <v>0</v>
      </c>
      <c r="BM10">
        <v>0</v>
      </c>
      <c r="BN10">
        <v>0</v>
      </c>
      <c r="BO10">
        <v>0</v>
      </c>
      <c r="BP10">
        <v>3.0651340996168581E-2</v>
      </c>
      <c r="BQ10">
        <v>0</v>
      </c>
      <c r="BR10">
        <v>0</v>
      </c>
      <c r="BS10">
        <v>8.7912087912087919E-2</v>
      </c>
      <c r="BT10">
        <v>0</v>
      </c>
      <c r="BU10">
        <v>0</v>
      </c>
      <c r="BV10">
        <v>0</v>
      </c>
      <c r="BW10">
        <v>0</v>
      </c>
      <c r="BX10">
        <v>0</v>
      </c>
      <c r="BY10">
        <v>0</v>
      </c>
      <c r="BZ10">
        <v>0</v>
      </c>
      <c r="CA10">
        <v>0</v>
      </c>
      <c r="CB10">
        <v>0</v>
      </c>
      <c r="CC10">
        <v>0</v>
      </c>
      <c r="CD10">
        <v>0</v>
      </c>
      <c r="CE10">
        <v>0</v>
      </c>
      <c r="CF10">
        <v>0</v>
      </c>
      <c r="CI10" s="39">
        <v>57</v>
      </c>
      <c r="CJ10" s="39">
        <v>1</v>
      </c>
      <c r="CK10" s="2">
        <v>57</v>
      </c>
      <c r="CL10" s="39" t="s">
        <v>104</v>
      </c>
      <c r="CM10" s="39" t="s">
        <v>105</v>
      </c>
      <c r="CN10" s="39" t="s">
        <v>106</v>
      </c>
      <c r="CO10" s="39" t="s">
        <v>107</v>
      </c>
      <c r="CP10" s="39" t="s">
        <v>107</v>
      </c>
    </row>
    <row r="11" spans="2:94" x14ac:dyDescent="0.25">
      <c r="D11">
        <v>58</v>
      </c>
      <c r="E11">
        <v>8.4210526315789486E-2</v>
      </c>
      <c r="F11">
        <v>0.15094339622641509</v>
      </c>
      <c r="G11">
        <v>7.4766355137524304E-2</v>
      </c>
      <c r="H11">
        <v>0.1</v>
      </c>
      <c r="I11">
        <v>0.11428571428186517</v>
      </c>
      <c r="J11">
        <v>5.6737588652482275E-2</v>
      </c>
      <c r="K11">
        <v>7.9207920792079195E-2</v>
      </c>
      <c r="L11">
        <v>9.1954022988505746E-2</v>
      </c>
      <c r="M11">
        <v>8.4210526315789486E-2</v>
      </c>
      <c r="N11">
        <v>5.4421768707482998E-2</v>
      </c>
      <c r="O11">
        <v>8.7912087912087919E-2</v>
      </c>
      <c r="P11">
        <v>4.7619047619047623E-2</v>
      </c>
      <c r="Q11">
        <v>0.1170731707317073</v>
      </c>
      <c r="R11">
        <v>4.8484848484848464E-2</v>
      </c>
      <c r="S11">
        <v>0.10526315789473684</v>
      </c>
      <c r="T11">
        <v>0.10526315789074882</v>
      </c>
      <c r="U11">
        <v>0.11267605633802816</v>
      </c>
      <c r="V11">
        <v>7.4074074071511911E-2</v>
      </c>
      <c r="W11">
        <v>5.0632911392405063E-2</v>
      </c>
      <c r="X11">
        <v>8.6956521739130446E-2</v>
      </c>
      <c r="Y11">
        <v>4.790419161676647E-2</v>
      </c>
      <c r="Z11">
        <v>8.7912087905341663E-2</v>
      </c>
      <c r="AA11">
        <v>7.5117370892018781E-2</v>
      </c>
      <c r="AB11">
        <v>0.10738255033557048</v>
      </c>
      <c r="AF11" s="3">
        <v>58</v>
      </c>
      <c r="AG11">
        <v>8.4210526315789486E-2</v>
      </c>
      <c r="AH11">
        <v>0.15094339622641509</v>
      </c>
      <c r="AI11">
        <v>7.4766355137524304E-2</v>
      </c>
      <c r="AJ11">
        <v>0.1</v>
      </c>
      <c r="AK11">
        <v>0.11428571428186517</v>
      </c>
      <c r="AL11">
        <v>5.6737588652482275E-2</v>
      </c>
      <c r="AM11">
        <v>7.9207920792079195E-2</v>
      </c>
      <c r="AN11">
        <v>9.1954022988505746E-2</v>
      </c>
      <c r="AO11">
        <v>8.4210526315789486E-2</v>
      </c>
      <c r="AP11">
        <v>5.4421768707482998E-2</v>
      </c>
      <c r="AQ11">
        <v>8.7912087912087919E-2</v>
      </c>
      <c r="AR11">
        <v>4.7619047619047623E-2</v>
      </c>
      <c r="AS11">
        <v>0.1170731707317073</v>
      </c>
      <c r="AT11">
        <v>4.8484848484848464E-2</v>
      </c>
      <c r="AU11">
        <v>0.10526315789473684</v>
      </c>
      <c r="AV11">
        <v>0.10526315789074882</v>
      </c>
      <c r="AW11">
        <v>0.11267605633802816</v>
      </c>
      <c r="AX11">
        <v>7.4074074071511911E-2</v>
      </c>
      <c r="AY11">
        <v>5.0632911392405063E-2</v>
      </c>
      <c r="AZ11">
        <v>8.6956521739130446E-2</v>
      </c>
      <c r="BA11">
        <v>4.790419161676647E-2</v>
      </c>
      <c r="BB11">
        <v>8.7912087905341663E-2</v>
      </c>
      <c r="BC11">
        <v>7.5117370892018781E-2</v>
      </c>
      <c r="BD11">
        <v>0.10738255033557048</v>
      </c>
      <c r="BH11" s="3">
        <v>58</v>
      </c>
      <c r="BI11" s="3">
        <v>0</v>
      </c>
      <c r="BJ11" s="3">
        <v>0</v>
      </c>
      <c r="BK11" s="3">
        <v>0</v>
      </c>
      <c r="BL11" s="3">
        <v>0</v>
      </c>
      <c r="BM11" s="3">
        <v>0</v>
      </c>
      <c r="BN11" s="3">
        <v>0</v>
      </c>
      <c r="BO11" s="3">
        <v>0</v>
      </c>
      <c r="BP11" s="3">
        <v>0</v>
      </c>
      <c r="BQ11" s="3">
        <v>0</v>
      </c>
      <c r="BR11" s="3">
        <v>0</v>
      </c>
      <c r="BS11" s="3">
        <v>0</v>
      </c>
      <c r="BT11" s="3">
        <v>0</v>
      </c>
      <c r="BU11" s="3">
        <v>0</v>
      </c>
      <c r="BV11" s="3">
        <v>0</v>
      </c>
      <c r="BW11" s="3">
        <v>0</v>
      </c>
      <c r="BX11" s="3">
        <v>0</v>
      </c>
      <c r="BY11" s="3">
        <v>0</v>
      </c>
      <c r="BZ11" s="3">
        <v>0</v>
      </c>
      <c r="CA11" s="3">
        <v>0</v>
      </c>
      <c r="CB11" s="3">
        <v>0</v>
      </c>
      <c r="CC11" s="3">
        <v>0</v>
      </c>
      <c r="CD11" s="3">
        <v>0</v>
      </c>
      <c r="CE11" s="3">
        <v>0</v>
      </c>
      <c r="CF11" s="3">
        <v>0</v>
      </c>
      <c r="CI11" s="39">
        <v>58</v>
      </c>
      <c r="CJ11" s="39">
        <v>1</v>
      </c>
      <c r="CK11" s="2">
        <v>58</v>
      </c>
      <c r="CL11" s="39" t="s">
        <v>108</v>
      </c>
      <c r="CM11" s="39" t="s">
        <v>109</v>
      </c>
      <c r="CN11" s="39" t="s">
        <v>110</v>
      </c>
      <c r="CO11" s="39" t="s">
        <v>111</v>
      </c>
      <c r="CP11" s="39" t="s">
        <v>622</v>
      </c>
    </row>
    <row r="12" spans="2:94" x14ac:dyDescent="0.25">
      <c r="D12">
        <v>60</v>
      </c>
      <c r="E12">
        <v>0</v>
      </c>
      <c r="F12">
        <v>0</v>
      </c>
      <c r="G12">
        <v>-7.4766355137524318E-2</v>
      </c>
      <c r="H12">
        <v>0</v>
      </c>
      <c r="I12">
        <v>0</v>
      </c>
      <c r="J12">
        <v>-5.6737588652482275E-2</v>
      </c>
      <c r="K12">
        <v>-7.9207920792079195E-2</v>
      </c>
      <c r="L12">
        <v>-3.0651340996168581E-2</v>
      </c>
      <c r="M12">
        <v>-8.4210526315789486E-2</v>
      </c>
      <c r="N12">
        <v>-5.4421768707482998E-2</v>
      </c>
      <c r="O12">
        <v>0</v>
      </c>
      <c r="P12">
        <v>-4.7619047619047623E-2</v>
      </c>
      <c r="Q12">
        <v>0</v>
      </c>
      <c r="R12">
        <v>-4.8484848484848464E-2</v>
      </c>
      <c r="S12">
        <v>-3.5087719298245612E-2</v>
      </c>
      <c r="T12">
        <v>0</v>
      </c>
      <c r="U12">
        <v>-3.7558685446009391E-2</v>
      </c>
      <c r="V12">
        <v>0</v>
      </c>
      <c r="W12">
        <v>-5.0632911392405063E-2</v>
      </c>
      <c r="X12">
        <v>0</v>
      </c>
      <c r="Y12">
        <v>0</v>
      </c>
      <c r="Z12">
        <v>0</v>
      </c>
      <c r="AA12">
        <v>0</v>
      </c>
      <c r="AB12">
        <v>-5.369127516778522E-2</v>
      </c>
      <c r="AF12" s="3">
        <v>60</v>
      </c>
      <c r="AG12">
        <v>0</v>
      </c>
      <c r="AH12">
        <v>0</v>
      </c>
      <c r="AI12">
        <v>-7.4766355137524318E-2</v>
      </c>
      <c r="AJ12">
        <v>0</v>
      </c>
      <c r="AK12">
        <v>0</v>
      </c>
      <c r="AL12">
        <v>-5.6737588652482275E-2</v>
      </c>
      <c r="AM12">
        <v>-7.9207920792079195E-2</v>
      </c>
      <c r="AN12">
        <v>-3.0651340996168581E-2</v>
      </c>
      <c r="AO12">
        <v>-8.4210526315789486E-2</v>
      </c>
      <c r="AP12">
        <v>-5.4421768707482998E-2</v>
      </c>
      <c r="AQ12">
        <v>0</v>
      </c>
      <c r="AR12">
        <v>-4.7619047619047623E-2</v>
      </c>
      <c r="AS12">
        <v>0</v>
      </c>
      <c r="AT12">
        <v>-4.8484848484848464E-2</v>
      </c>
      <c r="AU12">
        <v>-3.5087719298245612E-2</v>
      </c>
      <c r="AV12">
        <v>0</v>
      </c>
      <c r="AW12">
        <v>-3.7558685446009391E-2</v>
      </c>
      <c r="AX12">
        <v>0</v>
      </c>
      <c r="AY12">
        <v>-5.0632911392405063E-2</v>
      </c>
      <c r="AZ12">
        <v>0</v>
      </c>
      <c r="BA12">
        <v>0</v>
      </c>
      <c r="BB12">
        <v>0</v>
      </c>
      <c r="BC12">
        <v>0</v>
      </c>
      <c r="BD12">
        <v>-5.369127516778522E-2</v>
      </c>
      <c r="BH12" s="3">
        <v>60</v>
      </c>
      <c r="BI12" s="3">
        <v>0</v>
      </c>
      <c r="BJ12" s="3">
        <v>0</v>
      </c>
      <c r="BK12" s="3">
        <v>0</v>
      </c>
      <c r="BL12" s="3">
        <v>0</v>
      </c>
      <c r="BM12" s="3">
        <v>0</v>
      </c>
      <c r="BN12" s="3">
        <v>0</v>
      </c>
      <c r="BO12" s="3">
        <v>0</v>
      </c>
      <c r="BP12" s="3">
        <v>0</v>
      </c>
      <c r="BQ12" s="3">
        <v>0</v>
      </c>
      <c r="BR12" s="3">
        <v>0</v>
      </c>
      <c r="BS12" s="3">
        <v>0</v>
      </c>
      <c r="BT12" s="3">
        <v>0</v>
      </c>
      <c r="BU12" s="3">
        <v>0</v>
      </c>
      <c r="BV12" s="3">
        <v>0</v>
      </c>
      <c r="BW12" s="3">
        <v>0</v>
      </c>
      <c r="BX12" s="3">
        <v>0</v>
      </c>
      <c r="BY12" s="3">
        <v>0</v>
      </c>
      <c r="BZ12" s="3">
        <v>0</v>
      </c>
      <c r="CA12" s="3">
        <v>0</v>
      </c>
      <c r="CB12" s="3">
        <v>0</v>
      </c>
      <c r="CC12" s="3">
        <v>0</v>
      </c>
      <c r="CD12" s="3">
        <v>0</v>
      </c>
      <c r="CE12" s="3">
        <v>0</v>
      </c>
      <c r="CF12" s="3">
        <v>0</v>
      </c>
      <c r="CI12" s="39">
        <v>60</v>
      </c>
      <c r="CJ12" s="39">
        <v>1</v>
      </c>
      <c r="CK12" s="2">
        <v>60</v>
      </c>
      <c r="CL12" s="39" t="s">
        <v>112</v>
      </c>
      <c r="CM12" s="39" t="s">
        <v>113</v>
      </c>
      <c r="CN12" s="39" t="s">
        <v>114</v>
      </c>
      <c r="CO12" s="39" t="s">
        <v>115</v>
      </c>
      <c r="CP12" s="39" t="s">
        <v>623</v>
      </c>
    </row>
    <row r="13" spans="2:94" x14ac:dyDescent="0.25">
      <c r="D13">
        <v>69</v>
      </c>
      <c r="E13">
        <v>0</v>
      </c>
      <c r="F13">
        <v>-0.15094339622641509</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F13">
        <v>69</v>
      </c>
      <c r="AG13">
        <v>0</v>
      </c>
      <c r="AH13">
        <v>-0.15094339622641509</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H13">
        <v>69</v>
      </c>
      <c r="BI13">
        <v>0</v>
      </c>
      <c r="BJ13">
        <v>-0.15094339622641509</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I13" s="39">
        <v>69</v>
      </c>
      <c r="CJ13" s="39">
        <v>1</v>
      </c>
      <c r="CK13" s="2">
        <v>69</v>
      </c>
      <c r="CL13" s="39" t="s">
        <v>116</v>
      </c>
      <c r="CM13" s="39" t="s">
        <v>117</v>
      </c>
      <c r="CN13" s="39" t="s">
        <v>118</v>
      </c>
      <c r="CO13" s="39" t="s">
        <v>119</v>
      </c>
      <c r="CP13" s="39" t="s">
        <v>119</v>
      </c>
    </row>
    <row r="14" spans="2:94" x14ac:dyDescent="0.25">
      <c r="D14">
        <v>76</v>
      </c>
      <c r="E14">
        <v>4.2105263157894743E-2</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F14">
        <v>76</v>
      </c>
      <c r="AG14">
        <v>4.2105263157894743E-2</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H14">
        <v>76</v>
      </c>
      <c r="BI14">
        <v>4.2105263157894743E-2</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I14" s="39">
        <v>76</v>
      </c>
      <c r="CJ14" s="39">
        <v>1</v>
      </c>
      <c r="CK14" s="2">
        <v>76</v>
      </c>
      <c r="CL14" s="39" t="s">
        <v>120</v>
      </c>
      <c r="CM14" s="39" t="s">
        <v>121</v>
      </c>
      <c r="CN14" s="39" t="s">
        <v>122</v>
      </c>
      <c r="CO14" s="39" t="s">
        <v>123</v>
      </c>
      <c r="CP14" s="39" t="s">
        <v>123</v>
      </c>
    </row>
    <row r="15" spans="2:94" x14ac:dyDescent="0.25">
      <c r="D15">
        <v>78</v>
      </c>
      <c r="E15">
        <v>0</v>
      </c>
      <c r="F15">
        <v>0.15094339622641509</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F15">
        <v>78</v>
      </c>
      <c r="AG15">
        <v>0</v>
      </c>
      <c r="AH15">
        <v>0.15094339622641509</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H15">
        <v>78</v>
      </c>
      <c r="BI15">
        <v>0</v>
      </c>
      <c r="BJ15">
        <v>0.15094339622641509</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I15" s="39">
        <v>78</v>
      </c>
      <c r="CJ15" s="39">
        <v>1</v>
      </c>
      <c r="CK15" s="2">
        <v>78</v>
      </c>
      <c r="CL15" s="39" t="s">
        <v>124</v>
      </c>
      <c r="CM15" s="39" t="s">
        <v>125</v>
      </c>
      <c r="CN15" s="39" t="s">
        <v>126</v>
      </c>
    </row>
    <row r="16" spans="2:94" x14ac:dyDescent="0.25">
      <c r="D16">
        <v>82</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8.7912087905341663E-2</v>
      </c>
      <c r="AA16">
        <v>0</v>
      </c>
      <c r="AB16">
        <v>0</v>
      </c>
      <c r="AF16">
        <v>82</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8.7912087905341663E-2</v>
      </c>
      <c r="BC16">
        <v>0</v>
      </c>
      <c r="BD16">
        <v>0</v>
      </c>
      <c r="BH16">
        <v>82</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8.7912087905341663E-2</v>
      </c>
      <c r="CE16">
        <v>0</v>
      </c>
      <c r="CF16">
        <v>0</v>
      </c>
      <c r="CI16" s="39">
        <v>82</v>
      </c>
      <c r="CJ16" s="39">
        <v>1</v>
      </c>
      <c r="CK16" s="2">
        <v>82</v>
      </c>
      <c r="CL16" s="39" t="s">
        <v>127</v>
      </c>
      <c r="CM16" s="39" t="s">
        <v>128</v>
      </c>
      <c r="CN16" s="39" t="s">
        <v>129</v>
      </c>
      <c r="CO16" s="39" t="s">
        <v>130</v>
      </c>
      <c r="CP16" s="39" t="s">
        <v>624</v>
      </c>
    </row>
    <row r="17" spans="4:94" x14ac:dyDescent="0.25">
      <c r="D17">
        <v>88</v>
      </c>
      <c r="E17">
        <v>8.4210526315789486E-2</v>
      </c>
      <c r="F17">
        <v>0.15094339622641509</v>
      </c>
      <c r="G17">
        <v>0.14953271027504861</v>
      </c>
      <c r="H17">
        <v>0.1</v>
      </c>
      <c r="I17">
        <v>0.11428571428186517</v>
      </c>
      <c r="J17">
        <v>0.11347517730496454</v>
      </c>
      <c r="K17">
        <v>7.9207920792079209E-2</v>
      </c>
      <c r="L17">
        <v>0.12260536398467432</v>
      </c>
      <c r="M17">
        <v>8.4210526315789458E-2</v>
      </c>
      <c r="N17">
        <v>0.10884353741496598</v>
      </c>
      <c r="O17">
        <v>8.7912087912087905E-2</v>
      </c>
      <c r="P17">
        <v>0.14285714285714285</v>
      </c>
      <c r="Q17">
        <v>0.15609756097560973</v>
      </c>
      <c r="R17">
        <v>9.6969696969696928E-2</v>
      </c>
      <c r="S17">
        <v>0.10526315789473684</v>
      </c>
      <c r="T17">
        <v>0.10526315789074882</v>
      </c>
      <c r="U17">
        <v>0.11267605633802816</v>
      </c>
      <c r="V17">
        <v>0.14814814814302385</v>
      </c>
      <c r="W17">
        <v>0.10126582278481014</v>
      </c>
      <c r="X17">
        <v>0.13043478260869565</v>
      </c>
      <c r="Y17">
        <v>0.14371257485029942</v>
      </c>
      <c r="Z17">
        <v>8.7912087905341663E-2</v>
      </c>
      <c r="AA17">
        <v>0.15023474178403756</v>
      </c>
      <c r="AB17">
        <v>0.10738255033557048</v>
      </c>
      <c r="AF17" s="3">
        <v>88</v>
      </c>
      <c r="AG17">
        <v>8.4210526315789486E-2</v>
      </c>
      <c r="AH17">
        <v>0.15094339622641509</v>
      </c>
      <c r="AI17">
        <v>0.14953271027504861</v>
      </c>
      <c r="AJ17">
        <v>0.1</v>
      </c>
      <c r="AK17">
        <v>0.11428571428186517</v>
      </c>
      <c r="AL17">
        <v>0.11347517730496454</v>
      </c>
      <c r="AM17">
        <v>7.9207920792079209E-2</v>
      </c>
      <c r="AN17">
        <v>0.12260536398467432</v>
      </c>
      <c r="AO17">
        <v>8.4210526315789458E-2</v>
      </c>
      <c r="AP17">
        <v>0.10884353741496598</v>
      </c>
      <c r="AQ17">
        <v>8.7912087912087905E-2</v>
      </c>
      <c r="AR17">
        <v>0.14285714285714285</v>
      </c>
      <c r="AS17">
        <v>0.15609756097560973</v>
      </c>
      <c r="AT17">
        <v>9.6969696969696928E-2</v>
      </c>
      <c r="AU17">
        <v>0.10526315789473684</v>
      </c>
      <c r="AV17">
        <v>0.10526315789074882</v>
      </c>
      <c r="AW17">
        <v>0.11267605633802816</v>
      </c>
      <c r="AX17">
        <v>0.14814814814302385</v>
      </c>
      <c r="AY17">
        <v>0.10126582278481014</v>
      </c>
      <c r="AZ17">
        <v>0.13043478260869565</v>
      </c>
      <c r="BA17">
        <v>0.14371257485029942</v>
      </c>
      <c r="BB17">
        <v>8.7912087905341663E-2</v>
      </c>
      <c r="BC17">
        <v>0.15023474178403756</v>
      </c>
      <c r="BD17">
        <v>0.10738255033557048</v>
      </c>
      <c r="BH17" s="3">
        <v>88</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I17" s="39">
        <v>88</v>
      </c>
      <c r="CJ17" s="39">
        <v>1</v>
      </c>
      <c r="CK17" s="2">
        <v>88</v>
      </c>
      <c r="CL17" s="39" t="s">
        <v>131</v>
      </c>
      <c r="CM17" s="39" t="s">
        <v>132</v>
      </c>
      <c r="CN17" s="39" t="s">
        <v>133</v>
      </c>
      <c r="CO17" s="39" t="s">
        <v>134</v>
      </c>
      <c r="CP17" s="39" t="s">
        <v>625</v>
      </c>
    </row>
    <row r="18" spans="4:94" x14ac:dyDescent="0.25">
      <c r="D18">
        <v>90</v>
      </c>
      <c r="E18">
        <v>0</v>
      </c>
      <c r="F18">
        <v>0</v>
      </c>
      <c r="G18">
        <v>0</v>
      </c>
      <c r="H18">
        <v>0</v>
      </c>
      <c r="I18">
        <v>0</v>
      </c>
      <c r="J18">
        <v>0</v>
      </c>
      <c r="K18">
        <v>0</v>
      </c>
      <c r="L18">
        <v>0</v>
      </c>
      <c r="M18">
        <v>0</v>
      </c>
      <c r="N18">
        <v>5.4421768707482984E-2</v>
      </c>
      <c r="O18">
        <v>0</v>
      </c>
      <c r="P18">
        <v>0</v>
      </c>
      <c r="Q18">
        <v>0</v>
      </c>
      <c r="R18">
        <v>0</v>
      </c>
      <c r="S18">
        <v>0</v>
      </c>
      <c r="T18">
        <v>0</v>
      </c>
      <c r="U18">
        <v>0</v>
      </c>
      <c r="V18">
        <v>0</v>
      </c>
      <c r="W18">
        <v>0</v>
      </c>
      <c r="X18">
        <v>0</v>
      </c>
      <c r="Y18">
        <v>0</v>
      </c>
      <c r="Z18">
        <v>0</v>
      </c>
      <c r="AA18">
        <v>0</v>
      </c>
      <c r="AB18">
        <v>0</v>
      </c>
      <c r="AF18">
        <v>90</v>
      </c>
      <c r="AG18">
        <v>0</v>
      </c>
      <c r="AH18">
        <v>0</v>
      </c>
      <c r="AI18">
        <v>0</v>
      </c>
      <c r="AJ18">
        <v>0</v>
      </c>
      <c r="AK18">
        <v>0</v>
      </c>
      <c r="AL18">
        <v>0</v>
      </c>
      <c r="AM18">
        <v>0</v>
      </c>
      <c r="AN18">
        <v>0</v>
      </c>
      <c r="AO18">
        <v>0</v>
      </c>
      <c r="AP18">
        <v>5.4421768707482984E-2</v>
      </c>
      <c r="AQ18">
        <v>0</v>
      </c>
      <c r="AR18">
        <v>0</v>
      </c>
      <c r="AS18">
        <v>0</v>
      </c>
      <c r="AT18">
        <v>0</v>
      </c>
      <c r="AU18">
        <v>0</v>
      </c>
      <c r="AV18">
        <v>0</v>
      </c>
      <c r="AW18">
        <v>0</v>
      </c>
      <c r="AX18">
        <v>0</v>
      </c>
      <c r="AY18">
        <v>0</v>
      </c>
      <c r="AZ18">
        <v>0</v>
      </c>
      <c r="BA18">
        <v>0</v>
      </c>
      <c r="BB18">
        <v>0</v>
      </c>
      <c r="BC18">
        <v>0</v>
      </c>
      <c r="BD18">
        <v>0</v>
      </c>
      <c r="BH18">
        <v>90</v>
      </c>
      <c r="BI18">
        <v>0</v>
      </c>
      <c r="BJ18">
        <v>0</v>
      </c>
      <c r="BK18">
        <v>0</v>
      </c>
      <c r="BL18">
        <v>0</v>
      </c>
      <c r="BM18">
        <v>0</v>
      </c>
      <c r="BN18">
        <v>0</v>
      </c>
      <c r="BO18">
        <v>0</v>
      </c>
      <c r="BP18">
        <v>0</v>
      </c>
      <c r="BQ18">
        <v>0</v>
      </c>
      <c r="BR18">
        <v>5.4421768707482984E-2</v>
      </c>
      <c r="BS18">
        <v>0</v>
      </c>
      <c r="BT18">
        <v>0</v>
      </c>
      <c r="BU18">
        <v>0</v>
      </c>
      <c r="BV18">
        <v>0</v>
      </c>
      <c r="BW18">
        <v>0</v>
      </c>
      <c r="BX18">
        <v>0</v>
      </c>
      <c r="BY18">
        <v>0</v>
      </c>
      <c r="BZ18">
        <v>0</v>
      </c>
      <c r="CA18">
        <v>0</v>
      </c>
      <c r="CB18">
        <v>0</v>
      </c>
      <c r="CC18">
        <v>0</v>
      </c>
      <c r="CD18">
        <v>0</v>
      </c>
      <c r="CE18">
        <v>0</v>
      </c>
      <c r="CF18">
        <v>0</v>
      </c>
      <c r="CI18" s="39">
        <v>90</v>
      </c>
      <c r="CJ18" s="39">
        <v>1</v>
      </c>
      <c r="CK18" s="2">
        <v>90</v>
      </c>
      <c r="CL18" s="39" t="s">
        <v>135</v>
      </c>
      <c r="CM18" s="39" t="s">
        <v>136</v>
      </c>
      <c r="CN18" s="39" t="s">
        <v>137</v>
      </c>
      <c r="CO18" s="39" t="s">
        <v>138</v>
      </c>
      <c r="CP18" s="39" t="s">
        <v>138</v>
      </c>
    </row>
    <row r="19" spans="4:94" x14ac:dyDescent="0.25">
      <c r="D19">
        <v>93</v>
      </c>
      <c r="E19">
        <v>0</v>
      </c>
      <c r="F19">
        <v>0</v>
      </c>
      <c r="G19">
        <v>0</v>
      </c>
      <c r="H19">
        <v>0</v>
      </c>
      <c r="I19">
        <v>0</v>
      </c>
      <c r="J19">
        <v>0</v>
      </c>
      <c r="K19">
        <v>0</v>
      </c>
      <c r="L19">
        <v>3.0651340996168581E-2</v>
      </c>
      <c r="M19">
        <v>0</v>
      </c>
      <c r="N19">
        <v>0</v>
      </c>
      <c r="O19">
        <v>0</v>
      </c>
      <c r="P19">
        <v>0</v>
      </c>
      <c r="Q19">
        <v>0</v>
      </c>
      <c r="R19">
        <v>0</v>
      </c>
      <c r="S19">
        <v>0</v>
      </c>
      <c r="T19">
        <v>0</v>
      </c>
      <c r="U19">
        <v>0</v>
      </c>
      <c r="V19">
        <v>0</v>
      </c>
      <c r="W19">
        <v>0</v>
      </c>
      <c r="X19">
        <v>0</v>
      </c>
      <c r="Y19">
        <v>0</v>
      </c>
      <c r="Z19">
        <v>0</v>
      </c>
      <c r="AA19">
        <v>0</v>
      </c>
      <c r="AB19">
        <v>0</v>
      </c>
      <c r="AF19">
        <v>93</v>
      </c>
      <c r="AG19">
        <v>0</v>
      </c>
      <c r="AH19">
        <v>0</v>
      </c>
      <c r="AI19">
        <v>0</v>
      </c>
      <c r="AJ19">
        <v>0</v>
      </c>
      <c r="AK19">
        <v>0</v>
      </c>
      <c r="AL19">
        <v>0</v>
      </c>
      <c r="AM19">
        <v>0</v>
      </c>
      <c r="AN19">
        <v>3.0651340996168581E-2</v>
      </c>
      <c r="AO19">
        <v>0</v>
      </c>
      <c r="AP19">
        <v>0</v>
      </c>
      <c r="AQ19">
        <v>0</v>
      </c>
      <c r="AR19">
        <v>0</v>
      </c>
      <c r="AS19">
        <v>0</v>
      </c>
      <c r="AT19">
        <v>0</v>
      </c>
      <c r="AU19">
        <v>0</v>
      </c>
      <c r="AV19">
        <v>0</v>
      </c>
      <c r="AW19">
        <v>0</v>
      </c>
      <c r="AX19">
        <v>0</v>
      </c>
      <c r="AY19">
        <v>0</v>
      </c>
      <c r="AZ19">
        <v>0</v>
      </c>
      <c r="BA19">
        <v>0</v>
      </c>
      <c r="BB19">
        <v>0</v>
      </c>
      <c r="BC19">
        <v>0</v>
      </c>
      <c r="BD19">
        <v>0</v>
      </c>
      <c r="BH19">
        <v>93</v>
      </c>
      <c r="BI19">
        <v>0</v>
      </c>
      <c r="BJ19">
        <v>0</v>
      </c>
      <c r="BK19">
        <v>0</v>
      </c>
      <c r="BL19">
        <v>0</v>
      </c>
      <c r="BM19">
        <v>0</v>
      </c>
      <c r="BN19">
        <v>0</v>
      </c>
      <c r="BO19">
        <v>0</v>
      </c>
      <c r="BP19">
        <v>3.0651340996168581E-2</v>
      </c>
      <c r="BQ19">
        <v>0</v>
      </c>
      <c r="BR19">
        <v>0</v>
      </c>
      <c r="BS19">
        <v>0</v>
      </c>
      <c r="BT19">
        <v>0</v>
      </c>
      <c r="BU19">
        <v>0</v>
      </c>
      <c r="BV19">
        <v>0</v>
      </c>
      <c r="BW19">
        <v>0</v>
      </c>
      <c r="BX19">
        <v>0</v>
      </c>
      <c r="BY19">
        <v>0</v>
      </c>
      <c r="BZ19">
        <v>0</v>
      </c>
      <c r="CA19">
        <v>0</v>
      </c>
      <c r="CB19">
        <v>0</v>
      </c>
      <c r="CC19">
        <v>0</v>
      </c>
      <c r="CD19">
        <v>0</v>
      </c>
      <c r="CE19">
        <v>0</v>
      </c>
      <c r="CF19">
        <v>0</v>
      </c>
      <c r="CI19" s="39">
        <v>93</v>
      </c>
      <c r="CJ19" s="39">
        <v>1</v>
      </c>
      <c r="CK19" s="2">
        <v>93</v>
      </c>
      <c r="CL19" s="39" t="s">
        <v>139</v>
      </c>
      <c r="CM19" s="39" t="s">
        <v>140</v>
      </c>
      <c r="CN19" s="39" t="s">
        <v>141</v>
      </c>
      <c r="CO19" s="39" t="s">
        <v>142</v>
      </c>
      <c r="CP19" s="39" t="s">
        <v>142</v>
      </c>
    </row>
    <row r="20" spans="4:94" x14ac:dyDescent="0.25">
      <c r="D20">
        <v>96</v>
      </c>
      <c r="E20">
        <v>0</v>
      </c>
      <c r="F20">
        <v>0</v>
      </c>
      <c r="G20">
        <v>0</v>
      </c>
      <c r="H20">
        <v>0</v>
      </c>
      <c r="I20">
        <v>0</v>
      </c>
      <c r="J20">
        <v>0</v>
      </c>
      <c r="K20">
        <v>0</v>
      </c>
      <c r="L20">
        <v>0</v>
      </c>
      <c r="M20">
        <v>0</v>
      </c>
      <c r="N20">
        <v>0</v>
      </c>
      <c r="O20">
        <v>0</v>
      </c>
      <c r="P20">
        <v>0</v>
      </c>
      <c r="Q20">
        <v>0</v>
      </c>
      <c r="R20">
        <v>0</v>
      </c>
      <c r="S20">
        <v>0</v>
      </c>
      <c r="T20">
        <v>0</v>
      </c>
      <c r="U20">
        <v>0</v>
      </c>
      <c r="V20">
        <v>0</v>
      </c>
      <c r="W20">
        <v>0</v>
      </c>
      <c r="X20">
        <v>4.3478260869565223E-2</v>
      </c>
      <c r="Y20">
        <v>0</v>
      </c>
      <c r="Z20">
        <v>0</v>
      </c>
      <c r="AA20">
        <v>0</v>
      </c>
      <c r="AB20">
        <v>0</v>
      </c>
      <c r="AF20">
        <v>96</v>
      </c>
      <c r="AG20">
        <v>0</v>
      </c>
      <c r="AH20">
        <v>0</v>
      </c>
      <c r="AI20">
        <v>0</v>
      </c>
      <c r="AJ20">
        <v>0</v>
      </c>
      <c r="AK20">
        <v>0</v>
      </c>
      <c r="AL20">
        <v>0</v>
      </c>
      <c r="AM20">
        <v>0</v>
      </c>
      <c r="AN20">
        <v>0</v>
      </c>
      <c r="AO20">
        <v>0</v>
      </c>
      <c r="AP20">
        <v>0</v>
      </c>
      <c r="AQ20">
        <v>0</v>
      </c>
      <c r="AR20">
        <v>0</v>
      </c>
      <c r="AS20">
        <v>0</v>
      </c>
      <c r="AT20">
        <v>0</v>
      </c>
      <c r="AU20">
        <v>0</v>
      </c>
      <c r="AV20">
        <v>0</v>
      </c>
      <c r="AW20">
        <v>0</v>
      </c>
      <c r="AX20">
        <v>0</v>
      </c>
      <c r="AY20">
        <v>0</v>
      </c>
      <c r="AZ20">
        <v>4.3478260869565223E-2</v>
      </c>
      <c r="BA20">
        <v>0</v>
      </c>
      <c r="BB20">
        <v>0</v>
      </c>
      <c r="BC20">
        <v>0</v>
      </c>
      <c r="BD20">
        <v>0</v>
      </c>
      <c r="BH20">
        <v>96</v>
      </c>
      <c r="BI20">
        <v>0</v>
      </c>
      <c r="BJ20">
        <v>0</v>
      </c>
      <c r="BK20">
        <v>0</v>
      </c>
      <c r="BL20">
        <v>0</v>
      </c>
      <c r="BM20">
        <v>0</v>
      </c>
      <c r="BN20">
        <v>0</v>
      </c>
      <c r="BO20">
        <v>0</v>
      </c>
      <c r="BP20">
        <v>0</v>
      </c>
      <c r="BQ20">
        <v>0</v>
      </c>
      <c r="BR20">
        <v>0</v>
      </c>
      <c r="BS20">
        <v>0</v>
      </c>
      <c r="BT20">
        <v>0</v>
      </c>
      <c r="BU20">
        <v>0</v>
      </c>
      <c r="BV20">
        <v>0</v>
      </c>
      <c r="BW20">
        <v>0</v>
      </c>
      <c r="BX20">
        <v>0</v>
      </c>
      <c r="BY20">
        <v>0</v>
      </c>
      <c r="BZ20">
        <v>0</v>
      </c>
      <c r="CA20">
        <v>0</v>
      </c>
      <c r="CB20">
        <v>4.3478260869565223E-2</v>
      </c>
      <c r="CC20">
        <v>0</v>
      </c>
      <c r="CD20">
        <v>0</v>
      </c>
      <c r="CE20">
        <v>0</v>
      </c>
      <c r="CF20">
        <v>0</v>
      </c>
      <c r="CI20" s="39">
        <v>96</v>
      </c>
      <c r="CJ20" s="39">
        <v>1</v>
      </c>
      <c r="CK20" s="2">
        <v>96</v>
      </c>
      <c r="CL20" s="39" t="s">
        <v>143</v>
      </c>
      <c r="CM20" s="39" t="s">
        <v>144</v>
      </c>
      <c r="CN20" s="39" t="s">
        <v>145</v>
      </c>
      <c r="CO20" s="39" t="s">
        <v>146</v>
      </c>
      <c r="CP20" s="39" t="s">
        <v>626</v>
      </c>
    </row>
    <row r="21" spans="4:94" x14ac:dyDescent="0.25">
      <c r="D21">
        <v>101</v>
      </c>
      <c r="E21">
        <v>0</v>
      </c>
      <c r="F21">
        <v>0</v>
      </c>
      <c r="G21">
        <v>0</v>
      </c>
      <c r="H21">
        <v>0</v>
      </c>
      <c r="I21">
        <v>0</v>
      </c>
      <c r="J21">
        <v>5.6737588652482261E-2</v>
      </c>
      <c r="K21">
        <v>7.9207920792079181E-2</v>
      </c>
      <c r="L21">
        <v>3.0651340996168581E-2</v>
      </c>
      <c r="M21">
        <v>8.4210526315789513E-2</v>
      </c>
      <c r="N21">
        <v>5.4421768707482984E-2</v>
      </c>
      <c r="O21">
        <v>8.7912087912087905E-2</v>
      </c>
      <c r="P21">
        <v>4.7619047619047609E-2</v>
      </c>
      <c r="Q21">
        <v>3.9024390243902474E-2</v>
      </c>
      <c r="R21">
        <v>9.6969696969697053E-2</v>
      </c>
      <c r="S21">
        <v>3.5087719298245612E-2</v>
      </c>
      <c r="T21">
        <v>0</v>
      </c>
      <c r="U21">
        <v>3.7558685446009391E-2</v>
      </c>
      <c r="V21">
        <v>0</v>
      </c>
      <c r="W21">
        <v>5.0632911392405076E-2</v>
      </c>
      <c r="X21">
        <v>8.6956521739130446E-2</v>
      </c>
      <c r="Y21">
        <v>0</v>
      </c>
      <c r="Z21">
        <v>0</v>
      </c>
      <c r="AA21">
        <v>3.7558685446009391E-2</v>
      </c>
      <c r="AB21">
        <v>0</v>
      </c>
      <c r="AF21">
        <v>101</v>
      </c>
      <c r="AG21">
        <v>0</v>
      </c>
      <c r="AH21">
        <v>0</v>
      </c>
      <c r="AI21">
        <v>0</v>
      </c>
      <c r="AJ21">
        <v>0</v>
      </c>
      <c r="AK21">
        <v>0</v>
      </c>
      <c r="AL21">
        <v>5.6737588652482261E-2</v>
      </c>
      <c r="AM21">
        <v>7.9207920792079181E-2</v>
      </c>
      <c r="AN21">
        <v>3.0651340996168581E-2</v>
      </c>
      <c r="AO21">
        <v>8.4210526315789513E-2</v>
      </c>
      <c r="AP21">
        <v>5.4421768707482984E-2</v>
      </c>
      <c r="AQ21">
        <v>8.7912087912087905E-2</v>
      </c>
      <c r="AR21">
        <v>4.7619047619047609E-2</v>
      </c>
      <c r="AS21">
        <v>3.9024390243902474E-2</v>
      </c>
      <c r="AT21">
        <v>9.6969696969697053E-2</v>
      </c>
      <c r="AU21">
        <v>3.5087719298245612E-2</v>
      </c>
      <c r="AV21">
        <v>0</v>
      </c>
      <c r="AW21">
        <v>3.7558685446009391E-2</v>
      </c>
      <c r="AX21">
        <v>0</v>
      </c>
      <c r="AY21">
        <v>5.0632911392405076E-2</v>
      </c>
      <c r="AZ21">
        <v>8.6956521739130446E-2</v>
      </c>
      <c r="BA21">
        <v>0</v>
      </c>
      <c r="BB21">
        <v>0</v>
      </c>
      <c r="BC21">
        <v>3.7558685446009391E-2</v>
      </c>
      <c r="BD21">
        <v>0</v>
      </c>
      <c r="BH21">
        <v>101</v>
      </c>
      <c r="BI21">
        <v>0</v>
      </c>
      <c r="BJ21">
        <v>0</v>
      </c>
      <c r="BK21">
        <v>0</v>
      </c>
      <c r="BL21">
        <v>0</v>
      </c>
      <c r="BM21">
        <v>0</v>
      </c>
      <c r="BN21">
        <v>5.6737588652482261E-2</v>
      </c>
      <c r="BO21">
        <v>7.9207920792079181E-2</v>
      </c>
      <c r="BP21">
        <v>3.0651340996168581E-2</v>
      </c>
      <c r="BQ21">
        <v>8.4210526315789513E-2</v>
      </c>
      <c r="BR21">
        <v>5.4421768707482984E-2</v>
      </c>
      <c r="BS21">
        <v>8.7912087912087905E-2</v>
      </c>
      <c r="BT21">
        <v>4.7619047619047609E-2</v>
      </c>
      <c r="BU21">
        <v>3.9024390243902474E-2</v>
      </c>
      <c r="BV21">
        <v>9.6969696969697053E-2</v>
      </c>
      <c r="BW21">
        <v>3.5087719298245612E-2</v>
      </c>
      <c r="BX21">
        <v>0</v>
      </c>
      <c r="BY21">
        <v>3.7558685446009391E-2</v>
      </c>
      <c r="BZ21">
        <v>0</v>
      </c>
      <c r="CA21">
        <v>5.0632911392405076E-2</v>
      </c>
      <c r="CB21">
        <v>8.6956521739130446E-2</v>
      </c>
      <c r="CC21">
        <v>0</v>
      </c>
      <c r="CD21">
        <v>0</v>
      </c>
      <c r="CE21">
        <v>3.7558685446009391E-2</v>
      </c>
      <c r="CF21">
        <v>0</v>
      </c>
      <c r="CI21" s="39">
        <v>101</v>
      </c>
      <c r="CJ21" s="39">
        <v>1</v>
      </c>
      <c r="CK21" s="2">
        <v>101</v>
      </c>
      <c r="CL21" s="39" t="s">
        <v>147</v>
      </c>
      <c r="CM21" s="39" t="s">
        <v>148</v>
      </c>
      <c r="CN21" s="39" t="s">
        <v>149</v>
      </c>
      <c r="CO21" s="39" t="s">
        <v>150</v>
      </c>
      <c r="CP21" s="39" t="s">
        <v>150</v>
      </c>
    </row>
    <row r="22" spans="4:94" x14ac:dyDescent="0.25">
      <c r="D22">
        <v>114</v>
      </c>
      <c r="E22">
        <v>0</v>
      </c>
      <c r="F22">
        <v>0</v>
      </c>
      <c r="G22">
        <v>0</v>
      </c>
      <c r="H22">
        <v>0</v>
      </c>
      <c r="I22">
        <v>0</v>
      </c>
      <c r="J22">
        <v>0</v>
      </c>
      <c r="K22">
        <v>0</v>
      </c>
      <c r="L22">
        <v>0</v>
      </c>
      <c r="M22">
        <v>0</v>
      </c>
      <c r="N22">
        <v>0</v>
      </c>
      <c r="O22">
        <v>8.7912087912087919E-2</v>
      </c>
      <c r="P22">
        <v>4.7619047619047609E-2</v>
      </c>
      <c r="Q22">
        <v>0</v>
      </c>
      <c r="R22">
        <v>0</v>
      </c>
      <c r="S22">
        <v>0</v>
      </c>
      <c r="T22">
        <v>0</v>
      </c>
      <c r="U22">
        <v>0</v>
      </c>
      <c r="V22">
        <v>0</v>
      </c>
      <c r="W22">
        <v>0</v>
      </c>
      <c r="X22">
        <v>0</v>
      </c>
      <c r="Y22">
        <v>4.7904191616766463E-2</v>
      </c>
      <c r="Z22">
        <v>0.17582417581068333</v>
      </c>
      <c r="AA22">
        <v>0</v>
      </c>
      <c r="AB22">
        <v>0</v>
      </c>
      <c r="AF22">
        <v>114</v>
      </c>
      <c r="AG22">
        <v>0</v>
      </c>
      <c r="AH22">
        <v>0</v>
      </c>
      <c r="AI22">
        <v>0</v>
      </c>
      <c r="AJ22">
        <v>0</v>
      </c>
      <c r="AK22">
        <v>0</v>
      </c>
      <c r="AL22">
        <v>0</v>
      </c>
      <c r="AM22">
        <v>0</v>
      </c>
      <c r="AN22">
        <v>0</v>
      </c>
      <c r="AO22">
        <v>0</v>
      </c>
      <c r="AP22">
        <v>0</v>
      </c>
      <c r="AQ22">
        <v>8.7912087912087919E-2</v>
      </c>
      <c r="AR22">
        <v>4.7619047619047609E-2</v>
      </c>
      <c r="AS22">
        <v>0</v>
      </c>
      <c r="AT22">
        <v>0</v>
      </c>
      <c r="AU22">
        <v>0</v>
      </c>
      <c r="AV22">
        <v>0</v>
      </c>
      <c r="AW22">
        <v>0</v>
      </c>
      <c r="AX22">
        <v>0</v>
      </c>
      <c r="AY22">
        <v>0</v>
      </c>
      <c r="AZ22">
        <v>0</v>
      </c>
      <c r="BA22">
        <v>4.7904191616766463E-2</v>
      </c>
      <c r="BB22">
        <v>0.17582417581068333</v>
      </c>
      <c r="BC22">
        <v>0</v>
      </c>
      <c r="BD22">
        <v>0</v>
      </c>
      <c r="BH22">
        <v>114</v>
      </c>
      <c r="BI22">
        <v>0</v>
      </c>
      <c r="BJ22">
        <v>0</v>
      </c>
      <c r="BK22">
        <v>0</v>
      </c>
      <c r="BL22">
        <v>0</v>
      </c>
      <c r="BM22">
        <v>0</v>
      </c>
      <c r="BN22">
        <v>0</v>
      </c>
      <c r="BO22">
        <v>0</v>
      </c>
      <c r="BP22">
        <v>0</v>
      </c>
      <c r="BQ22">
        <v>0</v>
      </c>
      <c r="BR22">
        <v>0</v>
      </c>
      <c r="BS22">
        <v>8.7912087912087919E-2</v>
      </c>
      <c r="BT22">
        <v>4.7619047619047609E-2</v>
      </c>
      <c r="BU22">
        <v>0</v>
      </c>
      <c r="BV22">
        <v>0</v>
      </c>
      <c r="BW22">
        <v>0</v>
      </c>
      <c r="BX22">
        <v>0</v>
      </c>
      <c r="BY22">
        <v>0</v>
      </c>
      <c r="BZ22">
        <v>0</v>
      </c>
      <c r="CA22">
        <v>0</v>
      </c>
      <c r="CB22">
        <v>0</v>
      </c>
      <c r="CC22">
        <v>4.7904191616766463E-2</v>
      </c>
      <c r="CD22">
        <v>0.17582417581068333</v>
      </c>
      <c r="CE22">
        <v>0</v>
      </c>
      <c r="CF22">
        <v>0</v>
      </c>
      <c r="CI22" s="39">
        <v>114</v>
      </c>
      <c r="CJ22" s="39">
        <v>1</v>
      </c>
      <c r="CK22" s="2">
        <v>114</v>
      </c>
      <c r="CL22" s="39" t="s">
        <v>151</v>
      </c>
      <c r="CM22" s="39" t="s">
        <v>152</v>
      </c>
      <c r="CN22" s="39" t="s">
        <v>153</v>
      </c>
      <c r="CO22" s="39" t="s">
        <v>154</v>
      </c>
      <c r="CP22" s="39" t="s">
        <v>627</v>
      </c>
    </row>
    <row r="23" spans="4:94" x14ac:dyDescent="0.25">
      <c r="D23">
        <v>115</v>
      </c>
      <c r="E23">
        <v>0</v>
      </c>
      <c r="F23">
        <v>0</v>
      </c>
      <c r="G23">
        <v>0</v>
      </c>
      <c r="H23">
        <v>0</v>
      </c>
      <c r="I23">
        <v>0</v>
      </c>
      <c r="J23">
        <v>0</v>
      </c>
      <c r="K23">
        <v>0</v>
      </c>
      <c r="L23">
        <v>0</v>
      </c>
      <c r="M23">
        <v>0</v>
      </c>
      <c r="N23">
        <v>0</v>
      </c>
      <c r="O23">
        <v>0</v>
      </c>
      <c r="P23">
        <v>0</v>
      </c>
      <c r="Q23">
        <v>3.9024390243902432E-2</v>
      </c>
      <c r="R23">
        <v>0</v>
      </c>
      <c r="S23">
        <v>3.5087719298245612E-2</v>
      </c>
      <c r="T23">
        <v>0</v>
      </c>
      <c r="U23">
        <v>3.7558685446009391E-2</v>
      </c>
      <c r="V23">
        <v>0</v>
      </c>
      <c r="W23">
        <v>0</v>
      </c>
      <c r="X23">
        <v>0</v>
      </c>
      <c r="Y23">
        <v>0</v>
      </c>
      <c r="Z23">
        <v>0</v>
      </c>
      <c r="AA23">
        <v>0</v>
      </c>
      <c r="AB23">
        <v>0</v>
      </c>
      <c r="AF23">
        <v>115</v>
      </c>
      <c r="AG23">
        <v>0</v>
      </c>
      <c r="AH23">
        <v>0</v>
      </c>
      <c r="AI23">
        <v>0</v>
      </c>
      <c r="AJ23">
        <v>0</v>
      </c>
      <c r="AK23">
        <v>0</v>
      </c>
      <c r="AL23">
        <v>0</v>
      </c>
      <c r="AM23">
        <v>0</v>
      </c>
      <c r="AN23">
        <v>0</v>
      </c>
      <c r="AO23">
        <v>0</v>
      </c>
      <c r="AP23">
        <v>0</v>
      </c>
      <c r="AQ23">
        <v>0</v>
      </c>
      <c r="AR23">
        <v>0</v>
      </c>
      <c r="AS23">
        <v>3.9024390243902432E-2</v>
      </c>
      <c r="AT23">
        <v>0</v>
      </c>
      <c r="AU23">
        <v>3.5087719298245612E-2</v>
      </c>
      <c r="AV23">
        <v>0</v>
      </c>
      <c r="AW23">
        <v>3.7558685446009391E-2</v>
      </c>
      <c r="AX23">
        <v>0</v>
      </c>
      <c r="AY23">
        <v>0</v>
      </c>
      <c r="AZ23">
        <v>0</v>
      </c>
      <c r="BA23">
        <v>0</v>
      </c>
      <c r="BB23">
        <v>0</v>
      </c>
      <c r="BC23">
        <v>0</v>
      </c>
      <c r="BD23">
        <v>0</v>
      </c>
      <c r="BH23">
        <v>115</v>
      </c>
      <c r="BI23">
        <v>0</v>
      </c>
      <c r="BJ23">
        <v>0</v>
      </c>
      <c r="BK23">
        <v>0</v>
      </c>
      <c r="BL23">
        <v>0</v>
      </c>
      <c r="BM23">
        <v>0</v>
      </c>
      <c r="BN23">
        <v>0</v>
      </c>
      <c r="BO23">
        <v>0</v>
      </c>
      <c r="BP23">
        <v>0</v>
      </c>
      <c r="BQ23">
        <v>0</v>
      </c>
      <c r="BR23">
        <v>0</v>
      </c>
      <c r="BS23">
        <v>0</v>
      </c>
      <c r="BT23">
        <v>0</v>
      </c>
      <c r="BU23">
        <v>3.9024390243902432E-2</v>
      </c>
      <c r="BV23">
        <v>0</v>
      </c>
      <c r="BW23">
        <v>3.5087719298245612E-2</v>
      </c>
      <c r="BX23">
        <v>0</v>
      </c>
      <c r="BY23">
        <v>3.7558685446009391E-2</v>
      </c>
      <c r="BZ23">
        <v>0</v>
      </c>
      <c r="CA23">
        <v>0</v>
      </c>
      <c r="CB23">
        <v>0</v>
      </c>
      <c r="CC23">
        <v>0</v>
      </c>
      <c r="CD23">
        <v>0</v>
      </c>
      <c r="CE23">
        <v>0</v>
      </c>
      <c r="CF23">
        <v>0</v>
      </c>
      <c r="CI23" s="39">
        <v>115</v>
      </c>
      <c r="CJ23" s="39">
        <v>1</v>
      </c>
      <c r="CK23" s="2">
        <v>115</v>
      </c>
      <c r="CL23" s="39" t="s">
        <v>155</v>
      </c>
      <c r="CM23" s="39" t="s">
        <v>156</v>
      </c>
      <c r="CN23" s="39" t="s">
        <v>157</v>
      </c>
      <c r="CO23" s="39" t="s">
        <v>91</v>
      </c>
      <c r="CP23" s="39" t="s">
        <v>619</v>
      </c>
    </row>
    <row r="24" spans="4:94" x14ac:dyDescent="0.25">
      <c r="D24">
        <v>117</v>
      </c>
      <c r="E24">
        <v>0</v>
      </c>
      <c r="F24">
        <v>0</v>
      </c>
      <c r="G24">
        <v>0</v>
      </c>
      <c r="H24">
        <v>0</v>
      </c>
      <c r="I24">
        <v>0</v>
      </c>
      <c r="J24">
        <v>0</v>
      </c>
      <c r="K24">
        <v>0</v>
      </c>
      <c r="L24">
        <v>0</v>
      </c>
      <c r="M24">
        <v>0</v>
      </c>
      <c r="N24">
        <v>0</v>
      </c>
      <c r="O24">
        <v>0</v>
      </c>
      <c r="P24">
        <v>0</v>
      </c>
      <c r="Q24">
        <v>0</v>
      </c>
      <c r="R24">
        <v>4.8484848484848526E-2</v>
      </c>
      <c r="S24">
        <v>0</v>
      </c>
      <c r="T24">
        <v>0</v>
      </c>
      <c r="U24">
        <v>0</v>
      </c>
      <c r="V24">
        <v>0</v>
      </c>
      <c r="W24">
        <v>0</v>
      </c>
      <c r="X24">
        <v>0</v>
      </c>
      <c r="Y24">
        <v>0</v>
      </c>
      <c r="Z24">
        <v>0</v>
      </c>
      <c r="AA24">
        <v>0</v>
      </c>
      <c r="AB24">
        <v>0</v>
      </c>
      <c r="AF24">
        <v>117</v>
      </c>
      <c r="AG24">
        <v>0</v>
      </c>
      <c r="AH24">
        <v>0</v>
      </c>
      <c r="AI24">
        <v>0</v>
      </c>
      <c r="AJ24">
        <v>0</v>
      </c>
      <c r="AK24">
        <v>0</v>
      </c>
      <c r="AL24">
        <v>0</v>
      </c>
      <c r="AM24">
        <v>0</v>
      </c>
      <c r="AN24">
        <v>0</v>
      </c>
      <c r="AO24">
        <v>0</v>
      </c>
      <c r="AP24">
        <v>0</v>
      </c>
      <c r="AQ24">
        <v>0</v>
      </c>
      <c r="AR24">
        <v>0</v>
      </c>
      <c r="AS24">
        <v>0</v>
      </c>
      <c r="AT24">
        <v>4.8484848484848526E-2</v>
      </c>
      <c r="AU24">
        <v>0</v>
      </c>
      <c r="AV24">
        <v>0</v>
      </c>
      <c r="AW24">
        <v>0</v>
      </c>
      <c r="AX24">
        <v>0</v>
      </c>
      <c r="AY24">
        <v>0</v>
      </c>
      <c r="AZ24">
        <v>0</v>
      </c>
      <c r="BA24">
        <v>0</v>
      </c>
      <c r="BB24">
        <v>0</v>
      </c>
      <c r="BC24">
        <v>0</v>
      </c>
      <c r="BD24">
        <v>0</v>
      </c>
      <c r="BH24">
        <v>117</v>
      </c>
      <c r="BI24">
        <v>0</v>
      </c>
      <c r="BJ24">
        <v>0</v>
      </c>
      <c r="BK24">
        <v>0</v>
      </c>
      <c r="BL24">
        <v>0</v>
      </c>
      <c r="BM24">
        <v>0</v>
      </c>
      <c r="BN24">
        <v>0</v>
      </c>
      <c r="BO24">
        <v>0</v>
      </c>
      <c r="BP24">
        <v>0</v>
      </c>
      <c r="BQ24">
        <v>0</v>
      </c>
      <c r="BR24">
        <v>0</v>
      </c>
      <c r="BS24">
        <v>0</v>
      </c>
      <c r="BT24">
        <v>0</v>
      </c>
      <c r="BU24">
        <v>0</v>
      </c>
      <c r="BV24">
        <v>4.8484848484848526E-2</v>
      </c>
      <c r="BW24">
        <v>0</v>
      </c>
      <c r="BX24">
        <v>0</v>
      </c>
      <c r="BY24">
        <v>0</v>
      </c>
      <c r="BZ24">
        <v>0</v>
      </c>
      <c r="CA24">
        <v>0</v>
      </c>
      <c r="CB24">
        <v>0</v>
      </c>
      <c r="CC24">
        <v>0</v>
      </c>
      <c r="CD24">
        <v>0</v>
      </c>
      <c r="CE24">
        <v>0</v>
      </c>
      <c r="CF24">
        <v>0</v>
      </c>
      <c r="CI24" s="39">
        <v>117</v>
      </c>
      <c r="CJ24" s="39">
        <v>1</v>
      </c>
      <c r="CK24" s="2">
        <v>117</v>
      </c>
      <c r="CL24" s="39" t="s">
        <v>158</v>
      </c>
      <c r="CM24" s="39" t="s">
        <v>159</v>
      </c>
      <c r="CN24" s="39" t="s">
        <v>160</v>
      </c>
      <c r="CO24" s="39" t="s">
        <v>161</v>
      </c>
      <c r="CP24" s="39" t="s">
        <v>161</v>
      </c>
    </row>
    <row r="25" spans="4:94" x14ac:dyDescent="0.25">
      <c r="D25">
        <v>119</v>
      </c>
      <c r="E25">
        <v>0</v>
      </c>
      <c r="F25">
        <v>0</v>
      </c>
      <c r="G25">
        <v>0</v>
      </c>
      <c r="H25">
        <v>0</v>
      </c>
      <c r="I25">
        <v>0</v>
      </c>
      <c r="J25">
        <v>0</v>
      </c>
      <c r="K25">
        <v>0</v>
      </c>
      <c r="L25">
        <v>0</v>
      </c>
      <c r="M25">
        <v>0</v>
      </c>
      <c r="N25">
        <v>0</v>
      </c>
      <c r="O25">
        <v>0</v>
      </c>
      <c r="P25">
        <v>0</v>
      </c>
      <c r="Q25">
        <v>0</v>
      </c>
      <c r="R25">
        <v>0</v>
      </c>
      <c r="S25">
        <v>0</v>
      </c>
      <c r="T25">
        <v>0</v>
      </c>
      <c r="U25">
        <v>0</v>
      </c>
      <c r="V25">
        <v>0</v>
      </c>
      <c r="W25">
        <v>0</v>
      </c>
      <c r="X25">
        <v>-4.3478260869565223E-2</v>
      </c>
      <c r="Y25">
        <v>0</v>
      </c>
      <c r="Z25">
        <v>0</v>
      </c>
      <c r="AA25">
        <v>0</v>
      </c>
      <c r="AB25">
        <v>0</v>
      </c>
      <c r="AF25">
        <v>119</v>
      </c>
      <c r="AG25">
        <v>0</v>
      </c>
      <c r="AH25">
        <v>0</v>
      </c>
      <c r="AI25">
        <v>0</v>
      </c>
      <c r="AJ25">
        <v>0</v>
      </c>
      <c r="AK25">
        <v>0</v>
      </c>
      <c r="AL25">
        <v>0</v>
      </c>
      <c r="AM25">
        <v>0</v>
      </c>
      <c r="AN25">
        <v>0</v>
      </c>
      <c r="AO25">
        <v>0</v>
      </c>
      <c r="AP25">
        <v>0</v>
      </c>
      <c r="AQ25">
        <v>0</v>
      </c>
      <c r="AR25">
        <v>0</v>
      </c>
      <c r="AS25">
        <v>0</v>
      </c>
      <c r="AT25">
        <v>0</v>
      </c>
      <c r="AU25">
        <v>0</v>
      </c>
      <c r="AV25">
        <v>0</v>
      </c>
      <c r="AW25">
        <v>0</v>
      </c>
      <c r="AX25">
        <v>0</v>
      </c>
      <c r="AY25">
        <v>0</v>
      </c>
      <c r="AZ25">
        <v>-4.3478260869565223E-2</v>
      </c>
      <c r="BA25">
        <v>0</v>
      </c>
      <c r="BB25">
        <v>0</v>
      </c>
      <c r="BC25">
        <v>0</v>
      </c>
      <c r="BD25">
        <v>0</v>
      </c>
      <c r="BH25">
        <v>119</v>
      </c>
      <c r="BI25">
        <v>0</v>
      </c>
      <c r="BJ25">
        <v>0</v>
      </c>
      <c r="BK25">
        <v>0</v>
      </c>
      <c r="BL25">
        <v>0</v>
      </c>
      <c r="BM25">
        <v>0</v>
      </c>
      <c r="BN25">
        <v>0</v>
      </c>
      <c r="BO25">
        <v>0</v>
      </c>
      <c r="BP25">
        <v>0</v>
      </c>
      <c r="BQ25">
        <v>0</v>
      </c>
      <c r="BR25">
        <v>0</v>
      </c>
      <c r="BS25">
        <v>0</v>
      </c>
      <c r="BT25">
        <v>0</v>
      </c>
      <c r="BU25">
        <v>0</v>
      </c>
      <c r="BV25">
        <v>0</v>
      </c>
      <c r="BW25">
        <v>0</v>
      </c>
      <c r="BX25">
        <v>0</v>
      </c>
      <c r="BY25">
        <v>0</v>
      </c>
      <c r="BZ25">
        <v>0</v>
      </c>
      <c r="CA25">
        <v>0</v>
      </c>
      <c r="CB25">
        <v>-4.3478260869565223E-2</v>
      </c>
      <c r="CC25">
        <v>0</v>
      </c>
      <c r="CD25">
        <v>0</v>
      </c>
      <c r="CE25">
        <v>0</v>
      </c>
      <c r="CF25">
        <v>0</v>
      </c>
      <c r="CI25" s="39">
        <v>119</v>
      </c>
      <c r="CJ25" s="39">
        <v>1</v>
      </c>
      <c r="CK25" s="2">
        <v>119</v>
      </c>
      <c r="CL25" s="39" t="s">
        <v>162</v>
      </c>
      <c r="CM25" s="39" t="s">
        <v>163</v>
      </c>
      <c r="CN25" s="39" t="s">
        <v>164</v>
      </c>
      <c r="CO25" s="39" t="s">
        <v>165</v>
      </c>
      <c r="CP25" s="39" t="s">
        <v>628</v>
      </c>
    </row>
    <row r="26" spans="4:94" x14ac:dyDescent="0.25">
      <c r="D26">
        <v>124</v>
      </c>
      <c r="E26">
        <v>-4.2105263157894743E-2</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F26">
        <v>124</v>
      </c>
      <c r="AG26">
        <v>-4.2105263157894743E-2</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H26">
        <v>124</v>
      </c>
      <c r="BI26">
        <v>-4.2105263157894743E-2</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I26" s="39">
        <v>124</v>
      </c>
      <c r="CJ26" s="39">
        <v>1</v>
      </c>
      <c r="CK26" s="2">
        <v>124</v>
      </c>
      <c r="CL26" s="39" t="s">
        <v>166</v>
      </c>
      <c r="CM26" s="39" t="s">
        <v>167</v>
      </c>
      <c r="CN26" s="39" t="s">
        <v>168</v>
      </c>
      <c r="CO26" s="39" t="s">
        <v>169</v>
      </c>
      <c r="CP26" s="39" t="s">
        <v>169</v>
      </c>
    </row>
    <row r="27" spans="4:94" x14ac:dyDescent="0.25">
      <c r="D27">
        <v>125</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0.17582417581068333</v>
      </c>
      <c r="AA27">
        <v>0</v>
      </c>
      <c r="AB27">
        <v>0</v>
      </c>
      <c r="AF27">
        <v>125</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0.17582417581068333</v>
      </c>
      <c r="BC27">
        <v>0</v>
      </c>
      <c r="BD27">
        <v>0</v>
      </c>
      <c r="BH27">
        <v>125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0.17582417581068333</v>
      </c>
      <c r="CE27">
        <v>0</v>
      </c>
      <c r="CF27">
        <v>0</v>
      </c>
      <c r="CI27" s="39">
        <v>125</v>
      </c>
      <c r="CJ27" s="39">
        <v>1</v>
      </c>
      <c r="CK27" s="2">
        <v>125</v>
      </c>
      <c r="CL27" s="39" t="s">
        <v>170</v>
      </c>
      <c r="CM27" s="39" t="s">
        <v>77</v>
      </c>
      <c r="CN27" s="39" t="s">
        <v>171</v>
      </c>
      <c r="CO27" s="39" t="s">
        <v>172</v>
      </c>
      <c r="CP27" s="39" t="s">
        <v>618</v>
      </c>
    </row>
    <row r="28" spans="4:94" x14ac:dyDescent="0.25">
      <c r="D28">
        <v>132</v>
      </c>
      <c r="E28">
        <v>0.87368421052631573</v>
      </c>
      <c r="F28">
        <v>1</v>
      </c>
      <c r="G28">
        <v>0.85046728972495145</v>
      </c>
      <c r="H28">
        <v>0.9</v>
      </c>
      <c r="I28">
        <v>1</v>
      </c>
      <c r="J28">
        <v>0.88652482269503541</v>
      </c>
      <c r="K28">
        <v>0.84158415841584167</v>
      </c>
      <c r="L28">
        <v>0.87739463601532564</v>
      </c>
      <c r="M28">
        <v>0.91578947368421071</v>
      </c>
      <c r="N28">
        <v>0.83673469387755106</v>
      </c>
      <c r="O28">
        <v>0.91208791208791207</v>
      </c>
      <c r="P28">
        <v>0.8571428571428571</v>
      </c>
      <c r="Q28">
        <v>0.96097560975609753</v>
      </c>
      <c r="R28">
        <v>0.95151515151515154</v>
      </c>
      <c r="S28">
        <v>0.89473684210526316</v>
      </c>
      <c r="T28">
        <v>0.8947368421092512</v>
      </c>
      <c r="U28">
        <v>0.88732394366197187</v>
      </c>
      <c r="V28">
        <v>1</v>
      </c>
      <c r="W28">
        <v>0.89873417721518989</v>
      </c>
      <c r="X28">
        <v>0.95652173913043481</v>
      </c>
      <c r="Y28">
        <v>0.95209580838323349</v>
      </c>
      <c r="Z28">
        <v>0.91208791209465834</v>
      </c>
      <c r="AA28">
        <v>0.92488262910798125</v>
      </c>
      <c r="AB28">
        <v>0.83892617449664419</v>
      </c>
      <c r="AF28" s="3">
        <v>132</v>
      </c>
      <c r="AG28">
        <v>0.87368421052631573</v>
      </c>
      <c r="AH28">
        <v>1</v>
      </c>
      <c r="AI28">
        <v>0.85046728972495145</v>
      </c>
      <c r="AJ28">
        <v>0.9</v>
      </c>
      <c r="AK28">
        <v>1</v>
      </c>
      <c r="AL28">
        <v>0.88652482269503541</v>
      </c>
      <c r="AM28">
        <v>0.84158415841584167</v>
      </c>
      <c r="AN28">
        <v>0.87739463601532564</v>
      </c>
      <c r="AO28">
        <v>0.91578947368421071</v>
      </c>
      <c r="AP28">
        <v>0.83673469387755106</v>
      </c>
      <c r="AQ28">
        <v>0.91208791208791207</v>
      </c>
      <c r="AR28">
        <v>0.8571428571428571</v>
      </c>
      <c r="AS28">
        <v>0.96097560975609753</v>
      </c>
      <c r="AT28">
        <v>0.95151515151515154</v>
      </c>
      <c r="AU28">
        <v>0.89473684210526316</v>
      </c>
      <c r="AV28">
        <v>0.8947368421092512</v>
      </c>
      <c r="AW28">
        <v>0.88732394366197187</v>
      </c>
      <c r="AX28">
        <v>1</v>
      </c>
      <c r="AY28">
        <v>0.89873417721518989</v>
      </c>
      <c r="AZ28">
        <v>0.95652173913043481</v>
      </c>
      <c r="BA28">
        <v>0.95209580838323349</v>
      </c>
      <c r="BB28">
        <v>0.91208791209465834</v>
      </c>
      <c r="BC28">
        <v>0.92488262910798125</v>
      </c>
      <c r="BD28">
        <v>0.83892617449664419</v>
      </c>
      <c r="BH28" s="3">
        <v>132</v>
      </c>
      <c r="BI28" s="3">
        <v>0</v>
      </c>
      <c r="BJ28" s="3">
        <v>0</v>
      </c>
      <c r="BK28" s="3">
        <v>0</v>
      </c>
      <c r="BL28" s="3">
        <v>0</v>
      </c>
      <c r="BM28" s="3">
        <v>0</v>
      </c>
      <c r="BN28" s="3">
        <v>0</v>
      </c>
      <c r="BO28" s="3">
        <v>0</v>
      </c>
      <c r="BP28" s="3">
        <v>0</v>
      </c>
      <c r="BQ28" s="3">
        <v>0</v>
      </c>
      <c r="BR28" s="3">
        <v>0</v>
      </c>
      <c r="BS28" s="3">
        <v>0</v>
      </c>
      <c r="BT28" s="3">
        <v>0</v>
      </c>
      <c r="BU28" s="3">
        <v>0</v>
      </c>
      <c r="BV28" s="3">
        <v>0</v>
      </c>
      <c r="BW28" s="3">
        <v>0</v>
      </c>
      <c r="BX28" s="3">
        <v>0</v>
      </c>
      <c r="BY28" s="3">
        <v>0</v>
      </c>
      <c r="BZ28" s="3">
        <v>0</v>
      </c>
      <c r="CA28" s="3">
        <v>0</v>
      </c>
      <c r="CB28" s="3">
        <v>0</v>
      </c>
      <c r="CC28" s="3">
        <v>0</v>
      </c>
      <c r="CD28" s="3">
        <v>0</v>
      </c>
      <c r="CE28" s="3">
        <v>0</v>
      </c>
      <c r="CF28" s="3">
        <v>0</v>
      </c>
      <c r="CI28" s="39">
        <v>132</v>
      </c>
      <c r="CJ28" s="39">
        <v>1</v>
      </c>
      <c r="CK28" s="2">
        <v>132</v>
      </c>
      <c r="CL28" s="39" t="s">
        <v>173</v>
      </c>
      <c r="CM28" s="39" t="s">
        <v>174</v>
      </c>
      <c r="CN28" s="39" t="s">
        <v>175</v>
      </c>
      <c r="CO28" s="39" t="s">
        <v>176</v>
      </c>
      <c r="CP28" s="39" t="s">
        <v>629</v>
      </c>
    </row>
    <row r="29" spans="4:94" x14ac:dyDescent="0.25">
      <c r="D29">
        <v>133</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5.3691275167785261E-2</v>
      </c>
      <c r="AF29">
        <v>133</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5.3691275167785261E-2</v>
      </c>
      <c r="BH29">
        <v>133</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5.3691275167785261E-2</v>
      </c>
      <c r="CI29" s="39">
        <v>133</v>
      </c>
      <c r="CJ29" s="39">
        <v>1</v>
      </c>
      <c r="CK29" s="2">
        <v>133</v>
      </c>
      <c r="CL29" s="39" t="s">
        <v>772</v>
      </c>
      <c r="CM29" s="39" t="s">
        <v>773</v>
      </c>
      <c r="CN29" s="39" t="s">
        <v>774</v>
      </c>
      <c r="CO29" s="39" t="s">
        <v>775</v>
      </c>
      <c r="CP29" s="39" t="s">
        <v>775</v>
      </c>
    </row>
    <row r="30" spans="4:94" x14ac:dyDescent="0.25">
      <c r="D30">
        <v>134</v>
      </c>
      <c r="E30">
        <v>-0.25263157894736843</v>
      </c>
      <c r="F30">
        <v>-0.30188679245283018</v>
      </c>
      <c r="G30">
        <v>-0.29906542055009722</v>
      </c>
      <c r="H30">
        <v>-0.30000000000000004</v>
      </c>
      <c r="I30">
        <v>-0.34285714284555979</v>
      </c>
      <c r="J30">
        <v>-0.28368794326240732</v>
      </c>
      <c r="K30">
        <v>-0.31683168316831678</v>
      </c>
      <c r="L30">
        <v>-0.33716475095786791</v>
      </c>
      <c r="M30">
        <v>-0.33684210526315794</v>
      </c>
      <c r="N30">
        <v>-0.27210884353741499</v>
      </c>
      <c r="O30">
        <v>-0.26373626373626374</v>
      </c>
      <c r="P30">
        <v>-0.23809523809523808</v>
      </c>
      <c r="Q30">
        <v>-0.23414634146341468</v>
      </c>
      <c r="R30">
        <v>-0.24242424242424238</v>
      </c>
      <c r="S30">
        <v>-0.31578947368421051</v>
      </c>
      <c r="T30">
        <v>-0.31578947367222554</v>
      </c>
      <c r="U30">
        <v>-0.3380281690140845</v>
      </c>
      <c r="V30">
        <v>-0.2962962962860729</v>
      </c>
      <c r="W30">
        <v>-0.30379746835443039</v>
      </c>
      <c r="X30">
        <v>-0.2608695652173913</v>
      </c>
      <c r="Y30">
        <v>-0.2395209580838582</v>
      </c>
      <c r="Z30">
        <v>-0.35164835162136665</v>
      </c>
      <c r="AA30">
        <v>-0.22535211267605632</v>
      </c>
      <c r="AB30">
        <v>-0.32214765100671139</v>
      </c>
      <c r="AF30" s="4">
        <v>134</v>
      </c>
      <c r="AG30" s="4">
        <v>0</v>
      </c>
      <c r="AH30" s="4">
        <v>0</v>
      </c>
      <c r="AI30" s="4">
        <v>0</v>
      </c>
      <c r="AJ30" s="4">
        <v>0</v>
      </c>
      <c r="AK30" s="4">
        <v>0</v>
      </c>
      <c r="AL30" s="4">
        <v>0</v>
      </c>
      <c r="AM30" s="4">
        <v>0</v>
      </c>
      <c r="AN30" s="4">
        <v>0</v>
      </c>
      <c r="AO30" s="4">
        <v>0</v>
      </c>
      <c r="AP30" s="4">
        <v>0</v>
      </c>
      <c r="AQ30" s="4">
        <v>0</v>
      </c>
      <c r="AR30" s="4">
        <v>0</v>
      </c>
      <c r="AS30" s="4">
        <v>0</v>
      </c>
      <c r="AT30" s="4">
        <v>0</v>
      </c>
      <c r="AU30" s="4">
        <v>0</v>
      </c>
      <c r="AV30" s="4">
        <v>0</v>
      </c>
      <c r="AW30" s="4">
        <v>0</v>
      </c>
      <c r="AX30" s="4">
        <v>0</v>
      </c>
      <c r="AY30" s="4">
        <v>0</v>
      </c>
      <c r="AZ30" s="4">
        <v>0</v>
      </c>
      <c r="BA30" s="4">
        <v>0</v>
      </c>
      <c r="BB30" s="4">
        <v>0</v>
      </c>
      <c r="BC30" s="4">
        <v>0</v>
      </c>
      <c r="BD30" s="4">
        <v>0</v>
      </c>
      <c r="BH30" s="4">
        <v>134</v>
      </c>
      <c r="BI30" s="4">
        <v>0</v>
      </c>
      <c r="BJ30" s="4">
        <v>0</v>
      </c>
      <c r="BK30" s="4">
        <v>0</v>
      </c>
      <c r="BL30" s="4">
        <v>0</v>
      </c>
      <c r="BM30" s="4">
        <v>0</v>
      </c>
      <c r="BN30" s="4">
        <v>0</v>
      </c>
      <c r="BO30" s="4">
        <v>0</v>
      </c>
      <c r="BP30" s="4">
        <v>0</v>
      </c>
      <c r="BQ30" s="4">
        <v>0</v>
      </c>
      <c r="BR30" s="4">
        <v>0</v>
      </c>
      <c r="BS30" s="4">
        <v>0</v>
      </c>
      <c r="BT30" s="4">
        <v>0</v>
      </c>
      <c r="BU30" s="4">
        <v>0</v>
      </c>
      <c r="BV30" s="4">
        <v>0</v>
      </c>
      <c r="BW30" s="4">
        <v>0</v>
      </c>
      <c r="BX30" s="4">
        <v>0</v>
      </c>
      <c r="BY30" s="4">
        <v>0</v>
      </c>
      <c r="BZ30" s="4">
        <v>0</v>
      </c>
      <c r="CA30" s="4">
        <v>0</v>
      </c>
      <c r="CB30" s="4">
        <v>0</v>
      </c>
      <c r="CC30" s="4">
        <v>0</v>
      </c>
      <c r="CD30" s="4">
        <v>0</v>
      </c>
      <c r="CE30" s="4">
        <v>0</v>
      </c>
      <c r="CF30" s="4">
        <v>0</v>
      </c>
      <c r="CI30" s="39">
        <v>134</v>
      </c>
      <c r="CJ30" s="39">
        <v>0</v>
      </c>
      <c r="CK30" s="2">
        <v>134</v>
      </c>
      <c r="CL30" s="39" t="s">
        <v>630</v>
      </c>
      <c r="CM30" s="39" t="s">
        <v>631</v>
      </c>
      <c r="CN30" s="39" t="s">
        <v>632</v>
      </c>
    </row>
    <row r="31" spans="4:94" x14ac:dyDescent="0.25">
      <c r="D31">
        <v>141</v>
      </c>
      <c r="E31">
        <v>0</v>
      </c>
      <c r="F31">
        <v>0</v>
      </c>
      <c r="G31">
        <v>0</v>
      </c>
      <c r="H31">
        <v>0</v>
      </c>
      <c r="I31">
        <v>0</v>
      </c>
      <c r="J31">
        <v>0</v>
      </c>
      <c r="K31">
        <v>0</v>
      </c>
      <c r="L31">
        <v>3.0651340996168581E-2</v>
      </c>
      <c r="M31">
        <v>0</v>
      </c>
      <c r="N31">
        <v>0</v>
      </c>
      <c r="O31">
        <v>0</v>
      </c>
      <c r="P31">
        <v>0</v>
      </c>
      <c r="Q31">
        <v>0</v>
      </c>
      <c r="R31">
        <v>0</v>
      </c>
      <c r="S31">
        <v>0</v>
      </c>
      <c r="T31">
        <v>0</v>
      </c>
      <c r="U31">
        <v>0</v>
      </c>
      <c r="V31">
        <v>0</v>
      </c>
      <c r="W31">
        <v>0</v>
      </c>
      <c r="X31">
        <v>0</v>
      </c>
      <c r="Y31">
        <v>0</v>
      </c>
      <c r="Z31">
        <v>0</v>
      </c>
      <c r="AA31">
        <v>0</v>
      </c>
      <c r="AB31">
        <v>0</v>
      </c>
      <c r="AF31">
        <v>141</v>
      </c>
      <c r="AG31">
        <v>0</v>
      </c>
      <c r="AH31">
        <v>0</v>
      </c>
      <c r="AI31">
        <v>0</v>
      </c>
      <c r="AJ31">
        <v>0</v>
      </c>
      <c r="AK31">
        <v>0</v>
      </c>
      <c r="AL31">
        <v>0</v>
      </c>
      <c r="AM31">
        <v>0</v>
      </c>
      <c r="AN31">
        <v>3.0651340996168581E-2</v>
      </c>
      <c r="AO31">
        <v>0</v>
      </c>
      <c r="AP31">
        <v>0</v>
      </c>
      <c r="AQ31">
        <v>0</v>
      </c>
      <c r="AR31">
        <v>0</v>
      </c>
      <c r="AS31">
        <v>0</v>
      </c>
      <c r="AT31">
        <v>0</v>
      </c>
      <c r="AU31">
        <v>0</v>
      </c>
      <c r="AV31">
        <v>0</v>
      </c>
      <c r="AW31">
        <v>0</v>
      </c>
      <c r="AX31">
        <v>0</v>
      </c>
      <c r="AY31">
        <v>0</v>
      </c>
      <c r="AZ31">
        <v>0</v>
      </c>
      <c r="BA31">
        <v>0</v>
      </c>
      <c r="BB31">
        <v>0</v>
      </c>
      <c r="BC31">
        <v>0</v>
      </c>
      <c r="BD31">
        <v>0</v>
      </c>
      <c r="BH31">
        <v>141</v>
      </c>
      <c r="BI31">
        <v>0</v>
      </c>
      <c r="BJ31">
        <v>0</v>
      </c>
      <c r="BK31">
        <v>0</v>
      </c>
      <c r="BL31">
        <v>0</v>
      </c>
      <c r="BM31">
        <v>0</v>
      </c>
      <c r="BN31">
        <v>0</v>
      </c>
      <c r="BO31">
        <v>0</v>
      </c>
      <c r="BP31">
        <v>3.0651340996168581E-2</v>
      </c>
      <c r="BQ31">
        <v>0</v>
      </c>
      <c r="BR31">
        <v>0</v>
      </c>
      <c r="BS31">
        <v>0</v>
      </c>
      <c r="BT31">
        <v>0</v>
      </c>
      <c r="BU31">
        <v>0</v>
      </c>
      <c r="BV31">
        <v>0</v>
      </c>
      <c r="BW31">
        <v>0</v>
      </c>
      <c r="BX31">
        <v>0</v>
      </c>
      <c r="BY31">
        <v>0</v>
      </c>
      <c r="BZ31">
        <v>0</v>
      </c>
      <c r="CA31">
        <v>0</v>
      </c>
      <c r="CB31">
        <v>0</v>
      </c>
      <c r="CC31">
        <v>0</v>
      </c>
      <c r="CD31">
        <v>0</v>
      </c>
      <c r="CE31">
        <v>0</v>
      </c>
      <c r="CF31">
        <v>0</v>
      </c>
      <c r="CI31" s="39">
        <v>141</v>
      </c>
      <c r="CJ31" s="39">
        <v>1</v>
      </c>
      <c r="CK31" s="2">
        <v>141</v>
      </c>
      <c r="CL31" s="39" t="s">
        <v>177</v>
      </c>
      <c r="CM31" s="39" t="s">
        <v>178</v>
      </c>
      <c r="CN31" s="39" t="s">
        <v>179</v>
      </c>
      <c r="CO31" s="39" t="s">
        <v>180</v>
      </c>
      <c r="CP31" s="39" t="s">
        <v>180</v>
      </c>
    </row>
    <row r="32" spans="4:94" x14ac:dyDescent="0.25">
      <c r="D32">
        <v>150</v>
      </c>
      <c r="E32">
        <v>0</v>
      </c>
      <c r="F32">
        <v>0</v>
      </c>
      <c r="G32">
        <v>0</v>
      </c>
      <c r="H32">
        <v>0</v>
      </c>
      <c r="I32">
        <v>0</v>
      </c>
      <c r="J32">
        <v>0</v>
      </c>
      <c r="K32">
        <v>0</v>
      </c>
      <c r="L32">
        <v>0</v>
      </c>
      <c r="M32">
        <v>0</v>
      </c>
      <c r="N32">
        <v>0</v>
      </c>
      <c r="O32">
        <v>0</v>
      </c>
      <c r="P32">
        <v>0</v>
      </c>
      <c r="Q32">
        <v>0</v>
      </c>
      <c r="R32">
        <v>0</v>
      </c>
      <c r="S32">
        <v>0</v>
      </c>
      <c r="T32">
        <v>0</v>
      </c>
      <c r="U32">
        <v>0</v>
      </c>
      <c r="V32">
        <v>0</v>
      </c>
      <c r="W32">
        <v>0</v>
      </c>
      <c r="X32">
        <v>0</v>
      </c>
      <c r="Y32">
        <v>4.7904191616766463E-2</v>
      </c>
      <c r="Z32">
        <v>0</v>
      </c>
      <c r="AA32">
        <v>0</v>
      </c>
      <c r="AB32">
        <v>0</v>
      </c>
      <c r="AF32">
        <v>150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4.7904191616766463E-2</v>
      </c>
      <c r="BB32">
        <v>0</v>
      </c>
      <c r="BC32">
        <v>0</v>
      </c>
      <c r="BD32">
        <v>0</v>
      </c>
      <c r="BH32">
        <v>150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4.7904191616766463E-2</v>
      </c>
      <c r="CD32">
        <v>0</v>
      </c>
      <c r="CE32">
        <v>0</v>
      </c>
      <c r="CF32">
        <v>0</v>
      </c>
      <c r="CI32" s="39">
        <v>150</v>
      </c>
      <c r="CJ32" s="39">
        <v>1</v>
      </c>
      <c r="CK32" s="2">
        <v>150</v>
      </c>
      <c r="CL32" s="39" t="s">
        <v>181</v>
      </c>
      <c r="CM32" s="39" t="s">
        <v>182</v>
      </c>
      <c r="CN32" s="39" t="s">
        <v>183</v>
      </c>
      <c r="CO32" s="39" t="s">
        <v>184</v>
      </c>
      <c r="CP32" s="39" t="s">
        <v>184</v>
      </c>
    </row>
    <row r="33" spans="4:94" x14ac:dyDescent="0.25">
      <c r="D33">
        <v>152</v>
      </c>
      <c r="E33">
        <v>0</v>
      </c>
      <c r="F33">
        <v>0</v>
      </c>
      <c r="G33">
        <v>0</v>
      </c>
      <c r="H33">
        <v>0</v>
      </c>
      <c r="I33">
        <v>0</v>
      </c>
      <c r="J33">
        <v>0</v>
      </c>
      <c r="K33">
        <v>0</v>
      </c>
      <c r="L33">
        <v>0</v>
      </c>
      <c r="M33">
        <v>0</v>
      </c>
      <c r="N33">
        <v>0</v>
      </c>
      <c r="O33">
        <v>0</v>
      </c>
      <c r="P33">
        <v>0</v>
      </c>
      <c r="Q33">
        <v>0</v>
      </c>
      <c r="R33">
        <v>0</v>
      </c>
      <c r="S33">
        <v>0</v>
      </c>
      <c r="T33">
        <v>0</v>
      </c>
      <c r="U33">
        <v>0</v>
      </c>
      <c r="V33">
        <v>0</v>
      </c>
      <c r="W33">
        <v>0</v>
      </c>
      <c r="X33">
        <v>4.3478260869565223E-2</v>
      </c>
      <c r="Y33">
        <v>0</v>
      </c>
      <c r="Z33">
        <v>0</v>
      </c>
      <c r="AA33">
        <v>0</v>
      </c>
      <c r="AB33">
        <v>0</v>
      </c>
      <c r="AF33">
        <v>152</v>
      </c>
      <c r="AG33">
        <v>0</v>
      </c>
      <c r="AH33">
        <v>0</v>
      </c>
      <c r="AI33">
        <v>0</v>
      </c>
      <c r="AJ33">
        <v>0</v>
      </c>
      <c r="AK33">
        <v>0</v>
      </c>
      <c r="AL33">
        <v>0</v>
      </c>
      <c r="AM33">
        <v>0</v>
      </c>
      <c r="AN33">
        <v>0</v>
      </c>
      <c r="AO33">
        <v>0</v>
      </c>
      <c r="AP33">
        <v>0</v>
      </c>
      <c r="AQ33">
        <v>0</v>
      </c>
      <c r="AR33">
        <v>0</v>
      </c>
      <c r="AS33">
        <v>0</v>
      </c>
      <c r="AT33">
        <v>0</v>
      </c>
      <c r="AU33">
        <v>0</v>
      </c>
      <c r="AV33">
        <v>0</v>
      </c>
      <c r="AW33">
        <v>0</v>
      </c>
      <c r="AX33">
        <v>0</v>
      </c>
      <c r="AY33">
        <v>0</v>
      </c>
      <c r="AZ33">
        <v>4.3478260869565223E-2</v>
      </c>
      <c r="BA33">
        <v>0</v>
      </c>
      <c r="BB33">
        <v>0</v>
      </c>
      <c r="BC33">
        <v>0</v>
      </c>
      <c r="BD33">
        <v>0</v>
      </c>
      <c r="BH33">
        <v>152</v>
      </c>
      <c r="BI33">
        <v>0</v>
      </c>
      <c r="BJ33">
        <v>0</v>
      </c>
      <c r="BK33">
        <v>0</v>
      </c>
      <c r="BL33">
        <v>0</v>
      </c>
      <c r="BM33">
        <v>0</v>
      </c>
      <c r="BN33">
        <v>0</v>
      </c>
      <c r="BO33">
        <v>0</v>
      </c>
      <c r="BP33">
        <v>0</v>
      </c>
      <c r="BQ33">
        <v>0</v>
      </c>
      <c r="BR33">
        <v>0</v>
      </c>
      <c r="BS33">
        <v>0</v>
      </c>
      <c r="BT33">
        <v>0</v>
      </c>
      <c r="BU33">
        <v>0</v>
      </c>
      <c r="BV33">
        <v>0</v>
      </c>
      <c r="BW33">
        <v>0</v>
      </c>
      <c r="BX33">
        <v>0</v>
      </c>
      <c r="BY33">
        <v>0</v>
      </c>
      <c r="BZ33">
        <v>0</v>
      </c>
      <c r="CA33">
        <v>0</v>
      </c>
      <c r="CB33">
        <v>4.3478260869565223E-2</v>
      </c>
      <c r="CC33">
        <v>0</v>
      </c>
      <c r="CD33">
        <v>0</v>
      </c>
      <c r="CE33">
        <v>0</v>
      </c>
      <c r="CF33">
        <v>0</v>
      </c>
      <c r="CI33" s="39">
        <v>152</v>
      </c>
      <c r="CJ33" s="39">
        <v>1</v>
      </c>
      <c r="CK33" s="2">
        <v>152</v>
      </c>
      <c r="CL33" s="39" t="s">
        <v>185</v>
      </c>
      <c r="CM33" s="39" t="s">
        <v>186</v>
      </c>
      <c r="CN33" s="39" t="s">
        <v>187</v>
      </c>
      <c r="CO33" s="39" t="s">
        <v>188</v>
      </c>
      <c r="CP33" s="39" t="s">
        <v>188</v>
      </c>
    </row>
    <row r="34" spans="4:94" x14ac:dyDescent="0.25">
      <c r="D34">
        <v>157</v>
      </c>
      <c r="E34">
        <v>4.2105263157894743E-2</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F34">
        <v>157</v>
      </c>
      <c r="AG34">
        <v>4.2105263157894743E-2</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H34">
        <v>157</v>
      </c>
      <c r="BI34">
        <v>4.2105263157894743E-2</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I34" s="39">
        <v>157</v>
      </c>
      <c r="CJ34" s="39">
        <v>1</v>
      </c>
      <c r="CK34" s="2">
        <v>157</v>
      </c>
      <c r="CL34" s="39" t="s">
        <v>189</v>
      </c>
      <c r="CM34" s="39" t="s">
        <v>190</v>
      </c>
      <c r="CN34" s="39" t="s">
        <v>191</v>
      </c>
      <c r="CO34" s="39" t="s">
        <v>192</v>
      </c>
      <c r="CP34" s="39" t="s">
        <v>192</v>
      </c>
    </row>
    <row r="35" spans="4:94" x14ac:dyDescent="0.25">
      <c r="D35">
        <v>168</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3.7558685446009391E-2</v>
      </c>
      <c r="AB35">
        <v>0</v>
      </c>
      <c r="AF35">
        <v>168</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3.7558685446009391E-2</v>
      </c>
      <c r="BD35">
        <v>0</v>
      </c>
      <c r="BH35">
        <v>168</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3.7558685446009391E-2</v>
      </c>
      <c r="CF35">
        <v>0</v>
      </c>
      <c r="CI35" s="39">
        <v>168</v>
      </c>
      <c r="CJ35" s="39">
        <v>1</v>
      </c>
      <c r="CK35" s="2">
        <v>168</v>
      </c>
      <c r="CL35" s="39" t="s">
        <v>193</v>
      </c>
      <c r="CM35" s="39" t="s">
        <v>194</v>
      </c>
      <c r="CN35" s="39" t="s">
        <v>195</v>
      </c>
      <c r="CO35" s="39" t="s">
        <v>196</v>
      </c>
      <c r="CP35" s="39" t="s">
        <v>633</v>
      </c>
    </row>
    <row r="36" spans="4:94" x14ac:dyDescent="0.25">
      <c r="D36">
        <v>173</v>
      </c>
      <c r="E36">
        <v>0</v>
      </c>
      <c r="F36">
        <v>0</v>
      </c>
      <c r="G36">
        <v>0</v>
      </c>
      <c r="H36">
        <v>0</v>
      </c>
      <c r="I36">
        <v>-0.11428571428186518</v>
      </c>
      <c r="J36">
        <v>-0.11347517730496452</v>
      </c>
      <c r="K36">
        <v>-7.9207920792079181E-2</v>
      </c>
      <c r="L36">
        <v>-6.1302681992337162E-2</v>
      </c>
      <c r="M36">
        <v>-0.16842105263157903</v>
      </c>
      <c r="N36">
        <v>-5.4421768707482984E-2</v>
      </c>
      <c r="O36">
        <v>-8.7912087912087905E-2</v>
      </c>
      <c r="P36">
        <v>-4.7619047619047609E-2</v>
      </c>
      <c r="Q36">
        <v>-3.9024390243902474E-2</v>
      </c>
      <c r="R36">
        <v>-9.6969696969697053E-2</v>
      </c>
      <c r="S36">
        <v>-3.5087719298245612E-2</v>
      </c>
      <c r="T36">
        <v>-0.10526315789074882</v>
      </c>
      <c r="U36">
        <v>-3.7558685446009391E-2</v>
      </c>
      <c r="V36">
        <v>-7.4074074071511911E-2</v>
      </c>
      <c r="W36">
        <v>-0.15189873417721522</v>
      </c>
      <c r="X36">
        <v>-8.6956521739130446E-2</v>
      </c>
      <c r="Y36">
        <v>-4.7904191616766463E-2</v>
      </c>
      <c r="Z36">
        <v>-0.17582417581068333</v>
      </c>
      <c r="AA36">
        <v>-3.7558685446009391E-2</v>
      </c>
      <c r="AB36">
        <v>0</v>
      </c>
      <c r="AF36">
        <v>173</v>
      </c>
      <c r="AG36">
        <v>0</v>
      </c>
      <c r="AH36">
        <v>0</v>
      </c>
      <c r="AI36">
        <v>0</v>
      </c>
      <c r="AJ36">
        <v>0</v>
      </c>
      <c r="AK36">
        <v>-0.11428571428186518</v>
      </c>
      <c r="AL36">
        <v>-0.11347517730496452</v>
      </c>
      <c r="AM36">
        <v>-7.9207920792079181E-2</v>
      </c>
      <c r="AN36">
        <v>-6.1302681992337162E-2</v>
      </c>
      <c r="AO36">
        <v>-0.16842105263157903</v>
      </c>
      <c r="AP36">
        <v>-5.4421768707482984E-2</v>
      </c>
      <c r="AQ36">
        <v>-8.7912087912087905E-2</v>
      </c>
      <c r="AR36">
        <v>-4.7619047619047609E-2</v>
      </c>
      <c r="AS36">
        <v>-3.9024390243902474E-2</v>
      </c>
      <c r="AT36">
        <v>-9.6969696969697053E-2</v>
      </c>
      <c r="AU36">
        <v>-3.5087719298245612E-2</v>
      </c>
      <c r="AV36">
        <v>-0.10526315789074882</v>
      </c>
      <c r="AW36">
        <v>-3.7558685446009391E-2</v>
      </c>
      <c r="AX36">
        <v>-7.4074074071511911E-2</v>
      </c>
      <c r="AY36">
        <v>-0.15189873417721522</v>
      </c>
      <c r="AZ36">
        <v>-8.6956521739130446E-2</v>
      </c>
      <c r="BA36">
        <v>-4.7904191616766463E-2</v>
      </c>
      <c r="BB36">
        <v>-0.17582417581068333</v>
      </c>
      <c r="BC36">
        <v>-3.7558685446009391E-2</v>
      </c>
      <c r="BD36">
        <v>0</v>
      </c>
      <c r="BH36">
        <v>173</v>
      </c>
      <c r="BI36">
        <v>0</v>
      </c>
      <c r="BJ36">
        <v>0</v>
      </c>
      <c r="BK36">
        <v>0</v>
      </c>
      <c r="BL36">
        <v>0</v>
      </c>
      <c r="BM36">
        <v>-0.11428571428186518</v>
      </c>
      <c r="BN36">
        <v>-0.11347517730496452</v>
      </c>
      <c r="BO36">
        <v>-7.9207920792079181E-2</v>
      </c>
      <c r="BP36">
        <v>-6.1302681992337162E-2</v>
      </c>
      <c r="BQ36">
        <v>-0.16842105263157903</v>
      </c>
      <c r="BR36">
        <v>-5.4421768707482984E-2</v>
      </c>
      <c r="BS36">
        <v>-8.7912087912087905E-2</v>
      </c>
      <c r="BT36">
        <v>-4.7619047619047609E-2</v>
      </c>
      <c r="BU36">
        <v>-3.9024390243902474E-2</v>
      </c>
      <c r="BV36">
        <v>-9.6969696969697053E-2</v>
      </c>
      <c r="BW36">
        <v>-3.5087719298245612E-2</v>
      </c>
      <c r="BX36">
        <v>-0.10526315789074882</v>
      </c>
      <c r="BY36">
        <v>-3.7558685446009391E-2</v>
      </c>
      <c r="BZ36">
        <v>-7.4074074071511911E-2</v>
      </c>
      <c r="CA36">
        <v>-0.15189873417721522</v>
      </c>
      <c r="CB36">
        <v>-8.6956521739130446E-2</v>
      </c>
      <c r="CC36">
        <v>-4.7904191616766463E-2</v>
      </c>
      <c r="CD36">
        <v>-0.17582417581068333</v>
      </c>
      <c r="CE36">
        <v>-3.7558685446009391E-2</v>
      </c>
      <c r="CF36">
        <v>0</v>
      </c>
      <c r="CI36" s="39">
        <v>173</v>
      </c>
      <c r="CJ36" s="39">
        <v>1</v>
      </c>
      <c r="CK36" s="2">
        <v>173</v>
      </c>
      <c r="CL36" s="39" t="s">
        <v>197</v>
      </c>
      <c r="CM36" s="39" t="s">
        <v>198</v>
      </c>
      <c r="CN36" s="39" t="s">
        <v>199</v>
      </c>
      <c r="CO36" s="39" t="s">
        <v>200</v>
      </c>
      <c r="CP36" s="39" t="s">
        <v>634</v>
      </c>
    </row>
    <row r="37" spans="4:94" x14ac:dyDescent="0.25">
      <c r="D37">
        <v>178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-3.7558685446009391E-2</v>
      </c>
      <c r="AB37">
        <v>0</v>
      </c>
      <c r="AF37">
        <v>178</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-3.7558685446009391E-2</v>
      </c>
      <c r="BD37">
        <v>0</v>
      </c>
      <c r="BH37">
        <v>178</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-3.7558685446009391E-2</v>
      </c>
      <c r="CF37">
        <v>0</v>
      </c>
      <c r="CI37" s="39">
        <v>178</v>
      </c>
      <c r="CJ37" s="39">
        <v>1</v>
      </c>
      <c r="CK37" s="2">
        <v>178</v>
      </c>
      <c r="CL37" s="39" t="s">
        <v>201</v>
      </c>
      <c r="CM37" s="39" t="s">
        <v>202</v>
      </c>
      <c r="CN37" s="39" t="s">
        <v>203</v>
      </c>
      <c r="CO37" s="39" t="s">
        <v>204</v>
      </c>
      <c r="CP37" s="39" t="s">
        <v>635</v>
      </c>
    </row>
    <row r="38" spans="4:94" x14ac:dyDescent="0.25">
      <c r="D38">
        <v>189</v>
      </c>
      <c r="E38">
        <v>4.2105263157894729E-2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F38">
        <v>189</v>
      </c>
      <c r="AG38">
        <v>4.2105263157894729E-2</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H38">
        <v>189</v>
      </c>
      <c r="BI38">
        <v>4.2105263157894729E-2</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I38" s="39">
        <v>189</v>
      </c>
      <c r="CJ38" s="39">
        <v>1</v>
      </c>
      <c r="CK38" s="2">
        <v>189</v>
      </c>
      <c r="CL38" s="39" t="s">
        <v>205</v>
      </c>
      <c r="CM38" s="39" t="s">
        <v>206</v>
      </c>
      <c r="CN38" s="39" t="s">
        <v>207</v>
      </c>
      <c r="CO38" s="39" t="s">
        <v>208</v>
      </c>
      <c r="CP38" s="39" t="s">
        <v>208</v>
      </c>
    </row>
    <row r="39" spans="4:94" x14ac:dyDescent="0.25">
      <c r="D39">
        <v>191</v>
      </c>
      <c r="E39">
        <v>0</v>
      </c>
      <c r="F39">
        <v>0</v>
      </c>
      <c r="G39">
        <v>0</v>
      </c>
      <c r="H39">
        <v>0</v>
      </c>
      <c r="I39">
        <v>0</v>
      </c>
      <c r="J39">
        <v>0</v>
      </c>
      <c r="K39">
        <v>7.9207920792079181E-2</v>
      </c>
      <c r="L39">
        <v>0</v>
      </c>
      <c r="M39">
        <v>0</v>
      </c>
      <c r="N39">
        <v>0</v>
      </c>
      <c r="O39">
        <v>0</v>
      </c>
      <c r="P39">
        <v>0</v>
      </c>
      <c r="Q39">
        <v>0</v>
      </c>
      <c r="R39">
        <v>0</v>
      </c>
      <c r="S39">
        <v>0</v>
      </c>
      <c r="T39">
        <v>0</v>
      </c>
      <c r="U39">
        <v>0</v>
      </c>
      <c r="V39">
        <v>0</v>
      </c>
      <c r="W39">
        <v>0</v>
      </c>
      <c r="X39">
        <v>0</v>
      </c>
      <c r="Y39">
        <v>0</v>
      </c>
      <c r="Z39">
        <v>0</v>
      </c>
      <c r="AA39">
        <v>0</v>
      </c>
      <c r="AB39">
        <v>0</v>
      </c>
      <c r="AF39">
        <v>191</v>
      </c>
      <c r="AG39">
        <v>0</v>
      </c>
      <c r="AH39">
        <v>0</v>
      </c>
      <c r="AI39">
        <v>0</v>
      </c>
      <c r="AJ39">
        <v>0</v>
      </c>
      <c r="AK39">
        <v>0</v>
      </c>
      <c r="AL39">
        <v>0</v>
      </c>
      <c r="AM39">
        <v>7.9207920792079181E-2</v>
      </c>
      <c r="AN39">
        <v>0</v>
      </c>
      <c r="AO39">
        <v>0</v>
      </c>
      <c r="AP39">
        <v>0</v>
      </c>
      <c r="AQ39">
        <v>0</v>
      </c>
      <c r="AR39">
        <v>0</v>
      </c>
      <c r="AS39">
        <v>0</v>
      </c>
      <c r="AT39">
        <v>0</v>
      </c>
      <c r="AU39">
        <v>0</v>
      </c>
      <c r="AV39">
        <v>0</v>
      </c>
      <c r="AW39">
        <v>0</v>
      </c>
      <c r="AX39">
        <v>0</v>
      </c>
      <c r="AY39">
        <v>0</v>
      </c>
      <c r="AZ39">
        <v>0</v>
      </c>
      <c r="BA39">
        <v>0</v>
      </c>
      <c r="BB39">
        <v>0</v>
      </c>
      <c r="BC39">
        <v>0</v>
      </c>
      <c r="BD39">
        <v>0</v>
      </c>
      <c r="BH39">
        <v>191</v>
      </c>
      <c r="BI39">
        <v>0</v>
      </c>
      <c r="BJ39">
        <v>0</v>
      </c>
      <c r="BK39">
        <v>0</v>
      </c>
      <c r="BL39">
        <v>0</v>
      </c>
      <c r="BM39">
        <v>0</v>
      </c>
      <c r="BN39">
        <v>0</v>
      </c>
      <c r="BO39">
        <v>7.9207920792079181E-2</v>
      </c>
      <c r="BP39">
        <v>0</v>
      </c>
      <c r="BQ39">
        <v>0</v>
      </c>
      <c r="BR39">
        <v>0</v>
      </c>
      <c r="BS39">
        <v>0</v>
      </c>
      <c r="BT39">
        <v>0</v>
      </c>
      <c r="BU39">
        <v>0</v>
      </c>
      <c r="BV39">
        <v>0</v>
      </c>
      <c r="BW39">
        <v>0</v>
      </c>
      <c r="BX39">
        <v>0</v>
      </c>
      <c r="BY39">
        <v>0</v>
      </c>
      <c r="BZ39">
        <v>0</v>
      </c>
      <c r="CA39">
        <v>0</v>
      </c>
      <c r="CB39">
        <v>0</v>
      </c>
      <c r="CC39">
        <v>0</v>
      </c>
      <c r="CD39">
        <v>0</v>
      </c>
      <c r="CE39">
        <v>0</v>
      </c>
      <c r="CF39">
        <v>0</v>
      </c>
      <c r="CI39" s="39">
        <v>191</v>
      </c>
      <c r="CJ39" s="39">
        <v>1</v>
      </c>
      <c r="CK39" s="2">
        <v>191</v>
      </c>
      <c r="CL39" s="39" t="s">
        <v>209</v>
      </c>
      <c r="CM39" s="39" t="s">
        <v>210</v>
      </c>
      <c r="CN39" s="39" t="s">
        <v>211</v>
      </c>
      <c r="CO39" s="39" t="s">
        <v>212</v>
      </c>
      <c r="CP39" s="39" t="s">
        <v>636</v>
      </c>
    </row>
    <row r="40" spans="4:94" x14ac:dyDescent="0.25">
      <c r="D40">
        <v>195</v>
      </c>
      <c r="E40">
        <v>0</v>
      </c>
      <c r="F40">
        <v>0.15094339622641509</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F40">
        <v>195</v>
      </c>
      <c r="AG40">
        <v>0</v>
      </c>
      <c r="AH40">
        <v>0.15094339622641509</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H40">
        <v>195</v>
      </c>
      <c r="BI40">
        <v>0</v>
      </c>
      <c r="BJ40">
        <v>0.15094339622641509</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I40" s="39">
        <v>195</v>
      </c>
      <c r="CJ40" s="39">
        <v>1</v>
      </c>
      <c r="CK40" s="2">
        <v>195</v>
      </c>
      <c r="CL40" s="39" t="s">
        <v>213</v>
      </c>
      <c r="CM40" s="39" t="s">
        <v>214</v>
      </c>
      <c r="CN40" s="39" t="s">
        <v>215</v>
      </c>
      <c r="CO40" s="39" t="s">
        <v>216</v>
      </c>
      <c r="CP40" s="39" t="s">
        <v>216</v>
      </c>
    </row>
    <row r="41" spans="4:94" x14ac:dyDescent="0.25">
      <c r="D41">
        <v>197</v>
      </c>
      <c r="E41">
        <v>0</v>
      </c>
      <c r="F41">
        <v>0</v>
      </c>
      <c r="G41">
        <v>0</v>
      </c>
      <c r="H41">
        <v>0</v>
      </c>
      <c r="I41">
        <v>0</v>
      </c>
      <c r="J41">
        <v>0</v>
      </c>
      <c r="K41">
        <v>0</v>
      </c>
      <c r="L41">
        <v>0</v>
      </c>
      <c r="M41">
        <v>0</v>
      </c>
      <c r="N41">
        <v>0</v>
      </c>
      <c r="O41">
        <v>0</v>
      </c>
      <c r="P41">
        <v>0</v>
      </c>
      <c r="Q41">
        <v>0</v>
      </c>
      <c r="R41">
        <v>0</v>
      </c>
      <c r="S41">
        <v>3.5087719298245612E-2</v>
      </c>
      <c r="T41">
        <v>0</v>
      </c>
      <c r="U41">
        <v>3.7558685446009391E-2</v>
      </c>
      <c r="V41">
        <v>0</v>
      </c>
      <c r="W41">
        <v>0</v>
      </c>
      <c r="X41">
        <v>0</v>
      </c>
      <c r="Y41">
        <v>0</v>
      </c>
      <c r="Z41">
        <v>0</v>
      </c>
      <c r="AA41">
        <v>0</v>
      </c>
      <c r="AB41">
        <v>0</v>
      </c>
      <c r="AF41">
        <v>197</v>
      </c>
      <c r="AG41">
        <v>0</v>
      </c>
      <c r="AH41">
        <v>0</v>
      </c>
      <c r="AI41">
        <v>0</v>
      </c>
      <c r="AJ41">
        <v>0</v>
      </c>
      <c r="AK41">
        <v>0</v>
      </c>
      <c r="AL41">
        <v>0</v>
      </c>
      <c r="AM41">
        <v>0</v>
      </c>
      <c r="AN41">
        <v>0</v>
      </c>
      <c r="AO41">
        <v>0</v>
      </c>
      <c r="AP41">
        <v>0</v>
      </c>
      <c r="AQ41">
        <v>0</v>
      </c>
      <c r="AR41">
        <v>0</v>
      </c>
      <c r="AS41">
        <v>0</v>
      </c>
      <c r="AT41">
        <v>0</v>
      </c>
      <c r="AU41">
        <v>3.5087719298245612E-2</v>
      </c>
      <c r="AV41">
        <v>0</v>
      </c>
      <c r="AW41">
        <v>3.7558685446009391E-2</v>
      </c>
      <c r="AX41">
        <v>0</v>
      </c>
      <c r="AY41">
        <v>0</v>
      </c>
      <c r="AZ41">
        <v>0</v>
      </c>
      <c r="BA41">
        <v>0</v>
      </c>
      <c r="BB41">
        <v>0</v>
      </c>
      <c r="BC41">
        <v>0</v>
      </c>
      <c r="BD41">
        <v>0</v>
      </c>
      <c r="BH41">
        <v>197</v>
      </c>
      <c r="BI41">
        <v>0</v>
      </c>
      <c r="BJ41">
        <v>0</v>
      </c>
      <c r="BK41">
        <v>0</v>
      </c>
      <c r="BL41">
        <v>0</v>
      </c>
      <c r="BM41">
        <v>0</v>
      </c>
      <c r="BN41">
        <v>0</v>
      </c>
      <c r="BO41">
        <v>0</v>
      </c>
      <c r="BP41">
        <v>0</v>
      </c>
      <c r="BQ41">
        <v>0</v>
      </c>
      <c r="BR41">
        <v>0</v>
      </c>
      <c r="BS41">
        <v>0</v>
      </c>
      <c r="BT41">
        <v>0</v>
      </c>
      <c r="BU41">
        <v>0</v>
      </c>
      <c r="BV41">
        <v>0</v>
      </c>
      <c r="BW41">
        <v>3.5087719298245612E-2</v>
      </c>
      <c r="BX41">
        <v>0</v>
      </c>
      <c r="BY41">
        <v>3.7558685446009391E-2</v>
      </c>
      <c r="BZ41">
        <v>0</v>
      </c>
      <c r="CA41">
        <v>0</v>
      </c>
      <c r="CB41">
        <v>0</v>
      </c>
      <c r="CC41">
        <v>0</v>
      </c>
      <c r="CD41">
        <v>0</v>
      </c>
      <c r="CE41">
        <v>0</v>
      </c>
      <c r="CF41">
        <v>0</v>
      </c>
      <c r="CI41" s="39">
        <v>197</v>
      </c>
      <c r="CJ41" s="39">
        <v>1</v>
      </c>
      <c r="CK41" s="2">
        <v>197</v>
      </c>
      <c r="CL41" s="39" t="s">
        <v>217</v>
      </c>
      <c r="CM41" s="39" t="s">
        <v>218</v>
      </c>
      <c r="CN41" s="39" t="s">
        <v>219</v>
      </c>
      <c r="CO41" s="39" t="s">
        <v>220</v>
      </c>
      <c r="CP41" s="39" t="s">
        <v>637</v>
      </c>
    </row>
    <row r="42" spans="4:94" x14ac:dyDescent="0.25">
      <c r="D42">
        <v>209</v>
      </c>
      <c r="E42">
        <v>0</v>
      </c>
      <c r="F42">
        <v>0</v>
      </c>
      <c r="G42">
        <v>0</v>
      </c>
      <c r="H42">
        <v>0</v>
      </c>
      <c r="I42">
        <v>0</v>
      </c>
      <c r="J42">
        <v>0</v>
      </c>
      <c r="K42">
        <v>0</v>
      </c>
      <c r="L42">
        <v>0</v>
      </c>
      <c r="M42">
        <v>0</v>
      </c>
      <c r="N42">
        <v>0</v>
      </c>
      <c r="O42">
        <v>0</v>
      </c>
      <c r="P42">
        <v>0</v>
      </c>
      <c r="Q42">
        <v>3.9024390243902432E-2</v>
      </c>
      <c r="R42">
        <v>0</v>
      </c>
      <c r="S42">
        <v>0</v>
      </c>
      <c r="T42">
        <v>0</v>
      </c>
      <c r="U42">
        <v>0</v>
      </c>
      <c r="V42">
        <v>0</v>
      </c>
      <c r="W42">
        <v>0</v>
      </c>
      <c r="X42">
        <v>0</v>
      </c>
      <c r="Y42">
        <v>0</v>
      </c>
      <c r="Z42">
        <v>0</v>
      </c>
      <c r="AA42">
        <v>0</v>
      </c>
      <c r="AB42">
        <v>0</v>
      </c>
      <c r="AF42">
        <v>209</v>
      </c>
      <c r="AG42">
        <v>0</v>
      </c>
      <c r="AH42">
        <v>0</v>
      </c>
      <c r="AI42">
        <v>0</v>
      </c>
      <c r="AJ42">
        <v>0</v>
      </c>
      <c r="AK42">
        <v>0</v>
      </c>
      <c r="AL42">
        <v>0</v>
      </c>
      <c r="AM42">
        <v>0</v>
      </c>
      <c r="AN42">
        <v>0</v>
      </c>
      <c r="AO42">
        <v>0</v>
      </c>
      <c r="AP42">
        <v>0</v>
      </c>
      <c r="AQ42">
        <v>0</v>
      </c>
      <c r="AR42">
        <v>0</v>
      </c>
      <c r="AS42">
        <v>3.9024390243902432E-2</v>
      </c>
      <c r="AT42">
        <v>0</v>
      </c>
      <c r="AU42">
        <v>0</v>
      </c>
      <c r="AV42">
        <v>0</v>
      </c>
      <c r="AW42">
        <v>0</v>
      </c>
      <c r="AX42">
        <v>0</v>
      </c>
      <c r="AY42">
        <v>0</v>
      </c>
      <c r="AZ42">
        <v>0</v>
      </c>
      <c r="BA42">
        <v>0</v>
      </c>
      <c r="BB42">
        <v>0</v>
      </c>
      <c r="BC42">
        <v>0</v>
      </c>
      <c r="BD42">
        <v>0</v>
      </c>
      <c r="BH42">
        <v>209</v>
      </c>
      <c r="BI42">
        <v>0</v>
      </c>
      <c r="BJ42">
        <v>0</v>
      </c>
      <c r="BK42">
        <v>0</v>
      </c>
      <c r="BL42">
        <v>0</v>
      </c>
      <c r="BM42">
        <v>0</v>
      </c>
      <c r="BN42">
        <v>0</v>
      </c>
      <c r="BO42">
        <v>0</v>
      </c>
      <c r="BP42">
        <v>0</v>
      </c>
      <c r="BQ42">
        <v>0</v>
      </c>
      <c r="BR42">
        <v>0</v>
      </c>
      <c r="BS42">
        <v>0</v>
      </c>
      <c r="BT42">
        <v>0</v>
      </c>
      <c r="BU42">
        <v>3.9024390243902432E-2</v>
      </c>
      <c r="BV42">
        <v>0</v>
      </c>
      <c r="BW42">
        <v>0</v>
      </c>
      <c r="BX42">
        <v>0</v>
      </c>
      <c r="BY42">
        <v>0</v>
      </c>
      <c r="BZ42">
        <v>0</v>
      </c>
      <c r="CA42">
        <v>0</v>
      </c>
      <c r="CB42">
        <v>0</v>
      </c>
      <c r="CC42">
        <v>0</v>
      </c>
      <c r="CD42">
        <v>0</v>
      </c>
      <c r="CE42">
        <v>0</v>
      </c>
      <c r="CF42">
        <v>0</v>
      </c>
      <c r="CI42" s="39">
        <v>209</v>
      </c>
      <c r="CJ42" s="39">
        <v>1</v>
      </c>
      <c r="CK42" s="2">
        <v>209</v>
      </c>
      <c r="CL42" s="39" t="s">
        <v>224</v>
      </c>
      <c r="CM42" s="39" t="s">
        <v>225</v>
      </c>
      <c r="CN42" s="39" t="s">
        <v>226</v>
      </c>
      <c r="CO42" s="39" t="s">
        <v>227</v>
      </c>
      <c r="CP42" s="39" t="s">
        <v>227</v>
      </c>
    </row>
    <row r="43" spans="4:94" x14ac:dyDescent="0.25">
      <c r="D43">
        <v>210</v>
      </c>
      <c r="E43">
        <v>0</v>
      </c>
      <c r="F43">
        <v>0</v>
      </c>
      <c r="G43">
        <v>0</v>
      </c>
      <c r="H43">
        <v>0</v>
      </c>
      <c r="I43">
        <v>0</v>
      </c>
      <c r="J43">
        <v>0</v>
      </c>
      <c r="K43">
        <v>0</v>
      </c>
      <c r="L43">
        <v>0</v>
      </c>
      <c r="M43">
        <v>0</v>
      </c>
      <c r="N43">
        <v>0</v>
      </c>
      <c r="O43">
        <v>0</v>
      </c>
      <c r="P43">
        <v>0</v>
      </c>
      <c r="Q43">
        <v>0</v>
      </c>
      <c r="R43">
        <v>0</v>
      </c>
      <c r="S43">
        <v>0</v>
      </c>
      <c r="T43">
        <v>0</v>
      </c>
      <c r="U43">
        <v>0</v>
      </c>
      <c r="V43">
        <v>0</v>
      </c>
      <c r="W43">
        <v>0</v>
      </c>
      <c r="X43">
        <v>4.3478260869565223E-2</v>
      </c>
      <c r="Y43">
        <v>0</v>
      </c>
      <c r="Z43">
        <v>0</v>
      </c>
      <c r="AA43">
        <v>0</v>
      </c>
      <c r="AB43">
        <v>0</v>
      </c>
      <c r="AF43">
        <v>210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4.3478260869565223E-2</v>
      </c>
      <c r="BA43">
        <v>0</v>
      </c>
      <c r="BB43">
        <v>0</v>
      </c>
      <c r="BC43">
        <v>0</v>
      </c>
      <c r="BD43">
        <v>0</v>
      </c>
      <c r="BH43">
        <v>210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4.3478260869565223E-2</v>
      </c>
      <c r="CC43">
        <v>0</v>
      </c>
      <c r="CD43">
        <v>0</v>
      </c>
      <c r="CE43">
        <v>0</v>
      </c>
      <c r="CF43">
        <v>0</v>
      </c>
      <c r="CI43" s="39">
        <v>210</v>
      </c>
      <c r="CJ43" s="39">
        <v>0</v>
      </c>
      <c r="CK43" s="2">
        <v>210</v>
      </c>
      <c r="CL43" s="39" t="s">
        <v>228</v>
      </c>
      <c r="CM43" s="39" t="s">
        <v>229</v>
      </c>
      <c r="CN43" s="39" t="s">
        <v>230</v>
      </c>
    </row>
    <row r="44" spans="4:94" x14ac:dyDescent="0.25">
      <c r="D44">
        <v>211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3.7558685446009391E-2</v>
      </c>
      <c r="AB44">
        <v>0</v>
      </c>
      <c r="AF44">
        <v>211</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3.7558685446009391E-2</v>
      </c>
      <c r="BD44">
        <v>0</v>
      </c>
      <c r="BH44">
        <v>211</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3.7558685446009391E-2</v>
      </c>
      <c r="CF44">
        <v>0</v>
      </c>
      <c r="CI44" s="39">
        <v>211</v>
      </c>
      <c r="CJ44" s="39">
        <v>1</v>
      </c>
      <c r="CK44" s="2">
        <v>211</v>
      </c>
      <c r="CL44" s="39" t="s">
        <v>231</v>
      </c>
      <c r="CM44" s="39" t="s">
        <v>232</v>
      </c>
      <c r="CN44" s="39" t="s">
        <v>233</v>
      </c>
      <c r="CO44" s="39" t="s">
        <v>227</v>
      </c>
      <c r="CP44" s="39" t="s">
        <v>227</v>
      </c>
    </row>
    <row r="45" spans="4:94" x14ac:dyDescent="0.25">
      <c r="D45">
        <v>212</v>
      </c>
      <c r="E45">
        <v>0</v>
      </c>
      <c r="F45">
        <v>0</v>
      </c>
      <c r="G45">
        <v>0</v>
      </c>
      <c r="H45">
        <v>0</v>
      </c>
      <c r="I45">
        <v>0</v>
      </c>
      <c r="J45">
        <v>0</v>
      </c>
      <c r="K45">
        <v>0</v>
      </c>
      <c r="L45">
        <v>0</v>
      </c>
      <c r="M45">
        <v>0</v>
      </c>
      <c r="N45">
        <v>0</v>
      </c>
      <c r="O45">
        <v>0</v>
      </c>
      <c r="P45">
        <v>0</v>
      </c>
      <c r="Q45">
        <v>-3.9024390243902432E-2</v>
      </c>
      <c r="R45">
        <v>0</v>
      </c>
      <c r="S45">
        <v>0</v>
      </c>
      <c r="T45">
        <v>0</v>
      </c>
      <c r="U45">
        <v>0</v>
      </c>
      <c r="V45">
        <v>0</v>
      </c>
      <c r="W45">
        <v>0</v>
      </c>
      <c r="X45">
        <v>0</v>
      </c>
      <c r="Y45">
        <v>0</v>
      </c>
      <c r="Z45">
        <v>0</v>
      </c>
      <c r="AA45">
        <v>0</v>
      </c>
      <c r="AB45">
        <v>0</v>
      </c>
      <c r="AF45">
        <v>212</v>
      </c>
      <c r="AG45">
        <v>0</v>
      </c>
      <c r="AH45">
        <v>0</v>
      </c>
      <c r="AI45">
        <v>0</v>
      </c>
      <c r="AJ45">
        <v>0</v>
      </c>
      <c r="AK45">
        <v>0</v>
      </c>
      <c r="AL45">
        <v>0</v>
      </c>
      <c r="AM45">
        <v>0</v>
      </c>
      <c r="AN45">
        <v>0</v>
      </c>
      <c r="AO45">
        <v>0</v>
      </c>
      <c r="AP45">
        <v>0</v>
      </c>
      <c r="AQ45">
        <v>0</v>
      </c>
      <c r="AR45">
        <v>0</v>
      </c>
      <c r="AS45">
        <v>-3.9024390243902432E-2</v>
      </c>
      <c r="AT45">
        <v>0</v>
      </c>
      <c r="AU45">
        <v>0</v>
      </c>
      <c r="AV45">
        <v>0</v>
      </c>
      <c r="AW45">
        <v>0</v>
      </c>
      <c r="AX45">
        <v>0</v>
      </c>
      <c r="AY45">
        <v>0</v>
      </c>
      <c r="AZ45">
        <v>0</v>
      </c>
      <c r="BA45">
        <v>0</v>
      </c>
      <c r="BB45">
        <v>0</v>
      </c>
      <c r="BC45">
        <v>0</v>
      </c>
      <c r="BD45">
        <v>0</v>
      </c>
      <c r="BH45">
        <v>212</v>
      </c>
      <c r="BI45">
        <v>0</v>
      </c>
      <c r="BJ45">
        <v>0</v>
      </c>
      <c r="BK45">
        <v>0</v>
      </c>
      <c r="BL45">
        <v>0</v>
      </c>
      <c r="BM45">
        <v>0</v>
      </c>
      <c r="BN45">
        <v>0</v>
      </c>
      <c r="BO45">
        <v>0</v>
      </c>
      <c r="BP45">
        <v>0</v>
      </c>
      <c r="BQ45">
        <v>0</v>
      </c>
      <c r="BR45">
        <v>0</v>
      </c>
      <c r="BS45">
        <v>0</v>
      </c>
      <c r="BT45">
        <v>0</v>
      </c>
      <c r="BU45">
        <v>-3.9024390243902432E-2</v>
      </c>
      <c r="BV45">
        <v>0</v>
      </c>
      <c r="BW45">
        <v>0</v>
      </c>
      <c r="BX45">
        <v>0</v>
      </c>
      <c r="BY45">
        <v>0</v>
      </c>
      <c r="BZ45">
        <v>0</v>
      </c>
      <c r="CA45">
        <v>0</v>
      </c>
      <c r="CB45">
        <v>0</v>
      </c>
      <c r="CC45">
        <v>0</v>
      </c>
      <c r="CD45">
        <v>0</v>
      </c>
      <c r="CE45">
        <v>0</v>
      </c>
      <c r="CF45">
        <v>0</v>
      </c>
      <c r="CI45" s="39">
        <v>212</v>
      </c>
      <c r="CJ45" s="39">
        <v>1</v>
      </c>
      <c r="CK45" s="2">
        <v>212</v>
      </c>
      <c r="CL45" s="39" t="s">
        <v>234</v>
      </c>
      <c r="CM45" s="39" t="s">
        <v>235</v>
      </c>
      <c r="CN45" s="39" t="s">
        <v>236</v>
      </c>
      <c r="CO45" s="39" t="s">
        <v>237</v>
      </c>
      <c r="CP45" s="39" t="s">
        <v>237</v>
      </c>
    </row>
    <row r="46" spans="4:94" x14ac:dyDescent="0.25">
      <c r="D46">
        <v>215</v>
      </c>
      <c r="E46">
        <v>0</v>
      </c>
      <c r="F46">
        <v>0</v>
      </c>
      <c r="G46">
        <v>0</v>
      </c>
      <c r="H46">
        <v>0</v>
      </c>
      <c r="I46">
        <v>0</v>
      </c>
      <c r="J46">
        <v>0</v>
      </c>
      <c r="K46">
        <v>7.9207920792079181E-2</v>
      </c>
      <c r="L46">
        <v>0</v>
      </c>
      <c r="M46">
        <v>8.4210526315789513E-2</v>
      </c>
      <c r="N46">
        <v>0</v>
      </c>
      <c r="O46">
        <v>0</v>
      </c>
      <c r="P46">
        <v>0</v>
      </c>
      <c r="Q46">
        <v>0</v>
      </c>
      <c r="R46">
        <v>0</v>
      </c>
      <c r="S46">
        <v>0</v>
      </c>
      <c r="T46">
        <v>0</v>
      </c>
      <c r="U46">
        <v>0</v>
      </c>
      <c r="V46">
        <v>0</v>
      </c>
      <c r="W46">
        <v>0</v>
      </c>
      <c r="X46">
        <v>0</v>
      </c>
      <c r="Y46">
        <v>0</v>
      </c>
      <c r="Z46">
        <v>0</v>
      </c>
      <c r="AA46">
        <v>0</v>
      </c>
      <c r="AB46">
        <v>0</v>
      </c>
      <c r="AF46">
        <v>215</v>
      </c>
      <c r="AG46">
        <v>0</v>
      </c>
      <c r="AH46">
        <v>0</v>
      </c>
      <c r="AI46">
        <v>0</v>
      </c>
      <c r="AJ46">
        <v>0</v>
      </c>
      <c r="AK46">
        <v>0</v>
      </c>
      <c r="AL46">
        <v>0</v>
      </c>
      <c r="AM46">
        <v>7.9207920792079181E-2</v>
      </c>
      <c r="AN46">
        <v>0</v>
      </c>
      <c r="AO46">
        <v>8.4210526315789513E-2</v>
      </c>
      <c r="AP46">
        <v>0</v>
      </c>
      <c r="AQ46">
        <v>0</v>
      </c>
      <c r="AR46">
        <v>0</v>
      </c>
      <c r="AS46">
        <v>0</v>
      </c>
      <c r="AT46">
        <v>0</v>
      </c>
      <c r="AU46">
        <v>0</v>
      </c>
      <c r="AV46">
        <v>0</v>
      </c>
      <c r="AW46">
        <v>0</v>
      </c>
      <c r="AX46">
        <v>0</v>
      </c>
      <c r="AY46">
        <v>0</v>
      </c>
      <c r="AZ46">
        <v>0</v>
      </c>
      <c r="BA46">
        <v>0</v>
      </c>
      <c r="BB46">
        <v>0</v>
      </c>
      <c r="BC46">
        <v>0</v>
      </c>
      <c r="BD46">
        <v>0</v>
      </c>
      <c r="BH46">
        <v>215</v>
      </c>
      <c r="BI46">
        <v>0</v>
      </c>
      <c r="BJ46">
        <v>0</v>
      </c>
      <c r="BK46">
        <v>0</v>
      </c>
      <c r="BL46">
        <v>0</v>
      </c>
      <c r="BM46">
        <v>0</v>
      </c>
      <c r="BN46">
        <v>0</v>
      </c>
      <c r="BO46">
        <v>7.9207920792079181E-2</v>
      </c>
      <c r="BP46">
        <v>0</v>
      </c>
      <c r="BQ46">
        <v>8.4210526315789513E-2</v>
      </c>
      <c r="BR46">
        <v>0</v>
      </c>
      <c r="BS46">
        <v>0</v>
      </c>
      <c r="BT46">
        <v>0</v>
      </c>
      <c r="BU46">
        <v>0</v>
      </c>
      <c r="BV46">
        <v>0</v>
      </c>
      <c r="BW46">
        <v>0</v>
      </c>
      <c r="BX46">
        <v>0</v>
      </c>
      <c r="BY46">
        <v>0</v>
      </c>
      <c r="BZ46">
        <v>0</v>
      </c>
      <c r="CA46">
        <v>0</v>
      </c>
      <c r="CB46">
        <v>0</v>
      </c>
      <c r="CC46">
        <v>0</v>
      </c>
      <c r="CD46">
        <v>0</v>
      </c>
      <c r="CE46">
        <v>0</v>
      </c>
      <c r="CF46">
        <v>0</v>
      </c>
      <c r="CI46" s="39">
        <v>215</v>
      </c>
      <c r="CJ46" s="39">
        <v>1</v>
      </c>
      <c r="CK46" s="2">
        <v>215</v>
      </c>
      <c r="CL46" s="39" t="s">
        <v>238</v>
      </c>
      <c r="CM46" s="39" t="s">
        <v>239</v>
      </c>
      <c r="CN46" s="39" t="s">
        <v>240</v>
      </c>
    </row>
    <row r="47" spans="4:94" x14ac:dyDescent="0.25">
      <c r="D47">
        <v>217</v>
      </c>
      <c r="E47">
        <v>0</v>
      </c>
      <c r="F47">
        <v>0</v>
      </c>
      <c r="G47">
        <v>0</v>
      </c>
      <c r="H47">
        <v>0</v>
      </c>
      <c r="I47">
        <v>0</v>
      </c>
      <c r="J47">
        <v>0</v>
      </c>
      <c r="K47">
        <v>0</v>
      </c>
      <c r="L47">
        <v>0</v>
      </c>
      <c r="M47">
        <v>0</v>
      </c>
      <c r="N47">
        <v>0</v>
      </c>
      <c r="O47">
        <v>0</v>
      </c>
      <c r="P47">
        <v>0</v>
      </c>
      <c r="Q47">
        <v>0</v>
      </c>
      <c r="R47">
        <v>0</v>
      </c>
      <c r="S47">
        <v>0</v>
      </c>
      <c r="T47">
        <v>0</v>
      </c>
      <c r="U47">
        <v>0</v>
      </c>
      <c r="V47">
        <v>-7.4074074071511911E-2</v>
      </c>
      <c r="W47">
        <v>0</v>
      </c>
      <c r="X47">
        <v>0</v>
      </c>
      <c r="Y47">
        <v>-4.790419161676647E-2</v>
      </c>
      <c r="Z47">
        <v>0</v>
      </c>
      <c r="AA47">
        <v>-3.7558685446009391E-2</v>
      </c>
      <c r="AB47">
        <v>0</v>
      </c>
      <c r="AF47">
        <v>217</v>
      </c>
      <c r="AG47">
        <v>0</v>
      </c>
      <c r="AH47">
        <v>0</v>
      </c>
      <c r="AI47">
        <v>0</v>
      </c>
      <c r="AJ47">
        <v>0</v>
      </c>
      <c r="AK47">
        <v>0</v>
      </c>
      <c r="AL47">
        <v>0</v>
      </c>
      <c r="AM47">
        <v>0</v>
      </c>
      <c r="AN47">
        <v>0</v>
      </c>
      <c r="AO47">
        <v>0</v>
      </c>
      <c r="AP47">
        <v>0</v>
      </c>
      <c r="AQ47">
        <v>0</v>
      </c>
      <c r="AR47">
        <v>0</v>
      </c>
      <c r="AS47">
        <v>0</v>
      </c>
      <c r="AT47">
        <v>0</v>
      </c>
      <c r="AU47">
        <v>0</v>
      </c>
      <c r="AV47">
        <v>0</v>
      </c>
      <c r="AW47">
        <v>0</v>
      </c>
      <c r="AX47">
        <v>-7.4074074071511911E-2</v>
      </c>
      <c r="AY47">
        <v>0</v>
      </c>
      <c r="AZ47">
        <v>0</v>
      </c>
      <c r="BA47">
        <v>-4.790419161676647E-2</v>
      </c>
      <c r="BB47">
        <v>0</v>
      </c>
      <c r="BC47">
        <v>-3.7558685446009391E-2</v>
      </c>
      <c r="BD47">
        <v>0</v>
      </c>
      <c r="BH47">
        <v>217</v>
      </c>
      <c r="BI47">
        <v>0</v>
      </c>
      <c r="BJ47">
        <v>0</v>
      </c>
      <c r="BK47">
        <v>0</v>
      </c>
      <c r="BL47">
        <v>0</v>
      </c>
      <c r="BM47">
        <v>0</v>
      </c>
      <c r="BN47">
        <v>0</v>
      </c>
      <c r="BO47">
        <v>0</v>
      </c>
      <c r="BP47">
        <v>0</v>
      </c>
      <c r="BQ47">
        <v>0</v>
      </c>
      <c r="BR47">
        <v>0</v>
      </c>
      <c r="BS47">
        <v>0</v>
      </c>
      <c r="BT47">
        <v>0</v>
      </c>
      <c r="BU47">
        <v>0</v>
      </c>
      <c r="BV47">
        <v>0</v>
      </c>
      <c r="BW47">
        <v>0</v>
      </c>
      <c r="BX47">
        <v>0</v>
      </c>
      <c r="BY47">
        <v>0</v>
      </c>
      <c r="BZ47">
        <v>-7.4074074071511911E-2</v>
      </c>
      <c r="CA47">
        <v>0</v>
      </c>
      <c r="CB47">
        <v>0</v>
      </c>
      <c r="CC47">
        <v>-4.790419161676647E-2</v>
      </c>
      <c r="CD47">
        <v>0</v>
      </c>
      <c r="CE47">
        <v>-3.7558685446009391E-2</v>
      </c>
      <c r="CF47">
        <v>0</v>
      </c>
      <c r="CI47" s="39">
        <v>217</v>
      </c>
      <c r="CJ47" s="39">
        <v>1</v>
      </c>
      <c r="CK47" s="2">
        <v>217</v>
      </c>
      <c r="CL47" s="39" t="s">
        <v>241</v>
      </c>
      <c r="CM47" s="39" t="s">
        <v>242</v>
      </c>
      <c r="CN47" s="39" t="s">
        <v>243</v>
      </c>
      <c r="CO47" s="39" t="s">
        <v>244</v>
      </c>
      <c r="CP47" s="39" t="s">
        <v>244</v>
      </c>
    </row>
    <row r="48" spans="4:94" x14ac:dyDescent="0.25">
      <c r="D48">
        <v>224</v>
      </c>
      <c r="E48">
        <v>0.12631578947368421</v>
      </c>
      <c r="F48">
        <v>0.15094339622641509</v>
      </c>
      <c r="G48">
        <v>7.4766355137524304E-2</v>
      </c>
      <c r="H48">
        <v>0.1</v>
      </c>
      <c r="I48">
        <v>0.11428571428186517</v>
      </c>
      <c r="J48">
        <v>0.11347517730496454</v>
      </c>
      <c r="K48">
        <v>0.15841584158415839</v>
      </c>
      <c r="L48">
        <v>0.12260536398467432</v>
      </c>
      <c r="M48">
        <v>0.168421052631579</v>
      </c>
      <c r="N48">
        <v>0.10884353741496598</v>
      </c>
      <c r="O48">
        <v>0.17582417582417581</v>
      </c>
      <c r="P48">
        <v>9.5238095238095233E-2</v>
      </c>
      <c r="Q48">
        <v>0.15609756097560978</v>
      </c>
      <c r="R48">
        <v>0.19393939393939405</v>
      </c>
      <c r="S48">
        <v>0.14035087719298245</v>
      </c>
      <c r="T48">
        <v>0.10526315789074882</v>
      </c>
      <c r="U48">
        <v>0.15023474178403756</v>
      </c>
      <c r="V48">
        <v>7.4074074071511911E-2</v>
      </c>
      <c r="W48">
        <v>0.10126582278481014</v>
      </c>
      <c r="X48">
        <v>0.17391304347826089</v>
      </c>
      <c r="Y48">
        <v>4.790419161676647E-2</v>
      </c>
      <c r="Z48">
        <v>8.7912087905341663E-2</v>
      </c>
      <c r="AA48">
        <v>0.11267605633802817</v>
      </c>
      <c r="AB48">
        <v>0.10738255033557048</v>
      </c>
      <c r="AF48" s="3">
        <v>224</v>
      </c>
      <c r="AG48">
        <v>0.12631578947368421</v>
      </c>
      <c r="AH48">
        <v>0.15094339622641509</v>
      </c>
      <c r="AI48">
        <v>7.4766355137524304E-2</v>
      </c>
      <c r="AJ48">
        <v>0.1</v>
      </c>
      <c r="AK48">
        <v>0.11428571428186517</v>
      </c>
      <c r="AL48">
        <v>0.11347517730496454</v>
      </c>
      <c r="AM48">
        <v>0.15841584158415839</v>
      </c>
      <c r="AN48">
        <v>0.12260536398467432</v>
      </c>
      <c r="AO48">
        <v>0.168421052631579</v>
      </c>
      <c r="AP48">
        <v>0.10884353741496598</v>
      </c>
      <c r="AQ48">
        <v>0.17582417582417581</v>
      </c>
      <c r="AR48">
        <v>9.5238095238095233E-2</v>
      </c>
      <c r="AS48">
        <v>0.15609756097560978</v>
      </c>
      <c r="AT48">
        <v>0.19393939393939405</v>
      </c>
      <c r="AU48">
        <v>0.14035087719298245</v>
      </c>
      <c r="AV48">
        <v>0.10526315789074882</v>
      </c>
      <c r="AW48">
        <v>0.15023474178403756</v>
      </c>
      <c r="AX48">
        <v>7.4074074071511911E-2</v>
      </c>
      <c r="AY48">
        <v>0.10126582278481014</v>
      </c>
      <c r="AZ48">
        <v>0.17391304347826089</v>
      </c>
      <c r="BA48">
        <v>4.790419161676647E-2</v>
      </c>
      <c r="BB48">
        <v>8.7912087905341663E-2</v>
      </c>
      <c r="BC48">
        <v>0.11267605633802817</v>
      </c>
      <c r="BD48">
        <v>0.10738255033557048</v>
      </c>
      <c r="BH48" s="3">
        <v>224</v>
      </c>
      <c r="BI48" s="3">
        <v>0</v>
      </c>
      <c r="BJ48" s="3">
        <v>0</v>
      </c>
      <c r="BK48" s="3">
        <v>0</v>
      </c>
      <c r="BL48" s="3">
        <v>0</v>
      </c>
      <c r="BM48" s="3">
        <v>0</v>
      </c>
      <c r="BN48" s="3">
        <v>0</v>
      </c>
      <c r="BO48" s="3">
        <v>0</v>
      </c>
      <c r="BP48" s="3">
        <v>0</v>
      </c>
      <c r="BQ48" s="3">
        <v>0</v>
      </c>
      <c r="BR48" s="3">
        <v>0</v>
      </c>
      <c r="BS48" s="3">
        <v>0</v>
      </c>
      <c r="BT48" s="3">
        <v>0</v>
      </c>
      <c r="BU48" s="3">
        <v>0</v>
      </c>
      <c r="BV48" s="3">
        <v>0</v>
      </c>
      <c r="BW48" s="3">
        <v>0</v>
      </c>
      <c r="BX48" s="3">
        <v>0</v>
      </c>
      <c r="BY48" s="3">
        <v>0</v>
      </c>
      <c r="BZ48" s="3">
        <v>0</v>
      </c>
      <c r="CA48" s="3">
        <v>0</v>
      </c>
      <c r="CB48" s="3">
        <v>0</v>
      </c>
      <c r="CC48" s="3">
        <v>0</v>
      </c>
      <c r="CD48" s="3">
        <v>0</v>
      </c>
      <c r="CE48" s="3">
        <v>0</v>
      </c>
      <c r="CF48" s="3">
        <v>0</v>
      </c>
      <c r="CI48" s="39">
        <v>224</v>
      </c>
      <c r="CJ48" s="39">
        <v>1</v>
      </c>
      <c r="CK48" s="2">
        <v>224</v>
      </c>
      <c r="CL48" s="39" t="s">
        <v>245</v>
      </c>
      <c r="CM48" s="39" t="s">
        <v>246</v>
      </c>
      <c r="CN48" s="39" t="s">
        <v>247</v>
      </c>
      <c r="CO48" s="39" t="s">
        <v>248</v>
      </c>
      <c r="CP48" s="39" t="s">
        <v>248</v>
      </c>
    </row>
    <row r="49" spans="4:94" x14ac:dyDescent="0.25">
      <c r="D49">
        <v>229</v>
      </c>
      <c r="E49">
        <v>-8.4210526315789486E-2</v>
      </c>
      <c r="F49">
        <v>-0.15094339622641509</v>
      </c>
      <c r="G49">
        <v>-7.4766355137524304E-2</v>
      </c>
      <c r="H49">
        <v>-0.1</v>
      </c>
      <c r="I49">
        <v>-0.11428571428186517</v>
      </c>
      <c r="J49">
        <v>-5.6737588652482275E-2</v>
      </c>
      <c r="K49">
        <v>-7.9207920792079195E-2</v>
      </c>
      <c r="L49">
        <v>-9.1954022988505746E-2</v>
      </c>
      <c r="M49">
        <v>-8.4210526315789486E-2</v>
      </c>
      <c r="N49">
        <v>-5.4421768707482998E-2</v>
      </c>
      <c r="O49">
        <v>-8.7912087912087919E-2</v>
      </c>
      <c r="P49">
        <v>-4.7619047619047623E-2</v>
      </c>
      <c r="Q49">
        <v>-0.1170731707317073</v>
      </c>
      <c r="R49">
        <v>-4.8484848484848464E-2</v>
      </c>
      <c r="S49">
        <v>-0.10526315789473684</v>
      </c>
      <c r="T49">
        <v>-0.10526315789074882</v>
      </c>
      <c r="U49">
        <v>-0.11267605633802816</v>
      </c>
      <c r="V49">
        <v>-7.4074074071511911E-2</v>
      </c>
      <c r="W49">
        <v>-5.0632911392405063E-2</v>
      </c>
      <c r="X49">
        <v>-8.6956521739130446E-2</v>
      </c>
      <c r="Y49">
        <v>-4.790419161676647E-2</v>
      </c>
      <c r="Z49">
        <v>-8.7912087905341663E-2</v>
      </c>
      <c r="AA49">
        <v>-7.5117370892018781E-2</v>
      </c>
      <c r="AB49">
        <v>-0.10738255033557048</v>
      </c>
      <c r="AF49" s="3">
        <v>229</v>
      </c>
      <c r="AG49">
        <v>-8.4210526315789486E-2</v>
      </c>
      <c r="AH49">
        <v>-0.15094339622641509</v>
      </c>
      <c r="AI49">
        <v>-7.4766355137524304E-2</v>
      </c>
      <c r="AJ49">
        <v>-0.1</v>
      </c>
      <c r="AK49">
        <v>-0.11428571428186517</v>
      </c>
      <c r="AL49">
        <v>-5.6737588652482275E-2</v>
      </c>
      <c r="AM49">
        <v>-7.9207920792079195E-2</v>
      </c>
      <c r="AN49">
        <v>-9.1954022988505746E-2</v>
      </c>
      <c r="AO49">
        <v>-8.4210526315789486E-2</v>
      </c>
      <c r="AP49">
        <v>-5.4421768707482998E-2</v>
      </c>
      <c r="AQ49">
        <v>-8.7912087912087919E-2</v>
      </c>
      <c r="AR49">
        <v>-4.7619047619047623E-2</v>
      </c>
      <c r="AS49">
        <v>-0.1170731707317073</v>
      </c>
      <c r="AT49">
        <v>-4.8484848484848464E-2</v>
      </c>
      <c r="AU49">
        <v>-0.10526315789473684</v>
      </c>
      <c r="AV49">
        <v>-0.10526315789074882</v>
      </c>
      <c r="AW49">
        <v>-0.11267605633802816</v>
      </c>
      <c r="AX49">
        <v>-7.4074074071511911E-2</v>
      </c>
      <c r="AY49">
        <v>-5.0632911392405063E-2</v>
      </c>
      <c r="AZ49">
        <v>-8.6956521739130446E-2</v>
      </c>
      <c r="BA49">
        <v>-4.790419161676647E-2</v>
      </c>
      <c r="BB49">
        <v>-8.7912087905341663E-2</v>
      </c>
      <c r="BC49">
        <v>-7.5117370892018781E-2</v>
      </c>
      <c r="BD49">
        <v>-0.10738255033557048</v>
      </c>
      <c r="BH49" s="3">
        <v>229</v>
      </c>
      <c r="BI49" s="3">
        <v>0</v>
      </c>
      <c r="BJ49" s="3">
        <v>0</v>
      </c>
      <c r="BK49" s="3">
        <v>0</v>
      </c>
      <c r="BL49" s="3">
        <v>0</v>
      </c>
      <c r="BM49" s="3">
        <v>0</v>
      </c>
      <c r="BN49" s="3">
        <v>0</v>
      </c>
      <c r="BO49" s="3">
        <v>0</v>
      </c>
      <c r="BP49" s="3">
        <v>0</v>
      </c>
      <c r="BQ49" s="3">
        <v>0</v>
      </c>
      <c r="BR49" s="3">
        <v>0</v>
      </c>
      <c r="BS49" s="3">
        <v>0</v>
      </c>
      <c r="BT49" s="3">
        <v>0</v>
      </c>
      <c r="BU49" s="3">
        <v>0</v>
      </c>
      <c r="BV49" s="3">
        <v>0</v>
      </c>
      <c r="BW49" s="3">
        <v>0</v>
      </c>
      <c r="BX49" s="3">
        <v>0</v>
      </c>
      <c r="BY49" s="3">
        <v>0</v>
      </c>
      <c r="BZ49" s="3">
        <v>0</v>
      </c>
      <c r="CA49" s="3">
        <v>0</v>
      </c>
      <c r="CB49" s="3">
        <v>0</v>
      </c>
      <c r="CC49" s="3">
        <v>0</v>
      </c>
      <c r="CD49" s="3">
        <v>0</v>
      </c>
      <c r="CE49" s="3">
        <v>0</v>
      </c>
      <c r="CF49" s="3">
        <v>0</v>
      </c>
      <c r="CI49" s="39">
        <v>229</v>
      </c>
      <c r="CJ49" s="39">
        <v>1</v>
      </c>
      <c r="CK49" s="2">
        <v>229</v>
      </c>
      <c r="CL49" s="39" t="s">
        <v>249</v>
      </c>
      <c r="CM49" s="39" t="s">
        <v>250</v>
      </c>
      <c r="CN49" s="39" t="s">
        <v>251</v>
      </c>
      <c r="CO49" s="39" t="s">
        <v>252</v>
      </c>
      <c r="CP49" s="39" t="s">
        <v>638</v>
      </c>
    </row>
    <row r="50" spans="4:94" x14ac:dyDescent="0.25">
      <c r="D50">
        <v>230</v>
      </c>
      <c r="E50">
        <v>0</v>
      </c>
      <c r="F50">
        <v>0</v>
      </c>
      <c r="G50">
        <v>0</v>
      </c>
      <c r="H50">
        <v>0</v>
      </c>
      <c r="I50">
        <v>0</v>
      </c>
      <c r="J50">
        <v>0</v>
      </c>
      <c r="K50">
        <v>0</v>
      </c>
      <c r="L50">
        <v>0</v>
      </c>
      <c r="M50">
        <v>0</v>
      </c>
      <c r="N50">
        <v>0</v>
      </c>
      <c r="O50">
        <v>0</v>
      </c>
      <c r="P50">
        <v>0</v>
      </c>
      <c r="Q50">
        <v>0</v>
      </c>
      <c r="R50">
        <v>0</v>
      </c>
      <c r="S50">
        <v>0</v>
      </c>
      <c r="T50">
        <v>0</v>
      </c>
      <c r="U50">
        <v>0</v>
      </c>
      <c r="V50">
        <v>0</v>
      </c>
      <c r="W50">
        <v>0</v>
      </c>
      <c r="X50">
        <v>-4.3478260869565223E-2</v>
      </c>
      <c r="Y50">
        <v>0</v>
      </c>
      <c r="Z50">
        <v>0</v>
      </c>
      <c r="AA50">
        <v>0</v>
      </c>
      <c r="AB50">
        <v>0</v>
      </c>
      <c r="AF50">
        <v>230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-4.3478260869565223E-2</v>
      </c>
      <c r="BA50">
        <v>0</v>
      </c>
      <c r="BB50">
        <v>0</v>
      </c>
      <c r="BC50">
        <v>0</v>
      </c>
      <c r="BD50">
        <v>0</v>
      </c>
      <c r="BH50">
        <v>230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-4.3478260869565223E-2</v>
      </c>
      <c r="CC50">
        <v>0</v>
      </c>
      <c r="CD50">
        <v>0</v>
      </c>
      <c r="CE50">
        <v>0</v>
      </c>
      <c r="CF50">
        <v>0</v>
      </c>
      <c r="CI50" s="39">
        <v>230</v>
      </c>
      <c r="CJ50" s="39">
        <v>1</v>
      </c>
      <c r="CK50" s="2">
        <v>230</v>
      </c>
      <c r="CL50" s="39" t="s">
        <v>253</v>
      </c>
      <c r="CM50" s="39" t="s">
        <v>254</v>
      </c>
      <c r="CN50" s="39" t="s">
        <v>255</v>
      </c>
      <c r="CO50" s="39" t="s">
        <v>256</v>
      </c>
      <c r="CP50" s="39" t="s">
        <v>256</v>
      </c>
    </row>
    <row r="51" spans="4:94" x14ac:dyDescent="0.25">
      <c r="D51">
        <v>236</v>
      </c>
      <c r="E51">
        <v>-8.4210526315789486E-2</v>
      </c>
      <c r="F51">
        <v>-0.15094339622641509</v>
      </c>
      <c r="G51">
        <v>-7.4766355137524304E-2</v>
      </c>
      <c r="H51">
        <v>-0.1</v>
      </c>
      <c r="I51">
        <v>-0.11428571428186517</v>
      </c>
      <c r="J51">
        <v>-0.11347517730496454</v>
      </c>
      <c r="K51">
        <v>-7.9207920792079209E-2</v>
      </c>
      <c r="L51">
        <v>-9.1954022988505746E-2</v>
      </c>
      <c r="M51">
        <v>-8.4210526315789458E-2</v>
      </c>
      <c r="N51">
        <v>-0.10884353741496598</v>
      </c>
      <c r="O51">
        <v>-8.7912087912087905E-2</v>
      </c>
      <c r="P51">
        <v>-9.5238095238095233E-2</v>
      </c>
      <c r="Q51">
        <v>-7.8048780487804906E-2</v>
      </c>
      <c r="R51">
        <v>-4.8484848484848464E-2</v>
      </c>
      <c r="S51">
        <v>-7.0175438596491224E-2</v>
      </c>
      <c r="T51">
        <v>-0.10526315789074882</v>
      </c>
      <c r="U51">
        <v>-7.5117370892018767E-2</v>
      </c>
      <c r="V51">
        <v>-7.4074074071511911E-2</v>
      </c>
      <c r="W51">
        <v>-0.10126582278481014</v>
      </c>
      <c r="X51">
        <v>-8.6956521739130432E-2</v>
      </c>
      <c r="Y51">
        <v>-4.7904191616766463E-2</v>
      </c>
      <c r="Z51">
        <v>-8.7912087905341663E-2</v>
      </c>
      <c r="AA51">
        <v>-7.5117370892018781E-2</v>
      </c>
      <c r="AB51">
        <v>-0.10738255033557048</v>
      </c>
      <c r="AF51" s="3">
        <v>236</v>
      </c>
      <c r="AG51">
        <v>-8.4210526315789486E-2</v>
      </c>
      <c r="AH51">
        <v>-0.15094339622641509</v>
      </c>
      <c r="AI51">
        <v>-7.4766355137524304E-2</v>
      </c>
      <c r="AJ51">
        <v>-0.1</v>
      </c>
      <c r="AK51">
        <v>-0.11428571428186517</v>
      </c>
      <c r="AL51">
        <v>-0.11347517730496454</v>
      </c>
      <c r="AM51">
        <v>-7.9207920792079209E-2</v>
      </c>
      <c r="AN51">
        <v>-9.1954022988505746E-2</v>
      </c>
      <c r="AO51">
        <v>-8.4210526315789458E-2</v>
      </c>
      <c r="AP51">
        <v>-0.10884353741496598</v>
      </c>
      <c r="AQ51">
        <v>-8.7912087912087905E-2</v>
      </c>
      <c r="AR51">
        <v>-9.5238095238095233E-2</v>
      </c>
      <c r="AS51">
        <v>-7.8048780487804906E-2</v>
      </c>
      <c r="AT51">
        <v>-4.8484848484848464E-2</v>
      </c>
      <c r="AU51">
        <v>-7.0175438596491224E-2</v>
      </c>
      <c r="AV51">
        <v>-0.10526315789074882</v>
      </c>
      <c r="AW51">
        <v>-7.5117370892018767E-2</v>
      </c>
      <c r="AX51">
        <v>-7.4074074071511911E-2</v>
      </c>
      <c r="AY51">
        <v>-0.10126582278481014</v>
      </c>
      <c r="AZ51">
        <v>-8.6956521739130432E-2</v>
      </c>
      <c r="BA51">
        <v>-4.7904191616766463E-2</v>
      </c>
      <c r="BB51">
        <v>-8.7912087905341663E-2</v>
      </c>
      <c r="BC51">
        <v>-7.5117370892018781E-2</v>
      </c>
      <c r="BD51">
        <v>-0.10738255033557048</v>
      </c>
      <c r="BH51" s="3">
        <v>236</v>
      </c>
      <c r="BI51" s="3">
        <v>0</v>
      </c>
      <c r="BJ51" s="3">
        <v>0</v>
      </c>
      <c r="BK51" s="3">
        <v>0</v>
      </c>
      <c r="BL51" s="3">
        <v>0</v>
      </c>
      <c r="BM51" s="3">
        <v>0</v>
      </c>
      <c r="BN51" s="3">
        <v>0</v>
      </c>
      <c r="BO51" s="3">
        <v>0</v>
      </c>
      <c r="BP51" s="3">
        <v>0</v>
      </c>
      <c r="BQ51" s="3">
        <v>0</v>
      </c>
      <c r="BR51" s="3">
        <v>0</v>
      </c>
      <c r="BS51" s="3">
        <v>0</v>
      </c>
      <c r="BT51" s="3">
        <v>0</v>
      </c>
      <c r="BU51" s="3">
        <v>0</v>
      </c>
      <c r="BV51" s="3">
        <v>0</v>
      </c>
      <c r="BW51" s="3">
        <v>0</v>
      </c>
      <c r="BX51" s="3">
        <v>0</v>
      </c>
      <c r="BY51" s="3">
        <v>0</v>
      </c>
      <c r="BZ51" s="3">
        <v>0</v>
      </c>
      <c r="CA51" s="3">
        <v>0</v>
      </c>
      <c r="CB51" s="3">
        <v>0</v>
      </c>
      <c r="CC51" s="3">
        <v>0</v>
      </c>
      <c r="CD51" s="3">
        <v>0</v>
      </c>
      <c r="CE51" s="3">
        <v>0</v>
      </c>
      <c r="CF51" s="3">
        <v>0</v>
      </c>
      <c r="CI51" s="39">
        <v>236</v>
      </c>
      <c r="CJ51" s="39">
        <v>1</v>
      </c>
      <c r="CK51" s="2">
        <v>236</v>
      </c>
      <c r="CL51" s="39" t="s">
        <v>257</v>
      </c>
      <c r="CM51" s="39" t="s">
        <v>258</v>
      </c>
      <c r="CN51" s="39" t="s">
        <v>259</v>
      </c>
      <c r="CO51" s="39" t="s">
        <v>260</v>
      </c>
      <c r="CP51" s="39" t="s">
        <v>639</v>
      </c>
    </row>
    <row r="52" spans="4:94" x14ac:dyDescent="0.25">
      <c r="D52">
        <v>240</v>
      </c>
      <c r="E52">
        <v>0</v>
      </c>
      <c r="F52">
        <v>0</v>
      </c>
      <c r="G52">
        <v>0</v>
      </c>
      <c r="H52">
        <v>0</v>
      </c>
      <c r="I52">
        <v>0</v>
      </c>
      <c r="J52">
        <v>0</v>
      </c>
      <c r="K52">
        <v>0</v>
      </c>
      <c r="L52">
        <v>0</v>
      </c>
      <c r="M52">
        <v>0</v>
      </c>
      <c r="N52">
        <v>0</v>
      </c>
      <c r="O52">
        <v>0</v>
      </c>
      <c r="P52">
        <v>0</v>
      </c>
      <c r="Q52">
        <v>0</v>
      </c>
      <c r="R52">
        <v>0</v>
      </c>
      <c r="S52">
        <v>0</v>
      </c>
      <c r="T52">
        <v>0</v>
      </c>
      <c r="U52">
        <v>0</v>
      </c>
      <c r="V52">
        <v>0</v>
      </c>
      <c r="W52">
        <v>0</v>
      </c>
      <c r="X52">
        <v>4.3478260869565223E-2</v>
      </c>
      <c r="Y52">
        <v>0</v>
      </c>
      <c r="Z52">
        <v>0</v>
      </c>
      <c r="AA52">
        <v>0</v>
      </c>
      <c r="AB52">
        <v>0</v>
      </c>
      <c r="AF52">
        <v>240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4.3478260869565223E-2</v>
      </c>
      <c r="BA52">
        <v>0</v>
      </c>
      <c r="BB52">
        <v>0</v>
      </c>
      <c r="BC52">
        <v>0</v>
      </c>
      <c r="BD52">
        <v>0</v>
      </c>
      <c r="BH52">
        <v>240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4.3478260869565223E-2</v>
      </c>
      <c r="CC52">
        <v>0</v>
      </c>
      <c r="CD52">
        <v>0</v>
      </c>
      <c r="CE52">
        <v>0</v>
      </c>
      <c r="CF52">
        <v>0</v>
      </c>
      <c r="CI52" s="39">
        <v>240</v>
      </c>
      <c r="CJ52" s="39">
        <v>1</v>
      </c>
      <c r="CK52" s="2">
        <v>240</v>
      </c>
      <c r="CL52" s="39" t="s">
        <v>265</v>
      </c>
      <c r="CM52" s="39" t="s">
        <v>266</v>
      </c>
      <c r="CN52" s="39" t="s">
        <v>267</v>
      </c>
    </row>
    <row r="53" spans="4:94" x14ac:dyDescent="0.25">
      <c r="D53">
        <v>242</v>
      </c>
      <c r="E53">
        <v>8.4210526315789486E-2</v>
      </c>
      <c r="F53">
        <v>0.15094339622641509</v>
      </c>
      <c r="G53">
        <v>0.14953271027504861</v>
      </c>
      <c r="H53">
        <v>0.1</v>
      </c>
      <c r="I53">
        <v>0.11428571428186517</v>
      </c>
      <c r="J53">
        <v>0.11347517730496454</v>
      </c>
      <c r="K53">
        <v>7.9207920792079209E-2</v>
      </c>
      <c r="L53">
        <v>0.12260536398467432</v>
      </c>
      <c r="M53">
        <v>8.4210526315789458E-2</v>
      </c>
      <c r="N53">
        <v>0.108843537414966</v>
      </c>
      <c r="O53">
        <v>8.7912087912087905E-2</v>
      </c>
      <c r="P53">
        <v>9.5238095238095233E-2</v>
      </c>
      <c r="Q53">
        <v>0.1170731707317073</v>
      </c>
      <c r="R53">
        <v>9.6969696969696928E-2</v>
      </c>
      <c r="S53">
        <v>0.14035087719298245</v>
      </c>
      <c r="T53">
        <v>0.10526315789074882</v>
      </c>
      <c r="U53">
        <v>0.15023474178403756</v>
      </c>
      <c r="V53">
        <v>0.14814814814302385</v>
      </c>
      <c r="W53">
        <v>0.10126582278481014</v>
      </c>
      <c r="X53">
        <v>8.6956521739130446E-2</v>
      </c>
      <c r="Y53">
        <v>9.580838323353294E-2</v>
      </c>
      <c r="Z53">
        <v>8.7912087905341663E-2</v>
      </c>
      <c r="AA53">
        <v>0.11267605633802817</v>
      </c>
      <c r="AB53">
        <v>0.10738255033557044</v>
      </c>
      <c r="AF53" s="3">
        <v>242</v>
      </c>
      <c r="AG53">
        <v>8.4210526315789486E-2</v>
      </c>
      <c r="AH53">
        <v>0.15094339622641509</v>
      </c>
      <c r="AI53">
        <v>0.14953271027504861</v>
      </c>
      <c r="AJ53">
        <v>0.1</v>
      </c>
      <c r="AK53">
        <v>0.11428571428186517</v>
      </c>
      <c r="AL53">
        <v>0.11347517730496454</v>
      </c>
      <c r="AM53">
        <v>7.9207920792079209E-2</v>
      </c>
      <c r="AN53">
        <v>0.12260536398467432</v>
      </c>
      <c r="AO53">
        <v>8.4210526315789458E-2</v>
      </c>
      <c r="AP53">
        <v>0.108843537414966</v>
      </c>
      <c r="AQ53">
        <v>8.7912087912087905E-2</v>
      </c>
      <c r="AR53">
        <v>9.5238095238095233E-2</v>
      </c>
      <c r="AS53">
        <v>0.1170731707317073</v>
      </c>
      <c r="AT53">
        <v>9.6969696969696928E-2</v>
      </c>
      <c r="AU53">
        <v>0.14035087719298245</v>
      </c>
      <c r="AV53">
        <v>0.10526315789074882</v>
      </c>
      <c r="AW53">
        <v>0.15023474178403756</v>
      </c>
      <c r="AX53">
        <v>0.14814814814302385</v>
      </c>
      <c r="AY53">
        <v>0.10126582278481014</v>
      </c>
      <c r="AZ53">
        <v>8.6956521739130446E-2</v>
      </c>
      <c r="BA53">
        <v>9.580838323353294E-2</v>
      </c>
      <c r="BB53">
        <v>8.7912087905341663E-2</v>
      </c>
      <c r="BC53">
        <v>0.11267605633802817</v>
      </c>
      <c r="BD53">
        <v>0.10738255033557044</v>
      </c>
      <c r="BH53" s="3">
        <v>242</v>
      </c>
      <c r="BI53" s="3">
        <v>0</v>
      </c>
      <c r="BJ53" s="3">
        <v>0</v>
      </c>
      <c r="BK53" s="3">
        <v>0</v>
      </c>
      <c r="BL53" s="3">
        <v>0</v>
      </c>
      <c r="BM53" s="3">
        <v>0</v>
      </c>
      <c r="BN53" s="3">
        <v>0</v>
      </c>
      <c r="BO53" s="3">
        <v>0</v>
      </c>
      <c r="BP53" s="3">
        <v>0</v>
      </c>
      <c r="BQ53" s="3">
        <v>0</v>
      </c>
      <c r="BR53" s="3">
        <v>0</v>
      </c>
      <c r="BS53" s="3">
        <v>0</v>
      </c>
      <c r="BT53" s="3">
        <v>0</v>
      </c>
      <c r="BU53" s="3">
        <v>0</v>
      </c>
      <c r="BV53" s="3">
        <v>0</v>
      </c>
      <c r="BW53" s="3">
        <v>0</v>
      </c>
      <c r="BX53" s="3">
        <v>0</v>
      </c>
      <c r="BY53" s="3">
        <v>0</v>
      </c>
      <c r="BZ53" s="3">
        <v>0</v>
      </c>
      <c r="CA53" s="3">
        <v>0</v>
      </c>
      <c r="CB53" s="3">
        <v>0</v>
      </c>
      <c r="CC53" s="3">
        <v>0</v>
      </c>
      <c r="CD53" s="3">
        <v>0</v>
      </c>
      <c r="CE53" s="3">
        <v>0</v>
      </c>
      <c r="CF53" s="3">
        <v>0</v>
      </c>
      <c r="CI53" s="39">
        <v>242</v>
      </c>
      <c r="CJ53" s="39">
        <v>1</v>
      </c>
      <c r="CK53" s="2">
        <v>242</v>
      </c>
      <c r="CL53" s="39" t="s">
        <v>268</v>
      </c>
      <c r="CM53" s="39" t="s">
        <v>269</v>
      </c>
      <c r="CN53" s="39" t="s">
        <v>270</v>
      </c>
      <c r="CO53" s="39" t="s">
        <v>271</v>
      </c>
      <c r="CP53" s="39" t="s">
        <v>271</v>
      </c>
    </row>
    <row r="54" spans="4:94" x14ac:dyDescent="0.25">
      <c r="D54">
        <v>249</v>
      </c>
      <c r="E54">
        <v>0</v>
      </c>
      <c r="F54">
        <v>0</v>
      </c>
      <c r="G54">
        <v>0</v>
      </c>
      <c r="H54">
        <v>0</v>
      </c>
      <c r="I54">
        <v>0</v>
      </c>
      <c r="J54">
        <v>0</v>
      </c>
      <c r="K54">
        <v>0</v>
      </c>
      <c r="L54">
        <v>0</v>
      </c>
      <c r="M54">
        <v>0</v>
      </c>
      <c r="N54">
        <v>0</v>
      </c>
      <c r="O54">
        <v>0</v>
      </c>
      <c r="P54">
        <v>0</v>
      </c>
      <c r="Q54">
        <v>-3.9024390243902432E-2</v>
      </c>
      <c r="R54">
        <v>0</v>
      </c>
      <c r="S54">
        <v>-3.5087719298245612E-2</v>
      </c>
      <c r="T54">
        <v>0</v>
      </c>
      <c r="U54">
        <v>-3.7558685446009384E-2</v>
      </c>
      <c r="V54">
        <v>0</v>
      </c>
      <c r="W54">
        <v>0</v>
      </c>
      <c r="X54">
        <v>-4.3478260869565223E-2</v>
      </c>
      <c r="Y54">
        <v>0</v>
      </c>
      <c r="Z54">
        <v>0</v>
      </c>
      <c r="AA54">
        <v>0</v>
      </c>
      <c r="AB54">
        <v>0</v>
      </c>
      <c r="AF54">
        <v>249</v>
      </c>
      <c r="AG54">
        <v>0</v>
      </c>
      <c r="AH54">
        <v>0</v>
      </c>
      <c r="AI54">
        <v>0</v>
      </c>
      <c r="AJ54">
        <v>0</v>
      </c>
      <c r="AK54">
        <v>0</v>
      </c>
      <c r="AL54">
        <v>0</v>
      </c>
      <c r="AM54">
        <v>0</v>
      </c>
      <c r="AN54">
        <v>0</v>
      </c>
      <c r="AO54">
        <v>0</v>
      </c>
      <c r="AP54">
        <v>0</v>
      </c>
      <c r="AQ54">
        <v>0</v>
      </c>
      <c r="AR54">
        <v>0</v>
      </c>
      <c r="AS54">
        <v>-3.9024390243902432E-2</v>
      </c>
      <c r="AT54">
        <v>0</v>
      </c>
      <c r="AU54">
        <v>-3.5087719298245612E-2</v>
      </c>
      <c r="AV54">
        <v>0</v>
      </c>
      <c r="AW54">
        <v>-3.7558685446009384E-2</v>
      </c>
      <c r="AX54">
        <v>0</v>
      </c>
      <c r="AY54">
        <v>0</v>
      </c>
      <c r="AZ54">
        <v>-4.3478260869565223E-2</v>
      </c>
      <c r="BA54">
        <v>0</v>
      </c>
      <c r="BB54">
        <v>0</v>
      </c>
      <c r="BC54">
        <v>0</v>
      </c>
      <c r="BD54">
        <v>0</v>
      </c>
      <c r="BH54">
        <v>249</v>
      </c>
      <c r="BI54">
        <v>0</v>
      </c>
      <c r="BJ54">
        <v>0</v>
      </c>
      <c r="BK54">
        <v>0</v>
      </c>
      <c r="BL54">
        <v>0</v>
      </c>
      <c r="BM54">
        <v>0</v>
      </c>
      <c r="BN54">
        <v>0</v>
      </c>
      <c r="BO54">
        <v>0</v>
      </c>
      <c r="BP54">
        <v>0</v>
      </c>
      <c r="BQ54">
        <v>0</v>
      </c>
      <c r="BR54">
        <v>0</v>
      </c>
      <c r="BS54">
        <v>0</v>
      </c>
      <c r="BT54">
        <v>0</v>
      </c>
      <c r="BU54">
        <v>-3.9024390243902432E-2</v>
      </c>
      <c r="BV54">
        <v>0</v>
      </c>
      <c r="BW54">
        <v>-3.5087719298245612E-2</v>
      </c>
      <c r="BX54">
        <v>0</v>
      </c>
      <c r="BY54">
        <v>-3.7558685446009384E-2</v>
      </c>
      <c r="BZ54">
        <v>0</v>
      </c>
      <c r="CA54">
        <v>0</v>
      </c>
      <c r="CB54">
        <v>-4.3478260869565223E-2</v>
      </c>
      <c r="CC54">
        <v>0</v>
      </c>
      <c r="CD54">
        <v>0</v>
      </c>
      <c r="CE54">
        <v>0</v>
      </c>
      <c r="CF54">
        <v>0</v>
      </c>
      <c r="CI54" s="39">
        <v>249</v>
      </c>
      <c r="CJ54" s="39">
        <v>1</v>
      </c>
      <c r="CK54" s="2">
        <v>249</v>
      </c>
      <c r="CL54" s="39" t="s">
        <v>272</v>
      </c>
      <c r="CM54" s="39" t="s">
        <v>273</v>
      </c>
      <c r="CN54" s="39" t="s">
        <v>274</v>
      </c>
      <c r="CO54" s="39" t="s">
        <v>275</v>
      </c>
      <c r="CP54" s="39" t="s">
        <v>640</v>
      </c>
    </row>
    <row r="55" spans="4:94" x14ac:dyDescent="0.25">
      <c r="D55">
        <v>258</v>
      </c>
      <c r="E55">
        <v>0</v>
      </c>
      <c r="F55">
        <v>0</v>
      </c>
      <c r="G55">
        <v>0</v>
      </c>
      <c r="H55">
        <v>0</v>
      </c>
      <c r="I55">
        <v>0</v>
      </c>
      <c r="J55">
        <v>0</v>
      </c>
      <c r="K55">
        <v>0</v>
      </c>
      <c r="L55">
        <v>-3.0651340996168581E-2</v>
      </c>
      <c r="M55">
        <v>0</v>
      </c>
      <c r="N55">
        <v>0</v>
      </c>
      <c r="O55">
        <v>0</v>
      </c>
      <c r="P55">
        <v>0</v>
      </c>
      <c r="Q55">
        <v>0</v>
      </c>
      <c r="R55">
        <v>0</v>
      </c>
      <c r="S55">
        <v>0</v>
      </c>
      <c r="T55">
        <v>0</v>
      </c>
      <c r="U55">
        <v>0</v>
      </c>
      <c r="V55">
        <v>0</v>
      </c>
      <c r="W55">
        <v>0</v>
      </c>
      <c r="X55">
        <v>0</v>
      </c>
      <c r="Y55">
        <v>0</v>
      </c>
      <c r="Z55">
        <v>0</v>
      </c>
      <c r="AA55">
        <v>0</v>
      </c>
      <c r="AB55">
        <v>0</v>
      </c>
      <c r="AF55">
        <v>258</v>
      </c>
      <c r="AG55">
        <v>0</v>
      </c>
      <c r="AH55">
        <v>0</v>
      </c>
      <c r="AI55">
        <v>0</v>
      </c>
      <c r="AJ55">
        <v>0</v>
      </c>
      <c r="AK55">
        <v>0</v>
      </c>
      <c r="AL55">
        <v>0</v>
      </c>
      <c r="AM55">
        <v>0</v>
      </c>
      <c r="AN55">
        <v>-3.0651340996168581E-2</v>
      </c>
      <c r="AO55">
        <v>0</v>
      </c>
      <c r="AP55">
        <v>0</v>
      </c>
      <c r="AQ55">
        <v>0</v>
      </c>
      <c r="AR55">
        <v>0</v>
      </c>
      <c r="AS55">
        <v>0</v>
      </c>
      <c r="AT55">
        <v>0</v>
      </c>
      <c r="AU55">
        <v>0</v>
      </c>
      <c r="AV55">
        <v>0</v>
      </c>
      <c r="AW55">
        <v>0</v>
      </c>
      <c r="AX55">
        <v>0</v>
      </c>
      <c r="AY55">
        <v>0</v>
      </c>
      <c r="AZ55">
        <v>0</v>
      </c>
      <c r="BA55">
        <v>0</v>
      </c>
      <c r="BB55">
        <v>0</v>
      </c>
      <c r="BC55">
        <v>0</v>
      </c>
      <c r="BD55">
        <v>0</v>
      </c>
      <c r="BH55">
        <v>258</v>
      </c>
      <c r="BI55">
        <v>0</v>
      </c>
      <c r="BJ55">
        <v>0</v>
      </c>
      <c r="BK55">
        <v>0</v>
      </c>
      <c r="BL55">
        <v>0</v>
      </c>
      <c r="BM55">
        <v>0</v>
      </c>
      <c r="BN55">
        <v>0</v>
      </c>
      <c r="BO55">
        <v>0</v>
      </c>
      <c r="BP55">
        <v>-3.0651340996168581E-2</v>
      </c>
      <c r="BQ55">
        <v>0</v>
      </c>
      <c r="BR55">
        <v>0</v>
      </c>
      <c r="BS55">
        <v>0</v>
      </c>
      <c r="BT55">
        <v>0</v>
      </c>
      <c r="BU55">
        <v>0</v>
      </c>
      <c r="BV55">
        <v>0</v>
      </c>
      <c r="BW55">
        <v>0</v>
      </c>
      <c r="BX55">
        <v>0</v>
      </c>
      <c r="BY55">
        <v>0</v>
      </c>
      <c r="BZ55">
        <v>0</v>
      </c>
      <c r="CA55">
        <v>0</v>
      </c>
      <c r="CB55">
        <v>0</v>
      </c>
      <c r="CC55">
        <v>0</v>
      </c>
      <c r="CD55">
        <v>0</v>
      </c>
      <c r="CE55">
        <v>0</v>
      </c>
      <c r="CF55">
        <v>0</v>
      </c>
      <c r="CI55" s="39">
        <v>258</v>
      </c>
      <c r="CJ55" s="39">
        <v>1</v>
      </c>
      <c r="CK55" s="2">
        <v>258</v>
      </c>
      <c r="CL55" s="39" t="s">
        <v>276</v>
      </c>
      <c r="CM55" s="39" t="s">
        <v>277</v>
      </c>
      <c r="CN55" s="39" t="s">
        <v>278</v>
      </c>
      <c r="CO55" s="39" t="s">
        <v>279</v>
      </c>
      <c r="CP55" s="39" t="s">
        <v>279</v>
      </c>
    </row>
    <row r="56" spans="4:94" x14ac:dyDescent="0.25">
      <c r="D56">
        <v>271</v>
      </c>
      <c r="E56">
        <v>0</v>
      </c>
      <c r="F56">
        <v>0</v>
      </c>
      <c r="G56">
        <v>0</v>
      </c>
      <c r="H56">
        <v>0</v>
      </c>
      <c r="I56">
        <v>0</v>
      </c>
      <c r="J56">
        <v>0</v>
      </c>
      <c r="K56">
        <v>0</v>
      </c>
      <c r="L56">
        <v>0</v>
      </c>
      <c r="M56">
        <v>0</v>
      </c>
      <c r="N56">
        <v>0</v>
      </c>
      <c r="O56">
        <v>0</v>
      </c>
      <c r="P56">
        <v>0</v>
      </c>
      <c r="Q56">
        <v>0</v>
      </c>
      <c r="R56">
        <v>0</v>
      </c>
      <c r="S56">
        <v>0</v>
      </c>
      <c r="T56">
        <v>0</v>
      </c>
      <c r="U56">
        <v>0</v>
      </c>
      <c r="V56">
        <v>0</v>
      </c>
      <c r="W56">
        <v>0</v>
      </c>
      <c r="X56">
        <v>0</v>
      </c>
      <c r="Y56">
        <v>4.790419161676647E-2</v>
      </c>
      <c r="Z56">
        <v>0</v>
      </c>
      <c r="AA56">
        <v>0</v>
      </c>
      <c r="AB56">
        <v>0</v>
      </c>
      <c r="AF56">
        <v>271</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4.790419161676647E-2</v>
      </c>
      <c r="BB56">
        <v>0</v>
      </c>
      <c r="BC56">
        <v>0</v>
      </c>
      <c r="BD56">
        <v>0</v>
      </c>
      <c r="BH56">
        <v>271</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4.790419161676647E-2</v>
      </c>
      <c r="CD56">
        <v>0</v>
      </c>
      <c r="CE56">
        <v>0</v>
      </c>
      <c r="CF56">
        <v>0</v>
      </c>
      <c r="CI56" s="39">
        <v>271</v>
      </c>
      <c r="CJ56" s="39">
        <v>1</v>
      </c>
      <c r="CK56" s="2">
        <v>271</v>
      </c>
      <c r="CL56" s="39" t="s">
        <v>280</v>
      </c>
      <c r="CM56" s="39" t="s">
        <v>281</v>
      </c>
      <c r="CN56" s="39" t="s">
        <v>282</v>
      </c>
      <c r="CO56" s="39" t="s">
        <v>283</v>
      </c>
      <c r="CP56" s="39" t="s">
        <v>641</v>
      </c>
    </row>
    <row r="57" spans="4:94" x14ac:dyDescent="0.25">
      <c r="D57">
        <v>280</v>
      </c>
      <c r="E57">
        <v>0.25263157894733013</v>
      </c>
      <c r="F57">
        <v>0.30188679245281946</v>
      </c>
      <c r="G57">
        <v>0.26168224298135101</v>
      </c>
      <c r="H57">
        <v>0.29999999999995453</v>
      </c>
      <c r="I57">
        <v>0.28571428570467106</v>
      </c>
      <c r="J57">
        <v>0.25531914893622343</v>
      </c>
      <c r="K57">
        <v>0.2376237623761881</v>
      </c>
      <c r="L57">
        <v>0.35249042145596832</v>
      </c>
      <c r="M57">
        <v>0.25263157894733013</v>
      </c>
      <c r="N57">
        <v>0.24489795918361779</v>
      </c>
      <c r="O57">
        <v>0.26373626373629122</v>
      </c>
      <c r="P57">
        <v>0.26190476190481604</v>
      </c>
      <c r="Q57">
        <v>0.29268292682922947</v>
      </c>
      <c r="R57">
        <v>0.26666666666665151</v>
      </c>
      <c r="S57">
        <v>0.33333333333337123</v>
      </c>
      <c r="T57">
        <v>0.26315789472687356</v>
      </c>
      <c r="U57">
        <v>0.37558685446015261</v>
      </c>
      <c r="V57">
        <v>0.2962962962860729</v>
      </c>
      <c r="W57">
        <v>0.25316455696201956</v>
      </c>
      <c r="X57">
        <v>0.30434782608699606</v>
      </c>
      <c r="Y57">
        <v>0.28742514970059885</v>
      </c>
      <c r="Z57">
        <v>0.26373626371605496</v>
      </c>
      <c r="AA57">
        <v>0.28169014084505761</v>
      </c>
      <c r="AB57">
        <v>0.24161073825507628</v>
      </c>
      <c r="AF57" s="3">
        <v>280</v>
      </c>
      <c r="AG57">
        <v>0.25263157894733013</v>
      </c>
      <c r="AH57">
        <v>0.30188679245281946</v>
      </c>
      <c r="AI57">
        <v>0.26168224298135101</v>
      </c>
      <c r="AJ57">
        <v>0.29999999999995453</v>
      </c>
      <c r="AK57">
        <v>0.28571428570467106</v>
      </c>
      <c r="AL57">
        <v>0.25531914893622343</v>
      </c>
      <c r="AM57">
        <v>0.2376237623761881</v>
      </c>
      <c r="AN57">
        <v>0.35249042145596832</v>
      </c>
      <c r="AO57">
        <v>0.25263157894733013</v>
      </c>
      <c r="AP57">
        <v>0.24489795918361779</v>
      </c>
      <c r="AQ57">
        <v>0.26373626373629122</v>
      </c>
      <c r="AR57">
        <v>0.26190476190481604</v>
      </c>
      <c r="AS57">
        <v>0.29268292682922947</v>
      </c>
      <c r="AT57">
        <v>0.26666666666665151</v>
      </c>
      <c r="AU57">
        <v>0.33333333333337123</v>
      </c>
      <c r="AV57">
        <v>0.26315789472687356</v>
      </c>
      <c r="AW57">
        <v>0.37558685446015261</v>
      </c>
      <c r="AX57">
        <v>0.2962962962860729</v>
      </c>
      <c r="AY57">
        <v>0.25316455696201956</v>
      </c>
      <c r="AZ57">
        <v>0.30434782608699606</v>
      </c>
      <c r="BA57">
        <v>0.28742514970059885</v>
      </c>
      <c r="BB57">
        <v>0.26373626371605496</v>
      </c>
      <c r="BC57">
        <v>0.28169014084505761</v>
      </c>
      <c r="BD57">
        <v>0.24161073825507628</v>
      </c>
      <c r="BH57" s="3">
        <v>280</v>
      </c>
      <c r="BI57" s="3">
        <v>0</v>
      </c>
      <c r="BJ57" s="3">
        <v>0</v>
      </c>
      <c r="BK57" s="3">
        <v>0</v>
      </c>
      <c r="BL57" s="3">
        <v>0</v>
      </c>
      <c r="BM57" s="3">
        <v>0</v>
      </c>
      <c r="BN57" s="3">
        <v>0</v>
      </c>
      <c r="BO57" s="3">
        <v>0</v>
      </c>
      <c r="BP57" s="3">
        <v>0</v>
      </c>
      <c r="BQ57" s="3">
        <v>0</v>
      </c>
      <c r="BR57" s="3">
        <v>0</v>
      </c>
      <c r="BS57" s="3">
        <v>0</v>
      </c>
      <c r="BT57" s="3">
        <v>0</v>
      </c>
      <c r="BU57" s="3">
        <v>0</v>
      </c>
      <c r="BV57" s="3">
        <v>0</v>
      </c>
      <c r="BW57" s="3">
        <v>0</v>
      </c>
      <c r="BX57" s="3">
        <v>0</v>
      </c>
      <c r="BY57" s="3">
        <v>0</v>
      </c>
      <c r="BZ57" s="3">
        <v>0</v>
      </c>
      <c r="CA57" s="3">
        <v>0</v>
      </c>
      <c r="CB57" s="3">
        <v>0</v>
      </c>
      <c r="CC57" s="3">
        <v>0</v>
      </c>
      <c r="CD57" s="3">
        <v>0</v>
      </c>
      <c r="CE57" s="3">
        <v>0</v>
      </c>
      <c r="CF57" s="3">
        <v>0</v>
      </c>
      <c r="CI57" s="39">
        <v>280</v>
      </c>
      <c r="CJ57" s="39">
        <v>0</v>
      </c>
      <c r="CK57" s="2">
        <v>280</v>
      </c>
      <c r="CL57" s="39" t="s">
        <v>642</v>
      </c>
      <c r="CM57" s="39" t="s">
        <v>643</v>
      </c>
      <c r="CN57" s="39" t="s">
        <v>644</v>
      </c>
    </row>
    <row r="58" spans="4:94" x14ac:dyDescent="0.25">
      <c r="D58">
        <v>281</v>
      </c>
      <c r="E58">
        <v>0</v>
      </c>
      <c r="F58">
        <v>0</v>
      </c>
      <c r="G58">
        <v>-7.4766355137524318E-2</v>
      </c>
      <c r="H58">
        <v>0</v>
      </c>
      <c r="I58">
        <v>0</v>
      </c>
      <c r="J58">
        <v>-5.6737588652482275E-2</v>
      </c>
      <c r="K58">
        <v>-7.9207920792079195E-2</v>
      </c>
      <c r="L58">
        <v>-3.0651340996168581E-2</v>
      </c>
      <c r="M58">
        <v>-8.4210526315789486E-2</v>
      </c>
      <c r="N58">
        <v>-5.4421768707482998E-2</v>
      </c>
      <c r="O58">
        <v>0</v>
      </c>
      <c r="P58">
        <v>-4.7619047619047623E-2</v>
      </c>
      <c r="Q58">
        <v>3.9024390243902432E-2</v>
      </c>
      <c r="R58">
        <v>-4.8484848484848464E-2</v>
      </c>
      <c r="S58">
        <v>-3.5087719298245612E-2</v>
      </c>
      <c r="T58">
        <v>0</v>
      </c>
      <c r="U58">
        <v>-3.7558685446009391E-2</v>
      </c>
      <c r="V58">
        <v>0</v>
      </c>
      <c r="W58">
        <v>-5.0632911392405063E-2</v>
      </c>
      <c r="X58">
        <v>0</v>
      </c>
      <c r="Y58">
        <v>0</v>
      </c>
      <c r="Z58">
        <v>0</v>
      </c>
      <c r="AA58">
        <v>0</v>
      </c>
      <c r="AB58">
        <v>-5.369127516778522E-2</v>
      </c>
      <c r="AF58" s="4">
        <v>281</v>
      </c>
      <c r="AG58" s="4">
        <v>0</v>
      </c>
      <c r="AH58" s="4">
        <v>0</v>
      </c>
      <c r="AI58" s="4">
        <v>0</v>
      </c>
      <c r="AJ58" s="4">
        <v>0</v>
      </c>
      <c r="AK58" s="4">
        <v>0</v>
      </c>
      <c r="AL58" s="4">
        <v>0</v>
      </c>
      <c r="AM58" s="4">
        <v>0</v>
      </c>
      <c r="AN58" s="4">
        <v>0</v>
      </c>
      <c r="AO58" s="4">
        <v>0</v>
      </c>
      <c r="AP58" s="4">
        <v>0</v>
      </c>
      <c r="AQ58" s="4">
        <v>0</v>
      </c>
      <c r="AR58" s="4">
        <v>0</v>
      </c>
      <c r="AS58" s="4">
        <v>0</v>
      </c>
      <c r="AT58" s="4">
        <v>0</v>
      </c>
      <c r="AU58" s="4">
        <v>0</v>
      </c>
      <c r="AV58" s="4">
        <v>0</v>
      </c>
      <c r="AW58" s="4">
        <v>0</v>
      </c>
      <c r="AX58" s="4">
        <v>0</v>
      </c>
      <c r="AY58" s="4">
        <v>0</v>
      </c>
      <c r="AZ58" s="4">
        <v>0</v>
      </c>
      <c r="BA58" s="4">
        <v>0</v>
      </c>
      <c r="BB58" s="4">
        <v>0</v>
      </c>
      <c r="BC58" s="4">
        <v>0</v>
      </c>
      <c r="BD58" s="4">
        <v>0</v>
      </c>
      <c r="BH58" s="4">
        <v>281</v>
      </c>
      <c r="BI58" s="4">
        <v>0</v>
      </c>
      <c r="BJ58" s="4">
        <v>0</v>
      </c>
      <c r="BK58" s="4">
        <v>0</v>
      </c>
      <c r="BL58" s="4">
        <v>0</v>
      </c>
      <c r="BM58" s="4">
        <v>0</v>
      </c>
      <c r="BN58" s="4">
        <v>0</v>
      </c>
      <c r="BO58" s="4">
        <v>0</v>
      </c>
      <c r="BP58" s="4">
        <v>0</v>
      </c>
      <c r="BQ58" s="4">
        <v>0</v>
      </c>
      <c r="BR58" s="4">
        <v>0</v>
      </c>
      <c r="BS58" s="4">
        <v>0</v>
      </c>
      <c r="BT58" s="4">
        <v>0</v>
      </c>
      <c r="BU58" s="4">
        <v>0</v>
      </c>
      <c r="BV58" s="4">
        <v>0</v>
      </c>
      <c r="BW58" s="4">
        <v>0</v>
      </c>
      <c r="BX58" s="4">
        <v>0</v>
      </c>
      <c r="BY58" s="4">
        <v>0</v>
      </c>
      <c r="BZ58" s="4">
        <v>0</v>
      </c>
      <c r="CA58" s="4">
        <v>0</v>
      </c>
      <c r="CB58" s="4">
        <v>0</v>
      </c>
      <c r="CC58" s="4">
        <v>0</v>
      </c>
      <c r="CD58" s="4">
        <v>0</v>
      </c>
      <c r="CE58" s="4">
        <v>0</v>
      </c>
      <c r="CF58" s="4">
        <v>0</v>
      </c>
      <c r="CI58" s="39">
        <v>281</v>
      </c>
      <c r="CJ58" s="39">
        <v>1</v>
      </c>
      <c r="CK58" s="2">
        <v>281</v>
      </c>
      <c r="CL58" s="39" t="s">
        <v>284</v>
      </c>
      <c r="CM58" s="39" t="s">
        <v>285</v>
      </c>
      <c r="CN58" s="39" t="s">
        <v>286</v>
      </c>
      <c r="CO58" s="39" t="s">
        <v>287</v>
      </c>
      <c r="CP58" s="39" t="s">
        <v>645</v>
      </c>
    </row>
    <row r="59" spans="4:94" x14ac:dyDescent="0.25">
      <c r="D59">
        <v>284</v>
      </c>
      <c r="E59">
        <v>0</v>
      </c>
      <c r="F59">
        <v>0</v>
      </c>
      <c r="G59">
        <v>0</v>
      </c>
      <c r="H59">
        <v>0</v>
      </c>
      <c r="I59">
        <v>0</v>
      </c>
      <c r="J59">
        <v>0</v>
      </c>
      <c r="K59">
        <v>0</v>
      </c>
      <c r="L59">
        <v>3.0651340996168581E-2</v>
      </c>
      <c r="M59">
        <v>0</v>
      </c>
      <c r="N59">
        <v>0</v>
      </c>
      <c r="O59">
        <v>0</v>
      </c>
      <c r="P59">
        <v>0</v>
      </c>
      <c r="Q59">
        <v>0</v>
      </c>
      <c r="R59">
        <v>0</v>
      </c>
      <c r="S59">
        <v>0</v>
      </c>
      <c r="T59">
        <v>0</v>
      </c>
      <c r="U59">
        <v>0</v>
      </c>
      <c r="V59">
        <v>0</v>
      </c>
      <c r="W59">
        <v>0</v>
      </c>
      <c r="X59">
        <v>0</v>
      </c>
      <c r="Y59">
        <v>0</v>
      </c>
      <c r="Z59">
        <v>0</v>
      </c>
      <c r="AA59">
        <v>0</v>
      </c>
      <c r="AB59">
        <v>0</v>
      </c>
      <c r="AF59">
        <v>284</v>
      </c>
      <c r="AG59">
        <v>0</v>
      </c>
      <c r="AH59">
        <v>0</v>
      </c>
      <c r="AI59">
        <v>0</v>
      </c>
      <c r="AJ59">
        <v>0</v>
      </c>
      <c r="AK59">
        <v>0</v>
      </c>
      <c r="AL59">
        <v>0</v>
      </c>
      <c r="AM59">
        <v>0</v>
      </c>
      <c r="AN59">
        <v>3.0651340996168581E-2</v>
      </c>
      <c r="AO59">
        <v>0</v>
      </c>
      <c r="AP59">
        <v>0</v>
      </c>
      <c r="AQ59">
        <v>0</v>
      </c>
      <c r="AR59">
        <v>0</v>
      </c>
      <c r="AS59">
        <v>0</v>
      </c>
      <c r="AT59">
        <v>0</v>
      </c>
      <c r="AU59">
        <v>0</v>
      </c>
      <c r="AV59">
        <v>0</v>
      </c>
      <c r="AW59">
        <v>0</v>
      </c>
      <c r="AX59">
        <v>0</v>
      </c>
      <c r="AY59">
        <v>0</v>
      </c>
      <c r="AZ59">
        <v>0</v>
      </c>
      <c r="BA59">
        <v>0</v>
      </c>
      <c r="BB59">
        <v>0</v>
      </c>
      <c r="BC59">
        <v>0</v>
      </c>
      <c r="BD59">
        <v>0</v>
      </c>
      <c r="BH59">
        <v>284</v>
      </c>
      <c r="BI59">
        <v>0</v>
      </c>
      <c r="BJ59">
        <v>0</v>
      </c>
      <c r="BK59">
        <v>0</v>
      </c>
      <c r="BL59">
        <v>0</v>
      </c>
      <c r="BM59">
        <v>0</v>
      </c>
      <c r="BN59">
        <v>0</v>
      </c>
      <c r="BO59">
        <v>0</v>
      </c>
      <c r="BP59">
        <v>3.0651340996168581E-2</v>
      </c>
      <c r="BQ59">
        <v>0</v>
      </c>
      <c r="BR59">
        <v>0</v>
      </c>
      <c r="BS59">
        <v>0</v>
      </c>
      <c r="BT59">
        <v>0</v>
      </c>
      <c r="BU59">
        <v>0</v>
      </c>
      <c r="BV59">
        <v>0</v>
      </c>
      <c r="BW59">
        <v>0</v>
      </c>
      <c r="BX59">
        <v>0</v>
      </c>
      <c r="BY59">
        <v>0</v>
      </c>
      <c r="BZ59">
        <v>0</v>
      </c>
      <c r="CA59">
        <v>0</v>
      </c>
      <c r="CB59">
        <v>0</v>
      </c>
      <c r="CC59">
        <v>0</v>
      </c>
      <c r="CD59">
        <v>0</v>
      </c>
      <c r="CE59">
        <v>0</v>
      </c>
      <c r="CF59">
        <v>0</v>
      </c>
      <c r="CI59" s="39">
        <v>284</v>
      </c>
      <c r="CJ59" s="39">
        <v>1</v>
      </c>
      <c r="CK59" s="2">
        <v>284</v>
      </c>
      <c r="CL59" s="39" t="s">
        <v>288</v>
      </c>
      <c r="CM59" s="39" t="s">
        <v>289</v>
      </c>
      <c r="CN59" s="39" t="s">
        <v>290</v>
      </c>
      <c r="CO59" s="39" t="s">
        <v>95</v>
      </c>
      <c r="CP59" s="39" t="s">
        <v>620</v>
      </c>
    </row>
    <row r="60" spans="4:94" x14ac:dyDescent="0.25">
      <c r="D60">
        <v>287</v>
      </c>
      <c r="E60">
        <v>8.4210526315789486E-2</v>
      </c>
      <c r="F60">
        <v>0.15094339622641509</v>
      </c>
      <c r="G60">
        <v>7.4766355137524304E-2</v>
      </c>
      <c r="H60">
        <v>0.1</v>
      </c>
      <c r="I60">
        <v>0.11428571428186517</v>
      </c>
      <c r="J60">
        <v>5.6737588652482275E-2</v>
      </c>
      <c r="K60">
        <v>7.9207920792079195E-2</v>
      </c>
      <c r="L60">
        <v>9.1954022988505746E-2</v>
      </c>
      <c r="M60">
        <v>8.4210526315789486E-2</v>
      </c>
      <c r="N60">
        <v>5.4421768707482998E-2</v>
      </c>
      <c r="O60">
        <v>8.7912087912087919E-2</v>
      </c>
      <c r="P60">
        <v>4.7619047619047623E-2</v>
      </c>
      <c r="Q60">
        <v>0.1170731707317073</v>
      </c>
      <c r="R60">
        <v>4.8484848484848464E-2</v>
      </c>
      <c r="S60">
        <v>0.10526315789473684</v>
      </c>
      <c r="T60">
        <v>0.10526315789074882</v>
      </c>
      <c r="U60">
        <v>0.11267605633802816</v>
      </c>
      <c r="V60">
        <v>7.4074074071511911E-2</v>
      </c>
      <c r="W60">
        <v>5.0632911392405063E-2</v>
      </c>
      <c r="X60">
        <v>8.6956521739130446E-2</v>
      </c>
      <c r="Y60">
        <v>4.790419161676647E-2</v>
      </c>
      <c r="Z60">
        <v>8.7912087905341663E-2</v>
      </c>
      <c r="AA60">
        <v>7.5117370892018781E-2</v>
      </c>
      <c r="AB60">
        <v>0.10738255033557048</v>
      </c>
      <c r="AF60" s="3">
        <v>287</v>
      </c>
      <c r="AG60">
        <v>8.4210526315789486E-2</v>
      </c>
      <c r="AH60">
        <v>0.15094339622641509</v>
      </c>
      <c r="AI60">
        <v>7.4766355137524304E-2</v>
      </c>
      <c r="AJ60">
        <v>0.1</v>
      </c>
      <c r="AK60">
        <v>0.11428571428186517</v>
      </c>
      <c r="AL60">
        <v>5.6737588652482275E-2</v>
      </c>
      <c r="AM60">
        <v>7.9207920792079195E-2</v>
      </c>
      <c r="AN60">
        <v>9.1954022988505746E-2</v>
      </c>
      <c r="AO60">
        <v>8.4210526315789486E-2</v>
      </c>
      <c r="AP60">
        <v>5.4421768707482998E-2</v>
      </c>
      <c r="AQ60">
        <v>8.7912087912087919E-2</v>
      </c>
      <c r="AR60">
        <v>4.7619047619047623E-2</v>
      </c>
      <c r="AS60">
        <v>0.1170731707317073</v>
      </c>
      <c r="AT60">
        <v>4.8484848484848464E-2</v>
      </c>
      <c r="AU60">
        <v>0.10526315789473684</v>
      </c>
      <c r="AV60">
        <v>0.10526315789074882</v>
      </c>
      <c r="AW60">
        <v>0.11267605633802816</v>
      </c>
      <c r="AX60">
        <v>7.4074074071511911E-2</v>
      </c>
      <c r="AY60">
        <v>5.0632911392405063E-2</v>
      </c>
      <c r="AZ60">
        <v>8.6956521739130446E-2</v>
      </c>
      <c r="BA60">
        <v>4.790419161676647E-2</v>
      </c>
      <c r="BB60">
        <v>8.7912087905341663E-2</v>
      </c>
      <c r="BC60">
        <v>7.5117370892018781E-2</v>
      </c>
      <c r="BD60">
        <v>0.10738255033557048</v>
      </c>
      <c r="BH60" s="3">
        <v>287</v>
      </c>
      <c r="BI60" s="3">
        <v>0</v>
      </c>
      <c r="BJ60" s="3">
        <v>0</v>
      </c>
      <c r="BK60" s="3">
        <v>0</v>
      </c>
      <c r="BL60" s="3">
        <v>0</v>
      </c>
      <c r="BM60" s="3">
        <v>0</v>
      </c>
      <c r="BN60" s="3">
        <v>0</v>
      </c>
      <c r="BO60" s="3">
        <v>0</v>
      </c>
      <c r="BP60" s="3">
        <v>0</v>
      </c>
      <c r="BQ60" s="3">
        <v>0</v>
      </c>
      <c r="BR60" s="3">
        <v>0</v>
      </c>
      <c r="BS60" s="3">
        <v>0</v>
      </c>
      <c r="BT60" s="3">
        <v>0</v>
      </c>
      <c r="BU60" s="3">
        <v>0</v>
      </c>
      <c r="BV60" s="3">
        <v>0</v>
      </c>
      <c r="BW60" s="3">
        <v>0</v>
      </c>
      <c r="BX60" s="3">
        <v>0</v>
      </c>
      <c r="BY60" s="3">
        <v>0</v>
      </c>
      <c r="BZ60" s="3">
        <v>0</v>
      </c>
      <c r="CA60" s="3">
        <v>0</v>
      </c>
      <c r="CB60" s="3">
        <v>0</v>
      </c>
      <c r="CC60" s="3">
        <v>0</v>
      </c>
      <c r="CD60" s="3">
        <v>0</v>
      </c>
      <c r="CE60" s="3">
        <v>0</v>
      </c>
      <c r="CF60" s="3">
        <v>0</v>
      </c>
      <c r="CI60" s="39">
        <v>287</v>
      </c>
      <c r="CJ60" s="39">
        <v>1</v>
      </c>
      <c r="CK60" s="2">
        <v>287</v>
      </c>
      <c r="CL60" s="39" t="s">
        <v>291</v>
      </c>
      <c r="CM60" s="39" t="s">
        <v>292</v>
      </c>
      <c r="CN60" s="39" t="s">
        <v>293</v>
      </c>
      <c r="CO60" s="39" t="s">
        <v>252</v>
      </c>
      <c r="CP60" s="39" t="s">
        <v>638</v>
      </c>
    </row>
    <row r="61" spans="4:94" x14ac:dyDescent="0.25">
      <c r="D61">
        <v>289</v>
      </c>
      <c r="E61">
        <v>-0.29473684210529427</v>
      </c>
      <c r="F61">
        <v>-0.30188679245281946</v>
      </c>
      <c r="G61">
        <v>-0.22429906541253786</v>
      </c>
      <c r="H61">
        <v>-0.29999999999995453</v>
      </c>
      <c r="I61">
        <v>-0.11428571428189116</v>
      </c>
      <c r="J61">
        <v>-0.11347517730496293</v>
      </c>
      <c r="K61">
        <v>-0.15841584158420119</v>
      </c>
      <c r="L61">
        <v>-9.1954022988488759E-2</v>
      </c>
      <c r="M61">
        <v>-8.4210526315814604E-2</v>
      </c>
      <c r="N61">
        <v>-0.16326530612241186</v>
      </c>
      <c r="O61">
        <v>-0.17582417582423204</v>
      </c>
      <c r="P61">
        <v>-0.14285714285711038</v>
      </c>
      <c r="Q61">
        <v>-0.19512195121956211</v>
      </c>
      <c r="R61">
        <v>-9.6969696969722463E-2</v>
      </c>
      <c r="S61">
        <v>-0.14035087719298645</v>
      </c>
      <c r="T61">
        <v>-0.21052631578152159</v>
      </c>
      <c r="U61">
        <v>-0.15023474178406104</v>
      </c>
      <c r="V61">
        <v>-0.22222222221455468</v>
      </c>
      <c r="W61">
        <v>0</v>
      </c>
      <c r="X61">
        <v>-0.17391304347825098</v>
      </c>
      <c r="Y61">
        <v>-0.19161676646706383</v>
      </c>
      <c r="Z61">
        <v>-0.17582417581070331</v>
      </c>
      <c r="AA61">
        <v>-0.1877934272300763</v>
      </c>
      <c r="AB61">
        <v>-0.21476510067111576</v>
      </c>
      <c r="AF61" s="4">
        <v>289</v>
      </c>
      <c r="AG61" s="4">
        <v>0</v>
      </c>
      <c r="AH61" s="4">
        <v>0</v>
      </c>
      <c r="AI61" s="4">
        <v>0</v>
      </c>
      <c r="AJ61" s="4">
        <v>0</v>
      </c>
      <c r="AK61" s="4">
        <v>0</v>
      </c>
      <c r="AL61" s="4">
        <v>0</v>
      </c>
      <c r="AM61" s="4">
        <v>0</v>
      </c>
      <c r="AN61" s="4">
        <v>0</v>
      </c>
      <c r="AO61" s="4">
        <v>0</v>
      </c>
      <c r="AP61" s="4">
        <v>0</v>
      </c>
      <c r="AQ61" s="4">
        <v>0</v>
      </c>
      <c r="AR61" s="4">
        <v>0</v>
      </c>
      <c r="AS61" s="4">
        <v>0</v>
      </c>
      <c r="AT61" s="4">
        <v>0</v>
      </c>
      <c r="AU61" s="4">
        <v>0</v>
      </c>
      <c r="AV61" s="4">
        <v>0</v>
      </c>
      <c r="AW61" s="4">
        <v>0</v>
      </c>
      <c r="AX61" s="4">
        <v>0</v>
      </c>
      <c r="AY61" s="4">
        <v>0</v>
      </c>
      <c r="AZ61" s="4">
        <v>0</v>
      </c>
      <c r="BA61" s="4">
        <v>0</v>
      </c>
      <c r="BB61" s="4">
        <v>0</v>
      </c>
      <c r="BC61" s="4">
        <v>0</v>
      </c>
      <c r="BD61" s="4">
        <v>0</v>
      </c>
      <c r="BH61" s="4">
        <v>289</v>
      </c>
      <c r="BI61" s="4">
        <v>0</v>
      </c>
      <c r="BJ61" s="4">
        <v>0</v>
      </c>
      <c r="BK61" s="4">
        <v>0</v>
      </c>
      <c r="BL61" s="4">
        <v>0</v>
      </c>
      <c r="BM61" s="4">
        <v>0</v>
      </c>
      <c r="BN61" s="4">
        <v>0</v>
      </c>
      <c r="BO61" s="4">
        <v>0</v>
      </c>
      <c r="BP61" s="4">
        <v>0</v>
      </c>
      <c r="BQ61" s="4">
        <v>0</v>
      </c>
      <c r="BR61" s="4">
        <v>0</v>
      </c>
      <c r="BS61" s="4">
        <v>0</v>
      </c>
      <c r="BT61" s="4">
        <v>0</v>
      </c>
      <c r="BU61" s="4">
        <v>0</v>
      </c>
      <c r="BV61" s="4">
        <v>0</v>
      </c>
      <c r="BW61" s="4">
        <v>0</v>
      </c>
      <c r="BX61" s="4">
        <v>0</v>
      </c>
      <c r="BY61" s="4">
        <v>0</v>
      </c>
      <c r="BZ61" s="4">
        <v>0</v>
      </c>
      <c r="CA61" s="4">
        <v>0</v>
      </c>
      <c r="CB61" s="4">
        <v>0</v>
      </c>
      <c r="CC61" s="4">
        <v>0</v>
      </c>
      <c r="CD61" s="4">
        <v>0</v>
      </c>
      <c r="CE61" s="4">
        <v>0</v>
      </c>
      <c r="CF61" s="4">
        <v>0</v>
      </c>
      <c r="CI61" s="39">
        <v>289</v>
      </c>
      <c r="CJ61" s="39">
        <v>0</v>
      </c>
      <c r="CK61" s="2">
        <v>289</v>
      </c>
      <c r="CL61" s="39" t="s">
        <v>646</v>
      </c>
      <c r="CM61" s="39" t="s">
        <v>647</v>
      </c>
      <c r="CN61" s="39" t="s">
        <v>648</v>
      </c>
    </row>
    <row r="62" spans="4:94" x14ac:dyDescent="0.25">
      <c r="D62">
        <v>294</v>
      </c>
      <c r="E62">
        <v>-8.4210526315789486E-2</v>
      </c>
      <c r="F62">
        <v>-0.15094339622641509</v>
      </c>
      <c r="G62">
        <v>-0.14953271027504861</v>
      </c>
      <c r="H62">
        <v>-0.1</v>
      </c>
      <c r="I62">
        <v>-0.11428571428186517</v>
      </c>
      <c r="J62">
        <v>-0.11347517730496454</v>
      </c>
      <c r="K62">
        <v>-7.9207920792079209E-2</v>
      </c>
      <c r="L62">
        <v>-0.12260536398467432</v>
      </c>
      <c r="M62">
        <v>-8.4210526315789458E-2</v>
      </c>
      <c r="N62">
        <v>-0.10884353741496598</v>
      </c>
      <c r="O62">
        <v>-8.7912087912087905E-2</v>
      </c>
      <c r="P62">
        <v>-9.5238095238095233E-2</v>
      </c>
      <c r="Q62">
        <v>-0.1170731707317073</v>
      </c>
      <c r="R62">
        <v>-9.6969696969696928E-2</v>
      </c>
      <c r="S62">
        <v>-0.14035087719298245</v>
      </c>
      <c r="T62">
        <v>-0.10526315789074882</v>
      </c>
      <c r="U62">
        <v>-0.15023474178403756</v>
      </c>
      <c r="V62">
        <v>-0.14814814814302385</v>
      </c>
      <c r="W62">
        <v>-0.10126582278481014</v>
      </c>
      <c r="X62">
        <v>-8.6956521739130446E-2</v>
      </c>
      <c r="Y62">
        <v>-9.580838323353294E-2</v>
      </c>
      <c r="Z62">
        <v>-8.7912087905341663E-2</v>
      </c>
      <c r="AA62">
        <v>-0.11267605633802817</v>
      </c>
      <c r="AB62">
        <v>-0.10738255033557048</v>
      </c>
      <c r="AF62" s="3">
        <v>294</v>
      </c>
      <c r="AG62">
        <v>-8.4210526315789486E-2</v>
      </c>
      <c r="AH62">
        <v>-0.15094339622641509</v>
      </c>
      <c r="AI62">
        <v>-0.14953271027504861</v>
      </c>
      <c r="AJ62">
        <v>-0.1</v>
      </c>
      <c r="AK62">
        <v>-0.11428571428186517</v>
      </c>
      <c r="AL62">
        <v>-0.11347517730496454</v>
      </c>
      <c r="AM62">
        <v>-7.9207920792079209E-2</v>
      </c>
      <c r="AN62">
        <v>-0.12260536398467432</v>
      </c>
      <c r="AO62">
        <v>-8.4210526315789458E-2</v>
      </c>
      <c r="AP62">
        <v>-0.10884353741496598</v>
      </c>
      <c r="AQ62">
        <v>-8.7912087912087905E-2</v>
      </c>
      <c r="AR62">
        <v>-9.5238095238095233E-2</v>
      </c>
      <c r="AS62">
        <v>-0.1170731707317073</v>
      </c>
      <c r="AT62">
        <v>-9.6969696969696928E-2</v>
      </c>
      <c r="AU62">
        <v>-0.14035087719298245</v>
      </c>
      <c r="AV62">
        <v>-0.10526315789074882</v>
      </c>
      <c r="AW62">
        <v>-0.15023474178403756</v>
      </c>
      <c r="AX62">
        <v>-0.14814814814302385</v>
      </c>
      <c r="AY62">
        <v>-0.10126582278481014</v>
      </c>
      <c r="AZ62">
        <v>-8.6956521739130446E-2</v>
      </c>
      <c r="BA62">
        <v>-9.580838323353294E-2</v>
      </c>
      <c r="BB62">
        <v>-8.7912087905341663E-2</v>
      </c>
      <c r="BC62">
        <v>-0.11267605633802817</v>
      </c>
      <c r="BD62">
        <v>-0.10738255033557048</v>
      </c>
      <c r="BH62" s="3">
        <v>294</v>
      </c>
      <c r="BI62" s="3">
        <v>0</v>
      </c>
      <c r="BJ62" s="3">
        <v>0</v>
      </c>
      <c r="BK62" s="3">
        <v>0</v>
      </c>
      <c r="BL62" s="3">
        <v>0</v>
      </c>
      <c r="BM62" s="3">
        <v>0</v>
      </c>
      <c r="BN62" s="3">
        <v>0</v>
      </c>
      <c r="BO62" s="3">
        <v>0</v>
      </c>
      <c r="BP62" s="3">
        <v>0</v>
      </c>
      <c r="BQ62" s="3">
        <v>0</v>
      </c>
      <c r="BR62" s="3">
        <v>0</v>
      </c>
      <c r="BS62" s="3">
        <v>0</v>
      </c>
      <c r="BT62" s="3">
        <v>0</v>
      </c>
      <c r="BU62" s="3">
        <v>0</v>
      </c>
      <c r="BV62" s="3">
        <v>0</v>
      </c>
      <c r="BW62" s="3">
        <v>0</v>
      </c>
      <c r="BX62" s="3">
        <v>0</v>
      </c>
      <c r="BY62" s="3">
        <v>0</v>
      </c>
      <c r="BZ62" s="3">
        <v>0</v>
      </c>
      <c r="CA62" s="3">
        <v>0</v>
      </c>
      <c r="CB62" s="3">
        <v>0</v>
      </c>
      <c r="CC62" s="3">
        <v>0</v>
      </c>
      <c r="CD62" s="3">
        <v>0</v>
      </c>
      <c r="CE62" s="3">
        <v>0</v>
      </c>
      <c r="CF62" s="3">
        <v>0</v>
      </c>
      <c r="CI62" s="39">
        <v>294</v>
      </c>
      <c r="CJ62" s="39">
        <v>1</v>
      </c>
      <c r="CK62" s="2">
        <v>294</v>
      </c>
      <c r="CL62" s="39" t="s">
        <v>294</v>
      </c>
      <c r="CM62" s="39" t="s">
        <v>295</v>
      </c>
      <c r="CN62" s="39" t="s">
        <v>296</v>
      </c>
      <c r="CO62" s="39" t="s">
        <v>297</v>
      </c>
      <c r="CP62" s="39" t="s">
        <v>649</v>
      </c>
    </row>
    <row r="63" spans="4:94" x14ac:dyDescent="0.25">
      <c r="D63">
        <v>297</v>
      </c>
      <c r="E63">
        <v>0</v>
      </c>
      <c r="F63">
        <v>0</v>
      </c>
      <c r="G63">
        <v>0</v>
      </c>
      <c r="H63">
        <v>0</v>
      </c>
      <c r="I63">
        <v>0</v>
      </c>
      <c r="J63">
        <v>0</v>
      </c>
      <c r="K63">
        <v>0</v>
      </c>
      <c r="L63">
        <v>0</v>
      </c>
      <c r="M63">
        <v>0</v>
      </c>
      <c r="N63">
        <v>0</v>
      </c>
      <c r="O63">
        <v>0</v>
      </c>
      <c r="P63">
        <v>0</v>
      </c>
      <c r="Q63">
        <v>0</v>
      </c>
      <c r="R63">
        <v>0</v>
      </c>
      <c r="S63">
        <v>0</v>
      </c>
      <c r="T63">
        <v>0</v>
      </c>
      <c r="U63">
        <v>0</v>
      </c>
      <c r="V63">
        <v>0</v>
      </c>
      <c r="W63">
        <v>5.0632911392405076E-2</v>
      </c>
      <c r="X63">
        <v>0</v>
      </c>
      <c r="Y63">
        <v>0</v>
      </c>
      <c r="Z63">
        <v>0</v>
      </c>
      <c r="AA63">
        <v>0</v>
      </c>
      <c r="AB63">
        <v>0</v>
      </c>
      <c r="AF63">
        <v>297</v>
      </c>
      <c r="AG63">
        <v>0</v>
      </c>
      <c r="AH63">
        <v>0</v>
      </c>
      <c r="AI63">
        <v>0</v>
      </c>
      <c r="AJ63">
        <v>0</v>
      </c>
      <c r="AK63">
        <v>0</v>
      </c>
      <c r="AL63">
        <v>0</v>
      </c>
      <c r="AM63">
        <v>0</v>
      </c>
      <c r="AN63">
        <v>0</v>
      </c>
      <c r="AO63">
        <v>0</v>
      </c>
      <c r="AP63">
        <v>0</v>
      </c>
      <c r="AQ63">
        <v>0</v>
      </c>
      <c r="AR63">
        <v>0</v>
      </c>
      <c r="AS63">
        <v>0</v>
      </c>
      <c r="AT63">
        <v>0</v>
      </c>
      <c r="AU63">
        <v>0</v>
      </c>
      <c r="AV63">
        <v>0</v>
      </c>
      <c r="AW63">
        <v>0</v>
      </c>
      <c r="AX63">
        <v>0</v>
      </c>
      <c r="AY63">
        <v>5.0632911392405076E-2</v>
      </c>
      <c r="AZ63">
        <v>0</v>
      </c>
      <c r="BA63">
        <v>0</v>
      </c>
      <c r="BB63">
        <v>0</v>
      </c>
      <c r="BC63">
        <v>0</v>
      </c>
      <c r="BD63">
        <v>0</v>
      </c>
      <c r="BH63">
        <v>297</v>
      </c>
      <c r="BI63">
        <v>0</v>
      </c>
      <c r="BJ63">
        <v>0</v>
      </c>
      <c r="BK63">
        <v>0</v>
      </c>
      <c r="BL63">
        <v>0</v>
      </c>
      <c r="BM63">
        <v>0</v>
      </c>
      <c r="BN63">
        <v>0</v>
      </c>
      <c r="BO63">
        <v>0</v>
      </c>
      <c r="BP63">
        <v>0</v>
      </c>
      <c r="BQ63">
        <v>0</v>
      </c>
      <c r="BR63">
        <v>0</v>
      </c>
      <c r="BS63">
        <v>0</v>
      </c>
      <c r="BT63">
        <v>0</v>
      </c>
      <c r="BU63">
        <v>0</v>
      </c>
      <c r="BV63">
        <v>0</v>
      </c>
      <c r="BW63">
        <v>0</v>
      </c>
      <c r="BX63">
        <v>0</v>
      </c>
      <c r="BY63">
        <v>0</v>
      </c>
      <c r="BZ63">
        <v>0</v>
      </c>
      <c r="CA63">
        <v>5.0632911392405076E-2</v>
      </c>
      <c r="CB63">
        <v>0</v>
      </c>
      <c r="CC63">
        <v>0</v>
      </c>
      <c r="CD63">
        <v>0</v>
      </c>
      <c r="CE63">
        <v>0</v>
      </c>
      <c r="CF63">
        <v>0</v>
      </c>
      <c r="CI63" s="39">
        <v>297</v>
      </c>
      <c r="CJ63" s="39">
        <v>1</v>
      </c>
      <c r="CK63" s="2">
        <v>297</v>
      </c>
      <c r="CL63" s="39" t="s">
        <v>298</v>
      </c>
      <c r="CM63" s="39" t="s">
        <v>299</v>
      </c>
      <c r="CN63" s="39" t="s">
        <v>300</v>
      </c>
      <c r="CO63" s="39" t="s">
        <v>301</v>
      </c>
      <c r="CP63" s="39" t="s">
        <v>301</v>
      </c>
    </row>
    <row r="64" spans="4:94" x14ac:dyDescent="0.25">
      <c r="D64">
        <v>299</v>
      </c>
      <c r="E64">
        <v>8.4210526315789486E-2</v>
      </c>
      <c r="F64">
        <v>0.15094339622641509</v>
      </c>
      <c r="G64">
        <v>0.14953271027504861</v>
      </c>
      <c r="H64">
        <v>0.1</v>
      </c>
      <c r="I64">
        <v>0.11428571428186517</v>
      </c>
      <c r="J64">
        <v>0.11347517730496454</v>
      </c>
      <c r="K64">
        <v>7.9207920792079209E-2</v>
      </c>
      <c r="L64">
        <v>0.12260536398467432</v>
      </c>
      <c r="M64">
        <v>8.4210526315789458E-2</v>
      </c>
      <c r="N64">
        <v>0.10884353741496598</v>
      </c>
      <c r="O64">
        <v>8.7912087912087905E-2</v>
      </c>
      <c r="P64">
        <v>9.5238095238095233E-2</v>
      </c>
      <c r="Q64">
        <v>0.1170731707317073</v>
      </c>
      <c r="R64">
        <v>9.6969696969696928E-2</v>
      </c>
      <c r="S64">
        <v>0.10526315789473684</v>
      </c>
      <c r="T64">
        <v>0.10526315789074882</v>
      </c>
      <c r="U64">
        <v>0.11267605633802816</v>
      </c>
      <c r="V64">
        <v>0.14814814814302385</v>
      </c>
      <c r="W64">
        <v>0.10126582278481014</v>
      </c>
      <c r="X64">
        <v>8.6956521739130432E-2</v>
      </c>
      <c r="Y64">
        <v>9.580838323353294E-2</v>
      </c>
      <c r="Z64">
        <v>8.7912087905341663E-2</v>
      </c>
      <c r="AA64">
        <v>0.11267605633802817</v>
      </c>
      <c r="AB64">
        <v>0.10738255033557048</v>
      </c>
      <c r="AF64" s="3">
        <v>299</v>
      </c>
      <c r="AG64">
        <v>8.4210526315789486E-2</v>
      </c>
      <c r="AH64">
        <v>0.15094339622641509</v>
      </c>
      <c r="AI64">
        <v>0.14953271027504861</v>
      </c>
      <c r="AJ64">
        <v>0.1</v>
      </c>
      <c r="AK64">
        <v>0.11428571428186517</v>
      </c>
      <c r="AL64">
        <v>0.11347517730496454</v>
      </c>
      <c r="AM64">
        <v>7.9207920792079209E-2</v>
      </c>
      <c r="AN64">
        <v>0.12260536398467432</v>
      </c>
      <c r="AO64">
        <v>8.4210526315789458E-2</v>
      </c>
      <c r="AP64">
        <v>0.10884353741496598</v>
      </c>
      <c r="AQ64">
        <v>8.7912087912087905E-2</v>
      </c>
      <c r="AR64">
        <v>9.5238095238095233E-2</v>
      </c>
      <c r="AS64">
        <v>0.1170731707317073</v>
      </c>
      <c r="AT64">
        <v>9.6969696969696928E-2</v>
      </c>
      <c r="AU64">
        <v>0.10526315789473684</v>
      </c>
      <c r="AV64">
        <v>0.10526315789074882</v>
      </c>
      <c r="AW64">
        <v>0.11267605633802816</v>
      </c>
      <c r="AX64">
        <v>0.14814814814302385</v>
      </c>
      <c r="AY64">
        <v>0.10126582278481014</v>
      </c>
      <c r="AZ64">
        <v>8.6956521739130432E-2</v>
      </c>
      <c r="BA64">
        <v>9.580838323353294E-2</v>
      </c>
      <c r="BB64">
        <v>8.7912087905341663E-2</v>
      </c>
      <c r="BC64">
        <v>0.11267605633802817</v>
      </c>
      <c r="BD64">
        <v>0.10738255033557048</v>
      </c>
      <c r="BH64" s="3">
        <v>299</v>
      </c>
      <c r="BI64" s="3">
        <v>0</v>
      </c>
      <c r="BJ64" s="3">
        <v>0</v>
      </c>
      <c r="BK64" s="3">
        <v>0</v>
      </c>
      <c r="BL64" s="3">
        <v>0</v>
      </c>
      <c r="BM64" s="3">
        <v>0</v>
      </c>
      <c r="BN64" s="3">
        <v>0</v>
      </c>
      <c r="BO64" s="3">
        <v>0</v>
      </c>
      <c r="BP64" s="3">
        <v>0</v>
      </c>
      <c r="BQ64" s="3">
        <v>0</v>
      </c>
      <c r="BR64" s="3">
        <v>0</v>
      </c>
      <c r="BS64" s="3">
        <v>0</v>
      </c>
      <c r="BT64" s="3">
        <v>0</v>
      </c>
      <c r="BU64" s="3">
        <v>0</v>
      </c>
      <c r="BV64" s="3">
        <v>0</v>
      </c>
      <c r="BW64" s="3">
        <v>0</v>
      </c>
      <c r="BX64" s="3">
        <v>0</v>
      </c>
      <c r="BY64" s="3">
        <v>0</v>
      </c>
      <c r="BZ64" s="3">
        <v>0</v>
      </c>
      <c r="CA64" s="3">
        <v>0</v>
      </c>
      <c r="CB64" s="3">
        <v>0</v>
      </c>
      <c r="CC64" s="3">
        <v>0</v>
      </c>
      <c r="CD64" s="3">
        <v>0</v>
      </c>
      <c r="CE64" s="3">
        <v>0</v>
      </c>
      <c r="CF64" s="3">
        <v>0</v>
      </c>
      <c r="CI64" s="39">
        <v>299</v>
      </c>
      <c r="CJ64" s="39">
        <v>1</v>
      </c>
      <c r="CK64" s="2">
        <v>299</v>
      </c>
      <c r="CL64" s="39" t="s">
        <v>302</v>
      </c>
      <c r="CM64" s="39" t="s">
        <v>303</v>
      </c>
      <c r="CN64" s="39" t="s">
        <v>304</v>
      </c>
      <c r="CO64" s="39" t="s">
        <v>305</v>
      </c>
      <c r="CP64" s="39" t="s">
        <v>625</v>
      </c>
    </row>
    <row r="65" spans="4:94" x14ac:dyDescent="0.25">
      <c r="D65">
        <v>302</v>
      </c>
      <c r="E65">
        <v>0</v>
      </c>
      <c r="F65">
        <v>0</v>
      </c>
      <c r="G65">
        <v>0</v>
      </c>
      <c r="H65">
        <v>0</v>
      </c>
      <c r="I65">
        <v>0</v>
      </c>
      <c r="J65">
        <v>0</v>
      </c>
      <c r="K65">
        <v>0</v>
      </c>
      <c r="L65">
        <v>0</v>
      </c>
      <c r="M65">
        <v>0</v>
      </c>
      <c r="N65">
        <v>0</v>
      </c>
      <c r="O65">
        <v>0</v>
      </c>
      <c r="P65">
        <v>0</v>
      </c>
      <c r="Q65">
        <v>0</v>
      </c>
      <c r="R65">
        <v>0</v>
      </c>
      <c r="S65">
        <v>0</v>
      </c>
      <c r="T65">
        <v>0</v>
      </c>
      <c r="U65">
        <v>3.7558685446009391E-2</v>
      </c>
      <c r="V65">
        <v>0</v>
      </c>
      <c r="W65">
        <v>0</v>
      </c>
      <c r="X65">
        <v>0</v>
      </c>
      <c r="Y65">
        <v>0</v>
      </c>
      <c r="Z65">
        <v>0</v>
      </c>
      <c r="AA65">
        <v>0</v>
      </c>
      <c r="AB65">
        <v>0</v>
      </c>
      <c r="AF65">
        <v>302</v>
      </c>
      <c r="AG65">
        <v>0</v>
      </c>
      <c r="AH65">
        <v>0</v>
      </c>
      <c r="AI65">
        <v>0</v>
      </c>
      <c r="AJ65">
        <v>0</v>
      </c>
      <c r="AK65">
        <v>0</v>
      </c>
      <c r="AL65">
        <v>0</v>
      </c>
      <c r="AM65">
        <v>0</v>
      </c>
      <c r="AN65">
        <v>0</v>
      </c>
      <c r="AO65">
        <v>0</v>
      </c>
      <c r="AP65">
        <v>0</v>
      </c>
      <c r="AQ65">
        <v>0</v>
      </c>
      <c r="AR65">
        <v>0</v>
      </c>
      <c r="AS65">
        <v>0</v>
      </c>
      <c r="AT65">
        <v>0</v>
      </c>
      <c r="AU65">
        <v>0</v>
      </c>
      <c r="AV65">
        <v>0</v>
      </c>
      <c r="AW65">
        <v>3.7558685446009391E-2</v>
      </c>
      <c r="AX65">
        <v>0</v>
      </c>
      <c r="AY65">
        <v>0</v>
      </c>
      <c r="AZ65">
        <v>0</v>
      </c>
      <c r="BA65">
        <v>0</v>
      </c>
      <c r="BB65">
        <v>0</v>
      </c>
      <c r="BC65">
        <v>0</v>
      </c>
      <c r="BD65">
        <v>0</v>
      </c>
      <c r="BH65">
        <v>302</v>
      </c>
      <c r="BI65">
        <v>0</v>
      </c>
      <c r="BJ65">
        <v>0</v>
      </c>
      <c r="BK65">
        <v>0</v>
      </c>
      <c r="BL65">
        <v>0</v>
      </c>
      <c r="BM65">
        <v>0</v>
      </c>
      <c r="BN65">
        <v>0</v>
      </c>
      <c r="BO65">
        <v>0</v>
      </c>
      <c r="BP65">
        <v>0</v>
      </c>
      <c r="BQ65">
        <v>0</v>
      </c>
      <c r="BR65">
        <v>0</v>
      </c>
      <c r="BS65">
        <v>0</v>
      </c>
      <c r="BT65">
        <v>0</v>
      </c>
      <c r="BU65">
        <v>0</v>
      </c>
      <c r="BV65">
        <v>0</v>
      </c>
      <c r="BW65">
        <v>0</v>
      </c>
      <c r="BX65">
        <v>0</v>
      </c>
      <c r="BY65">
        <v>3.7558685446009391E-2</v>
      </c>
      <c r="BZ65">
        <v>0</v>
      </c>
      <c r="CA65">
        <v>0</v>
      </c>
      <c r="CB65">
        <v>0</v>
      </c>
      <c r="CC65">
        <v>0</v>
      </c>
      <c r="CD65">
        <v>0</v>
      </c>
      <c r="CE65">
        <v>0</v>
      </c>
      <c r="CF65">
        <v>0</v>
      </c>
      <c r="CI65" s="39">
        <v>302</v>
      </c>
      <c r="CJ65" s="39">
        <v>1</v>
      </c>
      <c r="CK65" s="2">
        <v>302</v>
      </c>
      <c r="CL65" s="39" t="s">
        <v>306</v>
      </c>
      <c r="CM65" s="39" t="s">
        <v>307</v>
      </c>
      <c r="CN65" s="39" t="s">
        <v>308</v>
      </c>
      <c r="CO65" s="39" t="s">
        <v>95</v>
      </c>
      <c r="CP65" s="39" t="s">
        <v>620</v>
      </c>
    </row>
    <row r="66" spans="4:94" x14ac:dyDescent="0.25">
      <c r="D66">
        <v>307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-3.7558685446009391E-2</v>
      </c>
      <c r="AB66">
        <v>0</v>
      </c>
      <c r="AF66">
        <v>307</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-3.7558685446009391E-2</v>
      </c>
      <c r="BD66">
        <v>0</v>
      </c>
      <c r="BH66">
        <v>307</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-3.7558685446009391E-2</v>
      </c>
      <c r="CF66">
        <v>0</v>
      </c>
      <c r="CI66" s="39">
        <v>307</v>
      </c>
      <c r="CJ66" s="39">
        <v>1</v>
      </c>
      <c r="CK66" s="2">
        <v>307</v>
      </c>
      <c r="CL66" s="39" t="s">
        <v>309</v>
      </c>
      <c r="CM66" s="39" t="s">
        <v>310</v>
      </c>
      <c r="CN66" s="39" t="s">
        <v>311</v>
      </c>
      <c r="CO66" s="39" t="s">
        <v>165</v>
      </c>
      <c r="CP66" s="39" t="s">
        <v>628</v>
      </c>
    </row>
    <row r="67" spans="4:94" x14ac:dyDescent="0.25">
      <c r="D67">
        <v>310</v>
      </c>
      <c r="E67">
        <v>0</v>
      </c>
      <c r="F67">
        <v>0</v>
      </c>
      <c r="G67">
        <v>0</v>
      </c>
      <c r="H67">
        <v>0</v>
      </c>
      <c r="I67">
        <v>0</v>
      </c>
      <c r="J67">
        <v>0</v>
      </c>
      <c r="K67">
        <v>0</v>
      </c>
      <c r="L67">
        <v>0</v>
      </c>
      <c r="M67">
        <v>0</v>
      </c>
      <c r="N67">
        <v>0</v>
      </c>
      <c r="O67">
        <v>0</v>
      </c>
      <c r="P67">
        <v>0</v>
      </c>
      <c r="Q67">
        <v>0</v>
      </c>
      <c r="R67">
        <v>0</v>
      </c>
      <c r="S67">
        <v>0</v>
      </c>
      <c r="T67">
        <v>0.10526315789074882</v>
      </c>
      <c r="U67">
        <v>0</v>
      </c>
      <c r="V67">
        <v>0</v>
      </c>
      <c r="W67">
        <v>0</v>
      </c>
      <c r="X67">
        <v>0</v>
      </c>
      <c r="Y67">
        <v>0</v>
      </c>
      <c r="Z67">
        <v>0</v>
      </c>
      <c r="AA67">
        <v>0</v>
      </c>
      <c r="AB67">
        <v>0</v>
      </c>
      <c r="AF67">
        <v>310</v>
      </c>
      <c r="AG67">
        <v>0</v>
      </c>
      <c r="AH67">
        <v>0</v>
      </c>
      <c r="AI67">
        <v>0</v>
      </c>
      <c r="AJ67">
        <v>0</v>
      </c>
      <c r="AK67">
        <v>0</v>
      </c>
      <c r="AL67">
        <v>0</v>
      </c>
      <c r="AM67">
        <v>0</v>
      </c>
      <c r="AN67">
        <v>0</v>
      </c>
      <c r="AO67">
        <v>0</v>
      </c>
      <c r="AP67">
        <v>0</v>
      </c>
      <c r="AQ67">
        <v>0</v>
      </c>
      <c r="AR67">
        <v>0</v>
      </c>
      <c r="AS67">
        <v>0</v>
      </c>
      <c r="AT67">
        <v>0</v>
      </c>
      <c r="AU67">
        <v>0</v>
      </c>
      <c r="AV67">
        <v>0.10526315789074882</v>
      </c>
      <c r="AW67">
        <v>0</v>
      </c>
      <c r="AX67">
        <v>0</v>
      </c>
      <c r="AY67">
        <v>0</v>
      </c>
      <c r="AZ67">
        <v>0</v>
      </c>
      <c r="BA67">
        <v>0</v>
      </c>
      <c r="BB67">
        <v>0</v>
      </c>
      <c r="BC67">
        <v>0</v>
      </c>
      <c r="BD67">
        <v>0</v>
      </c>
      <c r="BH67">
        <v>310</v>
      </c>
      <c r="BI67">
        <v>0</v>
      </c>
      <c r="BJ67">
        <v>0</v>
      </c>
      <c r="BK67">
        <v>0</v>
      </c>
      <c r="BL67">
        <v>0</v>
      </c>
      <c r="BM67">
        <v>0</v>
      </c>
      <c r="BN67">
        <v>0</v>
      </c>
      <c r="BO67">
        <v>0</v>
      </c>
      <c r="BP67">
        <v>0</v>
      </c>
      <c r="BQ67">
        <v>0</v>
      </c>
      <c r="BR67">
        <v>0</v>
      </c>
      <c r="BS67">
        <v>0</v>
      </c>
      <c r="BT67">
        <v>0</v>
      </c>
      <c r="BU67">
        <v>0</v>
      </c>
      <c r="BV67">
        <v>0</v>
      </c>
      <c r="BW67">
        <v>0</v>
      </c>
      <c r="BX67">
        <v>0.10526315789074882</v>
      </c>
      <c r="BY67">
        <v>0</v>
      </c>
      <c r="BZ67">
        <v>0</v>
      </c>
      <c r="CA67">
        <v>0</v>
      </c>
      <c r="CB67">
        <v>0</v>
      </c>
      <c r="CC67">
        <v>0</v>
      </c>
      <c r="CD67">
        <v>0</v>
      </c>
      <c r="CE67">
        <v>0</v>
      </c>
      <c r="CF67">
        <v>0</v>
      </c>
      <c r="CI67" s="39">
        <v>310</v>
      </c>
      <c r="CJ67" s="39">
        <v>1</v>
      </c>
      <c r="CK67" s="2">
        <v>310</v>
      </c>
      <c r="CL67" s="39" t="s">
        <v>312</v>
      </c>
      <c r="CM67" s="39" t="s">
        <v>313</v>
      </c>
      <c r="CN67" s="39" t="s">
        <v>314</v>
      </c>
    </row>
    <row r="68" spans="4:94" x14ac:dyDescent="0.25">
      <c r="D68">
        <v>312</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3.7558685446009391E-2</v>
      </c>
      <c r="AB68">
        <v>0</v>
      </c>
      <c r="AF68">
        <v>312</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3.7558685446009391E-2</v>
      </c>
      <c r="BD68">
        <v>0</v>
      </c>
      <c r="BH68">
        <v>312</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3.7558685446009391E-2</v>
      </c>
      <c r="CF68">
        <v>0</v>
      </c>
      <c r="CI68" s="39">
        <v>312</v>
      </c>
      <c r="CJ68" s="39">
        <v>1</v>
      </c>
      <c r="CK68" s="2">
        <v>312</v>
      </c>
      <c r="CL68" s="39" t="s">
        <v>315</v>
      </c>
      <c r="CM68" s="39" t="s">
        <v>316</v>
      </c>
      <c r="CN68" s="39" t="s">
        <v>317</v>
      </c>
      <c r="CO68" s="39" t="s">
        <v>146</v>
      </c>
      <c r="CP68" s="39" t="s">
        <v>626</v>
      </c>
    </row>
    <row r="69" spans="4:94" x14ac:dyDescent="0.25">
      <c r="D69">
        <v>322</v>
      </c>
      <c r="E69">
        <v>8.4210526315789486E-2</v>
      </c>
      <c r="F69">
        <v>0.15094339622641509</v>
      </c>
      <c r="G69">
        <v>7.4766355137524304E-2</v>
      </c>
      <c r="H69">
        <v>0.1</v>
      </c>
      <c r="I69">
        <v>0.11428571428186517</v>
      </c>
      <c r="J69">
        <v>0.11347517730496454</v>
      </c>
      <c r="K69">
        <v>7.9207920792079209E-2</v>
      </c>
      <c r="L69">
        <v>9.1954022988505746E-2</v>
      </c>
      <c r="M69">
        <v>8.4210526315789458E-2</v>
      </c>
      <c r="N69">
        <v>0.10884353741496598</v>
      </c>
      <c r="O69">
        <v>8.7912087912087905E-2</v>
      </c>
      <c r="P69">
        <v>9.5238095238095233E-2</v>
      </c>
      <c r="Q69">
        <v>0.11707317073170734</v>
      </c>
      <c r="R69">
        <v>4.8484848484848464E-2</v>
      </c>
      <c r="S69">
        <v>0.10526315789473684</v>
      </c>
      <c r="T69">
        <v>0.10526315789074882</v>
      </c>
      <c r="U69">
        <v>0.11267605633802816</v>
      </c>
      <c r="V69">
        <v>7.4074074071511911E-2</v>
      </c>
      <c r="W69">
        <v>0.10126582278481014</v>
      </c>
      <c r="X69">
        <v>8.6956521739130432E-2</v>
      </c>
      <c r="Y69">
        <v>4.7904191616766463E-2</v>
      </c>
      <c r="Z69">
        <v>8.7912087905341663E-2</v>
      </c>
      <c r="AA69">
        <v>7.5117370892018781E-2</v>
      </c>
      <c r="AB69">
        <v>0.10738255033557048</v>
      </c>
      <c r="AF69" s="3">
        <v>322</v>
      </c>
      <c r="AG69">
        <v>8.4210526315789486E-2</v>
      </c>
      <c r="AH69">
        <v>0.15094339622641509</v>
      </c>
      <c r="AI69">
        <v>7.4766355137524304E-2</v>
      </c>
      <c r="AJ69">
        <v>0.1</v>
      </c>
      <c r="AK69">
        <v>0.11428571428186517</v>
      </c>
      <c r="AL69">
        <v>0.11347517730496454</v>
      </c>
      <c r="AM69">
        <v>7.9207920792079209E-2</v>
      </c>
      <c r="AN69">
        <v>9.1954022988505746E-2</v>
      </c>
      <c r="AO69">
        <v>8.4210526315789458E-2</v>
      </c>
      <c r="AP69">
        <v>0.10884353741496598</v>
      </c>
      <c r="AQ69">
        <v>8.7912087912087905E-2</v>
      </c>
      <c r="AR69">
        <v>9.5238095238095233E-2</v>
      </c>
      <c r="AS69">
        <v>0.11707317073170734</v>
      </c>
      <c r="AT69">
        <v>4.8484848484848464E-2</v>
      </c>
      <c r="AU69">
        <v>0.10526315789473684</v>
      </c>
      <c r="AV69">
        <v>0.10526315789074882</v>
      </c>
      <c r="AW69">
        <v>0.11267605633802816</v>
      </c>
      <c r="AX69">
        <v>7.4074074071511911E-2</v>
      </c>
      <c r="AY69">
        <v>0.10126582278481014</v>
      </c>
      <c r="AZ69">
        <v>8.6956521739130432E-2</v>
      </c>
      <c r="BA69">
        <v>4.7904191616766463E-2</v>
      </c>
      <c r="BB69">
        <v>8.7912087905341663E-2</v>
      </c>
      <c r="BC69">
        <v>7.5117370892018781E-2</v>
      </c>
      <c r="BD69">
        <v>0.10738255033557048</v>
      </c>
      <c r="BH69" s="3">
        <v>322</v>
      </c>
      <c r="BI69" s="3">
        <v>0</v>
      </c>
      <c r="BJ69" s="3">
        <v>0</v>
      </c>
      <c r="BK69" s="3">
        <v>0</v>
      </c>
      <c r="BL69" s="3">
        <v>0</v>
      </c>
      <c r="BM69" s="3">
        <v>0</v>
      </c>
      <c r="BN69" s="3">
        <v>0</v>
      </c>
      <c r="BO69" s="3">
        <v>0</v>
      </c>
      <c r="BP69" s="3">
        <v>0</v>
      </c>
      <c r="BQ69" s="3">
        <v>0</v>
      </c>
      <c r="BR69" s="3">
        <v>0</v>
      </c>
      <c r="BS69" s="3">
        <v>0</v>
      </c>
      <c r="BT69" s="3">
        <v>0</v>
      </c>
      <c r="BU69" s="3">
        <v>0</v>
      </c>
      <c r="BV69" s="3">
        <v>0</v>
      </c>
      <c r="BW69" s="3">
        <v>0</v>
      </c>
      <c r="BX69" s="3">
        <v>0</v>
      </c>
      <c r="BY69" s="3">
        <v>0</v>
      </c>
      <c r="BZ69" s="3">
        <v>0</v>
      </c>
      <c r="CA69" s="3">
        <v>0</v>
      </c>
      <c r="CB69" s="3">
        <v>0</v>
      </c>
      <c r="CC69" s="3">
        <v>0</v>
      </c>
      <c r="CD69" s="3">
        <v>0</v>
      </c>
      <c r="CE69" s="3">
        <v>0</v>
      </c>
      <c r="CF69" s="3">
        <v>0</v>
      </c>
      <c r="CI69" s="39">
        <v>322</v>
      </c>
      <c r="CJ69" s="39">
        <v>1</v>
      </c>
      <c r="CK69" s="2">
        <v>322</v>
      </c>
      <c r="CL69" s="39" t="s">
        <v>318</v>
      </c>
      <c r="CM69" s="39" t="s">
        <v>319</v>
      </c>
      <c r="CN69" s="39" t="s">
        <v>320</v>
      </c>
      <c r="CO69" s="39" t="s">
        <v>321</v>
      </c>
      <c r="CP69" s="39" t="s">
        <v>650</v>
      </c>
    </row>
    <row r="70" spans="4:94" x14ac:dyDescent="0.25">
      <c r="D70">
        <v>330</v>
      </c>
      <c r="E70">
        <v>8.4210526315789486E-2</v>
      </c>
      <c r="F70">
        <v>0.15094339622641509</v>
      </c>
      <c r="G70">
        <v>7.4766355137524304E-2</v>
      </c>
      <c r="H70">
        <v>0.1</v>
      </c>
      <c r="I70">
        <v>0.11428571428186518</v>
      </c>
      <c r="J70">
        <v>5.6737588652482275E-2</v>
      </c>
      <c r="K70">
        <v>7.9207920792079195E-2</v>
      </c>
      <c r="L70">
        <v>9.1954022988505746E-2</v>
      </c>
      <c r="M70">
        <v>8.4210526315789486E-2</v>
      </c>
      <c r="N70">
        <v>5.4421768707482998E-2</v>
      </c>
      <c r="O70">
        <v>8.7912087912087919E-2</v>
      </c>
      <c r="P70">
        <v>4.7619047619047623E-2</v>
      </c>
      <c r="Q70">
        <v>0.1170731707317073</v>
      </c>
      <c r="R70">
        <v>4.8484848484848464E-2</v>
      </c>
      <c r="S70">
        <v>0.10526315789473684</v>
      </c>
      <c r="T70">
        <v>0.10526315789074882</v>
      </c>
      <c r="U70">
        <v>0.11267605633802816</v>
      </c>
      <c r="V70">
        <v>7.4074074071511911E-2</v>
      </c>
      <c r="W70">
        <v>5.0632911392405063E-2</v>
      </c>
      <c r="X70">
        <v>8.6956521739130446E-2</v>
      </c>
      <c r="Y70">
        <v>4.790419161676647E-2</v>
      </c>
      <c r="Z70">
        <v>8.7912087905341663E-2</v>
      </c>
      <c r="AA70">
        <v>7.5117370892018781E-2</v>
      </c>
      <c r="AB70">
        <v>5.369127516778522E-2</v>
      </c>
      <c r="AF70">
        <v>326</v>
      </c>
      <c r="AG70">
        <v>8.4210526315789486E-2</v>
      </c>
      <c r="AH70">
        <v>0.15094339622641509</v>
      </c>
      <c r="AI70">
        <v>7.4766355137524304E-2</v>
      </c>
      <c r="AJ70">
        <v>0.1</v>
      </c>
      <c r="AK70">
        <v>0.11428571428186518</v>
      </c>
      <c r="AL70">
        <v>5.6737588652482275E-2</v>
      </c>
      <c r="AM70">
        <v>7.9207920792079195E-2</v>
      </c>
      <c r="AN70">
        <v>9.1954022988505746E-2</v>
      </c>
      <c r="AO70">
        <v>8.4210526315789486E-2</v>
      </c>
      <c r="AP70">
        <v>5.4421768707482998E-2</v>
      </c>
      <c r="AQ70">
        <v>8.7912087912087919E-2</v>
      </c>
      <c r="AR70">
        <v>4.7619047619047623E-2</v>
      </c>
      <c r="AS70">
        <v>0.1170731707317073</v>
      </c>
      <c r="AT70">
        <v>4.8484848484848464E-2</v>
      </c>
      <c r="AU70">
        <v>0.10526315789473684</v>
      </c>
      <c r="AV70">
        <v>0.10526315789074882</v>
      </c>
      <c r="AW70">
        <v>0.11267605633802816</v>
      </c>
      <c r="AX70">
        <v>7.4074074071511911E-2</v>
      </c>
      <c r="AY70">
        <v>5.0632911392405063E-2</v>
      </c>
      <c r="AZ70">
        <v>8.6956521739130446E-2</v>
      </c>
      <c r="BA70">
        <v>4.790419161676647E-2</v>
      </c>
      <c r="BB70">
        <v>8.7912087905341663E-2</v>
      </c>
      <c r="BC70">
        <v>7.5117370892018781E-2</v>
      </c>
      <c r="BD70">
        <v>5.369127516778522E-2</v>
      </c>
      <c r="BH70">
        <v>326</v>
      </c>
      <c r="BI70">
        <v>8.4210526315789486E-2</v>
      </c>
      <c r="BJ70">
        <v>0.15094339622641509</v>
      </c>
      <c r="BK70">
        <v>7.4766355137524304E-2</v>
      </c>
      <c r="BL70">
        <v>0.1</v>
      </c>
      <c r="BM70">
        <v>0.11428571428186518</v>
      </c>
      <c r="BN70">
        <v>5.6737588652482275E-2</v>
      </c>
      <c r="BO70">
        <v>7.9207920792079195E-2</v>
      </c>
      <c r="BP70">
        <v>9.1954022988505746E-2</v>
      </c>
      <c r="BQ70">
        <v>8.4210526315789486E-2</v>
      </c>
      <c r="BR70">
        <v>5.4421768707482998E-2</v>
      </c>
      <c r="BS70">
        <v>8.7912087912087919E-2</v>
      </c>
      <c r="BT70">
        <v>4.7619047619047623E-2</v>
      </c>
      <c r="BU70">
        <v>0.1170731707317073</v>
      </c>
      <c r="BV70">
        <v>4.8484848484848464E-2</v>
      </c>
      <c r="BW70">
        <v>0.10526315789473684</v>
      </c>
      <c r="BX70">
        <v>0.10526315789074882</v>
      </c>
      <c r="BY70">
        <v>0.11267605633802816</v>
      </c>
      <c r="BZ70">
        <v>7.4074074071511911E-2</v>
      </c>
      <c r="CA70">
        <v>5.0632911392405063E-2</v>
      </c>
      <c r="CB70">
        <v>8.6956521739130446E-2</v>
      </c>
      <c r="CC70">
        <v>4.790419161676647E-2</v>
      </c>
      <c r="CD70">
        <v>8.7912087905341663E-2</v>
      </c>
      <c r="CE70">
        <v>7.5117370892018781E-2</v>
      </c>
      <c r="CF70">
        <v>5.369127516778522E-2</v>
      </c>
      <c r="CI70" s="39">
        <v>326</v>
      </c>
      <c r="CJ70" s="39">
        <v>1</v>
      </c>
      <c r="CK70" s="2">
        <v>326</v>
      </c>
      <c r="CL70" s="39" t="s">
        <v>322</v>
      </c>
      <c r="CM70" s="39" t="s">
        <v>323</v>
      </c>
      <c r="CN70" s="39" t="s">
        <v>324</v>
      </c>
      <c r="CO70" s="39" t="s">
        <v>325</v>
      </c>
      <c r="CP70" s="39" t="s">
        <v>651</v>
      </c>
    </row>
    <row r="71" spans="4:94" x14ac:dyDescent="0.25">
      <c r="D71">
        <v>342</v>
      </c>
      <c r="E71">
        <v>0</v>
      </c>
      <c r="F71">
        <v>0</v>
      </c>
      <c r="G71">
        <v>0</v>
      </c>
      <c r="H71">
        <v>0</v>
      </c>
      <c r="I71">
        <v>0</v>
      </c>
      <c r="J71">
        <v>0</v>
      </c>
      <c r="K71">
        <v>0</v>
      </c>
      <c r="L71">
        <v>3.0651340996168581E-2</v>
      </c>
      <c r="M71">
        <v>0</v>
      </c>
      <c r="N71">
        <v>0</v>
      </c>
      <c r="O71">
        <v>0</v>
      </c>
      <c r="P71">
        <v>0</v>
      </c>
      <c r="Q71">
        <v>0</v>
      </c>
      <c r="R71">
        <v>0</v>
      </c>
      <c r="S71">
        <v>0</v>
      </c>
      <c r="T71">
        <v>0</v>
      </c>
      <c r="U71">
        <v>0</v>
      </c>
      <c r="V71">
        <v>0</v>
      </c>
      <c r="W71">
        <v>0</v>
      </c>
      <c r="X71">
        <v>0</v>
      </c>
      <c r="Y71">
        <v>0</v>
      </c>
      <c r="Z71">
        <v>0</v>
      </c>
      <c r="AA71">
        <v>0</v>
      </c>
      <c r="AB71">
        <v>0</v>
      </c>
      <c r="AF71" s="3">
        <v>330</v>
      </c>
      <c r="AG71">
        <v>0</v>
      </c>
      <c r="AH71">
        <v>0</v>
      </c>
      <c r="AI71">
        <v>0</v>
      </c>
      <c r="AJ71">
        <v>0</v>
      </c>
      <c r="AK71">
        <v>0</v>
      </c>
      <c r="AL71">
        <v>0</v>
      </c>
      <c r="AM71">
        <v>0</v>
      </c>
      <c r="AN71">
        <v>3.0651340996168581E-2</v>
      </c>
      <c r="AO71">
        <v>0</v>
      </c>
      <c r="AP71">
        <v>0</v>
      </c>
      <c r="AQ71">
        <v>0</v>
      </c>
      <c r="AR71">
        <v>0</v>
      </c>
      <c r="AS71">
        <v>0</v>
      </c>
      <c r="AT71">
        <v>0</v>
      </c>
      <c r="AU71">
        <v>0</v>
      </c>
      <c r="AV71">
        <v>0</v>
      </c>
      <c r="AW71">
        <v>0</v>
      </c>
      <c r="AX71">
        <v>0</v>
      </c>
      <c r="AY71">
        <v>0</v>
      </c>
      <c r="AZ71">
        <v>0</v>
      </c>
      <c r="BA71">
        <v>0</v>
      </c>
      <c r="BB71">
        <v>0</v>
      </c>
      <c r="BC71">
        <v>0</v>
      </c>
      <c r="BD71">
        <v>0</v>
      </c>
      <c r="BH71" s="3">
        <v>330</v>
      </c>
      <c r="BI71" s="3">
        <v>0</v>
      </c>
      <c r="BJ71" s="3">
        <v>0</v>
      </c>
      <c r="BK71" s="3">
        <v>0</v>
      </c>
      <c r="BL71" s="3">
        <v>0</v>
      </c>
      <c r="BM71" s="3">
        <v>0</v>
      </c>
      <c r="BN71" s="3">
        <v>0</v>
      </c>
      <c r="BO71" s="3">
        <v>0</v>
      </c>
      <c r="BP71" s="3">
        <v>0</v>
      </c>
      <c r="BQ71" s="3">
        <v>0</v>
      </c>
      <c r="BR71" s="3">
        <v>0</v>
      </c>
      <c r="BS71" s="3">
        <v>0</v>
      </c>
      <c r="BT71" s="3">
        <v>0</v>
      </c>
      <c r="BU71" s="3">
        <v>0</v>
      </c>
      <c r="BV71" s="3">
        <v>0</v>
      </c>
      <c r="BW71" s="3">
        <v>0</v>
      </c>
      <c r="BX71" s="3">
        <v>0</v>
      </c>
      <c r="BY71" s="3">
        <v>0</v>
      </c>
      <c r="BZ71" s="3">
        <v>0</v>
      </c>
      <c r="CA71" s="3">
        <v>0</v>
      </c>
      <c r="CB71" s="3">
        <v>0</v>
      </c>
      <c r="CC71" s="3">
        <v>0</v>
      </c>
      <c r="CD71" s="3">
        <v>0</v>
      </c>
      <c r="CE71" s="3">
        <v>0</v>
      </c>
      <c r="CF71" s="3">
        <v>0</v>
      </c>
      <c r="CI71" s="39">
        <v>330</v>
      </c>
      <c r="CJ71" s="39">
        <v>1</v>
      </c>
      <c r="CK71" s="2">
        <v>330</v>
      </c>
      <c r="CL71" s="39" t="s">
        <v>326</v>
      </c>
      <c r="CM71" s="39" t="s">
        <v>327</v>
      </c>
      <c r="CN71" s="39" t="s">
        <v>328</v>
      </c>
      <c r="CO71" s="39" t="s">
        <v>329</v>
      </c>
      <c r="CP71" s="39" t="s">
        <v>329</v>
      </c>
    </row>
    <row r="72" spans="4:94" x14ac:dyDescent="0.25">
      <c r="D72">
        <v>343</v>
      </c>
      <c r="E72">
        <v>4.2105263157894743E-2</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F72" s="4">
        <v>342</v>
      </c>
      <c r="AG72" s="4">
        <v>0</v>
      </c>
      <c r="AH72" s="4">
        <v>0</v>
      </c>
      <c r="AI72" s="4">
        <v>0</v>
      </c>
      <c r="AJ72" s="4">
        <v>0</v>
      </c>
      <c r="AK72" s="4">
        <v>0</v>
      </c>
      <c r="AL72" s="4">
        <v>0</v>
      </c>
      <c r="AM72" s="4">
        <v>0</v>
      </c>
      <c r="AN72" s="4">
        <v>0</v>
      </c>
      <c r="AO72" s="4">
        <v>0</v>
      </c>
      <c r="AP72" s="4">
        <v>0</v>
      </c>
      <c r="AQ72" s="4">
        <v>0</v>
      </c>
      <c r="AR72" s="4">
        <v>0</v>
      </c>
      <c r="AS72" s="4">
        <v>0</v>
      </c>
      <c r="AT72" s="4">
        <v>0</v>
      </c>
      <c r="AU72" s="4">
        <v>0</v>
      </c>
      <c r="AV72" s="4">
        <v>0</v>
      </c>
      <c r="AW72" s="4">
        <v>0</v>
      </c>
      <c r="AX72" s="4">
        <v>0</v>
      </c>
      <c r="AY72" s="4">
        <v>0</v>
      </c>
      <c r="AZ72" s="4">
        <v>0</v>
      </c>
      <c r="BA72" s="4">
        <v>0</v>
      </c>
      <c r="BB72" s="4">
        <v>0</v>
      </c>
      <c r="BC72" s="4">
        <v>0</v>
      </c>
      <c r="BD72" s="4">
        <v>0</v>
      </c>
      <c r="BH72" s="4">
        <v>342</v>
      </c>
      <c r="BI72" s="4">
        <v>0</v>
      </c>
      <c r="BJ72" s="4">
        <v>0</v>
      </c>
      <c r="BK72" s="4">
        <v>0</v>
      </c>
      <c r="BL72" s="4">
        <v>0</v>
      </c>
      <c r="BM72" s="4">
        <v>0</v>
      </c>
      <c r="BN72" s="4">
        <v>0</v>
      </c>
      <c r="BO72" s="4">
        <v>0</v>
      </c>
      <c r="BP72" s="4">
        <v>0</v>
      </c>
      <c r="BQ72" s="4">
        <v>0</v>
      </c>
      <c r="BR72" s="4">
        <v>0</v>
      </c>
      <c r="BS72" s="4">
        <v>0</v>
      </c>
      <c r="BT72" s="4">
        <v>0</v>
      </c>
      <c r="BU72" s="4">
        <v>0</v>
      </c>
      <c r="BV72" s="4">
        <v>0</v>
      </c>
      <c r="BW72" s="4">
        <v>0</v>
      </c>
      <c r="BX72" s="4">
        <v>0</v>
      </c>
      <c r="BY72" s="4">
        <v>0</v>
      </c>
      <c r="BZ72" s="4">
        <v>0</v>
      </c>
      <c r="CA72" s="4">
        <v>0</v>
      </c>
      <c r="CB72" s="4">
        <v>0</v>
      </c>
      <c r="CC72" s="4">
        <v>0</v>
      </c>
      <c r="CD72" s="4">
        <v>0</v>
      </c>
      <c r="CE72" s="4">
        <v>0</v>
      </c>
      <c r="CF72" s="4">
        <v>0</v>
      </c>
      <c r="CI72" s="39">
        <v>342</v>
      </c>
      <c r="CJ72" s="39">
        <v>1</v>
      </c>
      <c r="CK72" s="2">
        <v>342</v>
      </c>
      <c r="CL72" s="39" t="s">
        <v>330</v>
      </c>
      <c r="CM72" s="39" t="s">
        <v>331</v>
      </c>
      <c r="CN72" s="39" t="s">
        <v>332</v>
      </c>
      <c r="CO72" s="39" t="s">
        <v>333</v>
      </c>
      <c r="CP72" s="39" t="s">
        <v>333</v>
      </c>
    </row>
    <row r="73" spans="4:94" x14ac:dyDescent="0.25">
      <c r="D73">
        <v>363</v>
      </c>
      <c r="E73">
        <v>0</v>
      </c>
      <c r="F73">
        <v>0</v>
      </c>
      <c r="G73">
        <v>0</v>
      </c>
      <c r="H73">
        <v>0</v>
      </c>
      <c r="I73">
        <v>0</v>
      </c>
      <c r="J73">
        <v>0</v>
      </c>
      <c r="K73">
        <v>0</v>
      </c>
      <c r="L73">
        <v>0</v>
      </c>
      <c r="M73">
        <v>0</v>
      </c>
      <c r="N73">
        <v>0</v>
      </c>
      <c r="O73">
        <v>0</v>
      </c>
      <c r="P73">
        <v>0</v>
      </c>
      <c r="Q73">
        <v>0</v>
      </c>
      <c r="R73">
        <v>0</v>
      </c>
      <c r="S73">
        <v>0</v>
      </c>
      <c r="T73">
        <v>0</v>
      </c>
      <c r="U73">
        <v>0</v>
      </c>
      <c r="V73">
        <v>7.4074074071511911E-2</v>
      </c>
      <c r="W73">
        <v>0</v>
      </c>
      <c r="X73">
        <v>0</v>
      </c>
      <c r="Y73">
        <v>0</v>
      </c>
      <c r="Z73">
        <v>0</v>
      </c>
      <c r="AA73">
        <v>0</v>
      </c>
      <c r="AB73">
        <v>0</v>
      </c>
      <c r="AF73">
        <v>363</v>
      </c>
      <c r="AG73">
        <v>0</v>
      </c>
      <c r="AH73">
        <v>0</v>
      </c>
      <c r="AI73">
        <v>0</v>
      </c>
      <c r="AJ73">
        <v>0</v>
      </c>
      <c r="AK73">
        <v>0</v>
      </c>
      <c r="AL73">
        <v>0</v>
      </c>
      <c r="AM73">
        <v>0</v>
      </c>
      <c r="AN73">
        <v>0</v>
      </c>
      <c r="AO73">
        <v>0</v>
      </c>
      <c r="AP73">
        <v>0</v>
      </c>
      <c r="AQ73">
        <v>0</v>
      </c>
      <c r="AR73">
        <v>0</v>
      </c>
      <c r="AS73">
        <v>0</v>
      </c>
      <c r="AT73">
        <v>0</v>
      </c>
      <c r="AU73">
        <v>0</v>
      </c>
      <c r="AV73">
        <v>0</v>
      </c>
      <c r="AW73">
        <v>0</v>
      </c>
      <c r="AX73">
        <v>7.4074074071511911E-2</v>
      </c>
      <c r="AY73">
        <v>0</v>
      </c>
      <c r="AZ73">
        <v>0</v>
      </c>
      <c r="BA73">
        <v>0</v>
      </c>
      <c r="BB73">
        <v>0</v>
      </c>
      <c r="BC73">
        <v>0</v>
      </c>
      <c r="BD73">
        <v>0</v>
      </c>
      <c r="BH73">
        <v>363</v>
      </c>
      <c r="BI73">
        <v>0</v>
      </c>
      <c r="BJ73">
        <v>0</v>
      </c>
      <c r="BK73">
        <v>0</v>
      </c>
      <c r="BL73">
        <v>0</v>
      </c>
      <c r="BM73">
        <v>0</v>
      </c>
      <c r="BN73">
        <v>0</v>
      </c>
      <c r="BO73">
        <v>0</v>
      </c>
      <c r="BP73">
        <v>0</v>
      </c>
      <c r="BQ73">
        <v>0</v>
      </c>
      <c r="BR73">
        <v>0</v>
      </c>
      <c r="BS73">
        <v>0</v>
      </c>
      <c r="BT73">
        <v>0</v>
      </c>
      <c r="BU73">
        <v>0</v>
      </c>
      <c r="BV73">
        <v>0</v>
      </c>
      <c r="BW73">
        <v>0</v>
      </c>
      <c r="BX73">
        <v>0</v>
      </c>
      <c r="BY73">
        <v>0</v>
      </c>
      <c r="BZ73">
        <v>7.4074074071511911E-2</v>
      </c>
      <c r="CA73">
        <v>0</v>
      </c>
      <c r="CB73">
        <v>0</v>
      </c>
      <c r="CC73">
        <v>0</v>
      </c>
      <c r="CD73">
        <v>0</v>
      </c>
      <c r="CE73">
        <v>0</v>
      </c>
      <c r="CF73">
        <v>0</v>
      </c>
      <c r="CI73" s="39">
        <v>363</v>
      </c>
      <c r="CJ73" s="39">
        <v>1</v>
      </c>
      <c r="CK73" s="2">
        <v>363</v>
      </c>
      <c r="CL73" s="39" t="s">
        <v>334</v>
      </c>
      <c r="CM73" s="39" t="s">
        <v>335</v>
      </c>
      <c r="CN73" s="39" t="s">
        <v>336</v>
      </c>
      <c r="CO73" s="39" t="s">
        <v>337</v>
      </c>
      <c r="CP73" s="39" t="s">
        <v>652</v>
      </c>
    </row>
    <row r="74" spans="4:94" x14ac:dyDescent="0.25">
      <c r="D74">
        <v>364</v>
      </c>
      <c r="E74">
        <v>0</v>
      </c>
      <c r="F74">
        <v>0</v>
      </c>
      <c r="G74">
        <v>0</v>
      </c>
      <c r="H74">
        <v>0</v>
      </c>
      <c r="I74">
        <v>0</v>
      </c>
      <c r="J74">
        <v>0</v>
      </c>
      <c r="K74">
        <v>0</v>
      </c>
      <c r="L74">
        <v>0</v>
      </c>
      <c r="M74">
        <v>0</v>
      </c>
      <c r="N74">
        <v>0</v>
      </c>
      <c r="O74">
        <v>0</v>
      </c>
      <c r="P74">
        <v>0</v>
      </c>
      <c r="Q74">
        <v>0</v>
      </c>
      <c r="R74">
        <v>0</v>
      </c>
      <c r="S74">
        <v>0</v>
      </c>
      <c r="T74">
        <v>0</v>
      </c>
      <c r="U74">
        <v>0</v>
      </c>
      <c r="V74">
        <v>7.4074074071511911E-2</v>
      </c>
      <c r="W74">
        <v>0</v>
      </c>
      <c r="X74">
        <v>0</v>
      </c>
      <c r="Y74">
        <v>4.790419161676647E-2</v>
      </c>
      <c r="Z74">
        <v>0</v>
      </c>
      <c r="AA74">
        <v>3.7558685446009391E-2</v>
      </c>
      <c r="AB74">
        <v>0</v>
      </c>
      <c r="AF74">
        <v>364</v>
      </c>
      <c r="AG74">
        <v>0</v>
      </c>
      <c r="AH74">
        <v>0</v>
      </c>
      <c r="AI74">
        <v>0</v>
      </c>
      <c r="AJ74">
        <v>0</v>
      </c>
      <c r="AK74">
        <v>0</v>
      </c>
      <c r="AL74">
        <v>0</v>
      </c>
      <c r="AM74">
        <v>0</v>
      </c>
      <c r="AN74">
        <v>0</v>
      </c>
      <c r="AO74">
        <v>0</v>
      </c>
      <c r="AP74">
        <v>0</v>
      </c>
      <c r="AQ74">
        <v>0</v>
      </c>
      <c r="AR74">
        <v>0</v>
      </c>
      <c r="AS74">
        <v>0</v>
      </c>
      <c r="AT74">
        <v>0</v>
      </c>
      <c r="AU74">
        <v>0</v>
      </c>
      <c r="AV74">
        <v>0</v>
      </c>
      <c r="AW74">
        <v>0</v>
      </c>
      <c r="AX74">
        <v>7.4074074071511911E-2</v>
      </c>
      <c r="AY74">
        <v>0</v>
      </c>
      <c r="AZ74">
        <v>0</v>
      </c>
      <c r="BA74">
        <v>4.790419161676647E-2</v>
      </c>
      <c r="BB74">
        <v>0</v>
      </c>
      <c r="BC74">
        <v>3.7558685446009391E-2</v>
      </c>
      <c r="BD74">
        <v>0</v>
      </c>
      <c r="BH74">
        <v>364</v>
      </c>
      <c r="BI74">
        <v>0</v>
      </c>
      <c r="BJ74">
        <v>0</v>
      </c>
      <c r="BK74">
        <v>0</v>
      </c>
      <c r="BL74">
        <v>0</v>
      </c>
      <c r="BM74">
        <v>0</v>
      </c>
      <c r="BN74">
        <v>0</v>
      </c>
      <c r="BO74">
        <v>0</v>
      </c>
      <c r="BP74">
        <v>0</v>
      </c>
      <c r="BQ74">
        <v>0</v>
      </c>
      <c r="BR74">
        <v>0</v>
      </c>
      <c r="BS74">
        <v>0</v>
      </c>
      <c r="BT74">
        <v>0</v>
      </c>
      <c r="BU74">
        <v>0</v>
      </c>
      <c r="BV74">
        <v>0</v>
      </c>
      <c r="BW74">
        <v>0</v>
      </c>
      <c r="BX74">
        <v>0</v>
      </c>
      <c r="BY74">
        <v>0</v>
      </c>
      <c r="BZ74">
        <v>7.4074074071511911E-2</v>
      </c>
      <c r="CA74">
        <v>0</v>
      </c>
      <c r="CB74">
        <v>0</v>
      </c>
      <c r="CC74">
        <v>4.790419161676647E-2</v>
      </c>
      <c r="CD74">
        <v>0</v>
      </c>
      <c r="CE74">
        <v>3.7558685446009391E-2</v>
      </c>
      <c r="CF74">
        <v>0</v>
      </c>
      <c r="CI74" s="39">
        <v>364</v>
      </c>
      <c r="CJ74" s="39">
        <v>1</v>
      </c>
      <c r="CK74" s="2">
        <v>364</v>
      </c>
      <c r="CL74" s="39" t="s">
        <v>338</v>
      </c>
      <c r="CM74" s="39" t="s">
        <v>339</v>
      </c>
      <c r="CN74" s="39" t="s">
        <v>340</v>
      </c>
      <c r="CO74" s="39" t="s">
        <v>341</v>
      </c>
      <c r="CP74" s="39" t="s">
        <v>341</v>
      </c>
    </row>
    <row r="75" spans="4:94" x14ac:dyDescent="0.25">
      <c r="D75">
        <v>367</v>
      </c>
      <c r="E75">
        <v>0</v>
      </c>
      <c r="F75">
        <v>0</v>
      </c>
      <c r="G75">
        <v>0</v>
      </c>
      <c r="H75">
        <v>0</v>
      </c>
      <c r="I75">
        <v>0</v>
      </c>
      <c r="J75">
        <v>0</v>
      </c>
      <c r="K75">
        <v>0</v>
      </c>
      <c r="L75">
        <v>0</v>
      </c>
      <c r="M75">
        <v>0</v>
      </c>
      <c r="N75">
        <v>0</v>
      </c>
      <c r="O75">
        <v>0</v>
      </c>
      <c r="P75">
        <v>0</v>
      </c>
      <c r="Q75">
        <v>0</v>
      </c>
      <c r="R75">
        <v>4.8484848484848526E-2</v>
      </c>
      <c r="S75">
        <v>0</v>
      </c>
      <c r="T75">
        <v>0</v>
      </c>
      <c r="U75">
        <v>0</v>
      </c>
      <c r="V75">
        <v>0</v>
      </c>
      <c r="W75">
        <v>0</v>
      </c>
      <c r="X75">
        <v>0</v>
      </c>
      <c r="Y75">
        <v>0</v>
      </c>
      <c r="Z75">
        <v>0</v>
      </c>
      <c r="AA75">
        <v>0</v>
      </c>
      <c r="AB75">
        <v>0</v>
      </c>
      <c r="AF75">
        <v>367</v>
      </c>
      <c r="AG75">
        <v>0</v>
      </c>
      <c r="AH75">
        <v>0</v>
      </c>
      <c r="AI75">
        <v>0</v>
      </c>
      <c r="AJ75">
        <v>0</v>
      </c>
      <c r="AK75">
        <v>0</v>
      </c>
      <c r="AL75">
        <v>0</v>
      </c>
      <c r="AM75">
        <v>0</v>
      </c>
      <c r="AN75">
        <v>0</v>
      </c>
      <c r="AO75">
        <v>0</v>
      </c>
      <c r="AP75">
        <v>0</v>
      </c>
      <c r="AQ75">
        <v>0</v>
      </c>
      <c r="AR75">
        <v>0</v>
      </c>
      <c r="AS75">
        <v>0</v>
      </c>
      <c r="AT75">
        <v>4.8484848484848526E-2</v>
      </c>
      <c r="AU75">
        <v>0</v>
      </c>
      <c r="AV75">
        <v>0</v>
      </c>
      <c r="AW75">
        <v>0</v>
      </c>
      <c r="AX75">
        <v>0</v>
      </c>
      <c r="AY75">
        <v>0</v>
      </c>
      <c r="AZ75">
        <v>0</v>
      </c>
      <c r="BA75">
        <v>0</v>
      </c>
      <c r="BB75">
        <v>0</v>
      </c>
      <c r="BC75">
        <v>0</v>
      </c>
      <c r="BD75">
        <v>0</v>
      </c>
      <c r="BH75">
        <v>367</v>
      </c>
      <c r="BI75">
        <v>0</v>
      </c>
      <c r="BJ75">
        <v>0</v>
      </c>
      <c r="BK75">
        <v>0</v>
      </c>
      <c r="BL75">
        <v>0</v>
      </c>
      <c r="BM75">
        <v>0</v>
      </c>
      <c r="BN75">
        <v>0</v>
      </c>
      <c r="BO75">
        <v>0</v>
      </c>
      <c r="BP75">
        <v>0</v>
      </c>
      <c r="BQ75">
        <v>0</v>
      </c>
      <c r="BR75">
        <v>0</v>
      </c>
      <c r="BS75">
        <v>0</v>
      </c>
      <c r="BT75">
        <v>0</v>
      </c>
      <c r="BU75">
        <v>0</v>
      </c>
      <c r="BV75">
        <v>4.8484848484848526E-2</v>
      </c>
      <c r="BW75">
        <v>0</v>
      </c>
      <c r="BX75">
        <v>0</v>
      </c>
      <c r="BY75">
        <v>0</v>
      </c>
      <c r="BZ75">
        <v>0</v>
      </c>
      <c r="CA75">
        <v>0</v>
      </c>
      <c r="CB75">
        <v>0</v>
      </c>
      <c r="CC75">
        <v>0</v>
      </c>
      <c r="CD75">
        <v>0</v>
      </c>
      <c r="CE75">
        <v>0</v>
      </c>
      <c r="CF75">
        <v>0</v>
      </c>
      <c r="CI75" s="39">
        <v>367</v>
      </c>
      <c r="CJ75" s="39">
        <v>1</v>
      </c>
      <c r="CK75" s="2">
        <v>367</v>
      </c>
      <c r="CL75" s="39" t="s">
        <v>342</v>
      </c>
      <c r="CM75" s="39" t="s">
        <v>343</v>
      </c>
      <c r="CN75" s="39" t="s">
        <v>344</v>
      </c>
      <c r="CO75" s="39" t="s">
        <v>345</v>
      </c>
      <c r="CP75" s="39" t="s">
        <v>653</v>
      </c>
    </row>
    <row r="76" spans="4:94" x14ac:dyDescent="0.25">
      <c r="D76">
        <v>374</v>
      </c>
      <c r="E76">
        <v>0</v>
      </c>
      <c r="F76">
        <v>0</v>
      </c>
      <c r="G76">
        <v>0</v>
      </c>
      <c r="H76">
        <v>0</v>
      </c>
      <c r="I76">
        <v>0</v>
      </c>
      <c r="J76">
        <v>0</v>
      </c>
      <c r="K76">
        <v>0</v>
      </c>
      <c r="L76">
        <v>3.0651340996168581E-2</v>
      </c>
      <c r="M76">
        <v>0</v>
      </c>
      <c r="N76">
        <v>0</v>
      </c>
      <c r="O76">
        <v>0</v>
      </c>
      <c r="P76">
        <v>0</v>
      </c>
      <c r="Q76">
        <v>0</v>
      </c>
      <c r="R76">
        <v>0</v>
      </c>
      <c r="S76">
        <v>0</v>
      </c>
      <c r="T76">
        <v>0</v>
      </c>
      <c r="U76">
        <v>0</v>
      </c>
      <c r="V76">
        <v>0</v>
      </c>
      <c r="W76">
        <v>0</v>
      </c>
      <c r="X76">
        <v>0</v>
      </c>
      <c r="Y76">
        <v>0</v>
      </c>
      <c r="Z76">
        <v>0</v>
      </c>
      <c r="AA76">
        <v>0</v>
      </c>
      <c r="AB76">
        <v>0</v>
      </c>
      <c r="AF76">
        <v>374</v>
      </c>
      <c r="AG76">
        <v>0</v>
      </c>
      <c r="AH76">
        <v>0</v>
      </c>
      <c r="AI76">
        <v>0</v>
      </c>
      <c r="AJ76">
        <v>0</v>
      </c>
      <c r="AK76">
        <v>0</v>
      </c>
      <c r="AL76">
        <v>0</v>
      </c>
      <c r="AM76">
        <v>0</v>
      </c>
      <c r="AN76">
        <v>3.0651340996168581E-2</v>
      </c>
      <c r="AO76">
        <v>0</v>
      </c>
      <c r="AP76">
        <v>0</v>
      </c>
      <c r="AQ76">
        <v>0</v>
      </c>
      <c r="AR76">
        <v>0</v>
      </c>
      <c r="AS76">
        <v>0</v>
      </c>
      <c r="AT76">
        <v>0</v>
      </c>
      <c r="AU76">
        <v>0</v>
      </c>
      <c r="AV76">
        <v>0</v>
      </c>
      <c r="AW76">
        <v>0</v>
      </c>
      <c r="AX76">
        <v>0</v>
      </c>
      <c r="AY76">
        <v>0</v>
      </c>
      <c r="AZ76">
        <v>0</v>
      </c>
      <c r="BA76">
        <v>0</v>
      </c>
      <c r="BB76">
        <v>0</v>
      </c>
      <c r="BC76">
        <v>0</v>
      </c>
      <c r="BD76">
        <v>0</v>
      </c>
      <c r="BH76">
        <v>374</v>
      </c>
      <c r="BI76">
        <v>0</v>
      </c>
      <c r="BJ76">
        <v>0</v>
      </c>
      <c r="BK76">
        <v>0</v>
      </c>
      <c r="BL76">
        <v>0</v>
      </c>
      <c r="BM76">
        <v>0</v>
      </c>
      <c r="BN76">
        <v>0</v>
      </c>
      <c r="BO76">
        <v>0</v>
      </c>
      <c r="BP76">
        <v>3.0651340996168581E-2</v>
      </c>
      <c r="BQ76">
        <v>0</v>
      </c>
      <c r="BR76">
        <v>0</v>
      </c>
      <c r="BS76">
        <v>0</v>
      </c>
      <c r="BT76">
        <v>0</v>
      </c>
      <c r="BU76">
        <v>0</v>
      </c>
      <c r="BV76">
        <v>0</v>
      </c>
      <c r="BW76">
        <v>0</v>
      </c>
      <c r="BX76">
        <v>0</v>
      </c>
      <c r="BY76">
        <v>0</v>
      </c>
      <c r="BZ76">
        <v>0</v>
      </c>
      <c r="CA76">
        <v>0</v>
      </c>
      <c r="CB76">
        <v>0</v>
      </c>
      <c r="CC76">
        <v>0</v>
      </c>
      <c r="CD76">
        <v>0</v>
      </c>
      <c r="CE76">
        <v>0</v>
      </c>
      <c r="CF76">
        <v>0</v>
      </c>
      <c r="CI76" s="39">
        <v>374</v>
      </c>
      <c r="CJ76" s="39">
        <v>1</v>
      </c>
      <c r="CK76" s="2">
        <v>374</v>
      </c>
      <c r="CL76" s="39" t="s">
        <v>346</v>
      </c>
      <c r="CM76" s="39" t="s">
        <v>347</v>
      </c>
      <c r="CN76" s="39" t="s">
        <v>348</v>
      </c>
      <c r="CO76" s="39" t="s">
        <v>349</v>
      </c>
      <c r="CP76" s="39" t="s">
        <v>349</v>
      </c>
    </row>
    <row r="77" spans="4:94" x14ac:dyDescent="0.25">
      <c r="D77">
        <v>378</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F77" s="1">
        <v>378</v>
      </c>
      <c r="AG77" s="1">
        <v>0</v>
      </c>
      <c r="AH77" s="1">
        <v>0</v>
      </c>
      <c r="AI77" s="1">
        <v>0</v>
      </c>
      <c r="AJ77" s="1">
        <v>0</v>
      </c>
      <c r="AK77" s="1">
        <v>0</v>
      </c>
      <c r="AL77" s="1">
        <v>0</v>
      </c>
      <c r="AM77" s="1">
        <v>0</v>
      </c>
      <c r="AN77" s="1">
        <v>0</v>
      </c>
      <c r="AO77" s="1">
        <v>0</v>
      </c>
      <c r="AP77" s="1">
        <v>0</v>
      </c>
      <c r="AQ77" s="1">
        <v>0</v>
      </c>
      <c r="AR77" s="1">
        <v>0</v>
      </c>
      <c r="AS77" s="1">
        <v>0</v>
      </c>
      <c r="AT77" s="1">
        <v>0</v>
      </c>
      <c r="AU77" s="1">
        <v>0</v>
      </c>
      <c r="AV77" s="1">
        <v>0</v>
      </c>
      <c r="AW77" s="1">
        <v>0</v>
      </c>
      <c r="AX77" s="1">
        <v>0</v>
      </c>
      <c r="AY77" s="1">
        <v>0</v>
      </c>
      <c r="AZ77" s="1">
        <v>0</v>
      </c>
      <c r="BA77" s="1">
        <v>0</v>
      </c>
      <c r="BB77" s="1">
        <v>0</v>
      </c>
      <c r="BC77" s="1">
        <v>0</v>
      </c>
      <c r="BD77" s="1">
        <v>0</v>
      </c>
      <c r="BH77" s="1">
        <v>378</v>
      </c>
      <c r="BI77" s="1">
        <v>0</v>
      </c>
      <c r="BJ77" s="1">
        <v>0</v>
      </c>
      <c r="BK77" s="1">
        <v>0</v>
      </c>
      <c r="BL77" s="1">
        <v>0</v>
      </c>
      <c r="BM77" s="1">
        <v>0</v>
      </c>
      <c r="BN77" s="1">
        <v>0</v>
      </c>
      <c r="BO77" s="1">
        <v>0</v>
      </c>
      <c r="BP77" s="1">
        <v>0</v>
      </c>
      <c r="BQ77" s="1">
        <v>0</v>
      </c>
      <c r="BR77" s="1">
        <v>0</v>
      </c>
      <c r="BS77" s="1">
        <v>0</v>
      </c>
      <c r="BT77" s="1">
        <v>0</v>
      </c>
      <c r="BU77" s="1">
        <v>0</v>
      </c>
      <c r="BV77" s="1">
        <v>0</v>
      </c>
      <c r="BW77" s="1">
        <v>0</v>
      </c>
      <c r="BX77" s="1">
        <v>0</v>
      </c>
      <c r="BY77" s="1">
        <v>0</v>
      </c>
      <c r="BZ77" s="1">
        <v>0</v>
      </c>
      <c r="CA77" s="1">
        <v>0</v>
      </c>
      <c r="CB77" s="1">
        <v>0</v>
      </c>
      <c r="CC77" s="1">
        <v>0</v>
      </c>
      <c r="CD77" s="1">
        <v>0</v>
      </c>
      <c r="CE77" s="1">
        <v>0</v>
      </c>
      <c r="CF77" s="1">
        <v>0</v>
      </c>
      <c r="CI77" s="39">
        <v>378</v>
      </c>
      <c r="CJ77" s="39">
        <v>0</v>
      </c>
      <c r="CK77" s="2">
        <v>378</v>
      </c>
      <c r="CL77" s="39" t="s">
        <v>350</v>
      </c>
      <c r="CM77" s="39" t="s">
        <v>351</v>
      </c>
      <c r="CN77" s="39" t="s">
        <v>352</v>
      </c>
    </row>
    <row r="78" spans="4:94" x14ac:dyDescent="0.25">
      <c r="D78">
        <v>412</v>
      </c>
      <c r="E78">
        <v>0</v>
      </c>
      <c r="F78">
        <v>0</v>
      </c>
      <c r="G78">
        <v>0</v>
      </c>
      <c r="H78">
        <v>0</v>
      </c>
      <c r="I78">
        <v>0</v>
      </c>
      <c r="J78">
        <v>0</v>
      </c>
      <c r="K78">
        <v>0</v>
      </c>
      <c r="L78">
        <v>0</v>
      </c>
      <c r="M78">
        <v>0</v>
      </c>
      <c r="N78">
        <v>0</v>
      </c>
      <c r="O78">
        <v>0</v>
      </c>
      <c r="P78">
        <v>0</v>
      </c>
      <c r="Q78">
        <v>0</v>
      </c>
      <c r="R78">
        <v>0</v>
      </c>
      <c r="S78">
        <v>3.5087719298245612E-2</v>
      </c>
      <c r="T78">
        <v>0</v>
      </c>
      <c r="U78">
        <v>3.7558685446009391E-2</v>
      </c>
      <c r="V78">
        <v>0</v>
      </c>
      <c r="W78">
        <v>0</v>
      </c>
      <c r="X78">
        <v>0</v>
      </c>
      <c r="Y78">
        <v>0</v>
      </c>
      <c r="Z78">
        <v>0</v>
      </c>
      <c r="AA78">
        <v>0</v>
      </c>
      <c r="AB78">
        <v>0</v>
      </c>
      <c r="AF78">
        <v>412</v>
      </c>
      <c r="AG78">
        <v>0</v>
      </c>
      <c r="AH78">
        <v>0</v>
      </c>
      <c r="AI78">
        <v>0</v>
      </c>
      <c r="AJ78">
        <v>0</v>
      </c>
      <c r="AK78">
        <v>0</v>
      </c>
      <c r="AL78">
        <v>0</v>
      </c>
      <c r="AM78">
        <v>0</v>
      </c>
      <c r="AN78">
        <v>0</v>
      </c>
      <c r="AO78">
        <v>0</v>
      </c>
      <c r="AP78">
        <v>0</v>
      </c>
      <c r="AQ78">
        <v>0</v>
      </c>
      <c r="AR78">
        <v>0</v>
      </c>
      <c r="AS78">
        <v>0</v>
      </c>
      <c r="AT78">
        <v>0</v>
      </c>
      <c r="AU78">
        <v>3.5087719298245612E-2</v>
      </c>
      <c r="AV78">
        <v>0</v>
      </c>
      <c r="AW78">
        <v>3.7558685446009391E-2</v>
      </c>
      <c r="AX78">
        <v>0</v>
      </c>
      <c r="AY78">
        <v>0</v>
      </c>
      <c r="AZ78">
        <v>0</v>
      </c>
      <c r="BA78">
        <v>0</v>
      </c>
      <c r="BB78">
        <v>0</v>
      </c>
      <c r="BC78">
        <v>0</v>
      </c>
      <c r="BD78">
        <v>0</v>
      </c>
      <c r="BH78">
        <v>412</v>
      </c>
      <c r="BI78">
        <v>0</v>
      </c>
      <c r="BJ78">
        <v>0</v>
      </c>
      <c r="BK78">
        <v>0</v>
      </c>
      <c r="BL78">
        <v>0</v>
      </c>
      <c r="BM78">
        <v>0</v>
      </c>
      <c r="BN78">
        <v>0</v>
      </c>
      <c r="BO78">
        <v>0</v>
      </c>
      <c r="BP78">
        <v>0</v>
      </c>
      <c r="BQ78">
        <v>0</v>
      </c>
      <c r="BR78">
        <v>0</v>
      </c>
      <c r="BS78">
        <v>0</v>
      </c>
      <c r="BT78">
        <v>0</v>
      </c>
      <c r="BU78">
        <v>0</v>
      </c>
      <c r="BV78">
        <v>0</v>
      </c>
      <c r="BW78">
        <v>3.5087719298245612E-2</v>
      </c>
      <c r="BX78">
        <v>0</v>
      </c>
      <c r="BY78">
        <v>3.7558685446009391E-2</v>
      </c>
      <c r="BZ78">
        <v>0</v>
      </c>
      <c r="CA78">
        <v>0</v>
      </c>
      <c r="CB78">
        <v>0</v>
      </c>
      <c r="CC78">
        <v>0</v>
      </c>
      <c r="CD78">
        <v>0</v>
      </c>
      <c r="CE78">
        <v>0</v>
      </c>
      <c r="CF78">
        <v>0</v>
      </c>
      <c r="CI78" s="39">
        <v>412</v>
      </c>
      <c r="CJ78" s="39">
        <v>1</v>
      </c>
      <c r="CK78" s="2">
        <v>412</v>
      </c>
      <c r="CL78" s="39" t="s">
        <v>353</v>
      </c>
      <c r="CM78" s="39" t="s">
        <v>354</v>
      </c>
      <c r="CN78" s="39" t="s">
        <v>355</v>
      </c>
      <c r="CO78" s="39" t="s">
        <v>356</v>
      </c>
      <c r="CP78" s="39" t="s">
        <v>654</v>
      </c>
    </row>
    <row r="79" spans="4:94" x14ac:dyDescent="0.25">
      <c r="D79">
        <v>432</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3.7558685446009391E-2</v>
      </c>
      <c r="AB79">
        <v>0</v>
      </c>
      <c r="AF79">
        <v>432</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3.7558685446009391E-2</v>
      </c>
      <c r="BD79">
        <v>0</v>
      </c>
      <c r="BH79">
        <v>432</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3.7558685446009391E-2</v>
      </c>
      <c r="CF79">
        <v>0</v>
      </c>
      <c r="CI79" s="39">
        <v>432</v>
      </c>
      <c r="CJ79" s="39">
        <v>1</v>
      </c>
      <c r="CK79" s="2">
        <v>432</v>
      </c>
      <c r="CL79" s="39" t="s">
        <v>361</v>
      </c>
      <c r="CM79" s="39" t="s">
        <v>362</v>
      </c>
      <c r="CN79" s="39" t="s">
        <v>363</v>
      </c>
      <c r="CO79" s="39" t="s">
        <v>364</v>
      </c>
      <c r="CP79" s="39" t="s">
        <v>364</v>
      </c>
    </row>
    <row r="80" spans="4:94" x14ac:dyDescent="0.25">
      <c r="D80">
        <v>435</v>
      </c>
      <c r="E80">
        <v>0</v>
      </c>
      <c r="F80">
        <v>0</v>
      </c>
      <c r="G80">
        <v>0</v>
      </c>
      <c r="H80">
        <v>0</v>
      </c>
      <c r="I80">
        <v>0</v>
      </c>
      <c r="J80">
        <v>0</v>
      </c>
      <c r="K80">
        <v>0</v>
      </c>
      <c r="L80">
        <v>0</v>
      </c>
      <c r="M80">
        <v>0</v>
      </c>
      <c r="N80">
        <v>0</v>
      </c>
      <c r="O80">
        <v>0</v>
      </c>
      <c r="P80">
        <v>0</v>
      </c>
      <c r="Q80">
        <v>0</v>
      </c>
      <c r="R80">
        <v>0</v>
      </c>
      <c r="S80">
        <v>0</v>
      </c>
      <c r="T80">
        <v>0</v>
      </c>
      <c r="U80">
        <v>3.7558685446009391E-2</v>
      </c>
      <c r="V80">
        <v>0</v>
      </c>
      <c r="W80">
        <v>0</v>
      </c>
      <c r="X80">
        <v>0</v>
      </c>
      <c r="Y80">
        <v>0</v>
      </c>
      <c r="Z80">
        <v>0</v>
      </c>
      <c r="AA80">
        <v>0</v>
      </c>
      <c r="AB80">
        <v>0</v>
      </c>
      <c r="AF80">
        <v>435</v>
      </c>
      <c r="AG80">
        <v>0</v>
      </c>
      <c r="AH80">
        <v>0</v>
      </c>
      <c r="AI80">
        <v>0</v>
      </c>
      <c r="AJ80">
        <v>0</v>
      </c>
      <c r="AK80">
        <v>0</v>
      </c>
      <c r="AL80">
        <v>0</v>
      </c>
      <c r="AM80">
        <v>0</v>
      </c>
      <c r="AN80">
        <v>0</v>
      </c>
      <c r="AO80">
        <v>0</v>
      </c>
      <c r="AP80">
        <v>0</v>
      </c>
      <c r="AQ80">
        <v>0</v>
      </c>
      <c r="AR80">
        <v>0</v>
      </c>
      <c r="AS80">
        <v>0</v>
      </c>
      <c r="AT80">
        <v>0</v>
      </c>
      <c r="AU80">
        <v>0</v>
      </c>
      <c r="AV80">
        <v>0</v>
      </c>
      <c r="AW80">
        <v>3.7558685446009391E-2</v>
      </c>
      <c r="AX80">
        <v>0</v>
      </c>
      <c r="AY80">
        <v>0</v>
      </c>
      <c r="AZ80">
        <v>0</v>
      </c>
      <c r="BA80">
        <v>0</v>
      </c>
      <c r="BB80">
        <v>0</v>
      </c>
      <c r="BC80">
        <v>0</v>
      </c>
      <c r="BD80">
        <v>0</v>
      </c>
      <c r="BH80">
        <v>435</v>
      </c>
      <c r="BI80">
        <v>0</v>
      </c>
      <c r="BJ80">
        <v>0</v>
      </c>
      <c r="BK80">
        <v>0</v>
      </c>
      <c r="BL80">
        <v>0</v>
      </c>
      <c r="BM80">
        <v>0</v>
      </c>
      <c r="BN80">
        <v>0</v>
      </c>
      <c r="BO80">
        <v>0</v>
      </c>
      <c r="BP80">
        <v>0</v>
      </c>
      <c r="BQ80">
        <v>0</v>
      </c>
      <c r="BR80">
        <v>0</v>
      </c>
      <c r="BS80">
        <v>0</v>
      </c>
      <c r="BT80">
        <v>0</v>
      </c>
      <c r="BU80">
        <v>0</v>
      </c>
      <c r="BV80">
        <v>0</v>
      </c>
      <c r="BW80">
        <v>0</v>
      </c>
      <c r="BX80">
        <v>0</v>
      </c>
      <c r="BY80">
        <v>3.7558685446009391E-2</v>
      </c>
      <c r="BZ80">
        <v>0</v>
      </c>
      <c r="CA80">
        <v>0</v>
      </c>
      <c r="CB80">
        <v>0</v>
      </c>
      <c r="CC80">
        <v>0</v>
      </c>
      <c r="CD80">
        <v>0</v>
      </c>
      <c r="CE80">
        <v>0</v>
      </c>
      <c r="CF80">
        <v>0</v>
      </c>
      <c r="CI80" s="39">
        <v>435</v>
      </c>
      <c r="CJ80" s="39">
        <v>1</v>
      </c>
      <c r="CK80" s="2">
        <v>435</v>
      </c>
      <c r="CL80" s="39" t="s">
        <v>365</v>
      </c>
      <c r="CM80" s="39" t="s">
        <v>366</v>
      </c>
      <c r="CN80" s="39" t="s">
        <v>367</v>
      </c>
      <c r="CO80" s="39" t="s">
        <v>368</v>
      </c>
      <c r="CP80" s="39" t="s">
        <v>368</v>
      </c>
    </row>
    <row r="81" spans="4:94" x14ac:dyDescent="0.25">
      <c r="D81">
        <v>447</v>
      </c>
      <c r="E81">
        <v>0</v>
      </c>
      <c r="F81">
        <v>0</v>
      </c>
      <c r="G81">
        <v>0</v>
      </c>
      <c r="H81">
        <v>0</v>
      </c>
      <c r="I81">
        <v>0</v>
      </c>
      <c r="J81">
        <v>0</v>
      </c>
      <c r="K81">
        <v>0</v>
      </c>
      <c r="L81">
        <v>0</v>
      </c>
      <c r="M81">
        <v>0</v>
      </c>
      <c r="N81">
        <v>0</v>
      </c>
      <c r="O81">
        <v>0</v>
      </c>
      <c r="P81">
        <v>0</v>
      </c>
      <c r="Q81">
        <v>0</v>
      </c>
      <c r="R81">
        <v>0</v>
      </c>
      <c r="S81">
        <v>0</v>
      </c>
      <c r="T81">
        <v>0</v>
      </c>
      <c r="U81">
        <v>0</v>
      </c>
      <c r="V81">
        <v>0</v>
      </c>
      <c r="W81">
        <v>0</v>
      </c>
      <c r="X81">
        <v>0</v>
      </c>
      <c r="Y81">
        <v>4.7904191616766463E-2</v>
      </c>
      <c r="Z81">
        <v>0</v>
      </c>
      <c r="AA81">
        <v>0</v>
      </c>
      <c r="AB81">
        <v>0</v>
      </c>
      <c r="AF81">
        <v>447</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4.7904191616766463E-2</v>
      </c>
      <c r="BB81">
        <v>0</v>
      </c>
      <c r="BC81">
        <v>0</v>
      </c>
      <c r="BD81">
        <v>0</v>
      </c>
      <c r="BH81">
        <v>447</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4.7904191616766463E-2</v>
      </c>
      <c r="CD81">
        <v>0</v>
      </c>
      <c r="CE81">
        <v>0</v>
      </c>
      <c r="CF81">
        <v>0</v>
      </c>
      <c r="CI81" s="39">
        <v>447</v>
      </c>
      <c r="CJ81" s="39">
        <v>1</v>
      </c>
      <c r="CK81" s="2">
        <v>447</v>
      </c>
      <c r="CL81" s="39" t="s">
        <v>369</v>
      </c>
      <c r="CM81" s="39" t="s">
        <v>370</v>
      </c>
      <c r="CN81" s="39" t="s">
        <v>371</v>
      </c>
      <c r="CO81" s="39" t="s">
        <v>372</v>
      </c>
      <c r="CP81" s="39" t="s">
        <v>372</v>
      </c>
    </row>
    <row r="82" spans="4:94" x14ac:dyDescent="0.25">
      <c r="D82">
        <v>448</v>
      </c>
      <c r="E82">
        <v>0</v>
      </c>
      <c r="F82">
        <v>0</v>
      </c>
      <c r="G82">
        <v>0</v>
      </c>
      <c r="H82">
        <v>0</v>
      </c>
      <c r="I82">
        <v>0</v>
      </c>
      <c r="J82">
        <v>0</v>
      </c>
      <c r="K82">
        <v>0</v>
      </c>
      <c r="L82">
        <v>0</v>
      </c>
      <c r="M82">
        <v>0</v>
      </c>
      <c r="N82">
        <v>0</v>
      </c>
      <c r="O82">
        <v>0</v>
      </c>
      <c r="P82">
        <v>0</v>
      </c>
      <c r="Q82">
        <v>0</v>
      </c>
      <c r="R82">
        <v>0</v>
      </c>
      <c r="S82">
        <v>0</v>
      </c>
      <c r="T82">
        <v>0</v>
      </c>
      <c r="U82">
        <v>0</v>
      </c>
      <c r="V82">
        <v>0</v>
      </c>
      <c r="W82">
        <v>0</v>
      </c>
      <c r="X82">
        <v>4.3478260869565223E-2</v>
      </c>
      <c r="Y82">
        <v>0</v>
      </c>
      <c r="Z82">
        <v>0</v>
      </c>
      <c r="AA82">
        <v>0</v>
      </c>
      <c r="AB82">
        <v>0</v>
      </c>
      <c r="AF82">
        <v>448</v>
      </c>
      <c r="AG82">
        <v>0</v>
      </c>
      <c r="AH82">
        <v>0</v>
      </c>
      <c r="AI82">
        <v>0</v>
      </c>
      <c r="AJ82">
        <v>0</v>
      </c>
      <c r="AK82">
        <v>0</v>
      </c>
      <c r="AL82">
        <v>0</v>
      </c>
      <c r="AM82">
        <v>0</v>
      </c>
      <c r="AN82">
        <v>0</v>
      </c>
      <c r="AO82">
        <v>0</v>
      </c>
      <c r="AP82">
        <v>0</v>
      </c>
      <c r="AQ82">
        <v>0</v>
      </c>
      <c r="AR82">
        <v>0</v>
      </c>
      <c r="AS82">
        <v>0</v>
      </c>
      <c r="AT82">
        <v>0</v>
      </c>
      <c r="AU82">
        <v>0</v>
      </c>
      <c r="AV82">
        <v>0</v>
      </c>
      <c r="AW82">
        <v>0</v>
      </c>
      <c r="AX82">
        <v>0</v>
      </c>
      <c r="AY82">
        <v>0</v>
      </c>
      <c r="AZ82">
        <v>4.3478260869565223E-2</v>
      </c>
      <c r="BA82">
        <v>0</v>
      </c>
      <c r="BB82">
        <v>0</v>
      </c>
      <c r="BC82">
        <v>0</v>
      </c>
      <c r="BD82">
        <v>0</v>
      </c>
      <c r="BH82">
        <v>448</v>
      </c>
      <c r="BI82">
        <v>0</v>
      </c>
      <c r="BJ82">
        <v>0</v>
      </c>
      <c r="BK82">
        <v>0</v>
      </c>
      <c r="BL82">
        <v>0</v>
      </c>
      <c r="BM82">
        <v>0</v>
      </c>
      <c r="BN82">
        <v>0</v>
      </c>
      <c r="BO82">
        <v>0</v>
      </c>
      <c r="BP82">
        <v>0</v>
      </c>
      <c r="BQ82">
        <v>0</v>
      </c>
      <c r="BR82">
        <v>0</v>
      </c>
      <c r="BS82">
        <v>0</v>
      </c>
      <c r="BT82">
        <v>0</v>
      </c>
      <c r="BU82">
        <v>0</v>
      </c>
      <c r="BV82">
        <v>0</v>
      </c>
      <c r="BW82">
        <v>0</v>
      </c>
      <c r="BX82">
        <v>0</v>
      </c>
      <c r="BY82">
        <v>0</v>
      </c>
      <c r="BZ82">
        <v>0</v>
      </c>
      <c r="CA82">
        <v>0</v>
      </c>
      <c r="CB82">
        <v>4.3478260869565223E-2</v>
      </c>
      <c r="CC82">
        <v>0</v>
      </c>
      <c r="CD82">
        <v>0</v>
      </c>
      <c r="CE82">
        <v>0</v>
      </c>
      <c r="CF82">
        <v>0</v>
      </c>
      <c r="CI82" s="39">
        <v>448</v>
      </c>
      <c r="CJ82" s="39">
        <v>1</v>
      </c>
      <c r="CK82" s="2">
        <v>448</v>
      </c>
      <c r="CL82" s="39" t="s">
        <v>373</v>
      </c>
      <c r="CM82" s="39" t="s">
        <v>374</v>
      </c>
      <c r="CN82" s="39" t="s">
        <v>375</v>
      </c>
      <c r="CO82" s="39" t="s">
        <v>376</v>
      </c>
      <c r="CP82" s="39" t="s">
        <v>376</v>
      </c>
    </row>
    <row r="83" spans="4:94" x14ac:dyDescent="0.25">
      <c r="D83">
        <v>450</v>
      </c>
      <c r="E83">
        <v>0</v>
      </c>
      <c r="F83">
        <v>0</v>
      </c>
      <c r="G83">
        <v>0</v>
      </c>
      <c r="H83">
        <v>0</v>
      </c>
      <c r="I83">
        <v>0</v>
      </c>
      <c r="J83">
        <v>0</v>
      </c>
      <c r="K83">
        <v>0</v>
      </c>
      <c r="L83">
        <v>0</v>
      </c>
      <c r="M83">
        <v>0</v>
      </c>
      <c r="N83">
        <v>0</v>
      </c>
      <c r="O83">
        <v>0</v>
      </c>
      <c r="P83">
        <v>0</v>
      </c>
      <c r="Q83">
        <v>0</v>
      </c>
      <c r="R83">
        <v>0</v>
      </c>
      <c r="S83">
        <v>0</v>
      </c>
      <c r="T83">
        <v>0</v>
      </c>
      <c r="U83">
        <v>0</v>
      </c>
      <c r="V83">
        <v>0</v>
      </c>
      <c r="W83">
        <v>0</v>
      </c>
      <c r="X83">
        <v>4.3478260869565223E-2</v>
      </c>
      <c r="Y83">
        <v>0</v>
      </c>
      <c r="Z83">
        <v>0</v>
      </c>
      <c r="AA83">
        <v>0</v>
      </c>
      <c r="AB83">
        <v>0</v>
      </c>
      <c r="AF83">
        <v>450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4.3478260869565223E-2</v>
      </c>
      <c r="BA83">
        <v>0</v>
      </c>
      <c r="BB83">
        <v>0</v>
      </c>
      <c r="BC83">
        <v>0</v>
      </c>
      <c r="BD83">
        <v>0</v>
      </c>
      <c r="BH83">
        <v>450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4.3478260869565223E-2</v>
      </c>
      <c r="CC83">
        <v>0</v>
      </c>
      <c r="CD83">
        <v>0</v>
      </c>
      <c r="CE83">
        <v>0</v>
      </c>
      <c r="CF83">
        <v>0</v>
      </c>
      <c r="CI83" s="39">
        <v>450</v>
      </c>
      <c r="CJ83" s="39">
        <v>1</v>
      </c>
      <c r="CK83" s="2">
        <v>450</v>
      </c>
      <c r="CL83" s="39" t="s">
        <v>377</v>
      </c>
      <c r="CM83" s="39" t="s">
        <v>378</v>
      </c>
      <c r="CN83" s="39" t="s">
        <v>379</v>
      </c>
      <c r="CO83" s="39" t="s">
        <v>380</v>
      </c>
      <c r="CP83" s="39" t="s">
        <v>380</v>
      </c>
    </row>
    <row r="84" spans="4:94" x14ac:dyDescent="0.25">
      <c r="D84">
        <v>455</v>
      </c>
      <c r="E84">
        <v>0</v>
      </c>
      <c r="F84">
        <v>0</v>
      </c>
      <c r="G84">
        <v>0</v>
      </c>
      <c r="H84">
        <v>0</v>
      </c>
      <c r="I84">
        <v>0</v>
      </c>
      <c r="J84">
        <v>0</v>
      </c>
      <c r="K84">
        <v>0</v>
      </c>
      <c r="L84">
        <v>0</v>
      </c>
      <c r="M84">
        <v>0</v>
      </c>
      <c r="N84">
        <v>0</v>
      </c>
      <c r="O84">
        <v>0</v>
      </c>
      <c r="P84">
        <v>0</v>
      </c>
      <c r="Q84">
        <v>0</v>
      </c>
      <c r="R84">
        <v>0</v>
      </c>
      <c r="S84">
        <v>0</v>
      </c>
      <c r="T84">
        <v>0</v>
      </c>
      <c r="U84">
        <v>0</v>
      </c>
      <c r="V84">
        <v>0</v>
      </c>
      <c r="W84">
        <v>0</v>
      </c>
      <c r="X84">
        <v>4.3478260869565223E-2</v>
      </c>
      <c r="Y84">
        <v>0</v>
      </c>
      <c r="Z84">
        <v>0</v>
      </c>
      <c r="AA84">
        <v>0</v>
      </c>
      <c r="AB84">
        <v>0</v>
      </c>
      <c r="AF84">
        <v>455</v>
      </c>
      <c r="AG84">
        <v>0</v>
      </c>
      <c r="AH84">
        <v>0</v>
      </c>
      <c r="AI84">
        <v>0</v>
      </c>
      <c r="AJ84">
        <v>0</v>
      </c>
      <c r="AK84">
        <v>0</v>
      </c>
      <c r="AL84">
        <v>0</v>
      </c>
      <c r="AM84">
        <v>0</v>
      </c>
      <c r="AN84">
        <v>0</v>
      </c>
      <c r="AO84">
        <v>0</v>
      </c>
      <c r="AP84">
        <v>0</v>
      </c>
      <c r="AQ84">
        <v>0</v>
      </c>
      <c r="AR84">
        <v>0</v>
      </c>
      <c r="AS84">
        <v>0</v>
      </c>
      <c r="AT84">
        <v>0</v>
      </c>
      <c r="AU84">
        <v>0</v>
      </c>
      <c r="AV84">
        <v>0</v>
      </c>
      <c r="AW84">
        <v>0</v>
      </c>
      <c r="AX84">
        <v>0</v>
      </c>
      <c r="AY84">
        <v>0</v>
      </c>
      <c r="AZ84">
        <v>4.3478260869565223E-2</v>
      </c>
      <c r="BA84">
        <v>0</v>
      </c>
      <c r="BB84">
        <v>0</v>
      </c>
      <c r="BC84">
        <v>0</v>
      </c>
      <c r="BD84">
        <v>0</v>
      </c>
      <c r="BH84">
        <v>455</v>
      </c>
      <c r="BI84">
        <v>0</v>
      </c>
      <c r="BJ84">
        <v>0</v>
      </c>
      <c r="BK84">
        <v>0</v>
      </c>
      <c r="BL84">
        <v>0</v>
      </c>
      <c r="BM84">
        <v>0</v>
      </c>
      <c r="BN84">
        <v>0</v>
      </c>
      <c r="BO84">
        <v>0</v>
      </c>
      <c r="BP84">
        <v>0</v>
      </c>
      <c r="BQ84">
        <v>0</v>
      </c>
      <c r="BR84">
        <v>0</v>
      </c>
      <c r="BS84">
        <v>0</v>
      </c>
      <c r="BT84">
        <v>0</v>
      </c>
      <c r="BU84">
        <v>0</v>
      </c>
      <c r="BV84">
        <v>0</v>
      </c>
      <c r="BW84">
        <v>0</v>
      </c>
      <c r="BX84">
        <v>0</v>
      </c>
      <c r="BY84">
        <v>0</v>
      </c>
      <c r="BZ84">
        <v>0</v>
      </c>
      <c r="CA84">
        <v>0</v>
      </c>
      <c r="CB84">
        <v>4.3478260869565223E-2</v>
      </c>
      <c r="CC84">
        <v>0</v>
      </c>
      <c r="CD84">
        <v>0</v>
      </c>
      <c r="CE84">
        <v>0</v>
      </c>
      <c r="CF84">
        <v>0</v>
      </c>
      <c r="CI84" s="39">
        <v>455</v>
      </c>
      <c r="CJ84" s="39">
        <v>1</v>
      </c>
      <c r="CK84" s="2">
        <v>455</v>
      </c>
      <c r="CL84" s="39" t="s">
        <v>381</v>
      </c>
      <c r="CM84" s="39" t="s">
        <v>382</v>
      </c>
      <c r="CN84" s="39" t="s">
        <v>383</v>
      </c>
      <c r="CO84" s="39" t="s">
        <v>271</v>
      </c>
      <c r="CP84" s="39" t="s">
        <v>271</v>
      </c>
    </row>
    <row r="85" spans="4:94" x14ac:dyDescent="0.25">
      <c r="D85">
        <v>461</v>
      </c>
      <c r="E85">
        <v>0</v>
      </c>
      <c r="F85">
        <v>0</v>
      </c>
      <c r="G85">
        <v>0</v>
      </c>
      <c r="H85">
        <v>0.1</v>
      </c>
      <c r="I85">
        <v>0</v>
      </c>
      <c r="J85">
        <v>0</v>
      </c>
      <c r="K85">
        <v>0</v>
      </c>
      <c r="L85">
        <v>0</v>
      </c>
      <c r="M85">
        <v>0</v>
      </c>
      <c r="N85">
        <v>0</v>
      </c>
      <c r="O85">
        <v>0</v>
      </c>
      <c r="P85">
        <v>0</v>
      </c>
      <c r="Q85">
        <v>0</v>
      </c>
      <c r="R85">
        <v>0</v>
      </c>
      <c r="S85">
        <v>0</v>
      </c>
      <c r="T85">
        <v>0</v>
      </c>
      <c r="U85">
        <v>0</v>
      </c>
      <c r="V85">
        <v>0</v>
      </c>
      <c r="W85">
        <v>0</v>
      </c>
      <c r="X85">
        <v>0</v>
      </c>
      <c r="Y85">
        <v>0</v>
      </c>
      <c r="Z85">
        <v>0</v>
      </c>
      <c r="AA85">
        <v>0</v>
      </c>
      <c r="AB85">
        <v>0</v>
      </c>
      <c r="AF85">
        <v>461</v>
      </c>
      <c r="AG85">
        <v>0</v>
      </c>
      <c r="AH85">
        <v>0</v>
      </c>
      <c r="AI85">
        <v>0</v>
      </c>
      <c r="AJ85">
        <v>0.1</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H85">
        <v>461</v>
      </c>
      <c r="BI85">
        <v>0</v>
      </c>
      <c r="BJ85">
        <v>0</v>
      </c>
      <c r="BK85">
        <v>0</v>
      </c>
      <c r="BL85">
        <v>0.1</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I85" s="39">
        <v>461</v>
      </c>
      <c r="CJ85" s="39">
        <v>1</v>
      </c>
      <c r="CK85" s="2">
        <v>461</v>
      </c>
      <c r="CL85" s="39" t="s">
        <v>384</v>
      </c>
      <c r="CM85" s="39" t="s">
        <v>385</v>
      </c>
      <c r="CN85" s="39" t="s">
        <v>386</v>
      </c>
      <c r="CO85" s="39" t="s">
        <v>387</v>
      </c>
      <c r="CP85" s="39" t="s">
        <v>655</v>
      </c>
    </row>
    <row r="86" spans="4:94" x14ac:dyDescent="0.25">
      <c r="D86">
        <v>468</v>
      </c>
      <c r="E86">
        <v>0</v>
      </c>
      <c r="F86">
        <v>0</v>
      </c>
      <c r="G86">
        <v>0</v>
      </c>
      <c r="H86">
        <v>0</v>
      </c>
      <c r="I86">
        <v>0</v>
      </c>
      <c r="J86">
        <v>0</v>
      </c>
      <c r="K86">
        <v>0</v>
      </c>
      <c r="L86">
        <v>0</v>
      </c>
      <c r="M86">
        <v>0</v>
      </c>
      <c r="N86">
        <v>0</v>
      </c>
      <c r="O86">
        <v>0</v>
      </c>
      <c r="P86">
        <v>4.7619047619047609E-2</v>
      </c>
      <c r="Q86">
        <v>0</v>
      </c>
      <c r="R86">
        <v>0</v>
      </c>
      <c r="S86">
        <v>0</v>
      </c>
      <c r="T86">
        <v>0</v>
      </c>
      <c r="U86">
        <v>0</v>
      </c>
      <c r="V86">
        <v>0</v>
      </c>
      <c r="W86">
        <v>0</v>
      </c>
      <c r="X86">
        <v>0</v>
      </c>
      <c r="Y86">
        <v>0</v>
      </c>
      <c r="Z86">
        <v>0</v>
      </c>
      <c r="AA86">
        <v>0</v>
      </c>
      <c r="AB86">
        <v>0</v>
      </c>
      <c r="AF86">
        <v>468</v>
      </c>
      <c r="AG86">
        <v>0</v>
      </c>
      <c r="AH86">
        <v>0</v>
      </c>
      <c r="AI86">
        <v>0</v>
      </c>
      <c r="AJ86">
        <v>0</v>
      </c>
      <c r="AK86">
        <v>0</v>
      </c>
      <c r="AL86">
        <v>0</v>
      </c>
      <c r="AM86">
        <v>0</v>
      </c>
      <c r="AN86">
        <v>0</v>
      </c>
      <c r="AO86">
        <v>0</v>
      </c>
      <c r="AP86">
        <v>0</v>
      </c>
      <c r="AQ86">
        <v>0</v>
      </c>
      <c r="AR86">
        <v>4.7619047619047609E-2</v>
      </c>
      <c r="AS86">
        <v>0</v>
      </c>
      <c r="AT86">
        <v>0</v>
      </c>
      <c r="AU86">
        <v>0</v>
      </c>
      <c r="AV86">
        <v>0</v>
      </c>
      <c r="AW86">
        <v>0</v>
      </c>
      <c r="AX86">
        <v>0</v>
      </c>
      <c r="AY86">
        <v>0</v>
      </c>
      <c r="AZ86">
        <v>0</v>
      </c>
      <c r="BA86">
        <v>0</v>
      </c>
      <c r="BB86">
        <v>0</v>
      </c>
      <c r="BC86">
        <v>0</v>
      </c>
      <c r="BD86">
        <v>0</v>
      </c>
      <c r="BH86">
        <v>468</v>
      </c>
      <c r="BI86">
        <v>0</v>
      </c>
      <c r="BJ86">
        <v>0</v>
      </c>
      <c r="BK86">
        <v>0</v>
      </c>
      <c r="BL86">
        <v>0</v>
      </c>
      <c r="BM86">
        <v>0</v>
      </c>
      <c r="BN86">
        <v>0</v>
      </c>
      <c r="BO86">
        <v>0</v>
      </c>
      <c r="BP86">
        <v>0</v>
      </c>
      <c r="BQ86">
        <v>0</v>
      </c>
      <c r="BR86">
        <v>0</v>
      </c>
      <c r="BS86">
        <v>0</v>
      </c>
      <c r="BT86">
        <v>4.7619047619047609E-2</v>
      </c>
      <c r="BU86">
        <v>0</v>
      </c>
      <c r="BV86">
        <v>0</v>
      </c>
      <c r="BW86">
        <v>0</v>
      </c>
      <c r="BX86">
        <v>0</v>
      </c>
      <c r="BY86">
        <v>0</v>
      </c>
      <c r="BZ86">
        <v>0</v>
      </c>
      <c r="CA86">
        <v>0</v>
      </c>
      <c r="CB86">
        <v>0</v>
      </c>
      <c r="CC86">
        <v>0</v>
      </c>
      <c r="CD86">
        <v>0</v>
      </c>
      <c r="CE86">
        <v>0</v>
      </c>
      <c r="CF86">
        <v>0</v>
      </c>
      <c r="CI86" s="39">
        <v>468</v>
      </c>
      <c r="CJ86" s="39">
        <v>1</v>
      </c>
      <c r="CK86" s="2">
        <v>468</v>
      </c>
      <c r="CL86" s="39" t="s">
        <v>388</v>
      </c>
      <c r="CM86" s="39" t="s">
        <v>389</v>
      </c>
      <c r="CN86" s="39" t="s">
        <v>390</v>
      </c>
      <c r="CO86" s="39" t="s">
        <v>391</v>
      </c>
      <c r="CP86" s="39" t="s">
        <v>391</v>
      </c>
    </row>
    <row r="87" spans="4:94" x14ac:dyDescent="0.25">
      <c r="D87">
        <v>501</v>
      </c>
      <c r="E87">
        <v>0</v>
      </c>
      <c r="F87">
        <v>0</v>
      </c>
      <c r="G87">
        <v>0</v>
      </c>
      <c r="H87">
        <v>0</v>
      </c>
      <c r="I87">
        <v>0</v>
      </c>
      <c r="J87">
        <v>0</v>
      </c>
      <c r="K87">
        <v>0</v>
      </c>
      <c r="L87">
        <v>0</v>
      </c>
      <c r="M87">
        <v>0</v>
      </c>
      <c r="N87">
        <v>0</v>
      </c>
      <c r="O87">
        <v>0</v>
      </c>
      <c r="P87">
        <v>0</v>
      </c>
      <c r="Q87">
        <v>0</v>
      </c>
      <c r="R87">
        <v>0</v>
      </c>
      <c r="S87">
        <v>0</v>
      </c>
      <c r="T87">
        <v>0</v>
      </c>
      <c r="U87">
        <v>0</v>
      </c>
      <c r="V87">
        <v>0</v>
      </c>
      <c r="W87">
        <v>0</v>
      </c>
      <c r="X87">
        <v>4.3478260869565223E-2</v>
      </c>
      <c r="Y87">
        <v>0</v>
      </c>
      <c r="Z87">
        <v>0</v>
      </c>
      <c r="AA87">
        <v>0</v>
      </c>
      <c r="AB87">
        <v>0</v>
      </c>
      <c r="AF87">
        <v>501</v>
      </c>
      <c r="AG87">
        <v>0</v>
      </c>
      <c r="AH87">
        <v>0</v>
      </c>
      <c r="AI87">
        <v>0</v>
      </c>
      <c r="AJ87">
        <v>0</v>
      </c>
      <c r="AK87">
        <v>0</v>
      </c>
      <c r="AL87">
        <v>0</v>
      </c>
      <c r="AM87">
        <v>0</v>
      </c>
      <c r="AN87">
        <v>0</v>
      </c>
      <c r="AO87">
        <v>0</v>
      </c>
      <c r="AP87">
        <v>0</v>
      </c>
      <c r="AQ87">
        <v>0</v>
      </c>
      <c r="AR87">
        <v>0</v>
      </c>
      <c r="AS87">
        <v>0</v>
      </c>
      <c r="AT87">
        <v>0</v>
      </c>
      <c r="AU87">
        <v>0</v>
      </c>
      <c r="AV87">
        <v>0</v>
      </c>
      <c r="AW87">
        <v>0</v>
      </c>
      <c r="AX87">
        <v>0</v>
      </c>
      <c r="AY87">
        <v>0</v>
      </c>
      <c r="AZ87">
        <v>4.3478260869565223E-2</v>
      </c>
      <c r="BA87">
        <v>0</v>
      </c>
      <c r="BB87">
        <v>0</v>
      </c>
      <c r="BC87">
        <v>0</v>
      </c>
      <c r="BD87">
        <v>0</v>
      </c>
      <c r="BH87">
        <v>501</v>
      </c>
      <c r="BI87">
        <v>0</v>
      </c>
      <c r="BJ87">
        <v>0</v>
      </c>
      <c r="BK87">
        <v>0</v>
      </c>
      <c r="BL87">
        <v>0</v>
      </c>
      <c r="BM87">
        <v>0</v>
      </c>
      <c r="BN87">
        <v>0</v>
      </c>
      <c r="BO87">
        <v>0</v>
      </c>
      <c r="BP87">
        <v>0</v>
      </c>
      <c r="BQ87">
        <v>0</v>
      </c>
      <c r="BR87">
        <v>0</v>
      </c>
      <c r="BS87">
        <v>0</v>
      </c>
      <c r="BT87">
        <v>0</v>
      </c>
      <c r="BU87">
        <v>0</v>
      </c>
      <c r="BV87">
        <v>0</v>
      </c>
      <c r="BW87">
        <v>0</v>
      </c>
      <c r="BX87">
        <v>0</v>
      </c>
      <c r="BY87">
        <v>0</v>
      </c>
      <c r="BZ87">
        <v>0</v>
      </c>
      <c r="CA87">
        <v>0</v>
      </c>
      <c r="CB87">
        <v>4.3478260869565223E-2</v>
      </c>
      <c r="CC87">
        <v>0</v>
      </c>
      <c r="CD87">
        <v>0</v>
      </c>
      <c r="CE87">
        <v>0</v>
      </c>
      <c r="CF87">
        <v>0</v>
      </c>
      <c r="CI87" s="39">
        <v>501</v>
      </c>
      <c r="CJ87" s="39">
        <v>1</v>
      </c>
      <c r="CK87" s="2">
        <v>501</v>
      </c>
      <c r="CL87" s="39" t="s">
        <v>392</v>
      </c>
      <c r="CM87" s="39" t="s">
        <v>393</v>
      </c>
      <c r="CN87" s="39" t="s">
        <v>394</v>
      </c>
      <c r="CO87" s="39" t="s">
        <v>395</v>
      </c>
      <c r="CP87" s="39" t="s">
        <v>656</v>
      </c>
    </row>
    <row r="88" spans="4:94" x14ac:dyDescent="0.25">
      <c r="D88">
        <v>507</v>
      </c>
      <c r="E88">
        <v>0</v>
      </c>
      <c r="F88">
        <v>0</v>
      </c>
      <c r="G88">
        <v>0</v>
      </c>
      <c r="H88">
        <v>0.1</v>
      </c>
      <c r="I88">
        <v>0</v>
      </c>
      <c r="J88">
        <v>0</v>
      </c>
      <c r="K88">
        <v>0</v>
      </c>
      <c r="L88">
        <v>0</v>
      </c>
      <c r="M88">
        <v>0</v>
      </c>
      <c r="N88">
        <v>0</v>
      </c>
      <c r="O88">
        <v>0</v>
      </c>
      <c r="P88">
        <v>0</v>
      </c>
      <c r="Q88">
        <v>0</v>
      </c>
      <c r="R88">
        <v>0</v>
      </c>
      <c r="S88">
        <v>0</v>
      </c>
      <c r="T88">
        <v>0</v>
      </c>
      <c r="U88">
        <v>0</v>
      </c>
      <c r="V88">
        <v>0</v>
      </c>
      <c r="W88">
        <v>0</v>
      </c>
      <c r="X88">
        <v>0</v>
      </c>
      <c r="Y88">
        <v>0</v>
      </c>
      <c r="Z88">
        <v>0</v>
      </c>
      <c r="AA88">
        <v>0</v>
      </c>
      <c r="AB88">
        <v>0</v>
      </c>
      <c r="AF88">
        <v>507</v>
      </c>
      <c r="AG88">
        <v>0</v>
      </c>
      <c r="AH88">
        <v>0</v>
      </c>
      <c r="AI88">
        <v>0</v>
      </c>
      <c r="AJ88">
        <v>0.1</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H88">
        <v>507</v>
      </c>
      <c r="BI88">
        <v>0</v>
      </c>
      <c r="BJ88">
        <v>0</v>
      </c>
      <c r="BK88">
        <v>0</v>
      </c>
      <c r="BL88">
        <v>0.1</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I88" s="39">
        <v>507</v>
      </c>
      <c r="CJ88" s="39">
        <v>1</v>
      </c>
      <c r="CK88" s="2">
        <v>507</v>
      </c>
      <c r="CL88" s="39" t="s">
        <v>396</v>
      </c>
      <c r="CM88" s="39" t="s">
        <v>397</v>
      </c>
      <c r="CN88" s="39" t="s">
        <v>398</v>
      </c>
      <c r="CO88" s="39" t="s">
        <v>399</v>
      </c>
      <c r="CP88" s="39" t="s">
        <v>399</v>
      </c>
    </row>
    <row r="89" spans="4:94" x14ac:dyDescent="0.25">
      <c r="D89">
        <v>526</v>
      </c>
      <c r="E89">
        <v>8.4210526315789486E-2</v>
      </c>
      <c r="F89">
        <v>0</v>
      </c>
      <c r="G89">
        <v>7.4766355137524318E-2</v>
      </c>
      <c r="H89">
        <v>0.1</v>
      </c>
      <c r="I89">
        <v>0.11428571428186518</v>
      </c>
      <c r="J89">
        <v>5.6737588652482275E-2</v>
      </c>
      <c r="K89">
        <v>7.9207920792079195E-2</v>
      </c>
      <c r="L89">
        <v>6.1302681992337155E-2</v>
      </c>
      <c r="M89">
        <v>8.4210526315789486E-2</v>
      </c>
      <c r="N89">
        <v>5.4421768707482998E-2</v>
      </c>
      <c r="O89">
        <v>8.7912087912087919E-2</v>
      </c>
      <c r="P89">
        <v>4.7619047619047623E-2</v>
      </c>
      <c r="Q89">
        <v>0</v>
      </c>
      <c r="R89">
        <v>4.8484848484848464E-2</v>
      </c>
      <c r="S89">
        <v>3.5087719298245612E-2</v>
      </c>
      <c r="T89">
        <v>0.10526315789074882</v>
      </c>
      <c r="U89">
        <v>3.7558685446009391E-2</v>
      </c>
      <c r="V89">
        <v>7.4074074071511911E-2</v>
      </c>
      <c r="W89">
        <v>5.0632911392405063E-2</v>
      </c>
      <c r="X89">
        <v>0</v>
      </c>
      <c r="Y89">
        <v>4.790419161676647E-2</v>
      </c>
      <c r="Z89">
        <v>8.7912087905341663E-2</v>
      </c>
      <c r="AA89">
        <v>3.7558685446009391E-2</v>
      </c>
      <c r="AB89">
        <v>5.369127516778522E-2</v>
      </c>
      <c r="AF89" s="3">
        <v>526</v>
      </c>
      <c r="AG89">
        <v>8.4210526315789486E-2</v>
      </c>
      <c r="AH89">
        <v>0</v>
      </c>
      <c r="AI89">
        <v>7.4766355137524318E-2</v>
      </c>
      <c r="AJ89">
        <v>0.1</v>
      </c>
      <c r="AK89">
        <v>0.11428571428186518</v>
      </c>
      <c r="AL89">
        <v>5.6737588652482275E-2</v>
      </c>
      <c r="AM89">
        <v>7.9207920792079195E-2</v>
      </c>
      <c r="AN89">
        <v>6.1302681992337155E-2</v>
      </c>
      <c r="AO89">
        <v>8.4210526315789486E-2</v>
      </c>
      <c r="AP89">
        <v>5.4421768707482998E-2</v>
      </c>
      <c r="AQ89">
        <v>8.7912087912087919E-2</v>
      </c>
      <c r="AR89">
        <v>4.7619047619047623E-2</v>
      </c>
      <c r="AS89">
        <v>0</v>
      </c>
      <c r="AT89">
        <v>4.8484848484848464E-2</v>
      </c>
      <c r="AU89">
        <v>3.5087719298245612E-2</v>
      </c>
      <c r="AV89">
        <v>0.10526315789074882</v>
      </c>
      <c r="AW89">
        <v>3.7558685446009391E-2</v>
      </c>
      <c r="AX89">
        <v>7.4074074071511911E-2</v>
      </c>
      <c r="AY89">
        <v>5.0632911392405063E-2</v>
      </c>
      <c r="AZ89">
        <v>0</v>
      </c>
      <c r="BA89">
        <v>4.790419161676647E-2</v>
      </c>
      <c r="BB89">
        <v>8.7912087905341663E-2</v>
      </c>
      <c r="BC89">
        <v>3.7558685446009391E-2</v>
      </c>
      <c r="BD89">
        <v>5.369127516778522E-2</v>
      </c>
      <c r="BH89" s="3">
        <v>526</v>
      </c>
      <c r="BI89" s="3">
        <v>0</v>
      </c>
      <c r="BJ89" s="3">
        <v>0</v>
      </c>
      <c r="BK89" s="3">
        <v>0</v>
      </c>
      <c r="BL89" s="3">
        <v>0</v>
      </c>
      <c r="BM89" s="3">
        <v>0</v>
      </c>
      <c r="BN89" s="3">
        <v>0</v>
      </c>
      <c r="BO89" s="3">
        <v>0</v>
      </c>
      <c r="BP89" s="3">
        <v>0</v>
      </c>
      <c r="BQ89" s="3">
        <v>0</v>
      </c>
      <c r="BR89" s="3">
        <v>0</v>
      </c>
      <c r="BS89" s="3">
        <v>0</v>
      </c>
      <c r="BT89" s="3">
        <v>0</v>
      </c>
      <c r="BU89" s="3">
        <v>0</v>
      </c>
      <c r="BV89" s="3">
        <v>0</v>
      </c>
      <c r="BW89" s="3">
        <v>0</v>
      </c>
      <c r="BX89" s="3">
        <v>0</v>
      </c>
      <c r="BY89" s="3">
        <v>0</v>
      </c>
      <c r="BZ89" s="3">
        <v>0</v>
      </c>
      <c r="CA89" s="3">
        <v>0</v>
      </c>
      <c r="CB89" s="3">
        <v>0</v>
      </c>
      <c r="CC89" s="3">
        <v>0</v>
      </c>
      <c r="CD89" s="3">
        <v>0</v>
      </c>
      <c r="CE89" s="3">
        <v>0</v>
      </c>
      <c r="CF89" s="3">
        <v>0</v>
      </c>
      <c r="CI89" s="39">
        <v>526</v>
      </c>
      <c r="CJ89" s="39">
        <v>1</v>
      </c>
      <c r="CK89" s="2">
        <v>526</v>
      </c>
      <c r="CL89" s="39" t="s">
        <v>400</v>
      </c>
      <c r="CM89" s="39" t="s">
        <v>401</v>
      </c>
      <c r="CN89" s="39" t="s">
        <v>402</v>
      </c>
      <c r="CO89" s="39" t="s">
        <v>403</v>
      </c>
      <c r="CP89" s="39" t="s">
        <v>657</v>
      </c>
    </row>
    <row r="90" spans="4:94" x14ac:dyDescent="0.25">
      <c r="D90">
        <v>539</v>
      </c>
      <c r="E90">
        <v>0</v>
      </c>
      <c r="F90">
        <v>0</v>
      </c>
      <c r="G90">
        <v>0</v>
      </c>
      <c r="H90">
        <v>0</v>
      </c>
      <c r="I90">
        <v>0</v>
      </c>
      <c r="J90">
        <v>0</v>
      </c>
      <c r="K90">
        <v>0</v>
      </c>
      <c r="L90">
        <v>0</v>
      </c>
      <c r="M90">
        <v>0</v>
      </c>
      <c r="N90">
        <v>0</v>
      </c>
      <c r="O90">
        <v>0</v>
      </c>
      <c r="P90">
        <v>0</v>
      </c>
      <c r="Q90">
        <v>0</v>
      </c>
      <c r="R90">
        <v>0</v>
      </c>
      <c r="S90">
        <v>0</v>
      </c>
      <c r="T90">
        <v>0</v>
      </c>
      <c r="U90">
        <v>0</v>
      </c>
      <c r="V90">
        <v>0</v>
      </c>
      <c r="W90">
        <v>0</v>
      </c>
      <c r="X90">
        <v>0</v>
      </c>
      <c r="Y90">
        <v>4.790419161676647E-2</v>
      </c>
      <c r="Z90">
        <v>0</v>
      </c>
      <c r="AA90">
        <v>0</v>
      </c>
      <c r="AB90">
        <v>0</v>
      </c>
      <c r="AF90">
        <v>539</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4.790419161676647E-2</v>
      </c>
      <c r="BB90">
        <v>0</v>
      </c>
      <c r="BC90">
        <v>0</v>
      </c>
      <c r="BD90">
        <v>0</v>
      </c>
      <c r="BH90">
        <v>539</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4.790419161676647E-2</v>
      </c>
      <c r="CD90">
        <v>0</v>
      </c>
      <c r="CE90">
        <v>0</v>
      </c>
      <c r="CF90">
        <v>0</v>
      </c>
      <c r="CI90" s="39">
        <v>539</v>
      </c>
      <c r="CJ90" s="39">
        <v>1</v>
      </c>
      <c r="CK90" s="2">
        <v>539</v>
      </c>
      <c r="CL90" s="39" t="s">
        <v>404</v>
      </c>
      <c r="CM90" s="39" t="s">
        <v>405</v>
      </c>
      <c r="CN90" s="39" t="s">
        <v>406</v>
      </c>
      <c r="CO90" s="39" t="s">
        <v>407</v>
      </c>
      <c r="CP90" s="39" t="s">
        <v>602</v>
      </c>
    </row>
    <row r="91" spans="4:94" x14ac:dyDescent="0.25">
      <c r="D91">
        <v>542</v>
      </c>
      <c r="E91">
        <v>0</v>
      </c>
      <c r="F91">
        <v>0</v>
      </c>
      <c r="G91">
        <v>0</v>
      </c>
      <c r="H91">
        <v>0</v>
      </c>
      <c r="I91">
        <v>0</v>
      </c>
      <c r="J91">
        <v>0</v>
      </c>
      <c r="K91">
        <v>0</v>
      </c>
      <c r="L91">
        <v>3.0651340996168581E-2</v>
      </c>
      <c r="M91">
        <v>0</v>
      </c>
      <c r="N91">
        <v>0</v>
      </c>
      <c r="O91">
        <v>0</v>
      </c>
      <c r="P91">
        <v>0</v>
      </c>
      <c r="Q91">
        <v>0</v>
      </c>
      <c r="R91">
        <v>0</v>
      </c>
      <c r="S91">
        <v>0</v>
      </c>
      <c r="T91">
        <v>0</v>
      </c>
      <c r="U91">
        <v>0</v>
      </c>
      <c r="V91">
        <v>0</v>
      </c>
      <c r="W91">
        <v>5.0632911392405076E-2</v>
      </c>
      <c r="X91">
        <v>0</v>
      </c>
      <c r="Y91">
        <v>0</v>
      </c>
      <c r="Z91">
        <v>0</v>
      </c>
      <c r="AA91">
        <v>0</v>
      </c>
      <c r="AB91">
        <v>0</v>
      </c>
      <c r="AF91">
        <v>542</v>
      </c>
      <c r="AG91">
        <v>0</v>
      </c>
      <c r="AH91">
        <v>0</v>
      </c>
      <c r="AI91">
        <v>0</v>
      </c>
      <c r="AJ91">
        <v>0</v>
      </c>
      <c r="AK91">
        <v>0</v>
      </c>
      <c r="AL91">
        <v>0</v>
      </c>
      <c r="AM91">
        <v>0</v>
      </c>
      <c r="AN91">
        <v>3.0651340996168581E-2</v>
      </c>
      <c r="AO91">
        <v>0</v>
      </c>
      <c r="AP91">
        <v>0</v>
      </c>
      <c r="AQ91">
        <v>0</v>
      </c>
      <c r="AR91">
        <v>0</v>
      </c>
      <c r="AS91">
        <v>0</v>
      </c>
      <c r="AT91">
        <v>0</v>
      </c>
      <c r="AU91">
        <v>0</v>
      </c>
      <c r="AV91">
        <v>0</v>
      </c>
      <c r="AW91">
        <v>0</v>
      </c>
      <c r="AX91">
        <v>0</v>
      </c>
      <c r="AY91">
        <v>5.0632911392405076E-2</v>
      </c>
      <c r="AZ91">
        <v>0</v>
      </c>
      <c r="BA91">
        <v>0</v>
      </c>
      <c r="BB91">
        <v>0</v>
      </c>
      <c r="BC91">
        <v>0</v>
      </c>
      <c r="BD91">
        <v>0</v>
      </c>
      <c r="BH91">
        <v>542</v>
      </c>
      <c r="BI91">
        <v>0</v>
      </c>
      <c r="BJ91">
        <v>0</v>
      </c>
      <c r="BK91">
        <v>0</v>
      </c>
      <c r="BL91">
        <v>0</v>
      </c>
      <c r="BM91">
        <v>0</v>
      </c>
      <c r="BN91">
        <v>0</v>
      </c>
      <c r="BO91">
        <v>0</v>
      </c>
      <c r="BP91">
        <v>3.0651340996168581E-2</v>
      </c>
      <c r="BQ91">
        <v>0</v>
      </c>
      <c r="BR91">
        <v>0</v>
      </c>
      <c r="BS91">
        <v>0</v>
      </c>
      <c r="BT91">
        <v>0</v>
      </c>
      <c r="BU91">
        <v>0</v>
      </c>
      <c r="BV91">
        <v>0</v>
      </c>
      <c r="BW91">
        <v>0</v>
      </c>
      <c r="BX91">
        <v>0</v>
      </c>
      <c r="BY91">
        <v>0</v>
      </c>
      <c r="BZ91">
        <v>0</v>
      </c>
      <c r="CA91">
        <v>5.0632911392405076E-2</v>
      </c>
      <c r="CB91">
        <v>0</v>
      </c>
      <c r="CC91">
        <v>0</v>
      </c>
      <c r="CD91">
        <v>0</v>
      </c>
      <c r="CE91">
        <v>0</v>
      </c>
      <c r="CF91">
        <v>0</v>
      </c>
      <c r="CI91" s="39">
        <v>542</v>
      </c>
      <c r="CJ91" s="39">
        <v>1</v>
      </c>
      <c r="CK91" s="2">
        <v>542</v>
      </c>
      <c r="CL91" s="39" t="s">
        <v>408</v>
      </c>
      <c r="CM91" s="39" t="s">
        <v>409</v>
      </c>
      <c r="CN91" s="39" t="s">
        <v>410</v>
      </c>
      <c r="CO91" s="39" t="s">
        <v>411</v>
      </c>
      <c r="CP91" s="39" t="s">
        <v>658</v>
      </c>
    </row>
    <row r="92" spans="4:94" x14ac:dyDescent="0.25">
      <c r="D92">
        <v>543</v>
      </c>
      <c r="E92">
        <v>0</v>
      </c>
      <c r="F92">
        <v>0</v>
      </c>
      <c r="G92">
        <v>0</v>
      </c>
      <c r="H92">
        <v>0</v>
      </c>
      <c r="I92">
        <v>0</v>
      </c>
      <c r="J92">
        <v>0</v>
      </c>
      <c r="K92">
        <v>0</v>
      </c>
      <c r="L92">
        <v>0</v>
      </c>
      <c r="M92">
        <v>0</v>
      </c>
      <c r="N92">
        <v>0</v>
      </c>
      <c r="O92">
        <v>0</v>
      </c>
      <c r="P92">
        <v>0</v>
      </c>
      <c r="Q92">
        <v>0</v>
      </c>
      <c r="R92">
        <v>0</v>
      </c>
      <c r="S92">
        <v>0</v>
      </c>
      <c r="T92">
        <v>0</v>
      </c>
      <c r="U92">
        <v>0</v>
      </c>
      <c r="V92">
        <v>0</v>
      </c>
      <c r="W92">
        <v>0</v>
      </c>
      <c r="X92">
        <v>4.3478260869565223E-2</v>
      </c>
      <c r="Y92">
        <v>0</v>
      </c>
      <c r="Z92">
        <v>0</v>
      </c>
      <c r="AA92">
        <v>0</v>
      </c>
      <c r="AB92">
        <v>0</v>
      </c>
      <c r="AF92">
        <v>543</v>
      </c>
      <c r="AG92">
        <v>0</v>
      </c>
      <c r="AH92">
        <v>0</v>
      </c>
      <c r="AI92">
        <v>0</v>
      </c>
      <c r="AJ92">
        <v>0</v>
      </c>
      <c r="AK92">
        <v>0</v>
      </c>
      <c r="AL92">
        <v>0</v>
      </c>
      <c r="AM92">
        <v>0</v>
      </c>
      <c r="AN92">
        <v>0</v>
      </c>
      <c r="AO92">
        <v>0</v>
      </c>
      <c r="AP92">
        <v>0</v>
      </c>
      <c r="AQ92">
        <v>0</v>
      </c>
      <c r="AR92">
        <v>0</v>
      </c>
      <c r="AS92">
        <v>0</v>
      </c>
      <c r="AT92">
        <v>0</v>
      </c>
      <c r="AU92">
        <v>0</v>
      </c>
      <c r="AV92">
        <v>0</v>
      </c>
      <c r="AW92">
        <v>0</v>
      </c>
      <c r="AX92">
        <v>0</v>
      </c>
      <c r="AY92">
        <v>0</v>
      </c>
      <c r="AZ92">
        <v>4.3478260869565223E-2</v>
      </c>
      <c r="BA92">
        <v>0</v>
      </c>
      <c r="BB92">
        <v>0</v>
      </c>
      <c r="BC92">
        <v>0</v>
      </c>
      <c r="BD92">
        <v>0</v>
      </c>
      <c r="BH92">
        <v>543</v>
      </c>
      <c r="BI92">
        <v>0</v>
      </c>
      <c r="BJ92">
        <v>0</v>
      </c>
      <c r="BK92">
        <v>0</v>
      </c>
      <c r="BL92">
        <v>0</v>
      </c>
      <c r="BM92">
        <v>0</v>
      </c>
      <c r="BN92">
        <v>0</v>
      </c>
      <c r="BO92">
        <v>0</v>
      </c>
      <c r="BP92">
        <v>0</v>
      </c>
      <c r="BQ92">
        <v>0</v>
      </c>
      <c r="BR92">
        <v>0</v>
      </c>
      <c r="BS92">
        <v>0</v>
      </c>
      <c r="BT92">
        <v>0</v>
      </c>
      <c r="BU92">
        <v>0</v>
      </c>
      <c r="BV92">
        <v>0</v>
      </c>
      <c r="BW92">
        <v>0</v>
      </c>
      <c r="BX92">
        <v>0</v>
      </c>
      <c r="BY92">
        <v>0</v>
      </c>
      <c r="BZ92">
        <v>0</v>
      </c>
      <c r="CA92">
        <v>0</v>
      </c>
      <c r="CB92">
        <v>4.3478260869565223E-2</v>
      </c>
      <c r="CC92">
        <v>0</v>
      </c>
      <c r="CD92">
        <v>0</v>
      </c>
      <c r="CE92">
        <v>0</v>
      </c>
      <c r="CF92">
        <v>0</v>
      </c>
      <c r="CI92" s="39">
        <v>543</v>
      </c>
      <c r="CJ92" s="39">
        <v>1</v>
      </c>
      <c r="CK92" s="2">
        <v>543</v>
      </c>
      <c r="CL92" s="39" t="s">
        <v>412</v>
      </c>
      <c r="CM92" s="39" t="s">
        <v>413</v>
      </c>
      <c r="CN92" s="39" t="s">
        <v>414</v>
      </c>
      <c r="CO92" s="39" t="s">
        <v>415</v>
      </c>
      <c r="CP92" s="39" t="s">
        <v>653</v>
      </c>
    </row>
    <row r="93" spans="4:94" x14ac:dyDescent="0.25">
      <c r="D93">
        <v>553</v>
      </c>
      <c r="E93">
        <v>0</v>
      </c>
      <c r="F93">
        <v>0</v>
      </c>
      <c r="G93">
        <v>0</v>
      </c>
      <c r="H93">
        <v>0</v>
      </c>
      <c r="I93">
        <v>0</v>
      </c>
      <c r="J93">
        <v>0</v>
      </c>
      <c r="K93">
        <v>0</v>
      </c>
      <c r="L93">
        <v>0</v>
      </c>
      <c r="M93">
        <v>0</v>
      </c>
      <c r="N93">
        <v>0</v>
      </c>
      <c r="O93">
        <v>0</v>
      </c>
      <c r="P93">
        <v>0</v>
      </c>
      <c r="Q93">
        <v>0</v>
      </c>
      <c r="R93">
        <v>0</v>
      </c>
      <c r="S93">
        <v>0</v>
      </c>
      <c r="T93">
        <v>0</v>
      </c>
      <c r="U93">
        <v>0</v>
      </c>
      <c r="V93">
        <v>0</v>
      </c>
      <c r="W93">
        <v>5.0632911392405076E-2</v>
      </c>
      <c r="X93">
        <v>0</v>
      </c>
      <c r="Y93">
        <v>0</v>
      </c>
      <c r="Z93">
        <v>0</v>
      </c>
      <c r="AA93">
        <v>0</v>
      </c>
      <c r="AB93">
        <v>0</v>
      </c>
      <c r="AF93">
        <v>553</v>
      </c>
      <c r="AG93">
        <v>0</v>
      </c>
      <c r="AH93">
        <v>0</v>
      </c>
      <c r="AI93">
        <v>0</v>
      </c>
      <c r="AJ93">
        <v>0</v>
      </c>
      <c r="AK93">
        <v>0</v>
      </c>
      <c r="AL93">
        <v>0</v>
      </c>
      <c r="AM93">
        <v>0</v>
      </c>
      <c r="AN93">
        <v>0</v>
      </c>
      <c r="AO93">
        <v>0</v>
      </c>
      <c r="AP93">
        <v>0</v>
      </c>
      <c r="AQ93">
        <v>0</v>
      </c>
      <c r="AR93">
        <v>0</v>
      </c>
      <c r="AS93">
        <v>0</v>
      </c>
      <c r="AT93">
        <v>0</v>
      </c>
      <c r="AU93">
        <v>0</v>
      </c>
      <c r="AV93">
        <v>0</v>
      </c>
      <c r="AW93">
        <v>0</v>
      </c>
      <c r="AX93">
        <v>0</v>
      </c>
      <c r="AY93">
        <v>5.0632911392405076E-2</v>
      </c>
      <c r="AZ93">
        <v>0</v>
      </c>
      <c r="BA93">
        <v>0</v>
      </c>
      <c r="BB93">
        <v>0</v>
      </c>
      <c r="BC93">
        <v>0</v>
      </c>
      <c r="BD93">
        <v>0</v>
      </c>
      <c r="BH93">
        <v>553</v>
      </c>
      <c r="BI93">
        <v>0</v>
      </c>
      <c r="BJ93">
        <v>0</v>
      </c>
      <c r="BK93">
        <v>0</v>
      </c>
      <c r="BL93">
        <v>0</v>
      </c>
      <c r="BM93">
        <v>0</v>
      </c>
      <c r="BN93">
        <v>0</v>
      </c>
      <c r="BO93">
        <v>0</v>
      </c>
      <c r="BP93">
        <v>0</v>
      </c>
      <c r="BQ93">
        <v>0</v>
      </c>
      <c r="BR93">
        <v>0</v>
      </c>
      <c r="BS93">
        <v>0</v>
      </c>
      <c r="BT93">
        <v>0</v>
      </c>
      <c r="BU93">
        <v>0</v>
      </c>
      <c r="BV93">
        <v>0</v>
      </c>
      <c r="BW93">
        <v>0</v>
      </c>
      <c r="BX93">
        <v>0</v>
      </c>
      <c r="BY93">
        <v>0</v>
      </c>
      <c r="BZ93">
        <v>0</v>
      </c>
      <c r="CA93">
        <v>5.0632911392405076E-2</v>
      </c>
      <c r="CB93">
        <v>0</v>
      </c>
      <c r="CC93">
        <v>0</v>
      </c>
      <c r="CD93">
        <v>0</v>
      </c>
      <c r="CE93">
        <v>0</v>
      </c>
      <c r="CF93">
        <v>0</v>
      </c>
      <c r="CI93" s="39">
        <v>553</v>
      </c>
      <c r="CJ93" s="39">
        <v>1</v>
      </c>
      <c r="CK93" s="2">
        <v>553</v>
      </c>
      <c r="CL93" s="39" t="s">
        <v>416</v>
      </c>
      <c r="CM93" s="39" t="s">
        <v>417</v>
      </c>
      <c r="CN93" s="39" t="s">
        <v>418</v>
      </c>
      <c r="CO93" s="39" t="s">
        <v>419</v>
      </c>
      <c r="CP93" s="39" t="s">
        <v>659</v>
      </c>
    </row>
    <row r="94" spans="4:94" x14ac:dyDescent="0.25">
      <c r="D94">
        <v>563</v>
      </c>
      <c r="E94">
        <v>0</v>
      </c>
      <c r="F94">
        <v>0</v>
      </c>
      <c r="G94">
        <v>0</v>
      </c>
      <c r="H94">
        <v>0</v>
      </c>
      <c r="I94">
        <v>0</v>
      </c>
      <c r="J94">
        <v>0</v>
      </c>
      <c r="K94">
        <v>0</v>
      </c>
      <c r="L94">
        <v>0</v>
      </c>
      <c r="M94">
        <v>0</v>
      </c>
      <c r="N94">
        <v>0</v>
      </c>
      <c r="O94">
        <v>0</v>
      </c>
      <c r="P94">
        <v>0</v>
      </c>
      <c r="Q94">
        <v>0</v>
      </c>
      <c r="R94">
        <v>0</v>
      </c>
      <c r="S94">
        <v>0</v>
      </c>
      <c r="T94">
        <v>0</v>
      </c>
      <c r="U94">
        <v>0</v>
      </c>
      <c r="V94">
        <v>0</v>
      </c>
      <c r="W94">
        <v>5.0632911392405076E-2</v>
      </c>
      <c r="X94">
        <v>0</v>
      </c>
      <c r="Y94">
        <v>0</v>
      </c>
      <c r="Z94">
        <v>0</v>
      </c>
      <c r="AA94">
        <v>0</v>
      </c>
      <c r="AB94">
        <v>0</v>
      </c>
      <c r="AF94">
        <v>563</v>
      </c>
      <c r="AG94">
        <v>0</v>
      </c>
      <c r="AH94">
        <v>0</v>
      </c>
      <c r="AI94">
        <v>0</v>
      </c>
      <c r="AJ94">
        <v>0</v>
      </c>
      <c r="AK94">
        <v>0</v>
      </c>
      <c r="AL94">
        <v>0</v>
      </c>
      <c r="AM94">
        <v>0</v>
      </c>
      <c r="AN94">
        <v>0</v>
      </c>
      <c r="AO94">
        <v>0</v>
      </c>
      <c r="AP94">
        <v>0</v>
      </c>
      <c r="AQ94">
        <v>0</v>
      </c>
      <c r="AR94">
        <v>0</v>
      </c>
      <c r="AS94">
        <v>0</v>
      </c>
      <c r="AT94">
        <v>0</v>
      </c>
      <c r="AU94">
        <v>0</v>
      </c>
      <c r="AV94">
        <v>0</v>
      </c>
      <c r="AW94">
        <v>0</v>
      </c>
      <c r="AX94">
        <v>0</v>
      </c>
      <c r="AY94">
        <v>5.0632911392405076E-2</v>
      </c>
      <c r="AZ94">
        <v>0</v>
      </c>
      <c r="BA94">
        <v>0</v>
      </c>
      <c r="BB94">
        <v>0</v>
      </c>
      <c r="BC94">
        <v>0</v>
      </c>
      <c r="BD94">
        <v>0</v>
      </c>
      <c r="BH94">
        <v>563</v>
      </c>
      <c r="BI94">
        <v>0</v>
      </c>
      <c r="BJ94">
        <v>0</v>
      </c>
      <c r="BK94">
        <v>0</v>
      </c>
      <c r="BL94">
        <v>0</v>
      </c>
      <c r="BM94">
        <v>0</v>
      </c>
      <c r="BN94">
        <v>0</v>
      </c>
      <c r="BO94">
        <v>0</v>
      </c>
      <c r="BP94">
        <v>0</v>
      </c>
      <c r="BQ94">
        <v>0</v>
      </c>
      <c r="BR94">
        <v>0</v>
      </c>
      <c r="BS94">
        <v>0</v>
      </c>
      <c r="BT94">
        <v>0</v>
      </c>
      <c r="BU94">
        <v>0</v>
      </c>
      <c r="BV94">
        <v>0</v>
      </c>
      <c r="BW94">
        <v>0</v>
      </c>
      <c r="BX94">
        <v>0</v>
      </c>
      <c r="BY94">
        <v>0</v>
      </c>
      <c r="BZ94">
        <v>0</v>
      </c>
      <c r="CA94">
        <v>5.0632911392405076E-2</v>
      </c>
      <c r="CB94">
        <v>0</v>
      </c>
      <c r="CC94">
        <v>0</v>
      </c>
      <c r="CD94">
        <v>0</v>
      </c>
      <c r="CE94">
        <v>0</v>
      </c>
      <c r="CF94">
        <v>0</v>
      </c>
      <c r="CI94" s="39">
        <v>563</v>
      </c>
      <c r="CJ94" s="39">
        <v>1</v>
      </c>
      <c r="CK94" s="2">
        <v>563</v>
      </c>
      <c r="CL94" s="39" t="s">
        <v>420</v>
      </c>
      <c r="CM94" s="39" t="s">
        <v>421</v>
      </c>
      <c r="CN94" s="39" t="s">
        <v>422</v>
      </c>
      <c r="CO94" s="39" t="s">
        <v>423</v>
      </c>
      <c r="CP94" s="39" t="s">
        <v>660</v>
      </c>
    </row>
    <row r="95" spans="4:94" x14ac:dyDescent="0.25">
      <c r="D95">
        <v>567</v>
      </c>
      <c r="E95">
        <v>0</v>
      </c>
      <c r="F95">
        <v>0</v>
      </c>
      <c r="G95">
        <v>0</v>
      </c>
      <c r="H95">
        <v>0</v>
      </c>
      <c r="I95">
        <v>0</v>
      </c>
      <c r="J95">
        <v>0</v>
      </c>
      <c r="K95">
        <v>0</v>
      </c>
      <c r="L95">
        <v>0</v>
      </c>
      <c r="M95">
        <v>8.4210526315789513E-2</v>
      </c>
      <c r="N95">
        <v>0</v>
      </c>
      <c r="O95">
        <v>0</v>
      </c>
      <c r="P95">
        <v>0</v>
      </c>
      <c r="Q95">
        <v>0</v>
      </c>
      <c r="R95">
        <v>0</v>
      </c>
      <c r="S95">
        <v>0</v>
      </c>
      <c r="T95">
        <v>0</v>
      </c>
      <c r="U95">
        <v>0</v>
      </c>
      <c r="V95">
        <v>0</v>
      </c>
      <c r="W95">
        <v>0</v>
      </c>
      <c r="X95">
        <v>0</v>
      </c>
      <c r="Y95">
        <v>0</v>
      </c>
      <c r="Z95">
        <v>0</v>
      </c>
      <c r="AA95">
        <v>0</v>
      </c>
      <c r="AB95">
        <v>0</v>
      </c>
      <c r="AF95">
        <v>567</v>
      </c>
      <c r="AG95">
        <v>0</v>
      </c>
      <c r="AH95">
        <v>0</v>
      </c>
      <c r="AI95">
        <v>0</v>
      </c>
      <c r="AJ95">
        <v>0</v>
      </c>
      <c r="AK95">
        <v>0</v>
      </c>
      <c r="AL95">
        <v>0</v>
      </c>
      <c r="AM95">
        <v>0</v>
      </c>
      <c r="AN95">
        <v>0</v>
      </c>
      <c r="AO95">
        <v>8.4210526315789513E-2</v>
      </c>
      <c r="AP95">
        <v>0</v>
      </c>
      <c r="AQ95">
        <v>0</v>
      </c>
      <c r="AR95">
        <v>0</v>
      </c>
      <c r="AS95">
        <v>0</v>
      </c>
      <c r="AT95">
        <v>0</v>
      </c>
      <c r="AU95">
        <v>0</v>
      </c>
      <c r="AV95">
        <v>0</v>
      </c>
      <c r="AW95">
        <v>0</v>
      </c>
      <c r="AX95">
        <v>0</v>
      </c>
      <c r="AY95">
        <v>0</v>
      </c>
      <c r="AZ95">
        <v>0</v>
      </c>
      <c r="BA95">
        <v>0</v>
      </c>
      <c r="BB95">
        <v>0</v>
      </c>
      <c r="BC95">
        <v>0</v>
      </c>
      <c r="BD95">
        <v>0</v>
      </c>
      <c r="BH95">
        <v>567</v>
      </c>
      <c r="BI95">
        <v>0</v>
      </c>
      <c r="BJ95">
        <v>0</v>
      </c>
      <c r="BK95">
        <v>0</v>
      </c>
      <c r="BL95">
        <v>0</v>
      </c>
      <c r="BM95">
        <v>0</v>
      </c>
      <c r="BN95">
        <v>0</v>
      </c>
      <c r="BO95">
        <v>0</v>
      </c>
      <c r="BP95">
        <v>0</v>
      </c>
      <c r="BQ95">
        <v>8.4210526315789513E-2</v>
      </c>
      <c r="BR95">
        <v>0</v>
      </c>
      <c r="BS95">
        <v>0</v>
      </c>
      <c r="BT95">
        <v>0</v>
      </c>
      <c r="BU95">
        <v>0</v>
      </c>
      <c r="BV95">
        <v>0</v>
      </c>
      <c r="BW95">
        <v>0</v>
      </c>
      <c r="BX95">
        <v>0</v>
      </c>
      <c r="BY95">
        <v>0</v>
      </c>
      <c r="BZ95">
        <v>0</v>
      </c>
      <c r="CA95">
        <v>0</v>
      </c>
      <c r="CB95">
        <v>0</v>
      </c>
      <c r="CC95">
        <v>0</v>
      </c>
      <c r="CD95">
        <v>0</v>
      </c>
      <c r="CE95">
        <v>0</v>
      </c>
      <c r="CF95">
        <v>0</v>
      </c>
      <c r="CI95" s="39">
        <v>567</v>
      </c>
      <c r="CJ95" s="39">
        <v>1</v>
      </c>
      <c r="CK95" s="2">
        <v>567</v>
      </c>
      <c r="CL95" s="39" t="s">
        <v>424</v>
      </c>
      <c r="CM95" s="39" t="s">
        <v>425</v>
      </c>
      <c r="CN95" s="39" t="s">
        <v>426</v>
      </c>
      <c r="CO95" s="39" t="s">
        <v>427</v>
      </c>
      <c r="CP95" s="39" t="s">
        <v>427</v>
      </c>
    </row>
    <row r="96" spans="4:94" x14ac:dyDescent="0.25">
      <c r="D96">
        <v>578</v>
      </c>
      <c r="E96">
        <v>0</v>
      </c>
      <c r="F96">
        <v>0</v>
      </c>
      <c r="G96">
        <v>0</v>
      </c>
      <c r="H96">
        <v>0</v>
      </c>
      <c r="I96">
        <v>0</v>
      </c>
      <c r="J96">
        <v>0</v>
      </c>
      <c r="K96">
        <v>0</v>
      </c>
      <c r="L96">
        <v>0</v>
      </c>
      <c r="M96">
        <v>0</v>
      </c>
      <c r="N96">
        <v>0</v>
      </c>
      <c r="O96">
        <v>0</v>
      </c>
      <c r="P96">
        <v>0</v>
      </c>
      <c r="Q96">
        <v>0</v>
      </c>
      <c r="R96">
        <v>0</v>
      </c>
      <c r="S96">
        <v>0</v>
      </c>
      <c r="T96">
        <v>0</v>
      </c>
      <c r="U96">
        <v>0</v>
      </c>
      <c r="V96">
        <v>0</v>
      </c>
      <c r="W96">
        <v>0</v>
      </c>
      <c r="X96">
        <v>4.3478260869565223E-2</v>
      </c>
      <c r="Y96">
        <v>0</v>
      </c>
      <c r="Z96">
        <v>0</v>
      </c>
      <c r="AA96">
        <v>0</v>
      </c>
      <c r="AB96">
        <v>0</v>
      </c>
      <c r="AF96">
        <v>578</v>
      </c>
      <c r="AG96">
        <v>0</v>
      </c>
      <c r="AH96">
        <v>0</v>
      </c>
      <c r="AI96">
        <v>0</v>
      </c>
      <c r="AJ96">
        <v>0</v>
      </c>
      <c r="AK96">
        <v>0</v>
      </c>
      <c r="AL96">
        <v>0</v>
      </c>
      <c r="AM96">
        <v>0</v>
      </c>
      <c r="AN96">
        <v>0</v>
      </c>
      <c r="AO96">
        <v>0</v>
      </c>
      <c r="AP96">
        <v>0</v>
      </c>
      <c r="AQ96">
        <v>0</v>
      </c>
      <c r="AR96">
        <v>0</v>
      </c>
      <c r="AS96">
        <v>0</v>
      </c>
      <c r="AT96">
        <v>0</v>
      </c>
      <c r="AU96">
        <v>0</v>
      </c>
      <c r="AV96">
        <v>0</v>
      </c>
      <c r="AW96">
        <v>0</v>
      </c>
      <c r="AX96">
        <v>0</v>
      </c>
      <c r="AY96">
        <v>0</v>
      </c>
      <c r="AZ96">
        <v>4.3478260869565223E-2</v>
      </c>
      <c r="BA96">
        <v>0</v>
      </c>
      <c r="BB96">
        <v>0</v>
      </c>
      <c r="BC96">
        <v>0</v>
      </c>
      <c r="BD96">
        <v>0</v>
      </c>
      <c r="BH96">
        <v>578</v>
      </c>
      <c r="BI96">
        <v>0</v>
      </c>
      <c r="BJ96">
        <v>0</v>
      </c>
      <c r="BK96">
        <v>0</v>
      </c>
      <c r="BL96">
        <v>0</v>
      </c>
      <c r="BM96">
        <v>0</v>
      </c>
      <c r="BN96">
        <v>0</v>
      </c>
      <c r="BO96">
        <v>0</v>
      </c>
      <c r="BP96">
        <v>0</v>
      </c>
      <c r="BQ96">
        <v>0</v>
      </c>
      <c r="BR96">
        <v>0</v>
      </c>
      <c r="BS96">
        <v>0</v>
      </c>
      <c r="BT96">
        <v>0</v>
      </c>
      <c r="BU96">
        <v>0</v>
      </c>
      <c r="BV96">
        <v>0</v>
      </c>
      <c r="BW96">
        <v>0</v>
      </c>
      <c r="BX96">
        <v>0</v>
      </c>
      <c r="BY96">
        <v>0</v>
      </c>
      <c r="BZ96">
        <v>0</v>
      </c>
      <c r="CA96">
        <v>0</v>
      </c>
      <c r="CB96">
        <v>4.3478260869565223E-2</v>
      </c>
      <c r="CC96">
        <v>0</v>
      </c>
      <c r="CD96">
        <v>0</v>
      </c>
      <c r="CE96">
        <v>0</v>
      </c>
      <c r="CF96">
        <v>0</v>
      </c>
      <c r="CI96" s="39">
        <v>578</v>
      </c>
      <c r="CJ96" s="39">
        <v>1</v>
      </c>
      <c r="CK96" s="2">
        <v>578</v>
      </c>
      <c r="CL96" s="39" t="s">
        <v>428</v>
      </c>
      <c r="CM96" s="39" t="s">
        <v>429</v>
      </c>
      <c r="CN96" s="39" t="s">
        <v>430</v>
      </c>
      <c r="CO96" s="39" t="s">
        <v>188</v>
      </c>
      <c r="CP96" s="39" t="s">
        <v>188</v>
      </c>
    </row>
    <row r="97" spans="4:94" x14ac:dyDescent="0.25">
      <c r="D97">
        <v>580</v>
      </c>
      <c r="E97">
        <v>0</v>
      </c>
      <c r="F97">
        <v>0</v>
      </c>
      <c r="G97">
        <v>0</v>
      </c>
      <c r="H97">
        <v>0</v>
      </c>
      <c r="I97">
        <v>0</v>
      </c>
      <c r="J97">
        <v>5.6737588652482261E-2</v>
      </c>
      <c r="K97">
        <v>0</v>
      </c>
      <c r="L97">
        <v>0</v>
      </c>
      <c r="M97">
        <v>0</v>
      </c>
      <c r="N97">
        <v>0</v>
      </c>
      <c r="O97">
        <v>0</v>
      </c>
      <c r="P97">
        <v>0</v>
      </c>
      <c r="Q97">
        <v>0</v>
      </c>
      <c r="R97">
        <v>0</v>
      </c>
      <c r="S97">
        <v>0</v>
      </c>
      <c r="T97">
        <v>0</v>
      </c>
      <c r="U97">
        <v>0</v>
      </c>
      <c r="V97">
        <v>0</v>
      </c>
      <c r="W97">
        <v>0</v>
      </c>
      <c r="X97">
        <v>0</v>
      </c>
      <c r="Y97">
        <v>0</v>
      </c>
      <c r="Z97">
        <v>0</v>
      </c>
      <c r="AA97">
        <v>0</v>
      </c>
      <c r="AB97">
        <v>0</v>
      </c>
      <c r="AF97">
        <v>580</v>
      </c>
      <c r="AG97">
        <v>0</v>
      </c>
      <c r="AH97">
        <v>0</v>
      </c>
      <c r="AI97">
        <v>0</v>
      </c>
      <c r="AJ97">
        <v>0</v>
      </c>
      <c r="AK97">
        <v>0</v>
      </c>
      <c r="AL97">
        <v>5.6737588652482261E-2</v>
      </c>
      <c r="AM97">
        <v>0</v>
      </c>
      <c r="AN97">
        <v>0</v>
      </c>
      <c r="AO97">
        <v>0</v>
      </c>
      <c r="AP97">
        <v>0</v>
      </c>
      <c r="AQ97">
        <v>0</v>
      </c>
      <c r="AR97">
        <v>0</v>
      </c>
      <c r="AS97">
        <v>0</v>
      </c>
      <c r="AT97">
        <v>0</v>
      </c>
      <c r="AU97">
        <v>0</v>
      </c>
      <c r="AV97">
        <v>0</v>
      </c>
      <c r="AW97">
        <v>0</v>
      </c>
      <c r="AX97">
        <v>0</v>
      </c>
      <c r="AY97">
        <v>0</v>
      </c>
      <c r="AZ97">
        <v>0</v>
      </c>
      <c r="BA97">
        <v>0</v>
      </c>
      <c r="BB97">
        <v>0</v>
      </c>
      <c r="BC97">
        <v>0</v>
      </c>
      <c r="BD97">
        <v>0</v>
      </c>
      <c r="BH97">
        <v>580</v>
      </c>
      <c r="BI97">
        <v>0</v>
      </c>
      <c r="BJ97">
        <v>0</v>
      </c>
      <c r="BK97">
        <v>0</v>
      </c>
      <c r="BL97">
        <v>0</v>
      </c>
      <c r="BM97">
        <v>0</v>
      </c>
      <c r="BN97">
        <v>5.6737588652482261E-2</v>
      </c>
      <c r="BO97">
        <v>0</v>
      </c>
      <c r="BP97">
        <v>0</v>
      </c>
      <c r="BQ97">
        <v>0</v>
      </c>
      <c r="BR97">
        <v>0</v>
      </c>
      <c r="BS97">
        <v>0</v>
      </c>
      <c r="BT97">
        <v>0</v>
      </c>
      <c r="BU97">
        <v>0</v>
      </c>
      <c r="BV97">
        <v>0</v>
      </c>
      <c r="BW97">
        <v>0</v>
      </c>
      <c r="BX97">
        <v>0</v>
      </c>
      <c r="BY97">
        <v>0</v>
      </c>
      <c r="BZ97">
        <v>0</v>
      </c>
      <c r="CA97">
        <v>0</v>
      </c>
      <c r="CB97">
        <v>0</v>
      </c>
      <c r="CC97">
        <v>0</v>
      </c>
      <c r="CD97">
        <v>0</v>
      </c>
      <c r="CE97">
        <v>0</v>
      </c>
      <c r="CF97">
        <v>0</v>
      </c>
      <c r="CI97" s="39">
        <v>580</v>
      </c>
      <c r="CJ97" s="39">
        <v>1</v>
      </c>
      <c r="CK97" s="2">
        <v>580</v>
      </c>
      <c r="CL97" s="39" t="s">
        <v>431</v>
      </c>
      <c r="CM97" s="39" t="s">
        <v>432</v>
      </c>
      <c r="CN97" s="39" t="s">
        <v>433</v>
      </c>
      <c r="CO97" s="39" t="s">
        <v>434</v>
      </c>
      <c r="CP97" s="39" t="s">
        <v>661</v>
      </c>
    </row>
    <row r="98" spans="4:94" x14ac:dyDescent="0.25">
      <c r="D98">
        <v>584</v>
      </c>
      <c r="E98">
        <v>0</v>
      </c>
      <c r="F98">
        <v>0</v>
      </c>
      <c r="G98">
        <v>0</v>
      </c>
      <c r="H98">
        <v>0</v>
      </c>
      <c r="I98">
        <v>0</v>
      </c>
      <c r="J98">
        <v>0</v>
      </c>
      <c r="K98">
        <v>0</v>
      </c>
      <c r="L98">
        <v>0</v>
      </c>
      <c r="M98">
        <v>0</v>
      </c>
      <c r="N98">
        <v>0</v>
      </c>
      <c r="O98">
        <v>0</v>
      </c>
      <c r="P98">
        <v>0</v>
      </c>
      <c r="Q98">
        <v>0</v>
      </c>
      <c r="R98">
        <v>0</v>
      </c>
      <c r="S98">
        <v>0</v>
      </c>
      <c r="T98">
        <v>0</v>
      </c>
      <c r="U98">
        <v>0</v>
      </c>
      <c r="V98">
        <v>0</v>
      </c>
      <c r="W98">
        <v>0</v>
      </c>
      <c r="X98">
        <v>4.3478260869565223E-2</v>
      </c>
      <c r="Y98">
        <v>0</v>
      </c>
      <c r="Z98">
        <v>0</v>
      </c>
      <c r="AA98">
        <v>0</v>
      </c>
      <c r="AB98">
        <v>0</v>
      </c>
      <c r="AF98">
        <v>584</v>
      </c>
      <c r="AG98">
        <v>0</v>
      </c>
      <c r="AH98">
        <v>0</v>
      </c>
      <c r="AI98">
        <v>0</v>
      </c>
      <c r="AJ98">
        <v>0</v>
      </c>
      <c r="AK98">
        <v>0</v>
      </c>
      <c r="AL98">
        <v>0</v>
      </c>
      <c r="AM98">
        <v>0</v>
      </c>
      <c r="AN98">
        <v>0</v>
      </c>
      <c r="AO98">
        <v>0</v>
      </c>
      <c r="AP98">
        <v>0</v>
      </c>
      <c r="AQ98">
        <v>0</v>
      </c>
      <c r="AR98">
        <v>0</v>
      </c>
      <c r="AS98">
        <v>0</v>
      </c>
      <c r="AT98">
        <v>0</v>
      </c>
      <c r="AU98">
        <v>0</v>
      </c>
      <c r="AV98">
        <v>0</v>
      </c>
      <c r="AW98">
        <v>0</v>
      </c>
      <c r="AX98">
        <v>0</v>
      </c>
      <c r="AY98">
        <v>0</v>
      </c>
      <c r="AZ98">
        <v>4.3478260869565223E-2</v>
      </c>
      <c r="BA98">
        <v>0</v>
      </c>
      <c r="BB98">
        <v>0</v>
      </c>
      <c r="BC98">
        <v>0</v>
      </c>
      <c r="BD98">
        <v>0</v>
      </c>
      <c r="BH98">
        <v>584</v>
      </c>
      <c r="BI98">
        <v>0</v>
      </c>
      <c r="BJ98">
        <v>0</v>
      </c>
      <c r="BK98">
        <v>0</v>
      </c>
      <c r="BL98">
        <v>0</v>
      </c>
      <c r="BM98">
        <v>0</v>
      </c>
      <c r="BN98">
        <v>0</v>
      </c>
      <c r="BO98">
        <v>0</v>
      </c>
      <c r="BP98">
        <v>0</v>
      </c>
      <c r="BQ98">
        <v>0</v>
      </c>
      <c r="BR98">
        <v>0</v>
      </c>
      <c r="BS98">
        <v>0</v>
      </c>
      <c r="BT98">
        <v>0</v>
      </c>
      <c r="BU98">
        <v>0</v>
      </c>
      <c r="BV98">
        <v>0</v>
      </c>
      <c r="BW98">
        <v>0</v>
      </c>
      <c r="BX98">
        <v>0</v>
      </c>
      <c r="BY98">
        <v>0</v>
      </c>
      <c r="BZ98">
        <v>0</v>
      </c>
      <c r="CA98">
        <v>0</v>
      </c>
      <c r="CB98">
        <v>4.3478260869565223E-2</v>
      </c>
      <c r="CC98">
        <v>0</v>
      </c>
      <c r="CD98">
        <v>0</v>
      </c>
      <c r="CE98">
        <v>0</v>
      </c>
      <c r="CF98">
        <v>0</v>
      </c>
      <c r="CI98" s="39">
        <v>584</v>
      </c>
      <c r="CJ98" s="39">
        <v>1</v>
      </c>
      <c r="CK98" s="2">
        <v>584</v>
      </c>
      <c r="CL98" s="39" t="s">
        <v>435</v>
      </c>
      <c r="CM98" s="39" t="s">
        <v>436</v>
      </c>
      <c r="CN98" s="39" t="s">
        <v>437</v>
      </c>
      <c r="CO98" s="39" t="s">
        <v>438</v>
      </c>
      <c r="CP98" s="39" t="s">
        <v>438</v>
      </c>
    </row>
    <row r="99" spans="4:94" x14ac:dyDescent="0.25">
      <c r="D99">
        <v>586</v>
      </c>
      <c r="E99">
        <v>0</v>
      </c>
      <c r="F99">
        <v>0</v>
      </c>
      <c r="G99">
        <v>0</v>
      </c>
      <c r="H99">
        <v>0</v>
      </c>
      <c r="I99">
        <v>0</v>
      </c>
      <c r="J99">
        <v>0</v>
      </c>
      <c r="K99">
        <v>0</v>
      </c>
      <c r="L99">
        <v>3.0651340996168581E-2</v>
      </c>
      <c r="M99">
        <v>0</v>
      </c>
      <c r="N99">
        <v>0</v>
      </c>
      <c r="O99">
        <v>0</v>
      </c>
      <c r="P99">
        <v>0</v>
      </c>
      <c r="Q99">
        <v>0</v>
      </c>
      <c r="R99">
        <v>0</v>
      </c>
      <c r="S99">
        <v>0</v>
      </c>
      <c r="T99">
        <v>0</v>
      </c>
      <c r="U99">
        <v>0</v>
      </c>
      <c r="V99">
        <v>0</v>
      </c>
      <c r="W99">
        <v>0</v>
      </c>
      <c r="X99">
        <v>0</v>
      </c>
      <c r="Y99">
        <v>0</v>
      </c>
      <c r="Z99">
        <v>0</v>
      </c>
      <c r="AA99">
        <v>0</v>
      </c>
      <c r="AB99">
        <v>0</v>
      </c>
      <c r="AF99">
        <v>586</v>
      </c>
      <c r="AG99">
        <v>0</v>
      </c>
      <c r="AH99">
        <v>0</v>
      </c>
      <c r="AI99">
        <v>0</v>
      </c>
      <c r="AJ99">
        <v>0</v>
      </c>
      <c r="AK99">
        <v>0</v>
      </c>
      <c r="AL99">
        <v>0</v>
      </c>
      <c r="AM99">
        <v>0</v>
      </c>
      <c r="AN99">
        <v>3.0651340996168581E-2</v>
      </c>
      <c r="AO99">
        <v>0</v>
      </c>
      <c r="AP99">
        <v>0</v>
      </c>
      <c r="AQ99">
        <v>0</v>
      </c>
      <c r="AR99">
        <v>0</v>
      </c>
      <c r="AS99">
        <v>0</v>
      </c>
      <c r="AT99">
        <v>0</v>
      </c>
      <c r="AU99">
        <v>0</v>
      </c>
      <c r="AV99">
        <v>0</v>
      </c>
      <c r="AW99">
        <v>0</v>
      </c>
      <c r="AX99">
        <v>0</v>
      </c>
      <c r="AY99">
        <v>0</v>
      </c>
      <c r="AZ99">
        <v>0</v>
      </c>
      <c r="BA99">
        <v>0</v>
      </c>
      <c r="BB99">
        <v>0</v>
      </c>
      <c r="BC99">
        <v>0</v>
      </c>
      <c r="BD99">
        <v>0</v>
      </c>
      <c r="BH99">
        <v>586</v>
      </c>
      <c r="BI99">
        <v>0</v>
      </c>
      <c r="BJ99">
        <v>0</v>
      </c>
      <c r="BK99">
        <v>0</v>
      </c>
      <c r="BL99">
        <v>0</v>
      </c>
      <c r="BM99">
        <v>0</v>
      </c>
      <c r="BN99">
        <v>0</v>
      </c>
      <c r="BO99">
        <v>0</v>
      </c>
      <c r="BP99">
        <v>3.0651340996168581E-2</v>
      </c>
      <c r="BQ99">
        <v>0</v>
      </c>
      <c r="BR99">
        <v>0</v>
      </c>
      <c r="BS99">
        <v>0</v>
      </c>
      <c r="BT99">
        <v>0</v>
      </c>
      <c r="BU99">
        <v>0</v>
      </c>
      <c r="BV99">
        <v>0</v>
      </c>
      <c r="BW99">
        <v>0</v>
      </c>
      <c r="BX99">
        <v>0</v>
      </c>
      <c r="BY99">
        <v>0</v>
      </c>
      <c r="BZ99">
        <v>0</v>
      </c>
      <c r="CA99">
        <v>0</v>
      </c>
      <c r="CB99">
        <v>0</v>
      </c>
      <c r="CC99">
        <v>0</v>
      </c>
      <c r="CD99">
        <v>0</v>
      </c>
      <c r="CE99">
        <v>0</v>
      </c>
      <c r="CF99">
        <v>0</v>
      </c>
      <c r="CI99" s="39">
        <v>586</v>
      </c>
      <c r="CJ99" s="39">
        <v>1</v>
      </c>
      <c r="CK99" s="2">
        <v>586</v>
      </c>
      <c r="CL99" s="39" t="s">
        <v>439</v>
      </c>
      <c r="CM99" s="39" t="s">
        <v>440</v>
      </c>
      <c r="CN99" s="39" t="s">
        <v>441</v>
      </c>
      <c r="CO99" s="39" t="s">
        <v>442</v>
      </c>
      <c r="CP99" s="39" t="s">
        <v>442</v>
      </c>
    </row>
    <row r="100" spans="4:94" x14ac:dyDescent="0.25">
      <c r="D100">
        <v>598</v>
      </c>
      <c r="E100">
        <v>0</v>
      </c>
      <c r="F100">
        <v>0</v>
      </c>
      <c r="G100">
        <v>0</v>
      </c>
      <c r="H100">
        <v>0</v>
      </c>
      <c r="I100">
        <v>0</v>
      </c>
      <c r="J100">
        <v>0</v>
      </c>
      <c r="K100">
        <v>0</v>
      </c>
      <c r="L100">
        <v>0</v>
      </c>
      <c r="M100">
        <v>0</v>
      </c>
      <c r="N100">
        <v>0</v>
      </c>
      <c r="O100">
        <v>0</v>
      </c>
      <c r="P100">
        <v>0</v>
      </c>
      <c r="Q100">
        <v>0</v>
      </c>
      <c r="R100">
        <v>0</v>
      </c>
      <c r="S100">
        <v>0</v>
      </c>
      <c r="T100">
        <v>0</v>
      </c>
      <c r="U100">
        <v>0</v>
      </c>
      <c r="V100">
        <v>0</v>
      </c>
      <c r="W100">
        <v>0</v>
      </c>
      <c r="X100">
        <v>4.3478260869565223E-2</v>
      </c>
      <c r="Y100">
        <v>0</v>
      </c>
      <c r="Z100">
        <v>0</v>
      </c>
      <c r="AA100">
        <v>0</v>
      </c>
      <c r="AB100">
        <v>0</v>
      </c>
      <c r="AF100">
        <v>598</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4.3478260869565223E-2</v>
      </c>
      <c r="BA100">
        <v>0</v>
      </c>
      <c r="BB100">
        <v>0</v>
      </c>
      <c r="BC100">
        <v>0</v>
      </c>
      <c r="BD100">
        <v>0</v>
      </c>
      <c r="BH100">
        <v>598</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4.3478260869565223E-2</v>
      </c>
      <c r="CC100">
        <v>0</v>
      </c>
      <c r="CD100">
        <v>0</v>
      </c>
      <c r="CE100">
        <v>0</v>
      </c>
      <c r="CF100">
        <v>0</v>
      </c>
      <c r="CI100" s="39">
        <v>598</v>
      </c>
      <c r="CJ100" s="39">
        <v>1</v>
      </c>
      <c r="CK100" s="2">
        <v>598</v>
      </c>
      <c r="CL100" s="39" t="s">
        <v>443</v>
      </c>
      <c r="CM100" s="39" t="s">
        <v>444</v>
      </c>
      <c r="CN100" s="39" t="s">
        <v>445</v>
      </c>
    </row>
    <row r="101" spans="4:94" x14ac:dyDescent="0.25">
      <c r="D101">
        <v>621</v>
      </c>
      <c r="E101">
        <v>0</v>
      </c>
      <c r="F101">
        <v>0</v>
      </c>
      <c r="G101">
        <v>0</v>
      </c>
      <c r="H101">
        <v>0</v>
      </c>
      <c r="I101">
        <v>0</v>
      </c>
      <c r="J101">
        <v>0</v>
      </c>
      <c r="K101">
        <v>0</v>
      </c>
      <c r="L101">
        <v>0</v>
      </c>
      <c r="M101">
        <v>0</v>
      </c>
      <c r="N101">
        <v>0</v>
      </c>
      <c r="O101">
        <v>0</v>
      </c>
      <c r="P101">
        <v>0</v>
      </c>
      <c r="Q101">
        <v>0</v>
      </c>
      <c r="R101">
        <v>0</v>
      </c>
      <c r="S101">
        <v>0</v>
      </c>
      <c r="T101">
        <v>0</v>
      </c>
      <c r="U101">
        <v>3.7558685446009391E-2</v>
      </c>
      <c r="V101">
        <v>0</v>
      </c>
      <c r="W101">
        <v>0</v>
      </c>
      <c r="X101">
        <v>0</v>
      </c>
      <c r="Y101">
        <v>0</v>
      </c>
      <c r="Z101">
        <v>0</v>
      </c>
      <c r="AA101">
        <v>0</v>
      </c>
      <c r="AB101">
        <v>0</v>
      </c>
      <c r="AF101">
        <v>621</v>
      </c>
      <c r="AG101">
        <v>0</v>
      </c>
      <c r="AH101">
        <v>0</v>
      </c>
      <c r="AI101">
        <v>0</v>
      </c>
      <c r="AJ101">
        <v>0</v>
      </c>
      <c r="AK101">
        <v>0</v>
      </c>
      <c r="AL101">
        <v>0</v>
      </c>
      <c r="AM101">
        <v>0</v>
      </c>
      <c r="AN101">
        <v>0</v>
      </c>
      <c r="AO101">
        <v>0</v>
      </c>
      <c r="AP101">
        <v>0</v>
      </c>
      <c r="AQ101">
        <v>0</v>
      </c>
      <c r="AR101">
        <v>0</v>
      </c>
      <c r="AS101">
        <v>0</v>
      </c>
      <c r="AT101">
        <v>0</v>
      </c>
      <c r="AU101">
        <v>0</v>
      </c>
      <c r="AV101">
        <v>0</v>
      </c>
      <c r="AW101">
        <v>3.7558685446009391E-2</v>
      </c>
      <c r="AX101">
        <v>0</v>
      </c>
      <c r="AY101">
        <v>0</v>
      </c>
      <c r="AZ101">
        <v>0</v>
      </c>
      <c r="BA101">
        <v>0</v>
      </c>
      <c r="BB101">
        <v>0</v>
      </c>
      <c r="BC101">
        <v>0</v>
      </c>
      <c r="BD101">
        <v>0</v>
      </c>
      <c r="BH101">
        <v>621</v>
      </c>
      <c r="BI101">
        <v>0</v>
      </c>
      <c r="BJ101">
        <v>0</v>
      </c>
      <c r="BK101">
        <v>0</v>
      </c>
      <c r="BL101">
        <v>0</v>
      </c>
      <c r="BM101">
        <v>0</v>
      </c>
      <c r="BN101">
        <v>0</v>
      </c>
      <c r="BO101">
        <v>0</v>
      </c>
      <c r="BP101">
        <v>0</v>
      </c>
      <c r="BQ101">
        <v>0</v>
      </c>
      <c r="BR101">
        <v>0</v>
      </c>
      <c r="BS101">
        <v>0</v>
      </c>
      <c r="BT101">
        <v>0</v>
      </c>
      <c r="BU101">
        <v>0</v>
      </c>
      <c r="BV101">
        <v>0</v>
      </c>
      <c r="BW101">
        <v>0</v>
      </c>
      <c r="BX101">
        <v>0</v>
      </c>
      <c r="BY101">
        <v>3.7558685446009391E-2</v>
      </c>
      <c r="BZ101">
        <v>0</v>
      </c>
      <c r="CA101">
        <v>0</v>
      </c>
      <c r="CB101">
        <v>0</v>
      </c>
      <c r="CC101">
        <v>0</v>
      </c>
      <c r="CD101">
        <v>0</v>
      </c>
      <c r="CE101">
        <v>0</v>
      </c>
      <c r="CF101">
        <v>0</v>
      </c>
      <c r="CI101" s="39">
        <v>621</v>
      </c>
      <c r="CJ101" s="39">
        <v>1</v>
      </c>
      <c r="CK101" s="2">
        <v>621</v>
      </c>
      <c r="CL101" s="39" t="s">
        <v>446</v>
      </c>
      <c r="CM101" s="39" t="s">
        <v>447</v>
      </c>
      <c r="CN101" s="39" t="s">
        <v>448</v>
      </c>
      <c r="CO101" s="39" t="s">
        <v>449</v>
      </c>
      <c r="CP101" s="39" t="s">
        <v>449</v>
      </c>
    </row>
    <row r="102" spans="4:94" x14ac:dyDescent="0.25">
      <c r="D102">
        <v>622</v>
      </c>
      <c r="E102">
        <v>0</v>
      </c>
      <c r="F102">
        <v>0</v>
      </c>
      <c r="G102">
        <v>0</v>
      </c>
      <c r="H102">
        <v>0</v>
      </c>
      <c r="I102">
        <v>0</v>
      </c>
      <c r="J102">
        <v>0</v>
      </c>
      <c r="K102">
        <v>0</v>
      </c>
      <c r="L102">
        <v>0</v>
      </c>
      <c r="M102">
        <v>0</v>
      </c>
      <c r="N102">
        <v>0</v>
      </c>
      <c r="O102">
        <v>0</v>
      </c>
      <c r="P102">
        <v>0</v>
      </c>
      <c r="Q102">
        <v>0</v>
      </c>
      <c r="R102">
        <v>0</v>
      </c>
      <c r="S102">
        <v>0</v>
      </c>
      <c r="T102">
        <v>0</v>
      </c>
      <c r="U102">
        <v>0</v>
      </c>
      <c r="V102">
        <v>0</v>
      </c>
      <c r="W102">
        <v>5.0632911392405076E-2</v>
      </c>
      <c r="X102">
        <v>0</v>
      </c>
      <c r="Y102">
        <v>0</v>
      </c>
      <c r="Z102">
        <v>0</v>
      </c>
      <c r="AA102">
        <v>0</v>
      </c>
      <c r="AB102">
        <v>0</v>
      </c>
      <c r="AF102">
        <v>622</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5.0632911392405076E-2</v>
      </c>
      <c r="AZ102">
        <v>0</v>
      </c>
      <c r="BA102">
        <v>0</v>
      </c>
      <c r="BB102">
        <v>0</v>
      </c>
      <c r="BC102">
        <v>0</v>
      </c>
      <c r="BD102">
        <v>0</v>
      </c>
      <c r="BH102">
        <v>622</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5.0632911392405076E-2</v>
      </c>
      <c r="CB102">
        <v>0</v>
      </c>
      <c r="CC102">
        <v>0</v>
      </c>
      <c r="CD102">
        <v>0</v>
      </c>
      <c r="CE102">
        <v>0</v>
      </c>
      <c r="CF102">
        <v>0</v>
      </c>
      <c r="CI102" s="39">
        <v>622</v>
      </c>
      <c r="CJ102" s="39">
        <v>1</v>
      </c>
      <c r="CK102" s="2">
        <v>622</v>
      </c>
      <c r="CL102" s="39" t="s">
        <v>450</v>
      </c>
      <c r="CM102" s="39" t="s">
        <v>451</v>
      </c>
      <c r="CN102" s="39" t="s">
        <v>452</v>
      </c>
      <c r="CO102" s="39" t="s">
        <v>453</v>
      </c>
      <c r="CP102" s="39" t="s">
        <v>453</v>
      </c>
    </row>
    <row r="103" spans="4:94" x14ac:dyDescent="0.25">
      <c r="D103">
        <v>626</v>
      </c>
      <c r="E103">
        <v>0</v>
      </c>
      <c r="F103">
        <v>0</v>
      </c>
      <c r="G103">
        <v>0</v>
      </c>
      <c r="H103">
        <v>0</v>
      </c>
      <c r="I103">
        <v>0</v>
      </c>
      <c r="J103">
        <v>0</v>
      </c>
      <c r="K103">
        <v>0</v>
      </c>
      <c r="L103">
        <v>0</v>
      </c>
      <c r="M103">
        <v>0</v>
      </c>
      <c r="N103">
        <v>0</v>
      </c>
      <c r="O103">
        <v>0</v>
      </c>
      <c r="P103">
        <v>0</v>
      </c>
      <c r="Q103">
        <v>0</v>
      </c>
      <c r="R103">
        <v>4.8484848484848526E-2</v>
      </c>
      <c r="S103">
        <v>0</v>
      </c>
      <c r="T103">
        <v>0</v>
      </c>
      <c r="U103">
        <v>0</v>
      </c>
      <c r="V103">
        <v>0</v>
      </c>
      <c r="W103">
        <v>0</v>
      </c>
      <c r="X103">
        <v>0</v>
      </c>
      <c r="Y103">
        <v>0</v>
      </c>
      <c r="Z103">
        <v>0</v>
      </c>
      <c r="AA103">
        <v>0</v>
      </c>
      <c r="AB103">
        <v>0</v>
      </c>
      <c r="AF103" s="3">
        <v>626</v>
      </c>
      <c r="AG103">
        <v>0</v>
      </c>
      <c r="AH103">
        <v>0</v>
      </c>
      <c r="AI103">
        <v>0</v>
      </c>
      <c r="AJ103">
        <v>0</v>
      </c>
      <c r="AK103">
        <v>0</v>
      </c>
      <c r="AL103">
        <v>0</v>
      </c>
      <c r="AM103">
        <v>0</v>
      </c>
      <c r="AN103">
        <v>0</v>
      </c>
      <c r="AO103">
        <v>0</v>
      </c>
      <c r="AP103">
        <v>0</v>
      </c>
      <c r="AQ103">
        <v>0</v>
      </c>
      <c r="AR103">
        <v>0</v>
      </c>
      <c r="AS103">
        <v>0</v>
      </c>
      <c r="AT103">
        <v>4.8484848484848526E-2</v>
      </c>
      <c r="AU103">
        <v>0</v>
      </c>
      <c r="AV103">
        <v>0</v>
      </c>
      <c r="AW103">
        <v>0</v>
      </c>
      <c r="AX103">
        <v>0</v>
      </c>
      <c r="AY103">
        <v>0</v>
      </c>
      <c r="AZ103">
        <v>0</v>
      </c>
      <c r="BA103">
        <v>0</v>
      </c>
      <c r="BB103">
        <v>0</v>
      </c>
      <c r="BC103">
        <v>0</v>
      </c>
      <c r="BD103">
        <v>0</v>
      </c>
      <c r="BH103" s="3">
        <v>626</v>
      </c>
      <c r="BI103" s="3">
        <v>0</v>
      </c>
      <c r="BJ103" s="3">
        <v>0</v>
      </c>
      <c r="BK103" s="3">
        <v>0</v>
      </c>
      <c r="BL103" s="3">
        <v>0</v>
      </c>
      <c r="BM103" s="3">
        <v>0</v>
      </c>
      <c r="BN103" s="3">
        <v>0</v>
      </c>
      <c r="BO103" s="3">
        <v>0</v>
      </c>
      <c r="BP103" s="3">
        <v>0</v>
      </c>
      <c r="BQ103" s="3">
        <v>0</v>
      </c>
      <c r="BR103" s="3">
        <v>0</v>
      </c>
      <c r="BS103" s="3">
        <v>0</v>
      </c>
      <c r="BT103" s="3">
        <v>0</v>
      </c>
      <c r="BU103" s="3">
        <v>0</v>
      </c>
      <c r="BV103" s="3">
        <v>0</v>
      </c>
      <c r="BW103" s="3">
        <v>0</v>
      </c>
      <c r="BX103" s="3">
        <v>0</v>
      </c>
      <c r="BY103" s="3">
        <v>0</v>
      </c>
      <c r="BZ103" s="3">
        <v>0</v>
      </c>
      <c r="CA103" s="3">
        <v>0</v>
      </c>
      <c r="CB103" s="3">
        <v>0</v>
      </c>
      <c r="CC103" s="3">
        <v>0</v>
      </c>
      <c r="CD103" s="3">
        <v>0</v>
      </c>
      <c r="CE103" s="3">
        <v>0</v>
      </c>
      <c r="CF103" s="3">
        <v>0</v>
      </c>
      <c r="CI103" s="39">
        <v>626</v>
      </c>
      <c r="CJ103" s="39">
        <v>1</v>
      </c>
      <c r="CK103" s="2">
        <v>626</v>
      </c>
      <c r="CL103" s="39" t="s">
        <v>454</v>
      </c>
      <c r="CM103" s="39" t="s">
        <v>455</v>
      </c>
      <c r="CN103" s="39" t="s">
        <v>456</v>
      </c>
      <c r="CO103" s="39" t="s">
        <v>457</v>
      </c>
      <c r="CP103" s="39" t="s">
        <v>457</v>
      </c>
    </row>
    <row r="104" spans="4:94" x14ac:dyDescent="0.25">
      <c r="D104">
        <v>629</v>
      </c>
      <c r="E104">
        <v>0</v>
      </c>
      <c r="F104">
        <v>0</v>
      </c>
      <c r="G104">
        <v>0</v>
      </c>
      <c r="H104">
        <v>0</v>
      </c>
      <c r="I104">
        <v>0</v>
      </c>
      <c r="J104">
        <v>0</v>
      </c>
      <c r="K104">
        <v>0</v>
      </c>
      <c r="L104">
        <v>0</v>
      </c>
      <c r="M104">
        <v>0</v>
      </c>
      <c r="N104">
        <v>0</v>
      </c>
      <c r="O104">
        <v>0</v>
      </c>
      <c r="P104">
        <v>0</v>
      </c>
      <c r="Q104">
        <v>0</v>
      </c>
      <c r="R104">
        <v>0</v>
      </c>
      <c r="S104">
        <v>3.5087719298245612E-2</v>
      </c>
      <c r="T104">
        <v>0</v>
      </c>
      <c r="U104">
        <v>3.7558685446009391E-2</v>
      </c>
      <c r="V104">
        <v>0</v>
      </c>
      <c r="W104">
        <v>0</v>
      </c>
      <c r="X104">
        <v>0</v>
      </c>
      <c r="Y104">
        <v>0</v>
      </c>
      <c r="Z104">
        <v>0</v>
      </c>
      <c r="AA104">
        <v>0</v>
      </c>
      <c r="AB104">
        <v>0</v>
      </c>
      <c r="AF104">
        <v>629</v>
      </c>
      <c r="AG104">
        <v>0</v>
      </c>
      <c r="AH104">
        <v>0</v>
      </c>
      <c r="AI104">
        <v>0</v>
      </c>
      <c r="AJ104">
        <v>0</v>
      </c>
      <c r="AK104">
        <v>0</v>
      </c>
      <c r="AL104">
        <v>0</v>
      </c>
      <c r="AM104">
        <v>0</v>
      </c>
      <c r="AN104">
        <v>0</v>
      </c>
      <c r="AO104">
        <v>0</v>
      </c>
      <c r="AP104">
        <v>0</v>
      </c>
      <c r="AQ104">
        <v>0</v>
      </c>
      <c r="AR104">
        <v>0</v>
      </c>
      <c r="AS104">
        <v>0</v>
      </c>
      <c r="AT104">
        <v>0</v>
      </c>
      <c r="AU104">
        <v>3.5087719298245612E-2</v>
      </c>
      <c r="AV104">
        <v>0</v>
      </c>
      <c r="AW104">
        <v>3.7558685446009391E-2</v>
      </c>
      <c r="AX104">
        <v>0</v>
      </c>
      <c r="AY104">
        <v>0</v>
      </c>
      <c r="AZ104">
        <v>0</v>
      </c>
      <c r="BA104">
        <v>0</v>
      </c>
      <c r="BB104">
        <v>0</v>
      </c>
      <c r="BC104">
        <v>0</v>
      </c>
      <c r="BD104">
        <v>0</v>
      </c>
      <c r="BH104">
        <v>629</v>
      </c>
      <c r="BI104">
        <v>0</v>
      </c>
      <c r="BJ104">
        <v>0</v>
      </c>
      <c r="BK104">
        <v>0</v>
      </c>
      <c r="BL104">
        <v>0</v>
      </c>
      <c r="BM104">
        <v>0</v>
      </c>
      <c r="BN104">
        <v>0</v>
      </c>
      <c r="BO104">
        <v>0</v>
      </c>
      <c r="BP104">
        <v>0</v>
      </c>
      <c r="BQ104">
        <v>0</v>
      </c>
      <c r="BR104">
        <v>0</v>
      </c>
      <c r="BS104">
        <v>0</v>
      </c>
      <c r="BT104">
        <v>0</v>
      </c>
      <c r="BU104">
        <v>0</v>
      </c>
      <c r="BV104">
        <v>0</v>
      </c>
      <c r="BW104">
        <v>3.5087719298245612E-2</v>
      </c>
      <c r="BX104">
        <v>0</v>
      </c>
      <c r="BY104">
        <v>3.7558685446009391E-2</v>
      </c>
      <c r="BZ104">
        <v>0</v>
      </c>
      <c r="CA104">
        <v>0</v>
      </c>
      <c r="CB104">
        <v>0</v>
      </c>
      <c r="CC104">
        <v>0</v>
      </c>
      <c r="CD104">
        <v>0</v>
      </c>
      <c r="CE104">
        <v>0</v>
      </c>
      <c r="CF104">
        <v>0</v>
      </c>
      <c r="CI104" s="39">
        <v>629</v>
      </c>
      <c r="CJ104" s="39">
        <v>1</v>
      </c>
      <c r="CK104" s="2">
        <v>629</v>
      </c>
      <c r="CL104" s="39" t="s">
        <v>458</v>
      </c>
      <c r="CM104" s="39" t="s">
        <v>459</v>
      </c>
      <c r="CN104" s="39" t="s">
        <v>460</v>
      </c>
      <c r="CO104" s="39" t="s">
        <v>461</v>
      </c>
      <c r="CP104" s="39" t="s">
        <v>461</v>
      </c>
    </row>
    <row r="105" spans="4:94" x14ac:dyDescent="0.25">
      <c r="D105">
        <v>630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4.790419161676647E-2</v>
      </c>
      <c r="Z105">
        <v>0</v>
      </c>
      <c r="AA105">
        <v>0</v>
      </c>
      <c r="AB105">
        <v>0</v>
      </c>
      <c r="AF105">
        <v>630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4.790419161676647E-2</v>
      </c>
      <c r="BB105">
        <v>0</v>
      </c>
      <c r="BC105">
        <v>0</v>
      </c>
      <c r="BD105">
        <v>0</v>
      </c>
      <c r="BH105">
        <v>630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4.790419161676647E-2</v>
      </c>
      <c r="CD105">
        <v>0</v>
      </c>
      <c r="CE105">
        <v>0</v>
      </c>
      <c r="CF105">
        <v>0</v>
      </c>
      <c r="CI105" s="39">
        <v>630</v>
      </c>
      <c r="CJ105" s="39">
        <v>1</v>
      </c>
      <c r="CK105" s="2">
        <v>630</v>
      </c>
      <c r="CL105" s="39" t="s">
        <v>462</v>
      </c>
      <c r="CM105" s="39" t="s">
        <v>463</v>
      </c>
      <c r="CN105" s="39" t="s">
        <v>464</v>
      </c>
      <c r="CO105" s="39" t="s">
        <v>165</v>
      </c>
      <c r="CP105" s="39" t="s">
        <v>628</v>
      </c>
    </row>
    <row r="106" spans="4:94" x14ac:dyDescent="0.25">
      <c r="D106">
        <v>652</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4.790419161676647E-2</v>
      </c>
      <c r="Z106">
        <v>0</v>
      </c>
      <c r="AA106">
        <v>0</v>
      </c>
      <c r="AB106">
        <v>0</v>
      </c>
      <c r="AF106">
        <v>652</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4.790419161676647E-2</v>
      </c>
      <c r="BB106">
        <v>0</v>
      </c>
      <c r="BC106">
        <v>0</v>
      </c>
      <c r="BD106">
        <v>0</v>
      </c>
      <c r="BH106">
        <v>652</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4.790419161676647E-2</v>
      </c>
      <c r="CD106">
        <v>0</v>
      </c>
      <c r="CE106">
        <v>0</v>
      </c>
      <c r="CF106">
        <v>0</v>
      </c>
      <c r="CI106" s="39">
        <v>652</v>
      </c>
      <c r="CJ106" s="39">
        <v>1</v>
      </c>
      <c r="CK106" s="2">
        <v>652</v>
      </c>
      <c r="CL106" s="39" t="s">
        <v>465</v>
      </c>
      <c r="CM106" s="39" t="s">
        <v>466</v>
      </c>
      <c r="CN106" s="39" t="s">
        <v>467</v>
      </c>
      <c r="CO106" s="39" t="s">
        <v>468</v>
      </c>
      <c r="CP106" s="39" t="s">
        <v>662</v>
      </c>
    </row>
    <row r="107" spans="4:94" x14ac:dyDescent="0.25">
      <c r="D107">
        <v>653</v>
      </c>
      <c r="E107">
        <v>0</v>
      </c>
      <c r="F107">
        <v>0</v>
      </c>
      <c r="G107">
        <v>0</v>
      </c>
      <c r="H107">
        <v>0</v>
      </c>
      <c r="I107">
        <v>0</v>
      </c>
      <c r="J107">
        <v>0</v>
      </c>
      <c r="K107">
        <v>0</v>
      </c>
      <c r="L107">
        <v>0</v>
      </c>
      <c r="M107">
        <v>8.4210526315789513E-2</v>
      </c>
      <c r="N107">
        <v>0</v>
      </c>
      <c r="O107">
        <v>0</v>
      </c>
      <c r="P107">
        <v>0</v>
      </c>
      <c r="Q107">
        <v>0</v>
      </c>
      <c r="R107">
        <v>0</v>
      </c>
      <c r="S107">
        <v>0</v>
      </c>
      <c r="T107">
        <v>0</v>
      </c>
      <c r="U107">
        <v>0</v>
      </c>
      <c r="V107">
        <v>0</v>
      </c>
      <c r="W107">
        <v>0</v>
      </c>
      <c r="X107">
        <v>0</v>
      </c>
      <c r="Y107">
        <v>0</v>
      </c>
      <c r="Z107">
        <v>0</v>
      </c>
      <c r="AA107">
        <v>0</v>
      </c>
      <c r="AB107">
        <v>0</v>
      </c>
      <c r="AF107">
        <v>653</v>
      </c>
      <c r="AG107">
        <v>0</v>
      </c>
      <c r="AH107">
        <v>0</v>
      </c>
      <c r="AI107">
        <v>0</v>
      </c>
      <c r="AJ107">
        <v>0</v>
      </c>
      <c r="AK107">
        <v>0</v>
      </c>
      <c r="AL107">
        <v>0</v>
      </c>
      <c r="AM107">
        <v>0</v>
      </c>
      <c r="AN107">
        <v>0</v>
      </c>
      <c r="AO107">
        <v>8.4210526315789513E-2</v>
      </c>
      <c r="AP107">
        <v>0</v>
      </c>
      <c r="AQ107">
        <v>0</v>
      </c>
      <c r="AR107">
        <v>0</v>
      </c>
      <c r="AS107">
        <v>0</v>
      </c>
      <c r="AT107">
        <v>0</v>
      </c>
      <c r="AU107">
        <v>0</v>
      </c>
      <c r="AV107">
        <v>0</v>
      </c>
      <c r="AW107">
        <v>0</v>
      </c>
      <c r="AX107">
        <v>0</v>
      </c>
      <c r="AY107">
        <v>0</v>
      </c>
      <c r="AZ107">
        <v>0</v>
      </c>
      <c r="BA107">
        <v>0</v>
      </c>
      <c r="BB107">
        <v>0</v>
      </c>
      <c r="BC107">
        <v>0</v>
      </c>
      <c r="BD107">
        <v>0</v>
      </c>
      <c r="BH107">
        <v>653</v>
      </c>
      <c r="BI107">
        <v>0</v>
      </c>
      <c r="BJ107">
        <v>0</v>
      </c>
      <c r="BK107">
        <v>0</v>
      </c>
      <c r="BL107">
        <v>0</v>
      </c>
      <c r="BM107">
        <v>0</v>
      </c>
      <c r="BN107">
        <v>0</v>
      </c>
      <c r="BO107">
        <v>0</v>
      </c>
      <c r="BP107">
        <v>0</v>
      </c>
      <c r="BQ107">
        <v>8.4210526315789513E-2</v>
      </c>
      <c r="BR107">
        <v>0</v>
      </c>
      <c r="BS107">
        <v>0</v>
      </c>
      <c r="BT107">
        <v>0</v>
      </c>
      <c r="BU107">
        <v>0</v>
      </c>
      <c r="BV107">
        <v>0</v>
      </c>
      <c r="BW107">
        <v>0</v>
      </c>
      <c r="BX107">
        <v>0</v>
      </c>
      <c r="BY107">
        <v>0</v>
      </c>
      <c r="BZ107">
        <v>0</v>
      </c>
      <c r="CA107">
        <v>0</v>
      </c>
      <c r="CB107">
        <v>0</v>
      </c>
      <c r="CC107">
        <v>0</v>
      </c>
      <c r="CD107">
        <v>0</v>
      </c>
      <c r="CE107">
        <v>0</v>
      </c>
      <c r="CF107">
        <v>0</v>
      </c>
      <c r="CI107" s="39">
        <v>653</v>
      </c>
      <c r="CJ107" s="39">
        <v>1</v>
      </c>
      <c r="CK107" s="2">
        <v>653</v>
      </c>
      <c r="CL107" s="39" t="s">
        <v>469</v>
      </c>
      <c r="CM107" s="39" t="s">
        <v>470</v>
      </c>
      <c r="CN107" s="39" t="s">
        <v>471</v>
      </c>
      <c r="CO107" s="39" t="s">
        <v>472</v>
      </c>
      <c r="CP107" s="39" t="s">
        <v>663</v>
      </c>
    </row>
    <row r="108" spans="4:94" x14ac:dyDescent="0.25">
      <c r="D108">
        <v>658</v>
      </c>
      <c r="E108">
        <v>4.2105263157894729E-2</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F108">
        <v>658</v>
      </c>
      <c r="AG108">
        <v>4.2105263157894729E-2</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H108">
        <v>658</v>
      </c>
      <c r="BI108">
        <v>4.2105263157894729E-2</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I108" s="39">
        <v>658</v>
      </c>
      <c r="CJ108" s="39">
        <v>1</v>
      </c>
      <c r="CK108" s="2">
        <v>658</v>
      </c>
      <c r="CL108" s="39" t="s">
        <v>473</v>
      </c>
      <c r="CM108" s="39" t="s">
        <v>474</v>
      </c>
      <c r="CN108" s="39" t="s">
        <v>475</v>
      </c>
      <c r="CO108" s="39" t="s">
        <v>476</v>
      </c>
      <c r="CP108" s="39" t="s">
        <v>476</v>
      </c>
    </row>
    <row r="109" spans="4:94" x14ac:dyDescent="0.25">
      <c r="D109">
        <v>659</v>
      </c>
      <c r="E109">
        <v>0</v>
      </c>
      <c r="F109">
        <v>0</v>
      </c>
      <c r="G109">
        <v>0</v>
      </c>
      <c r="H109">
        <v>0</v>
      </c>
      <c r="I109">
        <v>0</v>
      </c>
      <c r="J109">
        <v>0</v>
      </c>
      <c r="K109">
        <v>0</v>
      </c>
      <c r="L109">
        <v>0</v>
      </c>
      <c r="M109">
        <v>0</v>
      </c>
      <c r="N109">
        <v>0</v>
      </c>
      <c r="O109">
        <v>0</v>
      </c>
      <c r="P109">
        <v>0</v>
      </c>
      <c r="Q109">
        <v>0</v>
      </c>
      <c r="R109">
        <v>0</v>
      </c>
      <c r="S109">
        <v>0</v>
      </c>
      <c r="T109">
        <v>0</v>
      </c>
      <c r="U109">
        <v>0</v>
      </c>
      <c r="V109">
        <v>0</v>
      </c>
      <c r="W109">
        <v>5.0632911392405076E-2</v>
      </c>
      <c r="X109">
        <v>0</v>
      </c>
      <c r="Y109">
        <v>0</v>
      </c>
      <c r="Z109">
        <v>0</v>
      </c>
      <c r="AA109">
        <v>0</v>
      </c>
      <c r="AB109">
        <v>0</v>
      </c>
      <c r="AF109">
        <v>659</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5.0632911392405076E-2</v>
      </c>
      <c r="AZ109">
        <v>0</v>
      </c>
      <c r="BA109">
        <v>0</v>
      </c>
      <c r="BB109">
        <v>0</v>
      </c>
      <c r="BC109">
        <v>0</v>
      </c>
      <c r="BD109">
        <v>0</v>
      </c>
      <c r="BH109">
        <v>659</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5.0632911392405076E-2</v>
      </c>
      <c r="CB109">
        <v>0</v>
      </c>
      <c r="CC109">
        <v>0</v>
      </c>
      <c r="CD109">
        <v>0</v>
      </c>
      <c r="CE109">
        <v>0</v>
      </c>
      <c r="CF109">
        <v>0</v>
      </c>
      <c r="CI109" s="39">
        <v>659</v>
      </c>
      <c r="CJ109" s="39">
        <v>1</v>
      </c>
      <c r="CK109" s="2">
        <v>659</v>
      </c>
      <c r="CL109" s="39" t="s">
        <v>477</v>
      </c>
      <c r="CM109" s="39" t="s">
        <v>478</v>
      </c>
      <c r="CN109" s="39" t="s">
        <v>479</v>
      </c>
      <c r="CO109" s="39" t="s">
        <v>480</v>
      </c>
      <c r="CP109" s="39" t="s">
        <v>480</v>
      </c>
    </row>
    <row r="110" spans="4:94" x14ac:dyDescent="0.25">
      <c r="D110">
        <v>681</v>
      </c>
      <c r="E110">
        <v>0</v>
      </c>
      <c r="F110">
        <v>0</v>
      </c>
      <c r="G110">
        <v>0</v>
      </c>
      <c r="H110">
        <v>0</v>
      </c>
      <c r="I110">
        <v>0</v>
      </c>
      <c r="J110">
        <v>0</v>
      </c>
      <c r="K110">
        <v>0</v>
      </c>
      <c r="L110">
        <v>0</v>
      </c>
      <c r="M110">
        <v>0</v>
      </c>
      <c r="N110">
        <v>0</v>
      </c>
      <c r="O110">
        <v>0</v>
      </c>
      <c r="P110">
        <v>0</v>
      </c>
      <c r="Q110">
        <v>0</v>
      </c>
      <c r="R110">
        <v>0</v>
      </c>
      <c r="S110">
        <v>0</v>
      </c>
      <c r="T110">
        <v>0</v>
      </c>
      <c r="U110">
        <v>0</v>
      </c>
      <c r="V110">
        <v>7.4074074071511911E-2</v>
      </c>
      <c r="W110">
        <v>0</v>
      </c>
      <c r="X110">
        <v>0</v>
      </c>
      <c r="Y110">
        <v>4.790419161676647E-2</v>
      </c>
      <c r="Z110">
        <v>0</v>
      </c>
      <c r="AA110">
        <v>3.7558685446009391E-2</v>
      </c>
      <c r="AB110">
        <v>0</v>
      </c>
      <c r="AF110">
        <v>681</v>
      </c>
      <c r="AG110">
        <v>0</v>
      </c>
      <c r="AH110">
        <v>0</v>
      </c>
      <c r="AI110">
        <v>0</v>
      </c>
      <c r="AJ110">
        <v>0</v>
      </c>
      <c r="AK110">
        <v>0</v>
      </c>
      <c r="AL110">
        <v>0</v>
      </c>
      <c r="AM110">
        <v>0</v>
      </c>
      <c r="AN110">
        <v>0</v>
      </c>
      <c r="AO110">
        <v>0</v>
      </c>
      <c r="AP110">
        <v>0</v>
      </c>
      <c r="AQ110">
        <v>0</v>
      </c>
      <c r="AR110">
        <v>0</v>
      </c>
      <c r="AS110">
        <v>0</v>
      </c>
      <c r="AT110">
        <v>0</v>
      </c>
      <c r="AU110">
        <v>0</v>
      </c>
      <c r="AV110">
        <v>0</v>
      </c>
      <c r="AW110">
        <v>0</v>
      </c>
      <c r="AX110">
        <v>7.4074074071511911E-2</v>
      </c>
      <c r="AY110">
        <v>0</v>
      </c>
      <c r="AZ110">
        <v>0</v>
      </c>
      <c r="BA110">
        <v>4.790419161676647E-2</v>
      </c>
      <c r="BB110">
        <v>0</v>
      </c>
      <c r="BC110">
        <v>3.7558685446009391E-2</v>
      </c>
      <c r="BD110">
        <v>0</v>
      </c>
      <c r="BH110">
        <v>681</v>
      </c>
      <c r="BI110">
        <v>0</v>
      </c>
      <c r="BJ110">
        <v>0</v>
      </c>
      <c r="BK110">
        <v>0</v>
      </c>
      <c r="BL110">
        <v>0</v>
      </c>
      <c r="BM110">
        <v>0</v>
      </c>
      <c r="BN110">
        <v>0</v>
      </c>
      <c r="BO110">
        <v>0</v>
      </c>
      <c r="BP110">
        <v>0</v>
      </c>
      <c r="BQ110">
        <v>0</v>
      </c>
      <c r="BR110">
        <v>0</v>
      </c>
      <c r="BS110">
        <v>0</v>
      </c>
      <c r="BT110">
        <v>0</v>
      </c>
      <c r="BU110">
        <v>0</v>
      </c>
      <c r="BV110">
        <v>0</v>
      </c>
      <c r="BW110">
        <v>0</v>
      </c>
      <c r="BX110">
        <v>0</v>
      </c>
      <c r="BY110">
        <v>0</v>
      </c>
      <c r="BZ110">
        <v>7.4074074071511911E-2</v>
      </c>
      <c r="CA110">
        <v>0</v>
      </c>
      <c r="CB110">
        <v>0</v>
      </c>
      <c r="CC110">
        <v>4.790419161676647E-2</v>
      </c>
      <c r="CD110">
        <v>0</v>
      </c>
      <c r="CE110">
        <v>3.7558685446009391E-2</v>
      </c>
      <c r="CF110">
        <v>0</v>
      </c>
      <c r="CI110" s="39">
        <v>681</v>
      </c>
      <c r="CJ110" s="39">
        <v>1</v>
      </c>
      <c r="CK110" s="2">
        <v>681</v>
      </c>
      <c r="CL110" s="39" t="s">
        <v>481</v>
      </c>
      <c r="CM110" s="39" t="s">
        <v>482</v>
      </c>
      <c r="CN110" s="39" t="s">
        <v>483</v>
      </c>
      <c r="CO110" s="39" t="s">
        <v>484</v>
      </c>
      <c r="CP110" s="39" t="s">
        <v>484</v>
      </c>
    </row>
    <row r="111" spans="4:94" x14ac:dyDescent="0.25">
      <c r="D111">
        <v>682</v>
      </c>
      <c r="E111">
        <v>0.25263157894736843</v>
      </c>
      <c r="F111">
        <v>0.30188679245283018</v>
      </c>
      <c r="G111">
        <v>0.26168224298133502</v>
      </c>
      <c r="H111">
        <v>0.3</v>
      </c>
      <c r="I111">
        <v>0.28571428570466295</v>
      </c>
      <c r="J111">
        <v>0.25531914893617019</v>
      </c>
      <c r="K111">
        <v>0.23762376237623764</v>
      </c>
      <c r="L111">
        <v>0.26053639846743298</v>
      </c>
      <c r="M111">
        <v>0.25263157894736843</v>
      </c>
      <c r="N111">
        <v>0.24489795918367346</v>
      </c>
      <c r="O111">
        <v>0.26373626373626369</v>
      </c>
      <c r="P111">
        <v>0.26190476190476186</v>
      </c>
      <c r="Q111">
        <v>0.29268292682926828</v>
      </c>
      <c r="R111">
        <v>0.26666666666666672</v>
      </c>
      <c r="S111">
        <v>0.26315789473684209</v>
      </c>
      <c r="T111">
        <v>0.26315789472687212</v>
      </c>
      <c r="U111">
        <v>0.26291079812206569</v>
      </c>
      <c r="V111">
        <v>0.29629629628604759</v>
      </c>
      <c r="W111">
        <v>0.25316455696202533</v>
      </c>
      <c r="X111">
        <v>0.28260869565217389</v>
      </c>
      <c r="Y111">
        <v>0.28742514970059885</v>
      </c>
      <c r="Z111">
        <v>0.26373626371602499</v>
      </c>
      <c r="AA111">
        <v>0.28169014084507044</v>
      </c>
      <c r="AB111">
        <v>0.24161073825503357</v>
      </c>
      <c r="AF111" s="3">
        <v>682</v>
      </c>
      <c r="AG111">
        <v>0.25263157894736843</v>
      </c>
      <c r="AH111">
        <v>0.30188679245283018</v>
      </c>
      <c r="AI111">
        <v>0.26168224298133502</v>
      </c>
      <c r="AJ111">
        <v>0.3</v>
      </c>
      <c r="AK111">
        <v>0.28571428570466295</v>
      </c>
      <c r="AL111">
        <v>0.25531914893617019</v>
      </c>
      <c r="AM111">
        <v>0.23762376237623764</v>
      </c>
      <c r="AN111">
        <v>0.26053639846743298</v>
      </c>
      <c r="AO111">
        <v>0.25263157894736843</v>
      </c>
      <c r="AP111">
        <v>0.24489795918367346</v>
      </c>
      <c r="AQ111">
        <v>0.26373626373626369</v>
      </c>
      <c r="AR111">
        <v>0.26190476190476186</v>
      </c>
      <c r="AS111">
        <v>0.29268292682926828</v>
      </c>
      <c r="AT111">
        <v>0.26666666666666672</v>
      </c>
      <c r="AU111">
        <v>0.26315789473684209</v>
      </c>
      <c r="AV111">
        <v>0.26315789472687212</v>
      </c>
      <c r="AW111">
        <v>0.26291079812206569</v>
      </c>
      <c r="AX111">
        <v>0.29629629628604759</v>
      </c>
      <c r="AY111">
        <v>0.25316455696202533</v>
      </c>
      <c r="AZ111">
        <v>0.28260869565217389</v>
      </c>
      <c r="BA111">
        <v>0.28742514970059885</v>
      </c>
      <c r="BB111">
        <v>0.26373626371602499</v>
      </c>
      <c r="BC111">
        <v>0.28169014084507044</v>
      </c>
      <c r="BD111">
        <v>0.24161073825503357</v>
      </c>
      <c r="BH111" s="3">
        <v>682</v>
      </c>
      <c r="BI111" s="3">
        <v>0</v>
      </c>
      <c r="BJ111" s="3">
        <v>0</v>
      </c>
      <c r="BK111" s="3">
        <v>0</v>
      </c>
      <c r="BL111" s="3">
        <v>0</v>
      </c>
      <c r="BM111" s="3">
        <v>0</v>
      </c>
      <c r="BN111" s="3">
        <v>0</v>
      </c>
      <c r="BO111" s="3">
        <v>0</v>
      </c>
      <c r="BP111" s="3">
        <v>0</v>
      </c>
      <c r="BQ111" s="3">
        <v>0</v>
      </c>
      <c r="BR111" s="3">
        <v>0</v>
      </c>
      <c r="BS111" s="3">
        <v>0</v>
      </c>
      <c r="BT111" s="3">
        <v>0</v>
      </c>
      <c r="BU111" s="3">
        <v>0</v>
      </c>
      <c r="BV111" s="3">
        <v>0</v>
      </c>
      <c r="BW111" s="3">
        <v>0</v>
      </c>
      <c r="BX111" s="3">
        <v>0</v>
      </c>
      <c r="BY111" s="3">
        <v>0</v>
      </c>
      <c r="BZ111" s="3">
        <v>0</v>
      </c>
      <c r="CA111" s="3">
        <v>0</v>
      </c>
      <c r="CB111" s="3">
        <v>0</v>
      </c>
      <c r="CC111" s="3">
        <v>0</v>
      </c>
      <c r="CD111" s="3">
        <v>0</v>
      </c>
      <c r="CE111" s="3">
        <v>0</v>
      </c>
      <c r="CF111" s="3">
        <v>0</v>
      </c>
      <c r="CI111" s="39">
        <v>682</v>
      </c>
      <c r="CJ111" s="39">
        <v>1</v>
      </c>
      <c r="CK111" s="2">
        <v>682</v>
      </c>
      <c r="CL111" s="39" t="s">
        <v>485</v>
      </c>
      <c r="CM111" s="39" t="s">
        <v>486</v>
      </c>
      <c r="CN111" s="39" t="s">
        <v>487</v>
      </c>
      <c r="CO111" s="39" t="s">
        <v>488</v>
      </c>
      <c r="CP111" s="39" t="s">
        <v>664</v>
      </c>
    </row>
    <row r="112" spans="4:94" x14ac:dyDescent="0.25">
      <c r="D112">
        <v>683</v>
      </c>
      <c r="E112">
        <v>0</v>
      </c>
      <c r="F112">
        <v>0</v>
      </c>
      <c r="G112">
        <v>0</v>
      </c>
      <c r="H112">
        <v>0</v>
      </c>
      <c r="I112">
        <v>0</v>
      </c>
      <c r="J112">
        <v>0</v>
      </c>
      <c r="K112">
        <v>0</v>
      </c>
      <c r="L112">
        <v>0</v>
      </c>
      <c r="M112">
        <v>0</v>
      </c>
      <c r="N112">
        <v>0</v>
      </c>
      <c r="O112">
        <v>0</v>
      </c>
      <c r="P112">
        <v>0</v>
      </c>
      <c r="Q112">
        <v>3.9024390243902432E-2</v>
      </c>
      <c r="R112">
        <v>0</v>
      </c>
      <c r="S112">
        <v>0</v>
      </c>
      <c r="T112">
        <v>0</v>
      </c>
      <c r="U112">
        <v>0</v>
      </c>
      <c r="V112">
        <v>0</v>
      </c>
      <c r="W112">
        <v>0</v>
      </c>
      <c r="X112">
        <v>0</v>
      </c>
      <c r="Y112">
        <v>0</v>
      </c>
      <c r="Z112">
        <v>0</v>
      </c>
      <c r="AA112">
        <v>0</v>
      </c>
      <c r="AB112">
        <v>0</v>
      </c>
      <c r="AF112">
        <v>683</v>
      </c>
      <c r="AG112">
        <v>0</v>
      </c>
      <c r="AH112">
        <v>0</v>
      </c>
      <c r="AI112">
        <v>0</v>
      </c>
      <c r="AJ112">
        <v>0</v>
      </c>
      <c r="AK112">
        <v>0</v>
      </c>
      <c r="AL112">
        <v>0</v>
      </c>
      <c r="AM112">
        <v>0</v>
      </c>
      <c r="AN112">
        <v>0</v>
      </c>
      <c r="AO112">
        <v>0</v>
      </c>
      <c r="AP112">
        <v>0</v>
      </c>
      <c r="AQ112">
        <v>0</v>
      </c>
      <c r="AR112">
        <v>0</v>
      </c>
      <c r="AS112">
        <v>3.9024390243902432E-2</v>
      </c>
      <c r="AT112">
        <v>0</v>
      </c>
      <c r="AU112">
        <v>0</v>
      </c>
      <c r="AV112">
        <v>0</v>
      </c>
      <c r="AW112">
        <v>0</v>
      </c>
      <c r="AX112">
        <v>0</v>
      </c>
      <c r="AY112">
        <v>0</v>
      </c>
      <c r="AZ112">
        <v>0</v>
      </c>
      <c r="BA112">
        <v>0</v>
      </c>
      <c r="BB112">
        <v>0</v>
      </c>
      <c r="BC112">
        <v>0</v>
      </c>
      <c r="BD112">
        <v>0</v>
      </c>
      <c r="BH112">
        <v>683</v>
      </c>
      <c r="BI112">
        <v>0</v>
      </c>
      <c r="BJ112">
        <v>0</v>
      </c>
      <c r="BK112">
        <v>0</v>
      </c>
      <c r="BL112">
        <v>0</v>
      </c>
      <c r="BM112">
        <v>0</v>
      </c>
      <c r="BN112">
        <v>0</v>
      </c>
      <c r="BO112">
        <v>0</v>
      </c>
      <c r="BP112">
        <v>0</v>
      </c>
      <c r="BQ112">
        <v>0</v>
      </c>
      <c r="BR112">
        <v>0</v>
      </c>
      <c r="BS112">
        <v>0</v>
      </c>
      <c r="BT112">
        <v>0</v>
      </c>
      <c r="BU112">
        <v>3.9024390243902432E-2</v>
      </c>
      <c r="BV112">
        <v>0</v>
      </c>
      <c r="BW112">
        <v>0</v>
      </c>
      <c r="BX112">
        <v>0</v>
      </c>
      <c r="BY112">
        <v>0</v>
      </c>
      <c r="BZ112">
        <v>0</v>
      </c>
      <c r="CA112">
        <v>0</v>
      </c>
      <c r="CB112">
        <v>0</v>
      </c>
      <c r="CC112">
        <v>0</v>
      </c>
      <c r="CD112">
        <v>0</v>
      </c>
      <c r="CE112">
        <v>0</v>
      </c>
      <c r="CF112">
        <v>0</v>
      </c>
      <c r="CI112" s="39">
        <v>683</v>
      </c>
      <c r="CJ112" s="39">
        <v>1</v>
      </c>
      <c r="CK112" s="2">
        <v>683</v>
      </c>
      <c r="CL112" s="39" t="s">
        <v>489</v>
      </c>
      <c r="CM112" s="39" t="s">
        <v>490</v>
      </c>
      <c r="CN112" s="39" t="s">
        <v>491</v>
      </c>
      <c r="CO112" s="39" t="s">
        <v>492</v>
      </c>
      <c r="CP112" s="39" t="s">
        <v>492</v>
      </c>
    </row>
    <row r="113" spans="4:94" x14ac:dyDescent="0.25">
      <c r="D113">
        <v>684</v>
      </c>
      <c r="E113">
        <v>0</v>
      </c>
      <c r="F113">
        <v>0</v>
      </c>
      <c r="G113">
        <v>0</v>
      </c>
      <c r="H113">
        <v>0</v>
      </c>
      <c r="I113">
        <v>0</v>
      </c>
      <c r="J113">
        <v>0</v>
      </c>
      <c r="K113">
        <v>0</v>
      </c>
      <c r="L113">
        <v>0</v>
      </c>
      <c r="M113">
        <v>0</v>
      </c>
      <c r="N113">
        <v>0</v>
      </c>
      <c r="O113">
        <v>0</v>
      </c>
      <c r="P113">
        <v>0</v>
      </c>
      <c r="Q113">
        <v>0</v>
      </c>
      <c r="R113">
        <v>4.8484848484848526E-2</v>
      </c>
      <c r="S113">
        <v>0</v>
      </c>
      <c r="T113">
        <v>0</v>
      </c>
      <c r="U113">
        <v>0</v>
      </c>
      <c r="V113">
        <v>0</v>
      </c>
      <c r="W113">
        <v>0</v>
      </c>
      <c r="X113">
        <v>0</v>
      </c>
      <c r="Y113">
        <v>0</v>
      </c>
      <c r="Z113">
        <v>0</v>
      </c>
      <c r="AA113">
        <v>0</v>
      </c>
      <c r="AB113">
        <v>0</v>
      </c>
      <c r="AF113">
        <v>684</v>
      </c>
      <c r="AG113">
        <v>0</v>
      </c>
      <c r="AH113">
        <v>0</v>
      </c>
      <c r="AI113">
        <v>0</v>
      </c>
      <c r="AJ113">
        <v>0</v>
      </c>
      <c r="AK113">
        <v>0</v>
      </c>
      <c r="AL113">
        <v>0</v>
      </c>
      <c r="AM113">
        <v>0</v>
      </c>
      <c r="AN113">
        <v>0</v>
      </c>
      <c r="AO113">
        <v>0</v>
      </c>
      <c r="AP113">
        <v>0</v>
      </c>
      <c r="AQ113">
        <v>0</v>
      </c>
      <c r="AR113">
        <v>0</v>
      </c>
      <c r="AS113">
        <v>0</v>
      </c>
      <c r="AT113">
        <v>4.8484848484848526E-2</v>
      </c>
      <c r="AU113">
        <v>0</v>
      </c>
      <c r="AV113">
        <v>0</v>
      </c>
      <c r="AW113">
        <v>0</v>
      </c>
      <c r="AX113">
        <v>0</v>
      </c>
      <c r="AY113">
        <v>0</v>
      </c>
      <c r="AZ113">
        <v>0</v>
      </c>
      <c r="BA113">
        <v>0</v>
      </c>
      <c r="BB113">
        <v>0</v>
      </c>
      <c r="BC113">
        <v>0</v>
      </c>
      <c r="BD113">
        <v>0</v>
      </c>
      <c r="BH113">
        <v>684</v>
      </c>
      <c r="BI113">
        <v>0</v>
      </c>
      <c r="BJ113">
        <v>0</v>
      </c>
      <c r="BK113">
        <v>0</v>
      </c>
      <c r="BL113">
        <v>0</v>
      </c>
      <c r="BM113">
        <v>0</v>
      </c>
      <c r="BN113">
        <v>0</v>
      </c>
      <c r="BO113">
        <v>0</v>
      </c>
      <c r="BP113">
        <v>0</v>
      </c>
      <c r="BQ113">
        <v>0</v>
      </c>
      <c r="BR113">
        <v>0</v>
      </c>
      <c r="BS113">
        <v>0</v>
      </c>
      <c r="BT113">
        <v>0</v>
      </c>
      <c r="BU113">
        <v>0</v>
      </c>
      <c r="BV113">
        <v>4.8484848484848526E-2</v>
      </c>
      <c r="BW113">
        <v>0</v>
      </c>
      <c r="BX113">
        <v>0</v>
      </c>
      <c r="BY113">
        <v>0</v>
      </c>
      <c r="BZ113">
        <v>0</v>
      </c>
      <c r="CA113">
        <v>0</v>
      </c>
      <c r="CB113">
        <v>0</v>
      </c>
      <c r="CC113">
        <v>0</v>
      </c>
      <c r="CD113">
        <v>0</v>
      </c>
      <c r="CE113">
        <v>0</v>
      </c>
      <c r="CF113">
        <v>0</v>
      </c>
      <c r="CI113" s="39">
        <v>684</v>
      </c>
      <c r="CJ113" s="39">
        <v>1</v>
      </c>
      <c r="CK113" s="2">
        <v>684</v>
      </c>
      <c r="CL113" s="39" t="s">
        <v>493</v>
      </c>
      <c r="CM113" s="39" t="s">
        <v>494</v>
      </c>
      <c r="CN113" s="39" t="s">
        <v>495</v>
      </c>
      <c r="CO113" s="39" t="s">
        <v>496</v>
      </c>
      <c r="CP113" s="39" t="s">
        <v>496</v>
      </c>
    </row>
    <row r="114" spans="4:94" x14ac:dyDescent="0.25">
      <c r="D114">
        <v>689</v>
      </c>
      <c r="E114">
        <v>0</v>
      </c>
      <c r="F114">
        <v>0</v>
      </c>
      <c r="G114">
        <v>7.4766355137524304E-2</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F114">
        <v>689</v>
      </c>
      <c r="AG114">
        <v>0</v>
      </c>
      <c r="AH114">
        <v>0</v>
      </c>
      <c r="AI114">
        <v>7.4766355137524304E-2</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H114">
        <v>689</v>
      </c>
      <c r="BI114">
        <v>0</v>
      </c>
      <c r="BJ114">
        <v>0</v>
      </c>
      <c r="BK114">
        <v>7.4766355137524304E-2</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I114" s="39">
        <v>689</v>
      </c>
      <c r="CJ114" s="39">
        <v>1</v>
      </c>
      <c r="CK114" s="2">
        <v>689</v>
      </c>
      <c r="CL114" s="39" t="s">
        <v>497</v>
      </c>
      <c r="CM114" s="39" t="s">
        <v>498</v>
      </c>
      <c r="CN114" s="39" t="s">
        <v>499</v>
      </c>
      <c r="CO114" s="39" t="s">
        <v>500</v>
      </c>
      <c r="CP114" s="39" t="s">
        <v>665</v>
      </c>
    </row>
    <row r="115" spans="4:94" x14ac:dyDescent="0.25">
      <c r="D115">
        <v>693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4.790419161676647E-2</v>
      </c>
      <c r="Z115">
        <v>0</v>
      </c>
      <c r="AA115">
        <v>0</v>
      </c>
      <c r="AB115">
        <v>0</v>
      </c>
      <c r="AF115">
        <v>693</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4.790419161676647E-2</v>
      </c>
      <c r="BB115">
        <v>0</v>
      </c>
      <c r="BC115">
        <v>0</v>
      </c>
      <c r="BD115">
        <v>0</v>
      </c>
      <c r="BH115">
        <v>693</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4.790419161676647E-2</v>
      </c>
      <c r="CD115">
        <v>0</v>
      </c>
      <c r="CE115">
        <v>0</v>
      </c>
      <c r="CF115">
        <v>0</v>
      </c>
      <c r="CI115" s="39">
        <v>693</v>
      </c>
      <c r="CJ115" s="39">
        <v>1</v>
      </c>
      <c r="CK115" s="2">
        <v>693</v>
      </c>
      <c r="CL115" s="39" t="s">
        <v>501</v>
      </c>
      <c r="CM115" s="39" t="s">
        <v>502</v>
      </c>
      <c r="CN115" s="39" t="s">
        <v>503</v>
      </c>
    </row>
    <row r="116" spans="4:94" x14ac:dyDescent="0.25">
      <c r="D116">
        <v>695</v>
      </c>
      <c r="E116">
        <v>0</v>
      </c>
      <c r="F116">
        <v>0</v>
      </c>
      <c r="G116">
        <v>0</v>
      </c>
      <c r="H116">
        <v>0</v>
      </c>
      <c r="I116">
        <v>0</v>
      </c>
      <c r="J116">
        <v>0</v>
      </c>
      <c r="K116">
        <v>0</v>
      </c>
      <c r="L116">
        <v>0</v>
      </c>
      <c r="M116">
        <v>0</v>
      </c>
      <c r="N116">
        <v>0</v>
      </c>
      <c r="O116">
        <v>0</v>
      </c>
      <c r="P116">
        <v>4.7619047619047609E-2</v>
      </c>
      <c r="Q116">
        <v>0</v>
      </c>
      <c r="R116">
        <v>0</v>
      </c>
      <c r="S116">
        <v>0</v>
      </c>
      <c r="T116">
        <v>0</v>
      </c>
      <c r="U116">
        <v>0</v>
      </c>
      <c r="V116">
        <v>0</v>
      </c>
      <c r="W116">
        <v>0</v>
      </c>
      <c r="X116">
        <v>0</v>
      </c>
      <c r="Y116">
        <v>0</v>
      </c>
      <c r="Z116">
        <v>0</v>
      </c>
      <c r="AA116">
        <v>0</v>
      </c>
      <c r="AB116">
        <v>0</v>
      </c>
      <c r="AF116">
        <v>695</v>
      </c>
      <c r="AG116">
        <v>0</v>
      </c>
      <c r="AH116">
        <v>0</v>
      </c>
      <c r="AI116">
        <v>0</v>
      </c>
      <c r="AJ116">
        <v>0</v>
      </c>
      <c r="AK116">
        <v>0</v>
      </c>
      <c r="AL116">
        <v>0</v>
      </c>
      <c r="AM116">
        <v>0</v>
      </c>
      <c r="AN116">
        <v>0</v>
      </c>
      <c r="AO116">
        <v>0</v>
      </c>
      <c r="AP116">
        <v>0</v>
      </c>
      <c r="AQ116">
        <v>0</v>
      </c>
      <c r="AR116">
        <v>4.7619047619047609E-2</v>
      </c>
      <c r="AS116">
        <v>0</v>
      </c>
      <c r="AT116">
        <v>0</v>
      </c>
      <c r="AU116">
        <v>0</v>
      </c>
      <c r="AV116">
        <v>0</v>
      </c>
      <c r="AW116">
        <v>0</v>
      </c>
      <c r="AX116">
        <v>0</v>
      </c>
      <c r="AY116">
        <v>0</v>
      </c>
      <c r="AZ116">
        <v>0</v>
      </c>
      <c r="BA116">
        <v>0</v>
      </c>
      <c r="BB116">
        <v>0</v>
      </c>
      <c r="BC116">
        <v>0</v>
      </c>
      <c r="BD116">
        <v>0</v>
      </c>
      <c r="BH116">
        <v>695</v>
      </c>
      <c r="BI116">
        <v>0</v>
      </c>
      <c r="BJ116">
        <v>0</v>
      </c>
      <c r="BK116">
        <v>0</v>
      </c>
      <c r="BL116">
        <v>0</v>
      </c>
      <c r="BM116">
        <v>0</v>
      </c>
      <c r="BN116">
        <v>0</v>
      </c>
      <c r="BO116">
        <v>0</v>
      </c>
      <c r="BP116">
        <v>0</v>
      </c>
      <c r="BQ116">
        <v>0</v>
      </c>
      <c r="BR116">
        <v>0</v>
      </c>
      <c r="BS116">
        <v>0</v>
      </c>
      <c r="BT116">
        <v>4.7619047619047609E-2</v>
      </c>
      <c r="BU116">
        <v>0</v>
      </c>
      <c r="BV116">
        <v>0</v>
      </c>
      <c r="BW116">
        <v>0</v>
      </c>
      <c r="BX116">
        <v>0</v>
      </c>
      <c r="BY116">
        <v>0</v>
      </c>
      <c r="BZ116">
        <v>0</v>
      </c>
      <c r="CA116">
        <v>0</v>
      </c>
      <c r="CB116">
        <v>0</v>
      </c>
      <c r="CC116">
        <v>0</v>
      </c>
      <c r="CD116">
        <v>0</v>
      </c>
      <c r="CE116">
        <v>0</v>
      </c>
      <c r="CF116">
        <v>0</v>
      </c>
      <c r="CI116" s="39">
        <v>695</v>
      </c>
      <c r="CJ116" s="39">
        <v>1</v>
      </c>
      <c r="CK116" s="2">
        <v>695</v>
      </c>
      <c r="CL116" s="39" t="s">
        <v>504</v>
      </c>
      <c r="CM116" s="39" t="s">
        <v>505</v>
      </c>
      <c r="CN116" s="39" t="s">
        <v>506</v>
      </c>
      <c r="CO116" s="39" t="s">
        <v>391</v>
      </c>
      <c r="CP116" s="39" t="s">
        <v>391</v>
      </c>
    </row>
    <row r="117" spans="4:94" x14ac:dyDescent="0.25">
      <c r="D117">
        <v>703</v>
      </c>
      <c r="E117">
        <v>0.50526315789473686</v>
      </c>
      <c r="F117">
        <v>0.60377358490566035</v>
      </c>
      <c r="G117">
        <v>0.52336448596267005</v>
      </c>
      <c r="H117">
        <v>0.5</v>
      </c>
      <c r="I117">
        <v>0.5714285714093259</v>
      </c>
      <c r="J117">
        <v>0.51063829787234039</v>
      </c>
      <c r="K117">
        <v>0.47524752475247528</v>
      </c>
      <c r="L117">
        <v>0.52107279693486597</v>
      </c>
      <c r="M117">
        <v>0.50526315789473686</v>
      </c>
      <c r="N117">
        <v>0.48979591836734693</v>
      </c>
      <c r="O117">
        <v>0.52747252747252737</v>
      </c>
      <c r="P117">
        <v>0.52380952380952372</v>
      </c>
      <c r="Q117">
        <v>0.58536585365853655</v>
      </c>
      <c r="R117">
        <v>0.53333333333333344</v>
      </c>
      <c r="S117">
        <v>0.52631578947368418</v>
      </c>
      <c r="T117">
        <v>0.52631578945374424</v>
      </c>
      <c r="U117">
        <v>0.52582159624413138</v>
      </c>
      <c r="V117">
        <v>0.59259259257209518</v>
      </c>
      <c r="W117">
        <v>0.50632911392405067</v>
      </c>
      <c r="X117">
        <v>0.56521739130434778</v>
      </c>
      <c r="Y117">
        <v>0.5748502994011977</v>
      </c>
      <c r="Z117">
        <v>0.52747252743204998</v>
      </c>
      <c r="AA117">
        <v>0.56338028169014087</v>
      </c>
      <c r="AB117">
        <v>0.48322147651006714</v>
      </c>
      <c r="AF117" s="3">
        <v>703</v>
      </c>
      <c r="AG117">
        <v>0.50526315789473686</v>
      </c>
      <c r="AH117">
        <v>0.60377358490566035</v>
      </c>
      <c r="AI117">
        <v>0.52336448596267005</v>
      </c>
      <c r="AJ117">
        <v>0.5</v>
      </c>
      <c r="AK117">
        <v>0.5714285714093259</v>
      </c>
      <c r="AL117">
        <v>0.51063829787234039</v>
      </c>
      <c r="AM117">
        <v>0.47524752475247528</v>
      </c>
      <c r="AN117">
        <v>0.52107279693486597</v>
      </c>
      <c r="AO117">
        <v>0.50526315789473686</v>
      </c>
      <c r="AP117">
        <v>0.48979591836734693</v>
      </c>
      <c r="AQ117">
        <v>0.52747252747252737</v>
      </c>
      <c r="AR117">
        <v>0.52380952380952372</v>
      </c>
      <c r="AS117">
        <v>0.58536585365853655</v>
      </c>
      <c r="AT117">
        <v>0.53333333333333344</v>
      </c>
      <c r="AU117">
        <v>0.52631578947368418</v>
      </c>
      <c r="AV117">
        <v>0.52631578945374424</v>
      </c>
      <c r="AW117">
        <v>0.52582159624413138</v>
      </c>
      <c r="AX117">
        <v>0.59259259257209518</v>
      </c>
      <c r="AY117">
        <v>0.50632911392405067</v>
      </c>
      <c r="AZ117">
        <v>0.56521739130434778</v>
      </c>
      <c r="BA117">
        <v>0.5748502994011977</v>
      </c>
      <c r="BB117">
        <v>0.52747252743204998</v>
      </c>
      <c r="BC117">
        <v>0.56338028169014087</v>
      </c>
      <c r="BD117">
        <v>0.48322147651006714</v>
      </c>
      <c r="BH117" s="3">
        <v>703</v>
      </c>
      <c r="BI117" s="3">
        <v>0</v>
      </c>
      <c r="BJ117" s="3">
        <v>0</v>
      </c>
      <c r="BK117" s="3">
        <v>0</v>
      </c>
      <c r="BL117" s="3">
        <v>0</v>
      </c>
      <c r="BM117" s="3">
        <v>0</v>
      </c>
      <c r="BN117" s="3">
        <v>0</v>
      </c>
      <c r="BO117" s="3">
        <v>0</v>
      </c>
      <c r="BP117" s="3">
        <v>0</v>
      </c>
      <c r="BQ117" s="3">
        <v>0</v>
      </c>
      <c r="BR117" s="3">
        <v>0</v>
      </c>
      <c r="BS117" s="3">
        <v>0</v>
      </c>
      <c r="BT117" s="3">
        <v>0</v>
      </c>
      <c r="BU117" s="3">
        <v>0</v>
      </c>
      <c r="BV117" s="3">
        <v>0</v>
      </c>
      <c r="BW117" s="3">
        <v>0</v>
      </c>
      <c r="BX117" s="3">
        <v>0</v>
      </c>
      <c r="BY117" s="3">
        <v>0</v>
      </c>
      <c r="BZ117" s="3">
        <v>0</v>
      </c>
      <c r="CA117" s="3">
        <v>0</v>
      </c>
      <c r="CB117" s="3">
        <v>0</v>
      </c>
      <c r="CC117" s="3">
        <v>0</v>
      </c>
      <c r="CD117" s="3">
        <v>0</v>
      </c>
      <c r="CE117" s="3">
        <v>0</v>
      </c>
      <c r="CF117" s="3">
        <v>0</v>
      </c>
      <c r="CI117" s="39">
        <v>703</v>
      </c>
      <c r="CJ117" s="39">
        <v>1</v>
      </c>
      <c r="CK117" s="2">
        <v>703</v>
      </c>
      <c r="CL117" s="39" t="s">
        <v>507</v>
      </c>
      <c r="CM117" s="39" t="s">
        <v>508</v>
      </c>
      <c r="CN117" s="39" t="s">
        <v>509</v>
      </c>
      <c r="CO117" s="39" t="s">
        <v>510</v>
      </c>
      <c r="CP117" s="39" t="s">
        <v>666</v>
      </c>
    </row>
    <row r="118" spans="4:94" x14ac:dyDescent="0.25">
      <c r="D118">
        <v>709</v>
      </c>
      <c r="E118">
        <v>0</v>
      </c>
      <c r="F118">
        <v>0</v>
      </c>
      <c r="G118">
        <v>0</v>
      </c>
      <c r="H118">
        <v>0</v>
      </c>
      <c r="I118">
        <v>0</v>
      </c>
      <c r="J118">
        <v>5.6737588652482261E-2</v>
      </c>
      <c r="K118">
        <v>0</v>
      </c>
      <c r="L118">
        <v>0</v>
      </c>
      <c r="M118">
        <v>0</v>
      </c>
      <c r="N118">
        <v>0</v>
      </c>
      <c r="O118">
        <v>0</v>
      </c>
      <c r="P118">
        <v>0</v>
      </c>
      <c r="Q118">
        <v>0</v>
      </c>
      <c r="R118">
        <v>0</v>
      </c>
      <c r="S118">
        <v>0</v>
      </c>
      <c r="T118">
        <v>0</v>
      </c>
      <c r="U118">
        <v>0</v>
      </c>
      <c r="V118">
        <v>0</v>
      </c>
      <c r="W118">
        <v>0</v>
      </c>
      <c r="X118">
        <v>0</v>
      </c>
      <c r="Y118">
        <v>0</v>
      </c>
      <c r="Z118">
        <v>0</v>
      </c>
      <c r="AA118">
        <v>0</v>
      </c>
      <c r="AB118">
        <v>0</v>
      </c>
      <c r="AF118">
        <v>709</v>
      </c>
      <c r="AG118">
        <v>0</v>
      </c>
      <c r="AH118">
        <v>0</v>
      </c>
      <c r="AI118">
        <v>0</v>
      </c>
      <c r="AJ118">
        <v>0</v>
      </c>
      <c r="AK118">
        <v>0</v>
      </c>
      <c r="AL118">
        <v>5.6737588652482261E-2</v>
      </c>
      <c r="AM118">
        <v>0</v>
      </c>
      <c r="AN118">
        <v>0</v>
      </c>
      <c r="AO118">
        <v>0</v>
      </c>
      <c r="AP118">
        <v>0</v>
      </c>
      <c r="AQ118">
        <v>0</v>
      </c>
      <c r="AR118">
        <v>0</v>
      </c>
      <c r="AS118">
        <v>0</v>
      </c>
      <c r="AT118">
        <v>0</v>
      </c>
      <c r="AU118">
        <v>0</v>
      </c>
      <c r="AV118">
        <v>0</v>
      </c>
      <c r="AW118">
        <v>0</v>
      </c>
      <c r="AX118">
        <v>0</v>
      </c>
      <c r="AY118">
        <v>0</v>
      </c>
      <c r="AZ118">
        <v>0</v>
      </c>
      <c r="BA118">
        <v>0</v>
      </c>
      <c r="BB118">
        <v>0</v>
      </c>
      <c r="BC118">
        <v>0</v>
      </c>
      <c r="BD118">
        <v>0</v>
      </c>
      <c r="BH118">
        <v>709</v>
      </c>
      <c r="BI118">
        <v>0</v>
      </c>
      <c r="BJ118">
        <v>0</v>
      </c>
      <c r="BK118">
        <v>0</v>
      </c>
      <c r="BL118">
        <v>0</v>
      </c>
      <c r="BM118">
        <v>0</v>
      </c>
      <c r="BN118">
        <v>5.6737588652482261E-2</v>
      </c>
      <c r="BO118">
        <v>0</v>
      </c>
      <c r="BP118">
        <v>0</v>
      </c>
      <c r="BQ118">
        <v>0</v>
      </c>
      <c r="BR118">
        <v>0</v>
      </c>
      <c r="BS118">
        <v>0</v>
      </c>
      <c r="BT118">
        <v>0</v>
      </c>
      <c r="BU118">
        <v>0</v>
      </c>
      <c r="BV118">
        <v>0</v>
      </c>
      <c r="BW118">
        <v>0</v>
      </c>
      <c r="BX118">
        <v>0</v>
      </c>
      <c r="BY118">
        <v>0</v>
      </c>
      <c r="BZ118">
        <v>0</v>
      </c>
      <c r="CA118">
        <v>0</v>
      </c>
      <c r="CB118">
        <v>0</v>
      </c>
      <c r="CC118">
        <v>0</v>
      </c>
      <c r="CD118">
        <v>0</v>
      </c>
      <c r="CE118">
        <v>0</v>
      </c>
      <c r="CF118">
        <v>0</v>
      </c>
      <c r="CI118" s="39">
        <v>709</v>
      </c>
      <c r="CJ118" s="39">
        <v>1</v>
      </c>
      <c r="CK118" s="2">
        <v>709</v>
      </c>
    </row>
    <row r="119" spans="4:94" x14ac:dyDescent="0.25">
      <c r="D119">
        <v>720</v>
      </c>
      <c r="E119">
        <v>0</v>
      </c>
      <c r="F119">
        <v>0</v>
      </c>
      <c r="G119">
        <v>0</v>
      </c>
      <c r="H119">
        <v>0</v>
      </c>
      <c r="I119">
        <v>0</v>
      </c>
      <c r="J119">
        <v>0</v>
      </c>
      <c r="K119">
        <v>0</v>
      </c>
      <c r="L119">
        <v>0</v>
      </c>
      <c r="M119">
        <v>0</v>
      </c>
      <c r="N119">
        <v>0</v>
      </c>
      <c r="O119">
        <v>0</v>
      </c>
      <c r="P119">
        <v>0</v>
      </c>
      <c r="Q119">
        <v>0</v>
      </c>
      <c r="R119">
        <v>0</v>
      </c>
      <c r="S119">
        <v>0</v>
      </c>
      <c r="T119">
        <v>0</v>
      </c>
      <c r="U119">
        <v>0</v>
      </c>
      <c r="V119">
        <v>7.4074074071511911E-2</v>
      </c>
      <c r="W119">
        <v>0</v>
      </c>
      <c r="X119">
        <v>0</v>
      </c>
      <c r="Y119">
        <v>0</v>
      </c>
      <c r="Z119">
        <v>0</v>
      </c>
      <c r="AA119">
        <v>0</v>
      </c>
      <c r="AB119">
        <v>0</v>
      </c>
      <c r="AF119">
        <v>720</v>
      </c>
      <c r="AG119">
        <v>0</v>
      </c>
      <c r="AH119">
        <v>0</v>
      </c>
      <c r="AI119">
        <v>0</v>
      </c>
      <c r="AJ119">
        <v>0</v>
      </c>
      <c r="AK119">
        <v>0</v>
      </c>
      <c r="AL119">
        <v>0</v>
      </c>
      <c r="AM119">
        <v>0</v>
      </c>
      <c r="AN119">
        <v>0</v>
      </c>
      <c r="AO119">
        <v>0</v>
      </c>
      <c r="AP119">
        <v>0</v>
      </c>
      <c r="AQ119">
        <v>0</v>
      </c>
      <c r="AR119">
        <v>0</v>
      </c>
      <c r="AS119">
        <v>0</v>
      </c>
      <c r="AT119">
        <v>0</v>
      </c>
      <c r="AU119">
        <v>0</v>
      </c>
      <c r="AV119">
        <v>0</v>
      </c>
      <c r="AW119">
        <v>0</v>
      </c>
      <c r="AX119">
        <v>7.4074074071511911E-2</v>
      </c>
      <c r="AY119">
        <v>0</v>
      </c>
      <c r="AZ119">
        <v>0</v>
      </c>
      <c r="BA119">
        <v>0</v>
      </c>
      <c r="BB119">
        <v>0</v>
      </c>
      <c r="BC119">
        <v>0</v>
      </c>
      <c r="BD119">
        <v>0</v>
      </c>
      <c r="BH119">
        <v>720</v>
      </c>
      <c r="BI119">
        <v>0</v>
      </c>
      <c r="BJ119">
        <v>0</v>
      </c>
      <c r="BK119">
        <v>0</v>
      </c>
      <c r="BL119">
        <v>0</v>
      </c>
      <c r="BM119">
        <v>0</v>
      </c>
      <c r="BN119">
        <v>0</v>
      </c>
      <c r="BO119">
        <v>0</v>
      </c>
      <c r="BP119">
        <v>0</v>
      </c>
      <c r="BQ119">
        <v>0</v>
      </c>
      <c r="BR119">
        <v>0</v>
      </c>
      <c r="BS119">
        <v>0</v>
      </c>
      <c r="BT119">
        <v>0</v>
      </c>
      <c r="BU119">
        <v>0</v>
      </c>
      <c r="BV119">
        <v>0</v>
      </c>
      <c r="BW119">
        <v>0</v>
      </c>
      <c r="BX119">
        <v>0</v>
      </c>
      <c r="BY119">
        <v>0</v>
      </c>
      <c r="BZ119">
        <v>7.4074074071511911E-2</v>
      </c>
      <c r="CA119">
        <v>0</v>
      </c>
      <c r="CB119">
        <v>0</v>
      </c>
      <c r="CC119">
        <v>0</v>
      </c>
      <c r="CD119">
        <v>0</v>
      </c>
      <c r="CE119">
        <v>0</v>
      </c>
      <c r="CF119">
        <v>0</v>
      </c>
      <c r="CI119" s="39">
        <v>720</v>
      </c>
      <c r="CJ119" s="39">
        <v>1</v>
      </c>
      <c r="CK119" s="2">
        <v>720</v>
      </c>
      <c r="CL119" s="39" t="s">
        <v>515</v>
      </c>
      <c r="CM119" s="39" t="s">
        <v>516</v>
      </c>
      <c r="CN119" s="39" t="s">
        <v>517</v>
      </c>
      <c r="CO119" s="39" t="s">
        <v>518</v>
      </c>
      <c r="CP119" s="39" t="s">
        <v>667</v>
      </c>
    </row>
    <row r="120" spans="4:94" x14ac:dyDescent="0.25">
      <c r="D120">
        <v>729</v>
      </c>
      <c r="E120">
        <v>0</v>
      </c>
      <c r="F120">
        <v>0</v>
      </c>
      <c r="G120">
        <v>0</v>
      </c>
      <c r="H120">
        <v>0</v>
      </c>
      <c r="I120">
        <v>0</v>
      </c>
      <c r="J120">
        <v>0</v>
      </c>
      <c r="K120">
        <v>0</v>
      </c>
      <c r="L120">
        <v>0</v>
      </c>
      <c r="M120">
        <v>0</v>
      </c>
      <c r="N120">
        <v>0</v>
      </c>
      <c r="O120">
        <v>0</v>
      </c>
      <c r="P120">
        <v>0</v>
      </c>
      <c r="Q120">
        <v>3.9024390243902432E-2</v>
      </c>
      <c r="R120">
        <v>0</v>
      </c>
      <c r="S120">
        <v>0</v>
      </c>
      <c r="T120">
        <v>0</v>
      </c>
      <c r="U120">
        <v>0</v>
      </c>
      <c r="V120">
        <v>0</v>
      </c>
      <c r="W120">
        <v>0</v>
      </c>
      <c r="X120">
        <v>0</v>
      </c>
      <c r="Y120">
        <v>0</v>
      </c>
      <c r="Z120">
        <v>0</v>
      </c>
      <c r="AA120">
        <v>0</v>
      </c>
      <c r="AB120">
        <v>0</v>
      </c>
      <c r="AF120">
        <v>729</v>
      </c>
      <c r="AG120">
        <v>0</v>
      </c>
      <c r="AH120">
        <v>0</v>
      </c>
      <c r="AI120">
        <v>0</v>
      </c>
      <c r="AJ120">
        <v>0</v>
      </c>
      <c r="AK120">
        <v>0</v>
      </c>
      <c r="AL120">
        <v>0</v>
      </c>
      <c r="AM120">
        <v>0</v>
      </c>
      <c r="AN120">
        <v>0</v>
      </c>
      <c r="AO120">
        <v>0</v>
      </c>
      <c r="AP120">
        <v>0</v>
      </c>
      <c r="AQ120">
        <v>0</v>
      </c>
      <c r="AR120">
        <v>0</v>
      </c>
      <c r="AS120">
        <v>3.9024390243902432E-2</v>
      </c>
      <c r="AT120">
        <v>0</v>
      </c>
      <c r="AU120">
        <v>0</v>
      </c>
      <c r="AV120">
        <v>0</v>
      </c>
      <c r="AW120">
        <v>0</v>
      </c>
      <c r="AX120">
        <v>0</v>
      </c>
      <c r="AY120">
        <v>0</v>
      </c>
      <c r="AZ120">
        <v>0</v>
      </c>
      <c r="BA120">
        <v>0</v>
      </c>
      <c r="BB120">
        <v>0</v>
      </c>
      <c r="BC120">
        <v>0</v>
      </c>
      <c r="BD120">
        <v>0</v>
      </c>
      <c r="BH120">
        <v>729</v>
      </c>
      <c r="BI120">
        <v>0</v>
      </c>
      <c r="BJ120">
        <v>0</v>
      </c>
      <c r="BK120">
        <v>0</v>
      </c>
      <c r="BL120">
        <v>0</v>
      </c>
      <c r="BM120">
        <v>0</v>
      </c>
      <c r="BN120">
        <v>0</v>
      </c>
      <c r="BO120">
        <v>0</v>
      </c>
      <c r="BP120">
        <v>0</v>
      </c>
      <c r="BQ120">
        <v>0</v>
      </c>
      <c r="BR120">
        <v>0</v>
      </c>
      <c r="BS120">
        <v>0</v>
      </c>
      <c r="BT120">
        <v>0</v>
      </c>
      <c r="BU120">
        <v>3.9024390243902432E-2</v>
      </c>
      <c r="BV120">
        <v>0</v>
      </c>
      <c r="BW120">
        <v>0</v>
      </c>
      <c r="BX120">
        <v>0</v>
      </c>
      <c r="BY120">
        <v>0</v>
      </c>
      <c r="BZ120">
        <v>0</v>
      </c>
      <c r="CA120">
        <v>0</v>
      </c>
      <c r="CB120">
        <v>0</v>
      </c>
      <c r="CC120">
        <v>0</v>
      </c>
      <c r="CD120">
        <v>0</v>
      </c>
      <c r="CE120">
        <v>0</v>
      </c>
      <c r="CF120">
        <v>0</v>
      </c>
      <c r="CI120" s="39">
        <v>729</v>
      </c>
      <c r="CJ120" s="39">
        <v>1</v>
      </c>
      <c r="CK120" s="2">
        <v>729</v>
      </c>
      <c r="CL120" s="39" t="s">
        <v>519</v>
      </c>
      <c r="CM120" s="39" t="s">
        <v>520</v>
      </c>
      <c r="CN120" s="39" t="s">
        <v>521</v>
      </c>
      <c r="CO120" s="39" t="s">
        <v>522</v>
      </c>
      <c r="CP120" s="39" t="s">
        <v>602</v>
      </c>
    </row>
    <row r="121" spans="4:94" x14ac:dyDescent="0.25">
      <c r="D121">
        <v>741</v>
      </c>
      <c r="E121">
        <v>0</v>
      </c>
      <c r="F121">
        <v>0</v>
      </c>
      <c r="G121">
        <v>0</v>
      </c>
      <c r="H121">
        <v>0</v>
      </c>
      <c r="I121">
        <v>-0.11428571428186518</v>
      </c>
      <c r="J121">
        <v>0</v>
      </c>
      <c r="K121">
        <v>0</v>
      </c>
      <c r="L121">
        <v>0</v>
      </c>
      <c r="M121">
        <v>0</v>
      </c>
      <c r="N121">
        <v>0</v>
      </c>
      <c r="O121">
        <v>0</v>
      </c>
      <c r="P121">
        <v>0</v>
      </c>
      <c r="Q121">
        <v>0</v>
      </c>
      <c r="R121">
        <v>0</v>
      </c>
      <c r="S121">
        <v>0</v>
      </c>
      <c r="T121">
        <v>0</v>
      </c>
      <c r="U121">
        <v>0</v>
      </c>
      <c r="V121">
        <v>0</v>
      </c>
      <c r="W121">
        <v>0</v>
      </c>
      <c r="X121">
        <v>0</v>
      </c>
      <c r="Y121">
        <v>0</v>
      </c>
      <c r="Z121">
        <v>0</v>
      </c>
      <c r="AA121">
        <v>0</v>
      </c>
      <c r="AB121">
        <v>0</v>
      </c>
      <c r="AF121">
        <v>741</v>
      </c>
      <c r="AG121">
        <v>0</v>
      </c>
      <c r="AH121">
        <v>0</v>
      </c>
      <c r="AI121">
        <v>0</v>
      </c>
      <c r="AJ121">
        <v>0</v>
      </c>
      <c r="AK121">
        <v>-0.11428571428186518</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H121">
        <v>741</v>
      </c>
      <c r="BI121">
        <v>0</v>
      </c>
      <c r="BJ121">
        <v>0</v>
      </c>
      <c r="BK121">
        <v>0</v>
      </c>
      <c r="BL121">
        <v>0</v>
      </c>
      <c r="BM121">
        <v>-0.11428571428186518</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I121" s="39">
        <v>741</v>
      </c>
      <c r="CJ121" s="39">
        <v>1</v>
      </c>
      <c r="CK121" s="2">
        <v>741</v>
      </c>
      <c r="CL121" s="39" t="s">
        <v>523</v>
      </c>
      <c r="CM121" s="39" t="s">
        <v>524</v>
      </c>
      <c r="CN121" s="39" t="s">
        <v>525</v>
      </c>
      <c r="CO121" s="39" t="s">
        <v>526</v>
      </c>
      <c r="CP121" s="39" t="s">
        <v>526</v>
      </c>
    </row>
    <row r="122" spans="4:94" x14ac:dyDescent="0.25">
      <c r="D122">
        <v>747</v>
      </c>
      <c r="E122">
        <v>0</v>
      </c>
      <c r="F122">
        <v>0</v>
      </c>
      <c r="G122">
        <v>0</v>
      </c>
      <c r="H122">
        <v>0</v>
      </c>
      <c r="I122">
        <v>0</v>
      </c>
      <c r="J122">
        <v>0</v>
      </c>
      <c r="K122">
        <v>0</v>
      </c>
      <c r="L122">
        <v>0</v>
      </c>
      <c r="M122">
        <v>0</v>
      </c>
      <c r="N122">
        <v>0</v>
      </c>
      <c r="O122">
        <v>0</v>
      </c>
      <c r="P122">
        <v>4.7619047619047609E-2</v>
      </c>
      <c r="Q122">
        <v>0</v>
      </c>
      <c r="R122">
        <v>0</v>
      </c>
      <c r="S122">
        <v>0</v>
      </c>
      <c r="T122">
        <v>0</v>
      </c>
      <c r="U122">
        <v>0</v>
      </c>
      <c r="V122">
        <v>0</v>
      </c>
      <c r="W122">
        <v>0</v>
      </c>
      <c r="X122">
        <v>0</v>
      </c>
      <c r="Y122">
        <v>0</v>
      </c>
      <c r="Z122">
        <v>0</v>
      </c>
      <c r="AA122">
        <v>0</v>
      </c>
      <c r="AB122">
        <v>0</v>
      </c>
      <c r="AF122">
        <v>747</v>
      </c>
      <c r="AG122">
        <v>0</v>
      </c>
      <c r="AH122">
        <v>0</v>
      </c>
      <c r="AI122">
        <v>0</v>
      </c>
      <c r="AJ122">
        <v>0</v>
      </c>
      <c r="AK122">
        <v>0</v>
      </c>
      <c r="AL122">
        <v>0</v>
      </c>
      <c r="AM122">
        <v>0</v>
      </c>
      <c r="AN122">
        <v>0</v>
      </c>
      <c r="AO122">
        <v>0</v>
      </c>
      <c r="AP122">
        <v>0</v>
      </c>
      <c r="AQ122">
        <v>0</v>
      </c>
      <c r="AR122">
        <v>4.7619047619047609E-2</v>
      </c>
      <c r="AS122">
        <v>0</v>
      </c>
      <c r="AT122">
        <v>0</v>
      </c>
      <c r="AU122">
        <v>0</v>
      </c>
      <c r="AV122">
        <v>0</v>
      </c>
      <c r="AW122">
        <v>0</v>
      </c>
      <c r="AX122">
        <v>0</v>
      </c>
      <c r="AY122">
        <v>0</v>
      </c>
      <c r="AZ122">
        <v>0</v>
      </c>
      <c r="BA122">
        <v>0</v>
      </c>
      <c r="BB122">
        <v>0</v>
      </c>
      <c r="BC122">
        <v>0</v>
      </c>
      <c r="BD122">
        <v>0</v>
      </c>
      <c r="BH122">
        <v>747</v>
      </c>
      <c r="BI122">
        <v>0</v>
      </c>
      <c r="BJ122">
        <v>0</v>
      </c>
      <c r="BK122">
        <v>0</v>
      </c>
      <c r="BL122">
        <v>0</v>
      </c>
      <c r="BM122">
        <v>0</v>
      </c>
      <c r="BN122">
        <v>0</v>
      </c>
      <c r="BO122">
        <v>0</v>
      </c>
      <c r="BP122">
        <v>0</v>
      </c>
      <c r="BQ122">
        <v>0</v>
      </c>
      <c r="BR122">
        <v>0</v>
      </c>
      <c r="BS122">
        <v>0</v>
      </c>
      <c r="BT122">
        <v>4.7619047619047609E-2</v>
      </c>
      <c r="BU122">
        <v>0</v>
      </c>
      <c r="BV122">
        <v>0</v>
      </c>
      <c r="BW122">
        <v>0</v>
      </c>
      <c r="BX122">
        <v>0</v>
      </c>
      <c r="BY122">
        <v>0</v>
      </c>
      <c r="BZ122">
        <v>0</v>
      </c>
      <c r="CA122">
        <v>0</v>
      </c>
      <c r="CB122">
        <v>0</v>
      </c>
      <c r="CC122">
        <v>0</v>
      </c>
      <c r="CD122">
        <v>0</v>
      </c>
      <c r="CE122">
        <v>0</v>
      </c>
      <c r="CF122">
        <v>0</v>
      </c>
      <c r="CI122" s="39">
        <v>747</v>
      </c>
      <c r="CJ122" s="39">
        <v>1</v>
      </c>
      <c r="CK122" s="2">
        <v>747</v>
      </c>
      <c r="CL122" s="39" t="s">
        <v>527</v>
      </c>
      <c r="CM122" s="39" t="s">
        <v>528</v>
      </c>
      <c r="CN122" s="39" t="s">
        <v>529</v>
      </c>
      <c r="CO122" s="39" t="s">
        <v>530</v>
      </c>
      <c r="CP122" s="39" t="s">
        <v>530</v>
      </c>
    </row>
    <row r="123" spans="4:94" x14ac:dyDescent="0.25">
      <c r="D123">
        <v>751</v>
      </c>
      <c r="E123">
        <v>0</v>
      </c>
      <c r="F123">
        <v>0</v>
      </c>
      <c r="G123">
        <v>0</v>
      </c>
      <c r="H123">
        <v>0</v>
      </c>
      <c r="I123">
        <v>0</v>
      </c>
      <c r="J123">
        <v>0</v>
      </c>
      <c r="K123">
        <v>0</v>
      </c>
      <c r="L123">
        <v>0</v>
      </c>
      <c r="M123">
        <v>0</v>
      </c>
      <c r="N123">
        <v>0</v>
      </c>
      <c r="O123">
        <v>0</v>
      </c>
      <c r="P123">
        <v>0</v>
      </c>
      <c r="Q123">
        <v>0</v>
      </c>
      <c r="R123">
        <v>4.8484848484848526E-2</v>
      </c>
      <c r="S123">
        <v>0</v>
      </c>
      <c r="T123">
        <v>0</v>
      </c>
      <c r="U123">
        <v>0</v>
      </c>
      <c r="V123">
        <v>0</v>
      </c>
      <c r="W123">
        <v>0</v>
      </c>
      <c r="X123">
        <v>0</v>
      </c>
      <c r="Y123">
        <v>0</v>
      </c>
      <c r="Z123">
        <v>0</v>
      </c>
      <c r="AA123">
        <v>0</v>
      </c>
      <c r="AB123">
        <v>0</v>
      </c>
      <c r="AF123">
        <v>751</v>
      </c>
      <c r="AG123">
        <v>0</v>
      </c>
      <c r="AH123">
        <v>0</v>
      </c>
      <c r="AI123">
        <v>0</v>
      </c>
      <c r="AJ123">
        <v>0</v>
      </c>
      <c r="AK123">
        <v>0</v>
      </c>
      <c r="AL123">
        <v>0</v>
      </c>
      <c r="AM123">
        <v>0</v>
      </c>
      <c r="AN123">
        <v>0</v>
      </c>
      <c r="AO123">
        <v>0</v>
      </c>
      <c r="AP123">
        <v>0</v>
      </c>
      <c r="AQ123">
        <v>0</v>
      </c>
      <c r="AR123">
        <v>0</v>
      </c>
      <c r="AS123">
        <v>0</v>
      </c>
      <c r="AT123">
        <v>4.8484848484848526E-2</v>
      </c>
      <c r="AU123">
        <v>0</v>
      </c>
      <c r="AV123">
        <v>0</v>
      </c>
      <c r="AW123">
        <v>0</v>
      </c>
      <c r="AX123">
        <v>0</v>
      </c>
      <c r="AY123">
        <v>0</v>
      </c>
      <c r="AZ123">
        <v>0</v>
      </c>
      <c r="BA123">
        <v>0</v>
      </c>
      <c r="BB123">
        <v>0</v>
      </c>
      <c r="BC123">
        <v>0</v>
      </c>
      <c r="BD123">
        <v>0</v>
      </c>
      <c r="BH123">
        <v>751</v>
      </c>
      <c r="BI123">
        <v>0</v>
      </c>
      <c r="BJ123">
        <v>0</v>
      </c>
      <c r="BK123">
        <v>0</v>
      </c>
      <c r="BL123">
        <v>0</v>
      </c>
      <c r="BM123">
        <v>0</v>
      </c>
      <c r="BN123">
        <v>0</v>
      </c>
      <c r="BO123">
        <v>0</v>
      </c>
      <c r="BP123">
        <v>0</v>
      </c>
      <c r="BQ123">
        <v>0</v>
      </c>
      <c r="BR123">
        <v>0</v>
      </c>
      <c r="BS123">
        <v>0</v>
      </c>
      <c r="BT123">
        <v>0</v>
      </c>
      <c r="BU123">
        <v>0</v>
      </c>
      <c r="BV123">
        <v>4.8484848484848526E-2</v>
      </c>
      <c r="BW123">
        <v>0</v>
      </c>
      <c r="BX123">
        <v>0</v>
      </c>
      <c r="BY123">
        <v>0</v>
      </c>
      <c r="BZ123">
        <v>0</v>
      </c>
      <c r="CA123">
        <v>0</v>
      </c>
      <c r="CB123">
        <v>0</v>
      </c>
      <c r="CC123">
        <v>0</v>
      </c>
      <c r="CD123">
        <v>0</v>
      </c>
      <c r="CE123">
        <v>0</v>
      </c>
      <c r="CF123">
        <v>0</v>
      </c>
      <c r="CI123" s="39">
        <v>751</v>
      </c>
      <c r="CJ123" s="39">
        <v>1</v>
      </c>
      <c r="CK123" s="2">
        <v>751</v>
      </c>
      <c r="CL123" s="39" t="s">
        <v>531</v>
      </c>
      <c r="CM123" s="39" t="s">
        <v>532</v>
      </c>
      <c r="CN123" s="39" t="s">
        <v>533</v>
      </c>
      <c r="CO123" s="39" t="s">
        <v>534</v>
      </c>
      <c r="CP123" s="39" t="s">
        <v>668</v>
      </c>
    </row>
    <row r="124" spans="4:94" x14ac:dyDescent="0.25">
      <c r="D124">
        <v>754</v>
      </c>
      <c r="E124">
        <v>0</v>
      </c>
      <c r="F124">
        <v>0</v>
      </c>
      <c r="G124">
        <v>0</v>
      </c>
      <c r="H124">
        <v>0</v>
      </c>
      <c r="I124">
        <v>0</v>
      </c>
      <c r="J124">
        <v>0</v>
      </c>
      <c r="K124">
        <v>0</v>
      </c>
      <c r="L124">
        <v>0</v>
      </c>
      <c r="M124">
        <v>0</v>
      </c>
      <c r="N124">
        <v>0</v>
      </c>
      <c r="O124">
        <v>0</v>
      </c>
      <c r="P124">
        <v>0</v>
      </c>
      <c r="Q124">
        <v>0</v>
      </c>
      <c r="R124">
        <v>4.8484848484848526E-2</v>
      </c>
      <c r="S124">
        <v>0</v>
      </c>
      <c r="T124">
        <v>0</v>
      </c>
      <c r="U124">
        <v>0</v>
      </c>
      <c r="V124">
        <v>0</v>
      </c>
      <c r="W124">
        <v>0</v>
      </c>
      <c r="X124">
        <v>0</v>
      </c>
      <c r="Y124">
        <v>0</v>
      </c>
      <c r="Z124">
        <v>0</v>
      </c>
      <c r="AA124">
        <v>0</v>
      </c>
      <c r="AB124">
        <v>0</v>
      </c>
      <c r="AF124">
        <v>754</v>
      </c>
      <c r="AG124">
        <v>0</v>
      </c>
      <c r="AH124">
        <v>0</v>
      </c>
      <c r="AI124">
        <v>0</v>
      </c>
      <c r="AJ124">
        <v>0</v>
      </c>
      <c r="AK124">
        <v>0</v>
      </c>
      <c r="AL124">
        <v>0</v>
      </c>
      <c r="AM124">
        <v>0</v>
      </c>
      <c r="AN124">
        <v>0</v>
      </c>
      <c r="AO124">
        <v>0</v>
      </c>
      <c r="AP124">
        <v>0</v>
      </c>
      <c r="AQ124">
        <v>0</v>
      </c>
      <c r="AR124">
        <v>0</v>
      </c>
      <c r="AS124">
        <v>0</v>
      </c>
      <c r="AT124">
        <v>4.8484848484848526E-2</v>
      </c>
      <c r="AU124">
        <v>0</v>
      </c>
      <c r="AV124">
        <v>0</v>
      </c>
      <c r="AW124">
        <v>0</v>
      </c>
      <c r="AX124">
        <v>0</v>
      </c>
      <c r="AY124">
        <v>0</v>
      </c>
      <c r="AZ124">
        <v>0</v>
      </c>
      <c r="BA124">
        <v>0</v>
      </c>
      <c r="BB124">
        <v>0</v>
      </c>
      <c r="BC124">
        <v>0</v>
      </c>
      <c r="BD124">
        <v>0</v>
      </c>
      <c r="BH124">
        <v>754</v>
      </c>
      <c r="BI124">
        <v>0</v>
      </c>
      <c r="BJ124">
        <v>0</v>
      </c>
      <c r="BK124">
        <v>0</v>
      </c>
      <c r="BL124">
        <v>0</v>
      </c>
      <c r="BM124">
        <v>0</v>
      </c>
      <c r="BN124">
        <v>0</v>
      </c>
      <c r="BO124">
        <v>0</v>
      </c>
      <c r="BP124">
        <v>0</v>
      </c>
      <c r="BQ124">
        <v>0</v>
      </c>
      <c r="BR124">
        <v>0</v>
      </c>
      <c r="BS124">
        <v>0</v>
      </c>
      <c r="BT124">
        <v>0</v>
      </c>
      <c r="BU124">
        <v>0</v>
      </c>
      <c r="BV124">
        <v>4.8484848484848526E-2</v>
      </c>
      <c r="BW124">
        <v>0</v>
      </c>
      <c r="BX124">
        <v>0</v>
      </c>
      <c r="BY124">
        <v>0</v>
      </c>
      <c r="BZ124">
        <v>0</v>
      </c>
      <c r="CA124">
        <v>0</v>
      </c>
      <c r="CB124">
        <v>0</v>
      </c>
      <c r="CC124">
        <v>0</v>
      </c>
      <c r="CD124">
        <v>0</v>
      </c>
      <c r="CE124">
        <v>0</v>
      </c>
      <c r="CF124">
        <v>0</v>
      </c>
      <c r="CI124" s="39">
        <v>754</v>
      </c>
      <c r="CJ124" s="39">
        <v>1</v>
      </c>
      <c r="CK124" s="2">
        <v>754</v>
      </c>
      <c r="CL124" s="39" t="s">
        <v>789</v>
      </c>
      <c r="CM124" s="39" t="s">
        <v>790</v>
      </c>
      <c r="CN124" s="39" t="s">
        <v>791</v>
      </c>
      <c r="CO124" s="39" t="s">
        <v>792</v>
      </c>
      <c r="CP124" s="39" t="s">
        <v>792</v>
      </c>
    </row>
    <row r="125" spans="4:94" x14ac:dyDescent="0.25">
      <c r="D125">
        <v>773</v>
      </c>
      <c r="E125">
        <v>0</v>
      </c>
      <c r="F125">
        <v>0</v>
      </c>
      <c r="G125">
        <v>0</v>
      </c>
      <c r="H125">
        <v>0</v>
      </c>
      <c r="I125">
        <v>0</v>
      </c>
      <c r="J125">
        <v>0</v>
      </c>
      <c r="K125">
        <v>0</v>
      </c>
      <c r="L125">
        <v>3.0651340996168581E-2</v>
      </c>
      <c r="M125">
        <v>0</v>
      </c>
      <c r="N125">
        <v>0</v>
      </c>
      <c r="O125">
        <v>0</v>
      </c>
      <c r="P125">
        <v>0</v>
      </c>
      <c r="Q125">
        <v>0</v>
      </c>
      <c r="R125">
        <v>0</v>
      </c>
      <c r="S125">
        <v>0</v>
      </c>
      <c r="T125">
        <v>0</v>
      </c>
      <c r="U125">
        <v>0</v>
      </c>
      <c r="V125">
        <v>0</v>
      </c>
      <c r="W125">
        <v>0</v>
      </c>
      <c r="X125">
        <v>0</v>
      </c>
      <c r="Y125">
        <v>0</v>
      </c>
      <c r="Z125">
        <v>0</v>
      </c>
      <c r="AA125">
        <v>0</v>
      </c>
      <c r="AB125">
        <v>0</v>
      </c>
      <c r="AF125">
        <v>773</v>
      </c>
      <c r="AG125">
        <v>0</v>
      </c>
      <c r="AH125">
        <v>0</v>
      </c>
      <c r="AI125">
        <v>0</v>
      </c>
      <c r="AJ125">
        <v>0</v>
      </c>
      <c r="AK125">
        <v>0</v>
      </c>
      <c r="AL125">
        <v>0</v>
      </c>
      <c r="AM125">
        <v>0</v>
      </c>
      <c r="AN125">
        <v>3.0651340996168581E-2</v>
      </c>
      <c r="AO125">
        <v>0</v>
      </c>
      <c r="AP125">
        <v>0</v>
      </c>
      <c r="AQ125">
        <v>0</v>
      </c>
      <c r="AR125">
        <v>0</v>
      </c>
      <c r="AS125">
        <v>0</v>
      </c>
      <c r="AT125">
        <v>0</v>
      </c>
      <c r="AU125">
        <v>0</v>
      </c>
      <c r="AV125">
        <v>0</v>
      </c>
      <c r="AW125">
        <v>0</v>
      </c>
      <c r="AX125">
        <v>0</v>
      </c>
      <c r="AY125">
        <v>0</v>
      </c>
      <c r="AZ125">
        <v>0</v>
      </c>
      <c r="BA125">
        <v>0</v>
      </c>
      <c r="BB125">
        <v>0</v>
      </c>
      <c r="BC125">
        <v>0</v>
      </c>
      <c r="BD125">
        <v>0</v>
      </c>
      <c r="BH125">
        <v>773</v>
      </c>
      <c r="BI125">
        <v>0</v>
      </c>
      <c r="BJ125">
        <v>0</v>
      </c>
      <c r="BK125">
        <v>0</v>
      </c>
      <c r="BL125">
        <v>0</v>
      </c>
      <c r="BM125">
        <v>0</v>
      </c>
      <c r="BN125">
        <v>0</v>
      </c>
      <c r="BO125">
        <v>0</v>
      </c>
      <c r="BP125">
        <v>3.0651340996168581E-2</v>
      </c>
      <c r="BQ125">
        <v>0</v>
      </c>
      <c r="BR125">
        <v>0</v>
      </c>
      <c r="BS125">
        <v>0</v>
      </c>
      <c r="BT125">
        <v>0</v>
      </c>
      <c r="BU125">
        <v>0</v>
      </c>
      <c r="BV125">
        <v>0</v>
      </c>
      <c r="BW125">
        <v>0</v>
      </c>
      <c r="BX125">
        <v>0</v>
      </c>
      <c r="BY125">
        <v>0</v>
      </c>
      <c r="BZ125">
        <v>0</v>
      </c>
      <c r="CA125">
        <v>0</v>
      </c>
      <c r="CB125">
        <v>0</v>
      </c>
      <c r="CC125">
        <v>0</v>
      </c>
      <c r="CD125">
        <v>0</v>
      </c>
      <c r="CE125">
        <v>0</v>
      </c>
      <c r="CF125">
        <v>0</v>
      </c>
      <c r="CI125" s="39">
        <v>773</v>
      </c>
      <c r="CJ125" s="39">
        <v>1</v>
      </c>
      <c r="CK125" s="2">
        <v>773</v>
      </c>
      <c r="CL125" s="39" t="s">
        <v>535</v>
      </c>
      <c r="CM125" s="39" t="s">
        <v>536</v>
      </c>
      <c r="CN125" s="39" t="s">
        <v>537</v>
      </c>
      <c r="CO125" s="39" t="s">
        <v>538</v>
      </c>
      <c r="CP125" s="39" t="s">
        <v>669</v>
      </c>
    </row>
    <row r="126" spans="4:94" x14ac:dyDescent="0.25">
      <c r="D126">
        <v>804</v>
      </c>
      <c r="E126">
        <v>0</v>
      </c>
      <c r="F126">
        <v>0</v>
      </c>
      <c r="G126">
        <v>0</v>
      </c>
      <c r="H126">
        <v>0</v>
      </c>
      <c r="I126">
        <v>0</v>
      </c>
      <c r="J126">
        <v>0</v>
      </c>
      <c r="K126">
        <v>0</v>
      </c>
      <c r="L126">
        <v>0</v>
      </c>
      <c r="M126">
        <v>0</v>
      </c>
      <c r="N126">
        <v>0</v>
      </c>
      <c r="O126">
        <v>0</v>
      </c>
      <c r="P126">
        <v>0</v>
      </c>
      <c r="Q126">
        <v>0</v>
      </c>
      <c r="R126">
        <v>0</v>
      </c>
      <c r="S126">
        <v>0</v>
      </c>
      <c r="T126">
        <v>0</v>
      </c>
      <c r="U126">
        <v>0</v>
      </c>
      <c r="V126">
        <v>0</v>
      </c>
      <c r="W126">
        <v>5.0632911392405076E-2</v>
      </c>
      <c r="X126">
        <v>0</v>
      </c>
      <c r="Y126">
        <v>0</v>
      </c>
      <c r="Z126">
        <v>0</v>
      </c>
      <c r="AA126">
        <v>0</v>
      </c>
      <c r="AB126">
        <v>0</v>
      </c>
      <c r="AF126">
        <v>804</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5.0632911392405076E-2</v>
      </c>
      <c r="AZ126">
        <v>0</v>
      </c>
      <c r="BA126">
        <v>0</v>
      </c>
      <c r="BB126">
        <v>0</v>
      </c>
      <c r="BC126">
        <v>0</v>
      </c>
      <c r="BD126">
        <v>0</v>
      </c>
      <c r="BH126">
        <v>804</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5.0632911392405076E-2</v>
      </c>
      <c r="CB126">
        <v>0</v>
      </c>
      <c r="CC126">
        <v>0</v>
      </c>
      <c r="CD126">
        <v>0</v>
      </c>
      <c r="CE126">
        <v>0</v>
      </c>
      <c r="CF126">
        <v>0</v>
      </c>
      <c r="CI126" s="39">
        <v>804</v>
      </c>
      <c r="CJ126" s="39">
        <v>1</v>
      </c>
      <c r="CK126" s="2">
        <v>804</v>
      </c>
      <c r="CL126" s="39" t="s">
        <v>539</v>
      </c>
      <c r="CM126" s="39" t="s">
        <v>540</v>
      </c>
      <c r="CN126" s="39" t="s">
        <v>541</v>
      </c>
      <c r="CO126" s="39" t="s">
        <v>542</v>
      </c>
      <c r="CP126" s="39" t="s">
        <v>542</v>
      </c>
    </row>
    <row r="127" spans="4:94" x14ac:dyDescent="0.25">
      <c r="D127">
        <v>816</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4.790419161676647E-2</v>
      </c>
      <c r="Z127">
        <v>0</v>
      </c>
      <c r="AA127">
        <v>0</v>
      </c>
      <c r="AB127">
        <v>0</v>
      </c>
      <c r="AF127">
        <v>816</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4.790419161676647E-2</v>
      </c>
      <c r="BB127">
        <v>0</v>
      </c>
      <c r="BC127">
        <v>0</v>
      </c>
      <c r="BD127">
        <v>0</v>
      </c>
      <c r="BH127">
        <v>816</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4.790419161676647E-2</v>
      </c>
      <c r="CD127">
        <v>0</v>
      </c>
      <c r="CE127">
        <v>0</v>
      </c>
      <c r="CF127">
        <v>0</v>
      </c>
      <c r="CI127" s="39">
        <v>816</v>
      </c>
      <c r="CJ127" s="39">
        <v>1</v>
      </c>
      <c r="CK127" s="2">
        <v>816</v>
      </c>
      <c r="CL127" s="39" t="s">
        <v>543</v>
      </c>
      <c r="CM127" s="39" t="s">
        <v>544</v>
      </c>
      <c r="CN127" s="39" t="s">
        <v>545</v>
      </c>
      <c r="CO127" s="39" t="s">
        <v>546</v>
      </c>
      <c r="CP127" s="39" t="s">
        <v>546</v>
      </c>
    </row>
    <row r="128" spans="4:94" x14ac:dyDescent="0.25">
      <c r="D128">
        <v>835</v>
      </c>
      <c r="E128">
        <v>4.2105263157894729E-2</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F128">
        <v>835</v>
      </c>
      <c r="AG128">
        <v>4.2105263157894729E-2</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H128">
        <v>835</v>
      </c>
      <c r="BI128">
        <v>4.2105263157894729E-2</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I128" s="39">
        <v>835</v>
      </c>
      <c r="CJ128" s="39">
        <v>1</v>
      </c>
      <c r="CK128" s="2">
        <v>835</v>
      </c>
      <c r="CL128" s="39" t="s">
        <v>550</v>
      </c>
      <c r="CM128" s="39" t="s">
        <v>551</v>
      </c>
      <c r="CN128" s="39" t="s">
        <v>552</v>
      </c>
      <c r="CO128" s="39" t="s">
        <v>553</v>
      </c>
      <c r="CP128" s="39" t="s">
        <v>553</v>
      </c>
    </row>
    <row r="129" spans="4:94" x14ac:dyDescent="0.25">
      <c r="D129">
        <v>838</v>
      </c>
      <c r="E129">
        <v>4.2105263157894729E-2</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F129">
        <v>838</v>
      </c>
      <c r="AG129">
        <v>4.2105263157894729E-2</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H129">
        <v>838</v>
      </c>
      <c r="BI129">
        <v>4.2105263157894729E-2</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I129" s="39">
        <v>838</v>
      </c>
      <c r="CJ129" s="39">
        <v>1</v>
      </c>
      <c r="CK129" s="2">
        <v>838</v>
      </c>
      <c r="CL129" s="39" t="s">
        <v>554</v>
      </c>
      <c r="CM129" s="39" t="s">
        <v>555</v>
      </c>
      <c r="CN129" s="39" t="s">
        <v>556</v>
      </c>
      <c r="CO129" s="39" t="s">
        <v>557</v>
      </c>
      <c r="CP129" s="39" t="s">
        <v>557</v>
      </c>
    </row>
    <row r="130" spans="4:94" x14ac:dyDescent="0.25">
      <c r="D130">
        <v>840</v>
      </c>
      <c r="E130">
        <v>0</v>
      </c>
      <c r="F130">
        <v>0</v>
      </c>
      <c r="G130">
        <v>0</v>
      </c>
      <c r="H130">
        <v>0</v>
      </c>
      <c r="I130">
        <v>0</v>
      </c>
      <c r="J130">
        <v>0</v>
      </c>
      <c r="K130">
        <v>0</v>
      </c>
      <c r="L130">
        <v>0</v>
      </c>
      <c r="M130">
        <v>0</v>
      </c>
      <c r="N130">
        <v>0</v>
      </c>
      <c r="O130">
        <v>0</v>
      </c>
      <c r="P130">
        <v>0</v>
      </c>
      <c r="Q130">
        <v>0</v>
      </c>
      <c r="R130">
        <v>4.8484848484848526E-2</v>
      </c>
      <c r="S130">
        <v>0</v>
      </c>
      <c r="T130">
        <v>0</v>
      </c>
      <c r="U130">
        <v>0</v>
      </c>
      <c r="V130">
        <v>0</v>
      </c>
      <c r="W130">
        <v>0</v>
      </c>
      <c r="X130">
        <v>0</v>
      </c>
      <c r="Y130">
        <v>0</v>
      </c>
      <c r="Z130">
        <v>0</v>
      </c>
      <c r="AA130">
        <v>0</v>
      </c>
      <c r="AB130">
        <v>0</v>
      </c>
      <c r="AF130">
        <v>842</v>
      </c>
      <c r="AG130">
        <v>0</v>
      </c>
      <c r="AH130">
        <v>0</v>
      </c>
      <c r="AI130">
        <v>0</v>
      </c>
      <c r="AJ130">
        <v>0</v>
      </c>
      <c r="AK130">
        <v>0</v>
      </c>
      <c r="AL130">
        <v>0</v>
      </c>
      <c r="AM130">
        <v>0</v>
      </c>
      <c r="AN130">
        <v>0</v>
      </c>
      <c r="AO130">
        <v>0</v>
      </c>
      <c r="AP130">
        <v>0</v>
      </c>
      <c r="AQ130">
        <v>0</v>
      </c>
      <c r="AR130">
        <v>0</v>
      </c>
      <c r="AS130">
        <v>0</v>
      </c>
      <c r="AT130">
        <v>4.8484848484848526E-2</v>
      </c>
      <c r="AU130">
        <v>0</v>
      </c>
      <c r="AV130">
        <v>0</v>
      </c>
      <c r="AW130">
        <v>0</v>
      </c>
      <c r="AX130">
        <v>0</v>
      </c>
      <c r="AY130">
        <v>0</v>
      </c>
      <c r="AZ130">
        <v>0</v>
      </c>
      <c r="BA130">
        <v>0</v>
      </c>
      <c r="BB130">
        <v>0</v>
      </c>
      <c r="BC130">
        <v>0</v>
      </c>
      <c r="BD130">
        <v>0</v>
      </c>
      <c r="BH130">
        <v>842</v>
      </c>
      <c r="BI130">
        <v>0</v>
      </c>
      <c r="BJ130">
        <v>0</v>
      </c>
      <c r="BK130">
        <v>0</v>
      </c>
      <c r="BL130">
        <v>0</v>
      </c>
      <c r="BM130">
        <v>0</v>
      </c>
      <c r="BN130">
        <v>0</v>
      </c>
      <c r="BO130">
        <v>0</v>
      </c>
      <c r="BP130">
        <v>0</v>
      </c>
      <c r="BQ130">
        <v>0</v>
      </c>
      <c r="BR130">
        <v>0</v>
      </c>
      <c r="BS130">
        <v>0</v>
      </c>
      <c r="BT130">
        <v>0</v>
      </c>
      <c r="BU130">
        <v>0</v>
      </c>
      <c r="BV130">
        <v>4.8484848484848526E-2</v>
      </c>
      <c r="BW130">
        <v>0</v>
      </c>
      <c r="BX130">
        <v>0</v>
      </c>
      <c r="BY130">
        <v>0</v>
      </c>
      <c r="BZ130">
        <v>0</v>
      </c>
      <c r="CA130">
        <v>0</v>
      </c>
      <c r="CB130">
        <v>0</v>
      </c>
      <c r="CC130">
        <v>0</v>
      </c>
      <c r="CD130">
        <v>0</v>
      </c>
      <c r="CE130">
        <v>0</v>
      </c>
      <c r="CF130">
        <v>0</v>
      </c>
      <c r="CI130" s="39">
        <v>842</v>
      </c>
      <c r="CJ130" s="39">
        <v>1</v>
      </c>
      <c r="CK130" s="2">
        <v>842</v>
      </c>
      <c r="CL130" s="39" t="s">
        <v>558</v>
      </c>
      <c r="CM130" s="39" t="s">
        <v>559</v>
      </c>
      <c r="CN130" s="39" t="s">
        <v>560</v>
      </c>
      <c r="CO130" s="39" t="s">
        <v>561</v>
      </c>
      <c r="CP130" s="39" t="s">
        <v>562</v>
      </c>
    </row>
    <row r="131" spans="4:94" x14ac:dyDescent="0.25">
      <c r="D131">
        <v>842</v>
      </c>
      <c r="E131">
        <v>0</v>
      </c>
      <c r="F131">
        <v>0</v>
      </c>
      <c r="G131">
        <v>0</v>
      </c>
      <c r="H131">
        <v>0</v>
      </c>
      <c r="I131">
        <v>0</v>
      </c>
      <c r="J131">
        <v>0</v>
      </c>
      <c r="K131">
        <v>0</v>
      </c>
      <c r="L131">
        <v>0</v>
      </c>
      <c r="M131">
        <v>0</v>
      </c>
      <c r="N131">
        <v>0</v>
      </c>
      <c r="O131">
        <v>0</v>
      </c>
      <c r="P131">
        <v>0</v>
      </c>
      <c r="Q131">
        <v>3.9024390243902432E-2</v>
      </c>
      <c r="R131">
        <v>0</v>
      </c>
      <c r="S131">
        <v>0</v>
      </c>
      <c r="T131">
        <v>0</v>
      </c>
      <c r="U131">
        <v>0</v>
      </c>
      <c r="V131">
        <v>0</v>
      </c>
      <c r="W131">
        <v>0</v>
      </c>
      <c r="X131">
        <v>0</v>
      </c>
      <c r="Y131">
        <v>0</v>
      </c>
      <c r="Z131">
        <v>0</v>
      </c>
      <c r="AA131">
        <v>0</v>
      </c>
      <c r="AB131">
        <v>0</v>
      </c>
      <c r="AF131">
        <v>846</v>
      </c>
      <c r="AG131">
        <v>0</v>
      </c>
      <c r="AH131">
        <v>0</v>
      </c>
      <c r="AI131">
        <v>0</v>
      </c>
      <c r="AJ131">
        <v>0</v>
      </c>
      <c r="AK131">
        <v>0</v>
      </c>
      <c r="AL131">
        <v>0</v>
      </c>
      <c r="AM131">
        <v>0</v>
      </c>
      <c r="AN131">
        <v>0</v>
      </c>
      <c r="AO131">
        <v>0</v>
      </c>
      <c r="AP131">
        <v>0</v>
      </c>
      <c r="AQ131">
        <v>0</v>
      </c>
      <c r="AR131">
        <v>0</v>
      </c>
      <c r="AS131">
        <v>3.9024390243902432E-2</v>
      </c>
      <c r="AT131">
        <v>0</v>
      </c>
      <c r="AU131">
        <v>0</v>
      </c>
      <c r="AV131">
        <v>0</v>
      </c>
      <c r="AW131">
        <v>0</v>
      </c>
      <c r="AX131">
        <v>0</v>
      </c>
      <c r="AY131">
        <v>0</v>
      </c>
      <c r="AZ131">
        <v>0</v>
      </c>
      <c r="BA131">
        <v>0</v>
      </c>
      <c r="BB131">
        <v>0</v>
      </c>
      <c r="BC131">
        <v>0</v>
      </c>
      <c r="BD131">
        <v>0</v>
      </c>
      <c r="BH131">
        <v>846</v>
      </c>
      <c r="BI131">
        <v>0</v>
      </c>
      <c r="BJ131">
        <v>0</v>
      </c>
      <c r="BK131">
        <v>0</v>
      </c>
      <c r="BL131">
        <v>0</v>
      </c>
      <c r="BM131">
        <v>0</v>
      </c>
      <c r="BN131">
        <v>0</v>
      </c>
      <c r="BO131">
        <v>0</v>
      </c>
      <c r="BP131">
        <v>0</v>
      </c>
      <c r="BQ131">
        <v>0</v>
      </c>
      <c r="BR131">
        <v>0</v>
      </c>
      <c r="BS131">
        <v>0</v>
      </c>
      <c r="BT131">
        <v>0</v>
      </c>
      <c r="BU131">
        <v>3.9024390243902432E-2</v>
      </c>
      <c r="BV131">
        <v>0</v>
      </c>
      <c r="BW131">
        <v>0</v>
      </c>
      <c r="BX131">
        <v>0</v>
      </c>
      <c r="BY131">
        <v>0</v>
      </c>
      <c r="BZ131">
        <v>0</v>
      </c>
      <c r="CA131">
        <v>0</v>
      </c>
      <c r="CB131">
        <v>0</v>
      </c>
      <c r="CC131">
        <v>0</v>
      </c>
      <c r="CD131">
        <v>0</v>
      </c>
      <c r="CE131">
        <v>0</v>
      </c>
      <c r="CF131">
        <v>0</v>
      </c>
      <c r="CI131" s="39">
        <v>846</v>
      </c>
      <c r="CJ131" s="39">
        <v>1</v>
      </c>
      <c r="CK131" s="2">
        <v>846</v>
      </c>
      <c r="CL131" s="39" t="s">
        <v>563</v>
      </c>
      <c r="CM131" s="39" t="s">
        <v>564</v>
      </c>
      <c r="CN131" s="39" t="s">
        <v>565</v>
      </c>
      <c r="CO131" s="39" t="s">
        <v>566</v>
      </c>
      <c r="CP131" s="39" t="s">
        <v>567</v>
      </c>
    </row>
    <row r="132" spans="4:94" x14ac:dyDescent="0.25">
      <c r="D132">
        <v>846</v>
      </c>
      <c r="E132">
        <v>0</v>
      </c>
      <c r="F132">
        <v>0</v>
      </c>
      <c r="G132">
        <v>0</v>
      </c>
      <c r="H132">
        <v>0</v>
      </c>
      <c r="I132">
        <v>0</v>
      </c>
      <c r="J132">
        <v>0</v>
      </c>
      <c r="K132">
        <v>0</v>
      </c>
      <c r="L132">
        <v>0</v>
      </c>
      <c r="M132">
        <v>0</v>
      </c>
      <c r="N132">
        <v>0</v>
      </c>
      <c r="O132">
        <v>0</v>
      </c>
      <c r="P132">
        <v>0</v>
      </c>
      <c r="Q132">
        <v>0</v>
      </c>
      <c r="R132">
        <v>0</v>
      </c>
      <c r="S132">
        <v>0</v>
      </c>
      <c r="T132">
        <v>0.10526315789074882</v>
      </c>
      <c r="U132">
        <v>0</v>
      </c>
      <c r="V132">
        <v>0</v>
      </c>
      <c r="W132">
        <v>0</v>
      </c>
      <c r="X132">
        <v>0</v>
      </c>
      <c r="Y132">
        <v>0</v>
      </c>
      <c r="Z132">
        <v>8.7912087905341663E-2</v>
      </c>
      <c r="AA132">
        <v>0</v>
      </c>
      <c r="AB132">
        <v>0</v>
      </c>
      <c r="AF132">
        <v>849</v>
      </c>
      <c r="AG132">
        <v>0</v>
      </c>
      <c r="AH132">
        <v>0</v>
      </c>
      <c r="AI132">
        <v>0</v>
      </c>
      <c r="AJ132">
        <v>0</v>
      </c>
      <c r="AK132">
        <v>0</v>
      </c>
      <c r="AL132">
        <v>0</v>
      </c>
      <c r="AM132">
        <v>0</v>
      </c>
      <c r="AN132">
        <v>0</v>
      </c>
      <c r="AO132">
        <v>0</v>
      </c>
      <c r="AP132">
        <v>0</v>
      </c>
      <c r="AQ132">
        <v>0</v>
      </c>
      <c r="AR132">
        <v>0</v>
      </c>
      <c r="AS132">
        <v>0</v>
      </c>
      <c r="AT132">
        <v>0</v>
      </c>
      <c r="AU132">
        <v>0</v>
      </c>
      <c r="AV132">
        <v>0.10526315789074882</v>
      </c>
      <c r="AW132">
        <v>0</v>
      </c>
      <c r="AX132">
        <v>0</v>
      </c>
      <c r="AY132">
        <v>0</v>
      </c>
      <c r="AZ132">
        <v>0</v>
      </c>
      <c r="BA132">
        <v>0</v>
      </c>
      <c r="BB132">
        <v>8.7912087905341663E-2</v>
      </c>
      <c r="BC132">
        <v>0</v>
      </c>
      <c r="BD132">
        <v>0</v>
      </c>
      <c r="BH132">
        <v>849</v>
      </c>
      <c r="BI132">
        <v>0</v>
      </c>
      <c r="BJ132">
        <v>0</v>
      </c>
      <c r="BK132">
        <v>0</v>
      </c>
      <c r="BL132">
        <v>0</v>
      </c>
      <c r="BM132">
        <v>0</v>
      </c>
      <c r="BN132">
        <v>0</v>
      </c>
      <c r="BO132">
        <v>0</v>
      </c>
      <c r="BP132">
        <v>0</v>
      </c>
      <c r="BQ132">
        <v>0</v>
      </c>
      <c r="BR132">
        <v>0</v>
      </c>
      <c r="BS132">
        <v>0</v>
      </c>
      <c r="BT132">
        <v>0</v>
      </c>
      <c r="BU132">
        <v>0</v>
      </c>
      <c r="BV132">
        <v>0</v>
      </c>
      <c r="BW132">
        <v>0</v>
      </c>
      <c r="BX132">
        <v>0.10526315789074882</v>
      </c>
      <c r="BY132">
        <v>0</v>
      </c>
      <c r="BZ132">
        <v>0</v>
      </c>
      <c r="CA132">
        <v>0</v>
      </c>
      <c r="CB132">
        <v>0</v>
      </c>
      <c r="CC132">
        <v>0</v>
      </c>
      <c r="CD132">
        <v>8.7912087905341663E-2</v>
      </c>
      <c r="CE132">
        <v>0</v>
      </c>
      <c r="CF132">
        <v>0</v>
      </c>
      <c r="CI132" s="39">
        <v>849</v>
      </c>
      <c r="CJ132" s="39">
        <v>1</v>
      </c>
      <c r="CK132" s="2">
        <v>849</v>
      </c>
      <c r="CL132" s="39" t="s">
        <v>568</v>
      </c>
      <c r="CM132" s="39" t="s">
        <v>569</v>
      </c>
      <c r="CN132" s="39" t="s">
        <v>570</v>
      </c>
      <c r="CO132" s="39" t="s">
        <v>571</v>
      </c>
      <c r="CP132" s="39" t="s">
        <v>572</v>
      </c>
    </row>
    <row r="133" spans="4:94" x14ac:dyDescent="0.25">
      <c r="D133">
        <v>849</v>
      </c>
      <c r="E133">
        <v>0</v>
      </c>
      <c r="F133">
        <v>0</v>
      </c>
      <c r="G133">
        <v>0</v>
      </c>
      <c r="H133">
        <v>0</v>
      </c>
      <c r="I133">
        <v>0</v>
      </c>
      <c r="J133">
        <v>0</v>
      </c>
      <c r="K133">
        <v>0</v>
      </c>
      <c r="L133">
        <v>0</v>
      </c>
      <c r="M133">
        <v>0</v>
      </c>
      <c r="N133">
        <v>0</v>
      </c>
      <c r="O133">
        <v>0</v>
      </c>
      <c r="P133">
        <v>0</v>
      </c>
      <c r="Q133">
        <v>0</v>
      </c>
      <c r="R133">
        <v>0</v>
      </c>
      <c r="S133">
        <v>0</v>
      </c>
      <c r="T133">
        <v>0</v>
      </c>
      <c r="U133">
        <v>0</v>
      </c>
      <c r="V133">
        <v>0</v>
      </c>
      <c r="W133">
        <v>0</v>
      </c>
      <c r="X133">
        <v>2.1739130434782612E-2</v>
      </c>
      <c r="Y133">
        <v>0</v>
      </c>
      <c r="Z133">
        <v>0</v>
      </c>
      <c r="AA133">
        <v>0</v>
      </c>
      <c r="AB133">
        <v>0</v>
      </c>
      <c r="AF133">
        <v>869</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2.1739130434782612E-2</v>
      </c>
      <c r="BA133">
        <v>0</v>
      </c>
      <c r="BB133">
        <v>0</v>
      </c>
      <c r="BC133">
        <v>0</v>
      </c>
      <c r="BD133">
        <v>0</v>
      </c>
      <c r="BH133">
        <v>869</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2.1739130434782612E-2</v>
      </c>
      <c r="CC133">
        <v>0</v>
      </c>
      <c r="CD133">
        <v>0</v>
      </c>
      <c r="CE133">
        <v>0</v>
      </c>
      <c r="CF133">
        <v>0</v>
      </c>
      <c r="CI133" s="39">
        <v>869</v>
      </c>
      <c r="CJ133" s="39">
        <v>1</v>
      </c>
      <c r="CK133" s="2">
        <v>869</v>
      </c>
      <c r="CL133" s="39" t="s">
        <v>573</v>
      </c>
      <c r="CM133" s="39" t="s">
        <v>574</v>
      </c>
      <c r="CN133" s="39" t="s">
        <v>575</v>
      </c>
      <c r="CO133" s="39" t="s">
        <v>576</v>
      </c>
      <c r="CP133" s="39" t="s">
        <v>577</v>
      </c>
    </row>
    <row r="134" spans="4:94" x14ac:dyDescent="0.25">
      <c r="D134">
        <v>869</v>
      </c>
      <c r="E134">
        <v>0</v>
      </c>
      <c r="F134">
        <v>0</v>
      </c>
      <c r="G134">
        <v>0</v>
      </c>
      <c r="H134">
        <v>0</v>
      </c>
      <c r="I134">
        <v>0.11428571428186518</v>
      </c>
      <c r="J134">
        <v>0</v>
      </c>
      <c r="K134">
        <v>0</v>
      </c>
      <c r="L134">
        <v>0</v>
      </c>
      <c r="M134">
        <v>0</v>
      </c>
      <c r="N134">
        <v>0</v>
      </c>
      <c r="O134">
        <v>0</v>
      </c>
      <c r="P134">
        <v>0</v>
      </c>
      <c r="Q134">
        <v>0</v>
      </c>
      <c r="R134">
        <v>0</v>
      </c>
      <c r="S134">
        <v>0</v>
      </c>
      <c r="T134">
        <v>0</v>
      </c>
      <c r="U134">
        <v>0</v>
      </c>
      <c r="V134">
        <v>0</v>
      </c>
      <c r="W134">
        <v>0</v>
      </c>
      <c r="X134">
        <v>0</v>
      </c>
      <c r="Y134">
        <v>0</v>
      </c>
      <c r="Z134">
        <v>0</v>
      </c>
      <c r="AA134">
        <v>0</v>
      </c>
      <c r="AB134">
        <v>0</v>
      </c>
      <c r="AF134">
        <v>872</v>
      </c>
      <c r="AG134">
        <v>0</v>
      </c>
      <c r="AH134">
        <v>0</v>
      </c>
      <c r="AI134">
        <v>0</v>
      </c>
      <c r="AJ134">
        <v>0</v>
      </c>
      <c r="AK134">
        <v>0.11428571428186518</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H134">
        <v>872</v>
      </c>
      <c r="BI134">
        <v>0</v>
      </c>
      <c r="BJ134">
        <v>0</v>
      </c>
      <c r="BK134">
        <v>0</v>
      </c>
      <c r="BL134">
        <v>0</v>
      </c>
      <c r="BM134">
        <v>0.11428571428186518</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I134" s="39">
        <v>872</v>
      </c>
      <c r="CJ134" s="39">
        <v>1</v>
      </c>
      <c r="CK134" s="2">
        <v>872</v>
      </c>
      <c r="CL134" s="39" t="s">
        <v>578</v>
      </c>
      <c r="CM134" s="39" t="s">
        <v>579</v>
      </c>
      <c r="CN134" s="39" t="s">
        <v>580</v>
      </c>
      <c r="CO134" s="39" t="s">
        <v>581</v>
      </c>
      <c r="CP134" s="39" t="s">
        <v>582</v>
      </c>
    </row>
    <row r="135" spans="4:94" x14ac:dyDescent="0.25">
      <c r="D135">
        <v>872</v>
      </c>
      <c r="E135">
        <v>4.2105263157894729E-2</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F135">
        <v>883</v>
      </c>
      <c r="AG135">
        <v>4.2105263157894729E-2</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H135">
        <v>883</v>
      </c>
      <c r="BI135">
        <v>4.2105263157894729E-2</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I135" s="39">
        <v>883</v>
      </c>
      <c r="CJ135" s="39">
        <v>1</v>
      </c>
      <c r="CK135" s="2">
        <v>883</v>
      </c>
      <c r="CL135" s="39" t="s">
        <v>583</v>
      </c>
      <c r="CM135" s="39" t="s">
        <v>584</v>
      </c>
      <c r="CN135" s="39" t="s">
        <v>585</v>
      </c>
      <c r="CO135" s="39" t="s">
        <v>586</v>
      </c>
      <c r="CP135" s="39" t="s">
        <v>586</v>
      </c>
    </row>
    <row r="136" spans="4:94" x14ac:dyDescent="0.25">
      <c r="D136">
        <v>883</v>
      </c>
      <c r="E136">
        <v>0</v>
      </c>
      <c r="F136">
        <v>0</v>
      </c>
      <c r="G136">
        <v>0</v>
      </c>
      <c r="H136">
        <v>0</v>
      </c>
      <c r="I136">
        <v>0</v>
      </c>
      <c r="J136">
        <v>0</v>
      </c>
      <c r="K136">
        <v>0</v>
      </c>
      <c r="L136">
        <v>0</v>
      </c>
      <c r="M136">
        <v>0</v>
      </c>
      <c r="N136">
        <v>0</v>
      </c>
      <c r="O136">
        <v>0</v>
      </c>
      <c r="P136">
        <v>0</v>
      </c>
      <c r="Q136">
        <v>0</v>
      </c>
      <c r="R136">
        <v>0</v>
      </c>
      <c r="S136">
        <v>3.5087719298245612E-2</v>
      </c>
      <c r="T136">
        <v>0</v>
      </c>
      <c r="U136">
        <v>3.7558685446009391E-2</v>
      </c>
      <c r="V136">
        <v>0</v>
      </c>
      <c r="W136">
        <v>0</v>
      </c>
      <c r="X136">
        <v>0</v>
      </c>
      <c r="Y136">
        <v>0</v>
      </c>
      <c r="Z136">
        <v>0</v>
      </c>
      <c r="AA136">
        <v>0</v>
      </c>
      <c r="AB136">
        <v>0</v>
      </c>
      <c r="AF136">
        <v>894</v>
      </c>
      <c r="AG136">
        <v>0</v>
      </c>
      <c r="AH136">
        <v>0</v>
      </c>
      <c r="AI136">
        <v>0</v>
      </c>
      <c r="AJ136">
        <v>0</v>
      </c>
      <c r="AK136">
        <v>0</v>
      </c>
      <c r="AL136">
        <v>0</v>
      </c>
      <c r="AM136">
        <v>0</v>
      </c>
      <c r="AN136">
        <v>0</v>
      </c>
      <c r="AO136">
        <v>0</v>
      </c>
      <c r="AP136">
        <v>0</v>
      </c>
      <c r="AQ136">
        <v>0</v>
      </c>
      <c r="AR136">
        <v>0</v>
      </c>
      <c r="AS136">
        <v>0</v>
      </c>
      <c r="AT136">
        <v>0</v>
      </c>
      <c r="AU136">
        <v>3.5087719298245612E-2</v>
      </c>
      <c r="AV136">
        <v>0</v>
      </c>
      <c r="AW136">
        <v>3.7558685446009391E-2</v>
      </c>
      <c r="AX136">
        <v>0</v>
      </c>
      <c r="AY136">
        <v>0</v>
      </c>
      <c r="AZ136">
        <v>0</v>
      </c>
      <c r="BA136">
        <v>0</v>
      </c>
      <c r="BB136">
        <v>0</v>
      </c>
      <c r="BC136">
        <v>0</v>
      </c>
      <c r="BD136">
        <v>0</v>
      </c>
      <c r="BH136">
        <v>894</v>
      </c>
      <c r="BI136">
        <v>0</v>
      </c>
      <c r="BJ136">
        <v>0</v>
      </c>
      <c r="BK136">
        <v>0</v>
      </c>
      <c r="BL136">
        <v>0</v>
      </c>
      <c r="BM136">
        <v>0</v>
      </c>
      <c r="BN136">
        <v>0</v>
      </c>
      <c r="BO136">
        <v>0</v>
      </c>
      <c r="BP136">
        <v>0</v>
      </c>
      <c r="BQ136">
        <v>0</v>
      </c>
      <c r="BR136">
        <v>0</v>
      </c>
      <c r="BS136">
        <v>0</v>
      </c>
      <c r="BT136">
        <v>0</v>
      </c>
      <c r="BU136">
        <v>0</v>
      </c>
      <c r="BV136">
        <v>0</v>
      </c>
      <c r="BW136">
        <v>3.5087719298245612E-2</v>
      </c>
      <c r="BX136">
        <v>0</v>
      </c>
      <c r="BY136">
        <v>3.7558685446009391E-2</v>
      </c>
      <c r="BZ136">
        <v>0</v>
      </c>
      <c r="CA136">
        <v>0</v>
      </c>
      <c r="CB136">
        <v>0</v>
      </c>
      <c r="CC136">
        <v>0</v>
      </c>
      <c r="CD136">
        <v>0</v>
      </c>
      <c r="CE136">
        <v>0</v>
      </c>
      <c r="CF136">
        <v>0</v>
      </c>
      <c r="CI136" s="39">
        <v>894</v>
      </c>
      <c r="CJ136" s="39">
        <v>1</v>
      </c>
      <c r="CK136" s="2">
        <v>894</v>
      </c>
      <c r="CL136" s="39" t="s">
        <v>587</v>
      </c>
      <c r="CM136" s="39" t="s">
        <v>588</v>
      </c>
      <c r="CN136" s="39" t="s">
        <v>589</v>
      </c>
      <c r="CO136" s="39" t="s">
        <v>590</v>
      </c>
      <c r="CP136" s="39" t="s">
        <v>590</v>
      </c>
    </row>
    <row r="137" spans="4:94" x14ac:dyDescent="0.25">
      <c r="D137">
        <v>898</v>
      </c>
      <c r="E137">
        <v>0.21052631578947367</v>
      </c>
      <c r="F137">
        <v>0.22641509433962262</v>
      </c>
      <c r="G137">
        <v>0.18691588784381075</v>
      </c>
      <c r="H137">
        <v>0.2</v>
      </c>
      <c r="I137">
        <v>0.22857142856373036</v>
      </c>
      <c r="J137">
        <v>0.19858156028368792</v>
      </c>
      <c r="K137">
        <v>0.19801980198019803</v>
      </c>
      <c r="L137">
        <v>0.1992337164750958</v>
      </c>
      <c r="M137">
        <v>0.2105263157894737</v>
      </c>
      <c r="N137">
        <v>0.19047619047619047</v>
      </c>
      <c r="O137">
        <v>0.21978021978021975</v>
      </c>
      <c r="P137">
        <v>0.19047619047619047</v>
      </c>
      <c r="Q137">
        <v>0.21463414634146341</v>
      </c>
      <c r="R137">
        <v>0.21818181818181823</v>
      </c>
      <c r="S137">
        <v>0.21052631578947367</v>
      </c>
      <c r="T137">
        <v>0.21052631578149769</v>
      </c>
      <c r="U137">
        <v>0.20657276995305163</v>
      </c>
      <c r="V137">
        <v>0.22222222221453569</v>
      </c>
      <c r="W137">
        <v>0.20253164556962028</v>
      </c>
      <c r="X137">
        <v>0.21739130434782608</v>
      </c>
      <c r="Y137">
        <v>0.21556886227544911</v>
      </c>
      <c r="Z137">
        <v>0.21978021976335416</v>
      </c>
      <c r="AA137">
        <v>0.20657276995305165</v>
      </c>
      <c r="AB137">
        <v>0.18791946308724833</v>
      </c>
      <c r="AF137" s="3">
        <v>898</v>
      </c>
      <c r="AG137">
        <v>0.21052631578947367</v>
      </c>
      <c r="AH137">
        <v>0.22641509433962262</v>
      </c>
      <c r="AI137">
        <v>0.18691588784381075</v>
      </c>
      <c r="AJ137">
        <v>0.2</v>
      </c>
      <c r="AK137">
        <v>0.22857142856373036</v>
      </c>
      <c r="AL137">
        <v>0.19858156028368792</v>
      </c>
      <c r="AM137">
        <v>0.19801980198019803</v>
      </c>
      <c r="AN137">
        <v>0.1992337164750958</v>
      </c>
      <c r="AO137">
        <v>0.2105263157894737</v>
      </c>
      <c r="AP137">
        <v>0.19047619047619047</v>
      </c>
      <c r="AQ137">
        <v>0.21978021978021975</v>
      </c>
      <c r="AR137">
        <v>0.19047619047619047</v>
      </c>
      <c r="AS137">
        <v>0.21463414634146341</v>
      </c>
      <c r="AT137">
        <v>0.21818181818181823</v>
      </c>
      <c r="AU137">
        <v>0.21052631578947367</v>
      </c>
      <c r="AV137">
        <v>0.21052631578149769</v>
      </c>
      <c r="AW137">
        <v>0.20657276995305163</v>
      </c>
      <c r="AX137">
        <v>0.22222222221453569</v>
      </c>
      <c r="AY137">
        <v>0.20253164556962028</v>
      </c>
      <c r="AZ137">
        <v>0.21739130434782608</v>
      </c>
      <c r="BA137">
        <v>0.21556886227544911</v>
      </c>
      <c r="BB137">
        <v>0.21978021976335416</v>
      </c>
      <c r="BC137">
        <v>0.20657276995305165</v>
      </c>
      <c r="BD137">
        <v>0.18791946308724833</v>
      </c>
      <c r="BH137" s="3">
        <v>898</v>
      </c>
      <c r="BI137" s="3">
        <v>0</v>
      </c>
      <c r="BJ137" s="3">
        <v>0</v>
      </c>
      <c r="BK137" s="3">
        <v>0</v>
      </c>
      <c r="BL137" s="3">
        <v>0</v>
      </c>
      <c r="BM137" s="3">
        <v>0</v>
      </c>
      <c r="BN137" s="3">
        <v>0</v>
      </c>
      <c r="BO137" s="3">
        <v>0</v>
      </c>
      <c r="BP137" s="3">
        <v>0</v>
      </c>
      <c r="BQ137" s="3">
        <v>0</v>
      </c>
      <c r="BR137" s="3">
        <v>0</v>
      </c>
      <c r="BS137" s="3">
        <v>0</v>
      </c>
      <c r="BT137" s="3">
        <v>0</v>
      </c>
      <c r="BU137" s="3">
        <v>0</v>
      </c>
      <c r="BV137" s="3">
        <v>0</v>
      </c>
      <c r="BW137" s="3">
        <v>0</v>
      </c>
      <c r="BX137" s="3">
        <v>0</v>
      </c>
      <c r="BY137" s="3">
        <v>0</v>
      </c>
      <c r="BZ137" s="3">
        <v>0</v>
      </c>
      <c r="CA137" s="3">
        <v>0</v>
      </c>
      <c r="CB137" s="3">
        <v>0</v>
      </c>
      <c r="CC137" s="3">
        <v>0</v>
      </c>
      <c r="CD137" s="3">
        <v>0</v>
      </c>
      <c r="CE137" s="3">
        <v>0</v>
      </c>
      <c r="CF137" s="3">
        <v>0</v>
      </c>
      <c r="CI137" s="39">
        <v>898</v>
      </c>
      <c r="CJ137" s="39">
        <v>1</v>
      </c>
      <c r="CK137" s="2">
        <v>898</v>
      </c>
      <c r="CL137" s="39" t="s">
        <v>591</v>
      </c>
      <c r="CM137" s="39" t="s">
        <v>592</v>
      </c>
      <c r="CN137" s="39" t="s">
        <v>593</v>
      </c>
      <c r="CO137" s="39" t="s">
        <v>594</v>
      </c>
      <c r="CP137" s="39" t="s">
        <v>595</v>
      </c>
    </row>
    <row r="138" spans="4:94" x14ac:dyDescent="0.25">
      <c r="D138">
        <v>906</v>
      </c>
      <c r="E138">
        <v>0</v>
      </c>
      <c r="F138">
        <v>0</v>
      </c>
      <c r="G138">
        <v>0</v>
      </c>
      <c r="H138">
        <v>0</v>
      </c>
      <c r="I138">
        <v>0</v>
      </c>
      <c r="J138">
        <v>0</v>
      </c>
      <c r="K138">
        <v>0</v>
      </c>
      <c r="L138">
        <v>0</v>
      </c>
      <c r="M138">
        <v>0</v>
      </c>
      <c r="N138">
        <v>0</v>
      </c>
      <c r="O138">
        <v>0</v>
      </c>
      <c r="P138">
        <v>0</v>
      </c>
      <c r="Q138">
        <v>3.9024390243902432E-2</v>
      </c>
      <c r="R138">
        <v>0</v>
      </c>
      <c r="S138">
        <v>0</v>
      </c>
      <c r="T138">
        <v>0</v>
      </c>
      <c r="U138">
        <v>0</v>
      </c>
      <c r="V138">
        <v>0</v>
      </c>
      <c r="W138">
        <v>0</v>
      </c>
      <c r="X138">
        <v>0</v>
      </c>
      <c r="Y138">
        <v>0</v>
      </c>
      <c r="Z138">
        <v>0</v>
      </c>
      <c r="AA138">
        <v>0</v>
      </c>
      <c r="AB138">
        <v>0</v>
      </c>
      <c r="AF138">
        <v>906</v>
      </c>
      <c r="AG138">
        <v>0</v>
      </c>
      <c r="AH138">
        <v>0</v>
      </c>
      <c r="AI138">
        <v>0</v>
      </c>
      <c r="AJ138">
        <v>0</v>
      </c>
      <c r="AK138">
        <v>0</v>
      </c>
      <c r="AL138">
        <v>0</v>
      </c>
      <c r="AM138">
        <v>0</v>
      </c>
      <c r="AN138">
        <v>0</v>
      </c>
      <c r="AO138">
        <v>0</v>
      </c>
      <c r="AP138">
        <v>0</v>
      </c>
      <c r="AQ138">
        <v>0</v>
      </c>
      <c r="AR138">
        <v>0</v>
      </c>
      <c r="AS138">
        <v>3.9024390243902432E-2</v>
      </c>
      <c r="AT138">
        <v>0</v>
      </c>
      <c r="AU138">
        <v>0</v>
      </c>
      <c r="AV138">
        <v>0</v>
      </c>
      <c r="AW138">
        <v>0</v>
      </c>
      <c r="AX138">
        <v>0</v>
      </c>
      <c r="AY138">
        <v>0</v>
      </c>
      <c r="AZ138">
        <v>0</v>
      </c>
      <c r="BA138">
        <v>0</v>
      </c>
      <c r="BB138">
        <v>0</v>
      </c>
      <c r="BC138">
        <v>0</v>
      </c>
      <c r="BD138">
        <v>0</v>
      </c>
      <c r="BH138">
        <v>906</v>
      </c>
      <c r="BI138">
        <v>0</v>
      </c>
      <c r="BJ138">
        <v>0</v>
      </c>
      <c r="BK138">
        <v>0</v>
      </c>
      <c r="BL138">
        <v>0</v>
      </c>
      <c r="BM138">
        <v>0</v>
      </c>
      <c r="BN138">
        <v>0</v>
      </c>
      <c r="BO138">
        <v>0</v>
      </c>
      <c r="BP138">
        <v>0</v>
      </c>
      <c r="BQ138">
        <v>0</v>
      </c>
      <c r="BR138">
        <v>0</v>
      </c>
      <c r="BS138">
        <v>0</v>
      </c>
      <c r="BT138">
        <v>0</v>
      </c>
      <c r="BU138">
        <v>3.9024390243902432E-2</v>
      </c>
      <c r="BV138">
        <v>0</v>
      </c>
      <c r="BW138">
        <v>0</v>
      </c>
      <c r="BX138">
        <v>0</v>
      </c>
      <c r="BY138">
        <v>0</v>
      </c>
      <c r="BZ138">
        <v>0</v>
      </c>
      <c r="CA138">
        <v>0</v>
      </c>
      <c r="CB138">
        <v>0</v>
      </c>
      <c r="CC138">
        <v>0</v>
      </c>
      <c r="CD138">
        <v>0</v>
      </c>
      <c r="CE138">
        <v>0</v>
      </c>
      <c r="CF138">
        <v>0</v>
      </c>
      <c r="CI138" s="39">
        <v>906</v>
      </c>
      <c r="CJ138" s="39">
        <v>1</v>
      </c>
      <c r="CK138" s="2">
        <v>906</v>
      </c>
      <c r="CL138" s="39" t="s">
        <v>596</v>
      </c>
      <c r="CM138" s="39" t="s">
        <v>597</v>
      </c>
      <c r="CN138" s="39" t="s">
        <v>598</v>
      </c>
      <c r="CO138" s="39" t="s">
        <v>364</v>
      </c>
      <c r="CP138" s="39" t="s">
        <v>364</v>
      </c>
    </row>
    <row r="139" spans="4:94" x14ac:dyDescent="0.25">
      <c r="D139">
        <v>915</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3.7558685446009391E-2</v>
      </c>
      <c r="AB139">
        <v>0</v>
      </c>
      <c r="AF139">
        <v>915</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3.7558685446009391E-2</v>
      </c>
      <c r="BD139">
        <v>0</v>
      </c>
      <c r="BH139">
        <v>915</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3.7558685446009391E-2</v>
      </c>
      <c r="CF139">
        <v>0</v>
      </c>
      <c r="CI139" s="39">
        <v>915</v>
      </c>
      <c r="CJ139" s="39">
        <v>1</v>
      </c>
      <c r="CK139" s="2">
        <v>915</v>
      </c>
      <c r="CL139" s="39" t="s">
        <v>599</v>
      </c>
      <c r="CM139" s="39" t="s">
        <v>600</v>
      </c>
      <c r="CN139" s="39" t="s">
        <v>601</v>
      </c>
      <c r="CO139" s="39" t="s">
        <v>522</v>
      </c>
      <c r="CP139" s="39" t="s">
        <v>602</v>
      </c>
    </row>
    <row r="140" spans="4:94" x14ac:dyDescent="0.25">
      <c r="D140">
        <v>923</v>
      </c>
      <c r="E140">
        <v>0</v>
      </c>
      <c r="F140">
        <v>0</v>
      </c>
      <c r="G140">
        <v>0</v>
      </c>
      <c r="H140">
        <v>0</v>
      </c>
      <c r="I140">
        <v>0</v>
      </c>
      <c r="J140">
        <v>0</v>
      </c>
      <c r="K140">
        <v>0</v>
      </c>
      <c r="L140">
        <v>0</v>
      </c>
      <c r="M140">
        <v>0</v>
      </c>
      <c r="N140">
        <v>0</v>
      </c>
      <c r="O140">
        <v>0</v>
      </c>
      <c r="P140">
        <v>0</v>
      </c>
      <c r="Q140">
        <v>0</v>
      </c>
      <c r="R140">
        <v>0</v>
      </c>
      <c r="S140">
        <v>3.5087719298245612E-2</v>
      </c>
      <c r="T140">
        <v>0</v>
      </c>
      <c r="U140">
        <v>3.7558685446009391E-2</v>
      </c>
      <c r="V140">
        <v>0</v>
      </c>
      <c r="W140">
        <v>0</v>
      </c>
      <c r="X140">
        <v>0</v>
      </c>
      <c r="Y140">
        <v>0</v>
      </c>
      <c r="Z140">
        <v>0</v>
      </c>
      <c r="AA140">
        <v>0</v>
      </c>
      <c r="AB140">
        <v>0</v>
      </c>
      <c r="AF140">
        <v>923</v>
      </c>
      <c r="AG140">
        <v>0</v>
      </c>
      <c r="AH140">
        <v>0</v>
      </c>
      <c r="AI140">
        <v>0</v>
      </c>
      <c r="AJ140">
        <v>0</v>
      </c>
      <c r="AK140">
        <v>0</v>
      </c>
      <c r="AL140">
        <v>0</v>
      </c>
      <c r="AM140">
        <v>0</v>
      </c>
      <c r="AN140">
        <v>0</v>
      </c>
      <c r="AO140">
        <v>0</v>
      </c>
      <c r="AP140">
        <v>0</v>
      </c>
      <c r="AQ140">
        <v>0</v>
      </c>
      <c r="AR140">
        <v>0</v>
      </c>
      <c r="AS140">
        <v>0</v>
      </c>
      <c r="AT140">
        <v>0</v>
      </c>
      <c r="AU140">
        <v>3.5087719298245612E-2</v>
      </c>
      <c r="AV140">
        <v>0</v>
      </c>
      <c r="AW140">
        <v>3.7558685446009391E-2</v>
      </c>
      <c r="AX140">
        <v>0</v>
      </c>
      <c r="AY140">
        <v>0</v>
      </c>
      <c r="AZ140">
        <v>0</v>
      </c>
      <c r="BA140">
        <v>0</v>
      </c>
      <c r="BB140">
        <v>0</v>
      </c>
      <c r="BC140">
        <v>0</v>
      </c>
      <c r="BD140">
        <v>0</v>
      </c>
      <c r="BH140">
        <v>923</v>
      </c>
      <c r="BI140">
        <v>0</v>
      </c>
      <c r="BJ140">
        <v>0</v>
      </c>
      <c r="BK140">
        <v>0</v>
      </c>
      <c r="BL140">
        <v>0</v>
      </c>
      <c r="BM140">
        <v>0</v>
      </c>
      <c r="BN140">
        <v>0</v>
      </c>
      <c r="BO140">
        <v>0</v>
      </c>
      <c r="BP140">
        <v>0</v>
      </c>
      <c r="BQ140">
        <v>0</v>
      </c>
      <c r="BR140">
        <v>0</v>
      </c>
      <c r="BS140">
        <v>0</v>
      </c>
      <c r="BT140">
        <v>0</v>
      </c>
      <c r="BU140">
        <v>0</v>
      </c>
      <c r="BV140">
        <v>0</v>
      </c>
      <c r="BW140">
        <v>3.5087719298245612E-2</v>
      </c>
      <c r="BX140">
        <v>0</v>
      </c>
      <c r="BY140">
        <v>3.7558685446009391E-2</v>
      </c>
      <c r="BZ140">
        <v>0</v>
      </c>
      <c r="CA140">
        <v>0</v>
      </c>
      <c r="CB140">
        <v>0</v>
      </c>
      <c r="CC140">
        <v>0</v>
      </c>
      <c r="CD140">
        <v>0</v>
      </c>
      <c r="CE140">
        <v>0</v>
      </c>
      <c r="CF140">
        <v>0</v>
      </c>
      <c r="CI140" s="39">
        <v>923</v>
      </c>
      <c r="CJ140" s="39">
        <v>1</v>
      </c>
      <c r="CK140" s="2">
        <v>923</v>
      </c>
      <c r="CL140" s="39" t="s">
        <v>603</v>
      </c>
      <c r="CM140" s="39" t="s">
        <v>604</v>
      </c>
      <c r="CN140" s="39" t="s">
        <v>605</v>
      </c>
      <c r="CO140" s="39" t="s">
        <v>606</v>
      </c>
      <c r="CP140" s="39" t="s">
        <v>606</v>
      </c>
    </row>
    <row r="141" spans="4:94" x14ac:dyDescent="0.25">
      <c r="D141">
        <v>959</v>
      </c>
      <c r="E141">
        <v>0</v>
      </c>
      <c r="F141">
        <v>0</v>
      </c>
      <c r="G141">
        <v>0</v>
      </c>
      <c r="H141">
        <v>0</v>
      </c>
      <c r="I141">
        <v>0</v>
      </c>
      <c r="J141">
        <v>0</v>
      </c>
      <c r="K141">
        <v>0</v>
      </c>
      <c r="L141">
        <v>3.0651340996168581E-2</v>
      </c>
      <c r="M141">
        <v>0</v>
      </c>
      <c r="N141">
        <v>0</v>
      </c>
      <c r="O141">
        <v>0</v>
      </c>
      <c r="P141">
        <v>0</v>
      </c>
      <c r="Q141">
        <v>0</v>
      </c>
      <c r="R141">
        <v>0</v>
      </c>
      <c r="S141">
        <v>0</v>
      </c>
      <c r="T141">
        <v>0</v>
      </c>
      <c r="U141">
        <v>0</v>
      </c>
      <c r="V141">
        <v>0</v>
      </c>
      <c r="W141">
        <v>0</v>
      </c>
      <c r="X141">
        <v>0</v>
      </c>
      <c r="Y141">
        <v>0</v>
      </c>
      <c r="Z141">
        <v>0</v>
      </c>
      <c r="AA141">
        <v>0</v>
      </c>
      <c r="AB141">
        <v>0</v>
      </c>
      <c r="AF141">
        <v>959</v>
      </c>
      <c r="AG141">
        <v>0</v>
      </c>
      <c r="AH141">
        <v>0</v>
      </c>
      <c r="AI141">
        <v>0</v>
      </c>
      <c r="AJ141">
        <v>0</v>
      </c>
      <c r="AK141">
        <v>0</v>
      </c>
      <c r="AL141">
        <v>0</v>
      </c>
      <c r="AM141">
        <v>0</v>
      </c>
      <c r="AN141">
        <v>3.0651340996168581E-2</v>
      </c>
      <c r="AO141">
        <v>0</v>
      </c>
      <c r="AP141">
        <v>0</v>
      </c>
      <c r="AQ141">
        <v>0</v>
      </c>
      <c r="AR141">
        <v>0</v>
      </c>
      <c r="AS141">
        <v>0</v>
      </c>
      <c r="AT141">
        <v>0</v>
      </c>
      <c r="AU141">
        <v>0</v>
      </c>
      <c r="AV141">
        <v>0</v>
      </c>
      <c r="AW141">
        <v>0</v>
      </c>
      <c r="AX141">
        <v>0</v>
      </c>
      <c r="AY141">
        <v>0</v>
      </c>
      <c r="AZ141">
        <v>0</v>
      </c>
      <c r="BA141">
        <v>0</v>
      </c>
      <c r="BB141">
        <v>0</v>
      </c>
      <c r="BC141">
        <v>0</v>
      </c>
      <c r="BD141">
        <v>0</v>
      </c>
      <c r="BH141">
        <v>959</v>
      </c>
      <c r="BI141">
        <v>0</v>
      </c>
      <c r="BJ141">
        <v>0</v>
      </c>
      <c r="BK141">
        <v>0</v>
      </c>
      <c r="BL141">
        <v>0</v>
      </c>
      <c r="BM141">
        <v>0</v>
      </c>
      <c r="BN141">
        <v>0</v>
      </c>
      <c r="BO141">
        <v>0</v>
      </c>
      <c r="BP141">
        <v>3.0651340996168581E-2</v>
      </c>
      <c r="BQ141">
        <v>0</v>
      </c>
      <c r="BR141">
        <v>0</v>
      </c>
      <c r="BS141">
        <v>0</v>
      </c>
      <c r="BT141">
        <v>0</v>
      </c>
      <c r="BU141">
        <v>0</v>
      </c>
      <c r="BV141">
        <v>0</v>
      </c>
      <c r="BW141">
        <v>0</v>
      </c>
      <c r="BX141">
        <v>0</v>
      </c>
      <c r="BY141">
        <v>0</v>
      </c>
      <c r="BZ141">
        <v>0</v>
      </c>
      <c r="CA141">
        <v>0</v>
      </c>
      <c r="CB141">
        <v>0</v>
      </c>
      <c r="CC141">
        <v>0</v>
      </c>
      <c r="CD141">
        <v>0</v>
      </c>
      <c r="CE141">
        <v>0</v>
      </c>
      <c r="CF141">
        <v>0</v>
      </c>
      <c r="CI141" s="39">
        <v>959</v>
      </c>
      <c r="CJ141" s="39">
        <v>1</v>
      </c>
      <c r="CK141" s="2">
        <v>959</v>
      </c>
      <c r="CL141" s="39" t="s">
        <v>607</v>
      </c>
      <c r="CM141" s="39" t="s">
        <v>608</v>
      </c>
      <c r="CN141" s="39" t="s">
        <v>609</v>
      </c>
      <c r="CO141" s="39" t="s">
        <v>610</v>
      </c>
      <c r="CP141" s="39" t="s">
        <v>610</v>
      </c>
    </row>
    <row r="142" spans="4:94" x14ac:dyDescent="0.25">
      <c r="D142">
        <v>963</v>
      </c>
      <c r="E142">
        <v>4.2105263157894729E-2</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F142">
        <v>963</v>
      </c>
      <c r="AG142">
        <v>4.2105263157894729E-2</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H142">
        <v>963</v>
      </c>
      <c r="BI142">
        <v>4.2105263157894729E-2</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I142" s="39">
        <v>963</v>
      </c>
      <c r="CJ142" s="39">
        <v>1</v>
      </c>
      <c r="CK142" s="2">
        <v>963</v>
      </c>
      <c r="CL142" s="39" t="s">
        <v>611</v>
      </c>
      <c r="CM142" s="39" t="s">
        <v>612</v>
      </c>
      <c r="CN142" s="39" t="s">
        <v>613</v>
      </c>
    </row>
    <row r="143" spans="4:94" x14ac:dyDescent="0.25">
      <c r="D143">
        <v>1019</v>
      </c>
      <c r="E143">
        <v>0</v>
      </c>
      <c r="F143">
        <v>0</v>
      </c>
      <c r="G143">
        <v>0</v>
      </c>
      <c r="H143">
        <v>0</v>
      </c>
      <c r="I143">
        <v>0</v>
      </c>
      <c r="J143">
        <v>0</v>
      </c>
      <c r="K143">
        <v>0</v>
      </c>
      <c r="L143">
        <v>0</v>
      </c>
      <c r="M143">
        <v>0</v>
      </c>
      <c r="N143">
        <v>0</v>
      </c>
      <c r="O143">
        <v>0</v>
      </c>
      <c r="P143">
        <v>0</v>
      </c>
      <c r="Q143">
        <v>3.9024390243902432E-2</v>
      </c>
      <c r="R143">
        <v>0</v>
      </c>
      <c r="S143">
        <v>0</v>
      </c>
      <c r="T143">
        <v>0</v>
      </c>
      <c r="U143">
        <v>0</v>
      </c>
      <c r="V143">
        <v>0</v>
      </c>
      <c r="W143">
        <v>0</v>
      </c>
      <c r="X143">
        <v>0</v>
      </c>
      <c r="Y143">
        <v>0</v>
      </c>
      <c r="Z143">
        <v>0</v>
      </c>
      <c r="AA143">
        <v>0</v>
      </c>
      <c r="AB143">
        <v>0</v>
      </c>
      <c r="AF143">
        <v>1019</v>
      </c>
      <c r="AG143">
        <v>0</v>
      </c>
      <c r="AH143">
        <v>0</v>
      </c>
      <c r="AI143">
        <v>0</v>
      </c>
      <c r="AJ143">
        <v>0</v>
      </c>
      <c r="AK143">
        <v>0</v>
      </c>
      <c r="AL143">
        <v>0</v>
      </c>
      <c r="AM143">
        <v>0</v>
      </c>
      <c r="AN143">
        <v>0</v>
      </c>
      <c r="AO143">
        <v>0</v>
      </c>
      <c r="AP143">
        <v>0</v>
      </c>
      <c r="AQ143">
        <v>0</v>
      </c>
      <c r="AR143">
        <v>0</v>
      </c>
      <c r="AS143">
        <v>3.9024390243902432E-2</v>
      </c>
      <c r="AT143">
        <v>0</v>
      </c>
      <c r="AU143">
        <v>0</v>
      </c>
      <c r="AV143">
        <v>0</v>
      </c>
      <c r="AW143">
        <v>0</v>
      </c>
      <c r="AX143">
        <v>0</v>
      </c>
      <c r="AY143">
        <v>0</v>
      </c>
      <c r="AZ143">
        <v>0</v>
      </c>
      <c r="BA143">
        <v>0</v>
      </c>
      <c r="BB143">
        <v>0</v>
      </c>
      <c r="BC143">
        <v>0</v>
      </c>
      <c r="BD143">
        <v>0</v>
      </c>
      <c r="BH143">
        <v>1019</v>
      </c>
      <c r="BI143">
        <v>0</v>
      </c>
      <c r="BJ143">
        <v>0</v>
      </c>
      <c r="BK143">
        <v>0</v>
      </c>
      <c r="BL143">
        <v>0</v>
      </c>
      <c r="BM143">
        <v>0</v>
      </c>
      <c r="BN143">
        <v>0</v>
      </c>
      <c r="BO143">
        <v>0</v>
      </c>
      <c r="BP143">
        <v>0</v>
      </c>
      <c r="BQ143">
        <v>0</v>
      </c>
      <c r="BR143">
        <v>0</v>
      </c>
      <c r="BS143">
        <v>0</v>
      </c>
      <c r="BT143">
        <v>0</v>
      </c>
      <c r="BU143">
        <v>3.9024390243902432E-2</v>
      </c>
      <c r="BV143">
        <v>0</v>
      </c>
      <c r="BW143">
        <v>0</v>
      </c>
      <c r="BX143">
        <v>0</v>
      </c>
      <c r="BY143">
        <v>0</v>
      </c>
      <c r="BZ143">
        <v>0</v>
      </c>
      <c r="CA143">
        <v>0</v>
      </c>
      <c r="CB143">
        <v>0</v>
      </c>
      <c r="CC143">
        <v>0</v>
      </c>
      <c r="CD143">
        <v>0</v>
      </c>
      <c r="CE143">
        <v>0</v>
      </c>
      <c r="CF143">
        <v>0</v>
      </c>
      <c r="CI143" s="39">
        <v>1019</v>
      </c>
      <c r="CJ143" s="39">
        <v>1</v>
      </c>
      <c r="CK143" s="2">
        <v>1019</v>
      </c>
      <c r="CL143" s="39" t="s">
        <v>614</v>
      </c>
      <c r="CM143" s="39" t="s">
        <v>615</v>
      </c>
      <c r="CN143" s="39" t="s">
        <v>616</v>
      </c>
      <c r="CO143" s="39" t="s">
        <v>617</v>
      </c>
      <c r="CP143" s="39" t="s">
        <v>670</v>
      </c>
    </row>
    <row r="144" spans="4:94" x14ac:dyDescent="0.25">
      <c r="D144">
        <v>1032</v>
      </c>
      <c r="E144">
        <v>0</v>
      </c>
      <c r="F144">
        <v>0</v>
      </c>
      <c r="G144">
        <v>0</v>
      </c>
      <c r="H144">
        <v>0</v>
      </c>
      <c r="I144">
        <v>0</v>
      </c>
      <c r="J144">
        <v>0</v>
      </c>
      <c r="K144">
        <v>0</v>
      </c>
      <c r="L144">
        <v>0</v>
      </c>
      <c r="M144">
        <v>0</v>
      </c>
      <c r="N144">
        <v>0</v>
      </c>
      <c r="O144">
        <v>0</v>
      </c>
      <c r="P144">
        <v>0</v>
      </c>
      <c r="Q144">
        <v>0</v>
      </c>
      <c r="R144">
        <v>0</v>
      </c>
      <c r="S144">
        <v>0</v>
      </c>
      <c r="T144">
        <v>0</v>
      </c>
      <c r="U144">
        <v>0</v>
      </c>
      <c r="V144">
        <v>0</v>
      </c>
      <c r="W144">
        <v>5.0632911392405076E-2</v>
      </c>
      <c r="X144">
        <v>0</v>
      </c>
      <c r="Y144">
        <v>0</v>
      </c>
      <c r="Z144">
        <v>0</v>
      </c>
      <c r="AA144">
        <v>0</v>
      </c>
      <c r="AB144">
        <v>0</v>
      </c>
      <c r="AF144" s="4">
        <v>1032</v>
      </c>
      <c r="AG144" s="4">
        <v>0</v>
      </c>
      <c r="AH144" s="4">
        <v>0</v>
      </c>
      <c r="AI144" s="4">
        <v>0</v>
      </c>
      <c r="AJ144" s="4">
        <v>0</v>
      </c>
      <c r="AK144" s="4">
        <v>0</v>
      </c>
      <c r="AL144" s="4">
        <v>0</v>
      </c>
      <c r="AM144" s="4">
        <v>0</v>
      </c>
      <c r="AN144" s="4">
        <v>0</v>
      </c>
      <c r="AO144" s="4">
        <v>0</v>
      </c>
      <c r="AP144" s="4">
        <v>0</v>
      </c>
      <c r="AQ144" s="4">
        <v>0</v>
      </c>
      <c r="AR144" s="4">
        <v>0</v>
      </c>
      <c r="AS144" s="4">
        <v>0</v>
      </c>
      <c r="AT144" s="4">
        <v>0</v>
      </c>
      <c r="AU144" s="4">
        <v>0</v>
      </c>
      <c r="AV144" s="4">
        <v>0</v>
      </c>
      <c r="AW144" s="4">
        <v>0</v>
      </c>
      <c r="AX144" s="4">
        <v>0</v>
      </c>
      <c r="AY144" s="4">
        <v>0</v>
      </c>
      <c r="AZ144" s="4">
        <v>0</v>
      </c>
      <c r="BA144" s="4">
        <v>0</v>
      </c>
      <c r="BB144" s="4">
        <v>0</v>
      </c>
      <c r="BC144" s="4">
        <v>0</v>
      </c>
      <c r="BD144" s="4">
        <v>0</v>
      </c>
      <c r="BH144" s="4">
        <v>1032</v>
      </c>
      <c r="BI144" s="4">
        <v>0</v>
      </c>
      <c r="BJ144" s="4">
        <v>0</v>
      </c>
      <c r="BK144" s="4">
        <v>0</v>
      </c>
      <c r="BL144" s="4">
        <v>0</v>
      </c>
      <c r="BM144" s="4">
        <v>0</v>
      </c>
      <c r="BN144" s="4">
        <v>0</v>
      </c>
      <c r="BO144" s="4">
        <v>0</v>
      </c>
      <c r="BP144" s="4">
        <v>0</v>
      </c>
      <c r="BQ144" s="4">
        <v>0</v>
      </c>
      <c r="BR144" s="4">
        <v>0</v>
      </c>
      <c r="BS144" s="4">
        <v>0</v>
      </c>
      <c r="BT144" s="4">
        <v>0</v>
      </c>
      <c r="BU144" s="4">
        <v>0</v>
      </c>
      <c r="BV144" s="4">
        <v>0</v>
      </c>
      <c r="BW144" s="4">
        <v>0</v>
      </c>
      <c r="BX144" s="4">
        <v>0</v>
      </c>
      <c r="BY144" s="4">
        <v>0</v>
      </c>
      <c r="BZ144" s="4">
        <v>0</v>
      </c>
      <c r="CA144" s="4">
        <v>0</v>
      </c>
      <c r="CB144" s="4">
        <v>0</v>
      </c>
      <c r="CC144" s="4">
        <v>0</v>
      </c>
      <c r="CD144" s="4">
        <v>0</v>
      </c>
      <c r="CE144" s="4">
        <v>0</v>
      </c>
      <c r="CF144" s="4">
        <v>0</v>
      </c>
      <c r="CI144" s="39">
        <v>1032</v>
      </c>
      <c r="CJ144" s="39">
        <v>0</v>
      </c>
      <c r="CK144" s="2">
        <v>1032</v>
      </c>
      <c r="CL144" s="39" t="s">
        <v>671</v>
      </c>
      <c r="CM144" s="39" t="s">
        <v>672</v>
      </c>
      <c r="CN144" s="39" t="s">
        <v>673</v>
      </c>
    </row>
    <row r="145" spans="4:92" x14ac:dyDescent="0.25">
      <c r="D145">
        <v>1034</v>
      </c>
      <c r="E145">
        <v>0</v>
      </c>
      <c r="F145">
        <v>0</v>
      </c>
      <c r="G145">
        <v>0</v>
      </c>
      <c r="H145">
        <v>0</v>
      </c>
      <c r="I145">
        <v>0</v>
      </c>
      <c r="J145">
        <v>0</v>
      </c>
      <c r="K145">
        <v>0</v>
      </c>
      <c r="L145">
        <v>0</v>
      </c>
      <c r="M145">
        <v>0</v>
      </c>
      <c r="N145">
        <v>0</v>
      </c>
      <c r="O145">
        <v>8.7912087912087919E-2</v>
      </c>
      <c r="P145">
        <v>0</v>
      </c>
      <c r="Q145">
        <v>0</v>
      </c>
      <c r="R145">
        <v>0</v>
      </c>
      <c r="S145">
        <v>0</v>
      </c>
      <c r="T145">
        <v>0</v>
      </c>
      <c r="U145">
        <v>0</v>
      </c>
      <c r="V145">
        <v>0</v>
      </c>
      <c r="W145">
        <v>0</v>
      </c>
      <c r="X145">
        <v>0</v>
      </c>
      <c r="Y145">
        <v>0</v>
      </c>
      <c r="Z145">
        <v>0</v>
      </c>
      <c r="AA145">
        <v>0</v>
      </c>
      <c r="AB145">
        <v>0</v>
      </c>
      <c r="AF145" s="4">
        <v>1034</v>
      </c>
      <c r="AG145" s="4">
        <v>0</v>
      </c>
      <c r="AH145" s="4">
        <v>0</v>
      </c>
      <c r="AI145" s="4">
        <v>0</v>
      </c>
      <c r="AJ145" s="4">
        <v>0</v>
      </c>
      <c r="AK145" s="4">
        <v>0</v>
      </c>
      <c r="AL145" s="4">
        <v>0</v>
      </c>
      <c r="AM145" s="4">
        <v>0</v>
      </c>
      <c r="AN145" s="4">
        <v>0</v>
      </c>
      <c r="AO145" s="4">
        <v>0</v>
      </c>
      <c r="AP145" s="4">
        <v>0</v>
      </c>
      <c r="AQ145" s="4">
        <v>0</v>
      </c>
      <c r="AR145" s="4">
        <v>0</v>
      </c>
      <c r="AS145" s="4">
        <v>0</v>
      </c>
      <c r="AT145" s="4">
        <v>0</v>
      </c>
      <c r="AU145" s="4">
        <v>0</v>
      </c>
      <c r="AV145" s="4">
        <v>0</v>
      </c>
      <c r="AW145" s="4">
        <v>0</v>
      </c>
      <c r="AX145" s="4">
        <v>0</v>
      </c>
      <c r="AY145" s="4">
        <v>0</v>
      </c>
      <c r="AZ145" s="4">
        <v>0</v>
      </c>
      <c r="BA145" s="4">
        <v>0</v>
      </c>
      <c r="BB145" s="4">
        <v>0</v>
      </c>
      <c r="BC145" s="4">
        <v>0</v>
      </c>
      <c r="BD145" s="4">
        <v>0</v>
      </c>
      <c r="BH145" s="4">
        <v>1034</v>
      </c>
      <c r="BI145" s="4">
        <v>0</v>
      </c>
      <c r="BJ145" s="4">
        <v>0</v>
      </c>
      <c r="BK145" s="4">
        <v>0</v>
      </c>
      <c r="BL145" s="4">
        <v>0</v>
      </c>
      <c r="BM145" s="4">
        <v>0</v>
      </c>
      <c r="BN145" s="4">
        <v>0</v>
      </c>
      <c r="BO145" s="4">
        <v>0</v>
      </c>
      <c r="BP145" s="4">
        <v>0</v>
      </c>
      <c r="BQ145" s="4">
        <v>0</v>
      </c>
      <c r="BR145" s="4">
        <v>0</v>
      </c>
      <c r="BS145" s="4">
        <v>0</v>
      </c>
      <c r="BT145" s="4">
        <v>0</v>
      </c>
      <c r="BU145" s="4">
        <v>0</v>
      </c>
      <c r="BV145" s="4">
        <v>0</v>
      </c>
      <c r="BW145" s="4">
        <v>0</v>
      </c>
      <c r="BX145" s="4">
        <v>0</v>
      </c>
      <c r="BY145" s="4">
        <v>0</v>
      </c>
      <c r="BZ145" s="4">
        <v>0</v>
      </c>
      <c r="CA145" s="4">
        <v>0</v>
      </c>
      <c r="CB145" s="4">
        <v>0</v>
      </c>
      <c r="CC145" s="4">
        <v>0</v>
      </c>
      <c r="CD145" s="4">
        <v>0</v>
      </c>
      <c r="CE145" s="4">
        <v>0</v>
      </c>
      <c r="CF145" s="4">
        <v>0</v>
      </c>
      <c r="CI145" s="39">
        <v>1034</v>
      </c>
      <c r="CJ145" s="39">
        <v>0</v>
      </c>
      <c r="CK145" s="2">
        <v>1033</v>
      </c>
      <c r="CL145" s="39" t="s">
        <v>674</v>
      </c>
      <c r="CM145" s="39" t="s">
        <v>675</v>
      </c>
      <c r="CN145" s="39" t="s">
        <v>676</v>
      </c>
    </row>
    <row r="146" spans="4:92" x14ac:dyDescent="0.25">
      <c r="D146">
        <v>1038</v>
      </c>
      <c r="E146">
        <v>0</v>
      </c>
      <c r="F146">
        <v>0</v>
      </c>
      <c r="G146">
        <v>0</v>
      </c>
      <c r="H146">
        <v>0</v>
      </c>
      <c r="I146">
        <v>0</v>
      </c>
      <c r="J146">
        <v>0</v>
      </c>
      <c r="K146">
        <v>0</v>
      </c>
      <c r="L146">
        <v>0</v>
      </c>
      <c r="M146">
        <v>0</v>
      </c>
      <c r="N146">
        <v>0</v>
      </c>
      <c r="O146">
        <v>0</v>
      </c>
      <c r="P146">
        <v>0</v>
      </c>
      <c r="Q146">
        <v>0</v>
      </c>
      <c r="R146">
        <v>0</v>
      </c>
      <c r="S146">
        <v>0</v>
      </c>
      <c r="T146">
        <v>0</v>
      </c>
      <c r="U146">
        <v>3.7558685446009391E-2</v>
      </c>
      <c r="V146">
        <v>0</v>
      </c>
      <c r="W146">
        <v>0</v>
      </c>
      <c r="X146">
        <v>0</v>
      </c>
      <c r="Y146">
        <v>0</v>
      </c>
      <c r="Z146">
        <v>0</v>
      </c>
      <c r="AA146">
        <v>0</v>
      </c>
      <c r="AB146">
        <v>0</v>
      </c>
      <c r="AF146" s="4">
        <v>1038</v>
      </c>
      <c r="AG146" s="4">
        <v>0</v>
      </c>
      <c r="AH146" s="4">
        <v>0</v>
      </c>
      <c r="AI146" s="4">
        <v>0</v>
      </c>
      <c r="AJ146" s="4">
        <v>0</v>
      </c>
      <c r="AK146" s="4">
        <v>0</v>
      </c>
      <c r="AL146" s="4">
        <v>0</v>
      </c>
      <c r="AM146" s="4">
        <v>0</v>
      </c>
      <c r="AN146" s="4">
        <v>0</v>
      </c>
      <c r="AO146" s="4">
        <v>0</v>
      </c>
      <c r="AP146" s="4">
        <v>0</v>
      </c>
      <c r="AQ146" s="4">
        <v>0</v>
      </c>
      <c r="AR146" s="4">
        <v>0</v>
      </c>
      <c r="AS146" s="4">
        <v>0</v>
      </c>
      <c r="AT146" s="4">
        <v>0</v>
      </c>
      <c r="AU146" s="4">
        <v>0</v>
      </c>
      <c r="AV146" s="4">
        <v>0</v>
      </c>
      <c r="AW146" s="4">
        <v>0</v>
      </c>
      <c r="AX146" s="4">
        <v>0</v>
      </c>
      <c r="AY146" s="4">
        <v>0</v>
      </c>
      <c r="AZ146" s="4">
        <v>0</v>
      </c>
      <c r="BA146" s="4">
        <v>0</v>
      </c>
      <c r="BB146" s="4">
        <v>0</v>
      </c>
      <c r="BC146" s="4">
        <v>0</v>
      </c>
      <c r="BD146" s="4">
        <v>0</v>
      </c>
      <c r="BH146" s="4">
        <v>1038</v>
      </c>
      <c r="BI146" s="4">
        <v>0</v>
      </c>
      <c r="BJ146" s="4">
        <v>0</v>
      </c>
      <c r="BK146" s="4">
        <v>0</v>
      </c>
      <c r="BL146" s="4">
        <v>0</v>
      </c>
      <c r="BM146" s="4">
        <v>0</v>
      </c>
      <c r="BN146" s="4">
        <v>0</v>
      </c>
      <c r="BO146" s="4">
        <v>0</v>
      </c>
      <c r="BP146" s="4">
        <v>0</v>
      </c>
      <c r="BQ146" s="4">
        <v>0</v>
      </c>
      <c r="BR146" s="4">
        <v>0</v>
      </c>
      <c r="BS146" s="4">
        <v>0</v>
      </c>
      <c r="BT146" s="4">
        <v>0</v>
      </c>
      <c r="BU146" s="4">
        <v>0</v>
      </c>
      <c r="BV146" s="4">
        <v>0</v>
      </c>
      <c r="BW146" s="4">
        <v>0</v>
      </c>
      <c r="BX146" s="4">
        <v>0</v>
      </c>
      <c r="BY146" s="4">
        <v>0</v>
      </c>
      <c r="BZ146" s="4">
        <v>0</v>
      </c>
      <c r="CA146" s="4">
        <v>0</v>
      </c>
      <c r="CB146" s="4">
        <v>0</v>
      </c>
      <c r="CC146" s="4">
        <v>0</v>
      </c>
      <c r="CD146" s="4">
        <v>0</v>
      </c>
      <c r="CE146" s="4">
        <v>0</v>
      </c>
      <c r="CF146" s="4">
        <v>0</v>
      </c>
      <c r="CI146" s="39">
        <v>1038</v>
      </c>
      <c r="CJ146" s="39">
        <v>0</v>
      </c>
      <c r="CK146" s="2">
        <v>1038</v>
      </c>
      <c r="CL146" s="39" t="s">
        <v>677</v>
      </c>
      <c r="CM146" s="39" t="s">
        <v>678</v>
      </c>
      <c r="CN146" s="39" t="s">
        <v>679</v>
      </c>
    </row>
    <row r="147" spans="4:92" x14ac:dyDescent="0.25">
      <c r="D147">
        <v>1041</v>
      </c>
      <c r="E147">
        <v>0</v>
      </c>
      <c r="F147">
        <v>0</v>
      </c>
      <c r="G147">
        <v>7.4766355137524304E-2</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F147" s="4">
        <v>1041</v>
      </c>
      <c r="AG147" s="4">
        <v>0</v>
      </c>
      <c r="AH147" s="4">
        <v>0</v>
      </c>
      <c r="AI147" s="4">
        <v>0</v>
      </c>
      <c r="AJ147" s="4">
        <v>0</v>
      </c>
      <c r="AK147" s="4">
        <v>0</v>
      </c>
      <c r="AL147" s="4">
        <v>0</v>
      </c>
      <c r="AM147" s="4">
        <v>0</v>
      </c>
      <c r="AN147" s="4">
        <v>0</v>
      </c>
      <c r="AO147" s="4">
        <v>0</v>
      </c>
      <c r="AP147" s="4">
        <v>0</v>
      </c>
      <c r="AQ147" s="4">
        <v>0</v>
      </c>
      <c r="AR147" s="4">
        <v>0</v>
      </c>
      <c r="AS147" s="4">
        <v>0</v>
      </c>
      <c r="AT147" s="4">
        <v>0</v>
      </c>
      <c r="AU147" s="4">
        <v>0</v>
      </c>
      <c r="AV147" s="4">
        <v>0</v>
      </c>
      <c r="AW147" s="4">
        <v>0</v>
      </c>
      <c r="AX147" s="4">
        <v>0</v>
      </c>
      <c r="AY147" s="4">
        <v>0</v>
      </c>
      <c r="AZ147" s="4">
        <v>0</v>
      </c>
      <c r="BA147" s="4">
        <v>0</v>
      </c>
      <c r="BB147" s="4">
        <v>0</v>
      </c>
      <c r="BC147" s="4">
        <v>0</v>
      </c>
      <c r="BD147" s="4">
        <v>0</v>
      </c>
      <c r="BH147" s="4">
        <v>1041</v>
      </c>
      <c r="BI147" s="4">
        <v>0</v>
      </c>
      <c r="BJ147" s="4">
        <v>0</v>
      </c>
      <c r="BK147" s="4">
        <v>0</v>
      </c>
      <c r="BL147" s="4">
        <v>0</v>
      </c>
      <c r="BM147" s="4">
        <v>0</v>
      </c>
      <c r="BN147" s="4">
        <v>0</v>
      </c>
      <c r="BO147" s="4">
        <v>0</v>
      </c>
      <c r="BP147" s="4">
        <v>0</v>
      </c>
      <c r="BQ147" s="4">
        <v>0</v>
      </c>
      <c r="BR147" s="4">
        <v>0</v>
      </c>
      <c r="BS147" s="4">
        <v>0</v>
      </c>
      <c r="BT147" s="4">
        <v>0</v>
      </c>
      <c r="BU147" s="4">
        <v>0</v>
      </c>
      <c r="BV147" s="4">
        <v>0</v>
      </c>
      <c r="BW147" s="4">
        <v>0</v>
      </c>
      <c r="BX147" s="4">
        <v>0</v>
      </c>
      <c r="BY147" s="4">
        <v>0</v>
      </c>
      <c r="BZ147" s="4">
        <v>0</v>
      </c>
      <c r="CA147" s="4">
        <v>0</v>
      </c>
      <c r="CB147" s="4">
        <v>0</v>
      </c>
      <c r="CC147" s="4">
        <v>0</v>
      </c>
      <c r="CD147" s="4">
        <v>0</v>
      </c>
      <c r="CE147" s="4">
        <v>0</v>
      </c>
      <c r="CF147" s="4">
        <v>0</v>
      </c>
      <c r="CI147" s="39">
        <v>1041</v>
      </c>
      <c r="CJ147" s="39">
        <v>0</v>
      </c>
      <c r="CK147" s="2">
        <v>1041</v>
      </c>
      <c r="CL147" s="39" t="s">
        <v>680</v>
      </c>
      <c r="CM147" s="39" t="s">
        <v>681</v>
      </c>
      <c r="CN147" s="39" t="s">
        <v>682</v>
      </c>
    </row>
    <row r="148" spans="4:92" x14ac:dyDescent="0.25">
      <c r="D148">
        <v>1047</v>
      </c>
      <c r="E148">
        <v>0</v>
      </c>
      <c r="F148">
        <v>0</v>
      </c>
      <c r="G148">
        <v>0</v>
      </c>
      <c r="H148">
        <v>0</v>
      </c>
      <c r="I148">
        <v>0</v>
      </c>
      <c r="J148">
        <v>0</v>
      </c>
      <c r="K148">
        <v>0</v>
      </c>
      <c r="L148">
        <v>0</v>
      </c>
      <c r="M148">
        <v>0</v>
      </c>
      <c r="N148">
        <v>0</v>
      </c>
      <c r="O148">
        <v>0</v>
      </c>
      <c r="P148">
        <v>0</v>
      </c>
      <c r="Q148">
        <v>0</v>
      </c>
      <c r="R148">
        <v>0</v>
      </c>
      <c r="S148">
        <v>0</v>
      </c>
      <c r="T148">
        <v>0</v>
      </c>
      <c r="U148">
        <v>0</v>
      </c>
      <c r="V148">
        <v>0</v>
      </c>
      <c r="W148">
        <v>0</v>
      </c>
      <c r="X148">
        <v>4.3478260869565223E-2</v>
      </c>
      <c r="Y148">
        <v>0</v>
      </c>
      <c r="Z148">
        <v>0</v>
      </c>
      <c r="AA148">
        <v>0</v>
      </c>
      <c r="AB148">
        <v>0</v>
      </c>
      <c r="AF148" s="4">
        <v>1047</v>
      </c>
      <c r="AG148" s="4">
        <v>0</v>
      </c>
      <c r="AH148" s="4">
        <v>0</v>
      </c>
      <c r="AI148" s="4">
        <v>0</v>
      </c>
      <c r="AJ148" s="4">
        <v>0</v>
      </c>
      <c r="AK148" s="4">
        <v>0</v>
      </c>
      <c r="AL148" s="4">
        <v>0</v>
      </c>
      <c r="AM148" s="4">
        <v>0</v>
      </c>
      <c r="AN148" s="4">
        <v>0</v>
      </c>
      <c r="AO148" s="4">
        <v>0</v>
      </c>
      <c r="AP148" s="4">
        <v>0</v>
      </c>
      <c r="AQ148" s="4">
        <v>0</v>
      </c>
      <c r="AR148" s="4">
        <v>0</v>
      </c>
      <c r="AS148" s="4">
        <v>0</v>
      </c>
      <c r="AT148" s="4">
        <v>0</v>
      </c>
      <c r="AU148" s="4">
        <v>0</v>
      </c>
      <c r="AV148" s="4">
        <v>0</v>
      </c>
      <c r="AW148" s="4">
        <v>0</v>
      </c>
      <c r="AX148" s="4">
        <v>0</v>
      </c>
      <c r="AY148" s="4">
        <v>0</v>
      </c>
      <c r="AZ148" s="4">
        <v>0</v>
      </c>
      <c r="BA148" s="4">
        <v>0</v>
      </c>
      <c r="BB148" s="4">
        <v>0</v>
      </c>
      <c r="BC148" s="4">
        <v>0</v>
      </c>
      <c r="BD148" s="4">
        <v>0</v>
      </c>
      <c r="BH148" s="4">
        <v>1047</v>
      </c>
      <c r="BI148" s="4">
        <v>0</v>
      </c>
      <c r="BJ148" s="4">
        <v>0</v>
      </c>
      <c r="BK148" s="4">
        <v>0</v>
      </c>
      <c r="BL148" s="4">
        <v>0</v>
      </c>
      <c r="BM148" s="4">
        <v>0</v>
      </c>
      <c r="BN148" s="4">
        <v>0</v>
      </c>
      <c r="BO148" s="4">
        <v>0</v>
      </c>
      <c r="BP148" s="4">
        <v>0</v>
      </c>
      <c r="BQ148" s="4">
        <v>0</v>
      </c>
      <c r="BR148" s="4">
        <v>0</v>
      </c>
      <c r="BS148" s="4">
        <v>0</v>
      </c>
      <c r="BT148" s="4">
        <v>0</v>
      </c>
      <c r="BU148" s="4">
        <v>0</v>
      </c>
      <c r="BV148" s="4">
        <v>0</v>
      </c>
      <c r="BW148" s="4">
        <v>0</v>
      </c>
      <c r="BX148" s="4">
        <v>0</v>
      </c>
      <c r="BY148" s="4">
        <v>0</v>
      </c>
      <c r="BZ148" s="4">
        <v>0</v>
      </c>
      <c r="CA148" s="4">
        <v>0</v>
      </c>
      <c r="CB148" s="4">
        <v>0</v>
      </c>
      <c r="CC148" s="4">
        <v>0</v>
      </c>
      <c r="CD148" s="4">
        <v>0</v>
      </c>
      <c r="CE148" s="4">
        <v>0</v>
      </c>
      <c r="CF148" s="4">
        <v>0</v>
      </c>
      <c r="CI148" s="39">
        <v>1047</v>
      </c>
      <c r="CJ148" s="39">
        <v>0</v>
      </c>
      <c r="CK148" s="2">
        <v>1047</v>
      </c>
      <c r="CL148" s="39" t="s">
        <v>683</v>
      </c>
      <c r="CM148" s="39" t="s">
        <v>684</v>
      </c>
      <c r="CN148" s="39" t="s">
        <v>685</v>
      </c>
    </row>
    <row r="149" spans="4:92" x14ac:dyDescent="0.25">
      <c r="D149">
        <v>1050</v>
      </c>
      <c r="E149">
        <v>0</v>
      </c>
      <c r="F149">
        <v>0</v>
      </c>
      <c r="G149">
        <v>0</v>
      </c>
      <c r="H149">
        <v>0</v>
      </c>
      <c r="I149">
        <v>0</v>
      </c>
      <c r="J149">
        <v>0</v>
      </c>
      <c r="K149">
        <v>0</v>
      </c>
      <c r="L149">
        <v>0</v>
      </c>
      <c r="M149">
        <v>0</v>
      </c>
      <c r="N149">
        <v>0</v>
      </c>
      <c r="O149">
        <v>0</v>
      </c>
      <c r="P149">
        <v>0</v>
      </c>
      <c r="Q149">
        <v>0</v>
      </c>
      <c r="R149">
        <v>0</v>
      </c>
      <c r="S149">
        <v>0</v>
      </c>
      <c r="T149">
        <v>0.10526315789074882</v>
      </c>
      <c r="U149">
        <v>0</v>
      </c>
      <c r="V149">
        <v>0</v>
      </c>
      <c r="W149">
        <v>0</v>
      </c>
      <c r="X149">
        <v>0</v>
      </c>
      <c r="Y149">
        <v>0</v>
      </c>
      <c r="Z149">
        <v>0</v>
      </c>
      <c r="AA149">
        <v>0</v>
      </c>
      <c r="AB149">
        <v>0</v>
      </c>
      <c r="AF149" s="4">
        <v>1050</v>
      </c>
      <c r="AG149" s="4">
        <v>0</v>
      </c>
      <c r="AH149" s="4">
        <v>0</v>
      </c>
      <c r="AI149" s="4">
        <v>0</v>
      </c>
      <c r="AJ149" s="4">
        <v>0</v>
      </c>
      <c r="AK149" s="4">
        <v>0</v>
      </c>
      <c r="AL149" s="4">
        <v>0</v>
      </c>
      <c r="AM149" s="4">
        <v>0</v>
      </c>
      <c r="AN149" s="4">
        <v>0</v>
      </c>
      <c r="AO149" s="4">
        <v>0</v>
      </c>
      <c r="AP149" s="4">
        <v>0</v>
      </c>
      <c r="AQ149" s="4">
        <v>0</v>
      </c>
      <c r="AR149" s="4">
        <v>0</v>
      </c>
      <c r="AS149" s="4">
        <v>0</v>
      </c>
      <c r="AT149" s="4">
        <v>0</v>
      </c>
      <c r="AU149" s="4">
        <v>0</v>
      </c>
      <c r="AV149" s="4">
        <v>0</v>
      </c>
      <c r="AW149" s="4">
        <v>0</v>
      </c>
      <c r="AX149" s="4">
        <v>0</v>
      </c>
      <c r="AY149" s="4">
        <v>0</v>
      </c>
      <c r="AZ149" s="4">
        <v>0</v>
      </c>
      <c r="BA149" s="4">
        <v>0</v>
      </c>
      <c r="BB149" s="4">
        <v>0</v>
      </c>
      <c r="BC149" s="4">
        <v>0</v>
      </c>
      <c r="BD149" s="4">
        <v>0</v>
      </c>
      <c r="BH149" s="4">
        <v>1050</v>
      </c>
      <c r="BI149" s="4">
        <v>0</v>
      </c>
      <c r="BJ149" s="4">
        <v>0</v>
      </c>
      <c r="BK149" s="4">
        <v>0</v>
      </c>
      <c r="BL149" s="4">
        <v>0</v>
      </c>
      <c r="BM149" s="4">
        <v>0</v>
      </c>
      <c r="BN149" s="4">
        <v>0</v>
      </c>
      <c r="BO149" s="4">
        <v>0</v>
      </c>
      <c r="BP149" s="4">
        <v>0</v>
      </c>
      <c r="BQ149" s="4">
        <v>0</v>
      </c>
      <c r="BR149" s="4">
        <v>0</v>
      </c>
      <c r="BS149" s="4">
        <v>0</v>
      </c>
      <c r="BT149" s="4">
        <v>0</v>
      </c>
      <c r="BU149" s="4">
        <v>0</v>
      </c>
      <c r="BV149" s="4">
        <v>0</v>
      </c>
      <c r="BW149" s="4">
        <v>0</v>
      </c>
      <c r="BX149" s="4">
        <v>0</v>
      </c>
      <c r="BY149" s="4">
        <v>0</v>
      </c>
      <c r="BZ149" s="4">
        <v>0</v>
      </c>
      <c r="CA149" s="4">
        <v>0</v>
      </c>
      <c r="CB149" s="4">
        <v>0</v>
      </c>
      <c r="CC149" s="4">
        <v>0</v>
      </c>
      <c r="CD149" s="4">
        <v>0</v>
      </c>
      <c r="CE149" s="4">
        <v>0</v>
      </c>
      <c r="CF149" s="4">
        <v>0</v>
      </c>
      <c r="CI149" s="39">
        <v>1050</v>
      </c>
      <c r="CJ149" s="39">
        <v>0</v>
      </c>
      <c r="CK149" s="2">
        <v>1050</v>
      </c>
      <c r="CL149" s="39" t="s">
        <v>686</v>
      </c>
      <c r="CM149" s="39" t="s">
        <v>687</v>
      </c>
      <c r="CN149" s="39" t="s">
        <v>688</v>
      </c>
    </row>
    <row r="150" spans="4:92" x14ac:dyDescent="0.25">
      <c r="D150">
        <v>1051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5.3691275167785261E-2</v>
      </c>
      <c r="AF150" s="4">
        <v>1051</v>
      </c>
      <c r="AG150" s="4">
        <v>0</v>
      </c>
      <c r="AH150" s="4">
        <v>0</v>
      </c>
      <c r="AI150" s="4">
        <v>0</v>
      </c>
      <c r="AJ150" s="4">
        <v>0</v>
      </c>
      <c r="AK150" s="4">
        <v>0</v>
      </c>
      <c r="AL150" s="4">
        <v>0</v>
      </c>
      <c r="AM150" s="4">
        <v>0</v>
      </c>
      <c r="AN150" s="4">
        <v>0</v>
      </c>
      <c r="AO150" s="4">
        <v>0</v>
      </c>
      <c r="AP150" s="4">
        <v>0</v>
      </c>
      <c r="AQ150" s="4">
        <v>0</v>
      </c>
      <c r="AR150" s="4">
        <v>0</v>
      </c>
      <c r="AS150" s="4">
        <v>0</v>
      </c>
      <c r="AT150" s="4">
        <v>0</v>
      </c>
      <c r="AU150" s="4">
        <v>0</v>
      </c>
      <c r="AV150" s="4">
        <v>0</v>
      </c>
      <c r="AW150" s="4">
        <v>0</v>
      </c>
      <c r="AX150" s="4">
        <v>0</v>
      </c>
      <c r="AY150" s="4">
        <v>0</v>
      </c>
      <c r="AZ150" s="4">
        <v>0</v>
      </c>
      <c r="BA150" s="4">
        <v>0</v>
      </c>
      <c r="BB150" s="4">
        <v>0</v>
      </c>
      <c r="BC150" s="4">
        <v>0</v>
      </c>
      <c r="BD150" s="4">
        <v>0</v>
      </c>
      <c r="BH150" s="4">
        <v>1051</v>
      </c>
      <c r="BI150" s="4">
        <v>0</v>
      </c>
      <c r="BJ150" s="4">
        <v>0</v>
      </c>
      <c r="BK150" s="4">
        <v>0</v>
      </c>
      <c r="BL150" s="4">
        <v>0</v>
      </c>
      <c r="BM150" s="4">
        <v>0</v>
      </c>
      <c r="BN150" s="4">
        <v>0</v>
      </c>
      <c r="BO150" s="4">
        <v>0</v>
      </c>
      <c r="BP150" s="4">
        <v>0</v>
      </c>
      <c r="BQ150" s="4">
        <v>0</v>
      </c>
      <c r="BR150" s="4">
        <v>0</v>
      </c>
      <c r="BS150" s="4">
        <v>0</v>
      </c>
      <c r="BT150" s="4">
        <v>0</v>
      </c>
      <c r="BU150" s="4">
        <v>0</v>
      </c>
      <c r="BV150" s="4">
        <v>0</v>
      </c>
      <c r="BW150" s="4">
        <v>0</v>
      </c>
      <c r="BX150" s="4">
        <v>0</v>
      </c>
      <c r="BY150" s="4">
        <v>0</v>
      </c>
      <c r="BZ150" s="4">
        <v>0</v>
      </c>
      <c r="CA150" s="4">
        <v>0</v>
      </c>
      <c r="CB150" s="4">
        <v>0</v>
      </c>
      <c r="CC150" s="4">
        <v>0</v>
      </c>
      <c r="CD150" s="4">
        <v>0</v>
      </c>
      <c r="CE150" s="4">
        <v>0</v>
      </c>
      <c r="CF150" s="4">
        <v>0</v>
      </c>
      <c r="CI150" s="39">
        <v>1051</v>
      </c>
      <c r="CJ150" s="39">
        <v>0</v>
      </c>
      <c r="CK150" s="2">
        <v>1051</v>
      </c>
      <c r="CL150" s="39" t="s">
        <v>759</v>
      </c>
      <c r="CM150" s="39" t="s">
        <v>760</v>
      </c>
      <c r="CN150" s="39" t="s">
        <v>761</v>
      </c>
    </row>
    <row r="151" spans="4:92" x14ac:dyDescent="0.25">
      <c r="D151">
        <v>1055</v>
      </c>
      <c r="E151">
        <v>0.25263157894736832</v>
      </c>
      <c r="F151">
        <v>0.30188679245281946</v>
      </c>
      <c r="G151">
        <v>0.22429906541253786</v>
      </c>
      <c r="H151">
        <v>0.30000000000000004</v>
      </c>
      <c r="I151">
        <v>0.11428571428189116</v>
      </c>
      <c r="J151">
        <v>0.11347517730496293</v>
      </c>
      <c r="K151">
        <v>0.15841584158420119</v>
      </c>
      <c r="L151">
        <v>9.1954022988488759E-2</v>
      </c>
      <c r="M151">
        <v>8.4210526315789541E-2</v>
      </c>
      <c r="N151">
        <v>0.16326530612241186</v>
      </c>
      <c r="O151">
        <v>0.17582417582423204</v>
      </c>
      <c r="P151">
        <v>0.14285714285714268</v>
      </c>
      <c r="Q151">
        <v>0.1951219512195122</v>
      </c>
      <c r="R151">
        <v>9.6969696969722463E-2</v>
      </c>
      <c r="S151">
        <v>0.14035087719298645</v>
      </c>
      <c r="T151">
        <v>0.21052631578152159</v>
      </c>
      <c r="U151">
        <v>0.15023474178406104</v>
      </c>
      <c r="V151">
        <v>0.22222222221455468</v>
      </c>
      <c r="W151">
        <v>0</v>
      </c>
      <c r="X151">
        <v>0.17391304347825098</v>
      </c>
      <c r="Y151">
        <v>0.19161676646706594</v>
      </c>
      <c r="Z151">
        <v>0.17582417581070331</v>
      </c>
      <c r="AA151">
        <v>0.18779342723004672</v>
      </c>
      <c r="AB151">
        <v>0.21476510067111576</v>
      </c>
      <c r="AF151" s="4">
        <v>1055</v>
      </c>
      <c r="AG151" s="4">
        <v>0</v>
      </c>
      <c r="AH151" s="4">
        <v>0</v>
      </c>
      <c r="AI151" s="4">
        <v>0</v>
      </c>
      <c r="AJ151" s="4">
        <v>0</v>
      </c>
      <c r="AK151" s="4">
        <v>0</v>
      </c>
      <c r="AL151" s="4">
        <v>0</v>
      </c>
      <c r="AM151" s="4">
        <v>0</v>
      </c>
      <c r="AN151" s="4">
        <v>0</v>
      </c>
      <c r="AO151" s="4">
        <v>0</v>
      </c>
      <c r="AP151" s="4">
        <v>0</v>
      </c>
      <c r="AQ151" s="4">
        <v>0</v>
      </c>
      <c r="AR151" s="4">
        <v>0</v>
      </c>
      <c r="AS151" s="4">
        <v>0</v>
      </c>
      <c r="AT151" s="4">
        <v>0</v>
      </c>
      <c r="AU151" s="4">
        <v>0</v>
      </c>
      <c r="AV151" s="4">
        <v>0</v>
      </c>
      <c r="AW151" s="4">
        <v>0</v>
      </c>
      <c r="AX151" s="4">
        <v>0</v>
      </c>
      <c r="AY151" s="4">
        <v>0</v>
      </c>
      <c r="AZ151" s="4">
        <v>0</v>
      </c>
      <c r="BA151" s="4">
        <v>0</v>
      </c>
      <c r="BB151" s="4">
        <v>0</v>
      </c>
      <c r="BC151" s="4">
        <v>0</v>
      </c>
      <c r="BD151" s="4">
        <v>0</v>
      </c>
      <c r="BH151" s="4">
        <v>1055</v>
      </c>
      <c r="BI151" s="4">
        <v>0</v>
      </c>
      <c r="BJ151" s="4">
        <v>0</v>
      </c>
      <c r="BK151" s="4">
        <v>0</v>
      </c>
      <c r="BL151" s="4">
        <v>0</v>
      </c>
      <c r="BM151" s="4">
        <v>0</v>
      </c>
      <c r="BN151" s="4">
        <v>0</v>
      </c>
      <c r="BO151" s="4">
        <v>0</v>
      </c>
      <c r="BP151" s="4">
        <v>0</v>
      </c>
      <c r="BQ151" s="4">
        <v>0</v>
      </c>
      <c r="BR151" s="4">
        <v>0</v>
      </c>
      <c r="BS151" s="4">
        <v>0</v>
      </c>
      <c r="BT151" s="4">
        <v>0</v>
      </c>
      <c r="BU151" s="4">
        <v>0</v>
      </c>
      <c r="BV151" s="4">
        <v>0</v>
      </c>
      <c r="BW151" s="4">
        <v>0</v>
      </c>
      <c r="BX151" s="4">
        <v>0</v>
      </c>
      <c r="BY151" s="4">
        <v>0</v>
      </c>
      <c r="BZ151" s="4">
        <v>0</v>
      </c>
      <c r="CA151" s="4">
        <v>0</v>
      </c>
      <c r="CB151" s="4">
        <v>0</v>
      </c>
      <c r="CC151" s="4">
        <v>0</v>
      </c>
      <c r="CD151" s="4">
        <v>0</v>
      </c>
      <c r="CE151" s="4">
        <v>0</v>
      </c>
      <c r="CF151" s="4">
        <v>0</v>
      </c>
      <c r="CI151" s="39">
        <v>1055</v>
      </c>
      <c r="CJ151" s="39">
        <v>0</v>
      </c>
      <c r="CK151" s="2">
        <v>1055</v>
      </c>
      <c r="CL151" s="39" t="s">
        <v>689</v>
      </c>
      <c r="CM151" s="39" t="s">
        <v>690</v>
      </c>
      <c r="CN151" s="39" t="s">
        <v>691</v>
      </c>
    </row>
    <row r="152" spans="4:92" x14ac:dyDescent="0.25">
      <c r="D152">
        <v>1060</v>
      </c>
      <c r="E152">
        <v>0</v>
      </c>
      <c r="F152">
        <v>0</v>
      </c>
      <c r="G152">
        <v>0</v>
      </c>
      <c r="H152">
        <v>0</v>
      </c>
      <c r="I152">
        <v>0.11428571428186518</v>
      </c>
      <c r="J152">
        <v>0</v>
      </c>
      <c r="K152">
        <v>0</v>
      </c>
      <c r="L152">
        <v>0</v>
      </c>
      <c r="M152">
        <v>0</v>
      </c>
      <c r="N152">
        <v>0</v>
      </c>
      <c r="O152">
        <v>0</v>
      </c>
      <c r="P152">
        <v>0</v>
      </c>
      <c r="Q152">
        <v>0</v>
      </c>
      <c r="R152">
        <v>0</v>
      </c>
      <c r="S152">
        <v>0</v>
      </c>
      <c r="T152">
        <v>0</v>
      </c>
      <c r="U152">
        <v>0</v>
      </c>
      <c r="V152">
        <v>0</v>
      </c>
      <c r="W152">
        <v>0</v>
      </c>
      <c r="X152">
        <v>0</v>
      </c>
      <c r="Y152">
        <v>0</v>
      </c>
      <c r="Z152">
        <v>0</v>
      </c>
      <c r="AA152">
        <v>0</v>
      </c>
      <c r="AB152">
        <v>0</v>
      </c>
      <c r="AF152" s="4">
        <v>1060</v>
      </c>
      <c r="AG152" s="4">
        <v>0</v>
      </c>
      <c r="AH152" s="4">
        <v>0</v>
      </c>
      <c r="AI152" s="4">
        <v>0</v>
      </c>
      <c r="AJ152" s="4">
        <v>0</v>
      </c>
      <c r="AK152" s="4">
        <v>0</v>
      </c>
      <c r="AL152" s="4">
        <v>0</v>
      </c>
      <c r="AM152" s="4">
        <v>0</v>
      </c>
      <c r="AN152" s="4">
        <v>0</v>
      </c>
      <c r="AO152" s="4">
        <v>0</v>
      </c>
      <c r="AP152" s="4">
        <v>0</v>
      </c>
      <c r="AQ152" s="4">
        <v>0</v>
      </c>
      <c r="AR152" s="4">
        <v>0</v>
      </c>
      <c r="AS152" s="4">
        <v>0</v>
      </c>
      <c r="AT152" s="4">
        <v>0</v>
      </c>
      <c r="AU152" s="4">
        <v>0</v>
      </c>
      <c r="AV152" s="4">
        <v>0</v>
      </c>
      <c r="AW152" s="4">
        <v>0</v>
      </c>
      <c r="AX152" s="4">
        <v>0</v>
      </c>
      <c r="AY152" s="4">
        <v>0</v>
      </c>
      <c r="AZ152" s="4">
        <v>0</v>
      </c>
      <c r="BA152" s="4">
        <v>0</v>
      </c>
      <c r="BB152" s="4">
        <v>0</v>
      </c>
      <c r="BC152" s="4">
        <v>0</v>
      </c>
      <c r="BD152" s="4">
        <v>0</v>
      </c>
      <c r="BH152" s="4">
        <v>1060</v>
      </c>
      <c r="BI152" s="4">
        <v>0</v>
      </c>
      <c r="BJ152" s="4">
        <v>0</v>
      </c>
      <c r="BK152" s="4">
        <v>0</v>
      </c>
      <c r="BL152" s="4">
        <v>0</v>
      </c>
      <c r="BM152" s="4">
        <v>0</v>
      </c>
      <c r="BN152" s="4">
        <v>0</v>
      </c>
      <c r="BO152" s="4">
        <v>0</v>
      </c>
      <c r="BP152" s="4">
        <v>0</v>
      </c>
      <c r="BQ152" s="4">
        <v>0</v>
      </c>
      <c r="BR152" s="4">
        <v>0</v>
      </c>
      <c r="BS152" s="4">
        <v>0</v>
      </c>
      <c r="BT152" s="4">
        <v>0</v>
      </c>
      <c r="BU152" s="4">
        <v>0</v>
      </c>
      <c r="BV152" s="4">
        <v>0</v>
      </c>
      <c r="BW152" s="4">
        <v>0</v>
      </c>
      <c r="BX152" s="4">
        <v>0</v>
      </c>
      <c r="BY152" s="4">
        <v>0</v>
      </c>
      <c r="BZ152" s="4">
        <v>0</v>
      </c>
      <c r="CA152" s="4">
        <v>0</v>
      </c>
      <c r="CB152" s="4">
        <v>0</v>
      </c>
      <c r="CC152" s="4">
        <v>0</v>
      </c>
      <c r="CD152" s="4">
        <v>0</v>
      </c>
      <c r="CE152" s="4">
        <v>0</v>
      </c>
      <c r="CF152" s="4">
        <v>0</v>
      </c>
      <c r="CI152" s="39">
        <v>1060</v>
      </c>
      <c r="CJ152" s="39">
        <v>0</v>
      </c>
      <c r="CK152" s="2">
        <v>1060</v>
      </c>
      <c r="CL152" s="39" t="s">
        <v>692</v>
      </c>
      <c r="CM152" s="39" t="s">
        <v>693</v>
      </c>
      <c r="CN152" s="39" t="s">
        <v>694</v>
      </c>
    </row>
    <row r="153" spans="4:92" x14ac:dyDescent="0.25">
      <c r="D153">
        <v>1061</v>
      </c>
      <c r="E153">
        <v>0</v>
      </c>
      <c r="F153">
        <v>0</v>
      </c>
      <c r="G153">
        <v>0</v>
      </c>
      <c r="H153">
        <v>0</v>
      </c>
      <c r="I153">
        <v>0</v>
      </c>
      <c r="J153">
        <v>0</v>
      </c>
      <c r="K153">
        <v>0</v>
      </c>
      <c r="L153">
        <v>0</v>
      </c>
      <c r="M153">
        <v>0</v>
      </c>
      <c r="N153">
        <v>0</v>
      </c>
      <c r="O153">
        <v>0</v>
      </c>
      <c r="P153">
        <v>0</v>
      </c>
      <c r="Q153">
        <v>0</v>
      </c>
      <c r="R153">
        <v>4.8484848484848526E-2</v>
      </c>
      <c r="S153">
        <v>0</v>
      </c>
      <c r="T153">
        <v>0</v>
      </c>
      <c r="U153">
        <v>0</v>
      </c>
      <c r="V153">
        <v>0</v>
      </c>
      <c r="W153">
        <v>0</v>
      </c>
      <c r="X153">
        <v>0</v>
      </c>
      <c r="Y153">
        <v>0</v>
      </c>
      <c r="Z153">
        <v>0</v>
      </c>
      <c r="AA153">
        <v>0</v>
      </c>
      <c r="AB153">
        <v>0</v>
      </c>
      <c r="AF153" s="4">
        <v>1061</v>
      </c>
      <c r="AG153" s="4">
        <v>0</v>
      </c>
      <c r="AH153" s="4">
        <v>0</v>
      </c>
      <c r="AI153" s="4">
        <v>0</v>
      </c>
      <c r="AJ153" s="4">
        <v>0</v>
      </c>
      <c r="AK153" s="4">
        <v>0</v>
      </c>
      <c r="AL153" s="4">
        <v>0</v>
      </c>
      <c r="AM153" s="4">
        <v>0</v>
      </c>
      <c r="AN153" s="4">
        <v>0</v>
      </c>
      <c r="AO153" s="4">
        <v>0</v>
      </c>
      <c r="AP153" s="4">
        <v>0</v>
      </c>
      <c r="AQ153" s="4">
        <v>0</v>
      </c>
      <c r="AR153" s="4">
        <v>0</v>
      </c>
      <c r="AS153" s="4">
        <v>0</v>
      </c>
      <c r="AT153" s="4">
        <v>0</v>
      </c>
      <c r="AU153" s="4">
        <v>0</v>
      </c>
      <c r="AV153" s="4">
        <v>0</v>
      </c>
      <c r="AW153" s="4">
        <v>0</v>
      </c>
      <c r="AX153" s="4">
        <v>0</v>
      </c>
      <c r="AY153" s="4">
        <v>0</v>
      </c>
      <c r="AZ153" s="4">
        <v>0</v>
      </c>
      <c r="BA153" s="4">
        <v>0</v>
      </c>
      <c r="BB153" s="4">
        <v>0</v>
      </c>
      <c r="BC153" s="4">
        <v>0</v>
      </c>
      <c r="BD153" s="4">
        <v>0</v>
      </c>
      <c r="BH153" s="4">
        <v>1061</v>
      </c>
      <c r="BI153" s="4">
        <v>0</v>
      </c>
      <c r="BJ153" s="4">
        <v>0</v>
      </c>
      <c r="BK153" s="4">
        <v>0</v>
      </c>
      <c r="BL153" s="4">
        <v>0</v>
      </c>
      <c r="BM153" s="4">
        <v>0</v>
      </c>
      <c r="BN153" s="4">
        <v>0</v>
      </c>
      <c r="BO153" s="4">
        <v>0</v>
      </c>
      <c r="BP153" s="4">
        <v>0</v>
      </c>
      <c r="BQ153" s="4">
        <v>0</v>
      </c>
      <c r="BR153" s="4">
        <v>0</v>
      </c>
      <c r="BS153" s="4">
        <v>0</v>
      </c>
      <c r="BT153" s="4">
        <v>0</v>
      </c>
      <c r="BU153" s="4">
        <v>0</v>
      </c>
      <c r="BV153" s="4">
        <v>0</v>
      </c>
      <c r="BW153" s="4">
        <v>0</v>
      </c>
      <c r="BX153" s="4">
        <v>0</v>
      </c>
      <c r="BY153" s="4">
        <v>0</v>
      </c>
      <c r="BZ153" s="4">
        <v>0</v>
      </c>
      <c r="CA153" s="4">
        <v>0</v>
      </c>
      <c r="CB153" s="4">
        <v>0</v>
      </c>
      <c r="CC153" s="4">
        <v>0</v>
      </c>
      <c r="CD153" s="4">
        <v>0</v>
      </c>
      <c r="CE153" s="4">
        <v>0</v>
      </c>
      <c r="CF153" s="4">
        <v>0</v>
      </c>
      <c r="CI153" s="39">
        <v>1061</v>
      </c>
      <c r="CJ153" s="39">
        <v>0</v>
      </c>
      <c r="CK153" s="2">
        <v>1061</v>
      </c>
      <c r="CL153" s="39" t="s">
        <v>695</v>
      </c>
      <c r="CM153" s="39" t="s">
        <v>696</v>
      </c>
      <c r="CN153" s="39" t="s">
        <v>697</v>
      </c>
    </row>
    <row r="154" spans="4:92" x14ac:dyDescent="0.25">
      <c r="D154">
        <v>1063</v>
      </c>
      <c r="E154">
        <v>0</v>
      </c>
      <c r="F154">
        <v>0</v>
      </c>
      <c r="G154">
        <v>0</v>
      </c>
      <c r="H154">
        <v>0</v>
      </c>
      <c r="I154">
        <v>0</v>
      </c>
      <c r="J154">
        <v>0</v>
      </c>
      <c r="K154">
        <v>0</v>
      </c>
      <c r="L154">
        <v>0</v>
      </c>
      <c r="M154">
        <v>0</v>
      </c>
      <c r="N154">
        <v>0</v>
      </c>
      <c r="O154">
        <v>0</v>
      </c>
      <c r="P154">
        <v>0</v>
      </c>
      <c r="Q154">
        <v>0</v>
      </c>
      <c r="R154">
        <v>4.8484848484848526E-2</v>
      </c>
      <c r="S154">
        <v>0</v>
      </c>
      <c r="T154">
        <v>0</v>
      </c>
      <c r="U154">
        <v>0</v>
      </c>
      <c r="V154">
        <v>0</v>
      </c>
      <c r="W154">
        <v>0</v>
      </c>
      <c r="X154">
        <v>0</v>
      </c>
      <c r="Y154">
        <v>0</v>
      </c>
      <c r="Z154">
        <v>0</v>
      </c>
      <c r="AA154">
        <v>0</v>
      </c>
      <c r="AB154">
        <v>0</v>
      </c>
      <c r="AF154" s="4">
        <v>1063</v>
      </c>
      <c r="AG154" s="4">
        <v>0</v>
      </c>
      <c r="AH154" s="4">
        <v>0</v>
      </c>
      <c r="AI154" s="4">
        <v>0</v>
      </c>
      <c r="AJ154" s="4">
        <v>0</v>
      </c>
      <c r="AK154" s="4">
        <v>0</v>
      </c>
      <c r="AL154" s="4">
        <v>0</v>
      </c>
      <c r="AM154" s="4">
        <v>0</v>
      </c>
      <c r="AN154" s="4">
        <v>0</v>
      </c>
      <c r="AO154" s="4">
        <v>0</v>
      </c>
      <c r="AP154" s="4">
        <v>0</v>
      </c>
      <c r="AQ154" s="4">
        <v>0</v>
      </c>
      <c r="AR154" s="4">
        <v>0</v>
      </c>
      <c r="AS154" s="4">
        <v>0</v>
      </c>
      <c r="AT154" s="4">
        <v>0</v>
      </c>
      <c r="AU154" s="4">
        <v>0</v>
      </c>
      <c r="AV154" s="4">
        <v>0</v>
      </c>
      <c r="AW154" s="4">
        <v>0</v>
      </c>
      <c r="AX154" s="4">
        <v>0</v>
      </c>
      <c r="AY154" s="4">
        <v>0</v>
      </c>
      <c r="AZ154" s="4">
        <v>0</v>
      </c>
      <c r="BA154" s="4">
        <v>0</v>
      </c>
      <c r="BB154" s="4">
        <v>0</v>
      </c>
      <c r="BC154" s="4">
        <v>0</v>
      </c>
      <c r="BD154" s="4">
        <v>0</v>
      </c>
      <c r="BH154" s="4">
        <v>1063</v>
      </c>
      <c r="BI154" s="4">
        <v>0</v>
      </c>
      <c r="BJ154" s="4">
        <v>0</v>
      </c>
      <c r="BK154" s="4">
        <v>0</v>
      </c>
      <c r="BL154" s="4">
        <v>0</v>
      </c>
      <c r="BM154" s="4">
        <v>0</v>
      </c>
      <c r="BN154" s="4">
        <v>0</v>
      </c>
      <c r="BO154" s="4">
        <v>0</v>
      </c>
      <c r="BP154" s="4">
        <v>0</v>
      </c>
      <c r="BQ154" s="4">
        <v>0</v>
      </c>
      <c r="BR154" s="4">
        <v>0</v>
      </c>
      <c r="BS154" s="4">
        <v>0</v>
      </c>
      <c r="BT154" s="4">
        <v>0</v>
      </c>
      <c r="BU154" s="4">
        <v>0</v>
      </c>
      <c r="BV154" s="4">
        <v>0</v>
      </c>
      <c r="BW154" s="4">
        <v>0</v>
      </c>
      <c r="BX154" s="4">
        <v>0</v>
      </c>
      <c r="BY154" s="4">
        <v>0</v>
      </c>
      <c r="BZ154" s="4">
        <v>0</v>
      </c>
      <c r="CA154" s="4">
        <v>0</v>
      </c>
      <c r="CB154" s="4">
        <v>0</v>
      </c>
      <c r="CC154" s="4">
        <v>0</v>
      </c>
      <c r="CD154" s="4">
        <v>0</v>
      </c>
      <c r="CE154" s="4">
        <v>0</v>
      </c>
      <c r="CF154" s="4">
        <v>0</v>
      </c>
      <c r="CI154" s="39">
        <v>1063</v>
      </c>
      <c r="CJ154" s="39">
        <v>0</v>
      </c>
      <c r="CK154" s="2">
        <v>1063</v>
      </c>
      <c r="CL154" s="39" t="s">
        <v>762</v>
      </c>
      <c r="CM154" s="39" t="s">
        <v>763</v>
      </c>
      <c r="CN154" s="39" t="s">
        <v>764</v>
      </c>
    </row>
    <row r="155" spans="4:92" x14ac:dyDescent="0.25">
      <c r="D155">
        <v>1065</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3.7558685446009391E-2</v>
      </c>
      <c r="AB155">
        <v>0</v>
      </c>
      <c r="AF155" s="4">
        <v>1065</v>
      </c>
      <c r="AG155" s="4">
        <v>0</v>
      </c>
      <c r="AH155" s="4">
        <v>0</v>
      </c>
      <c r="AI155" s="4">
        <v>0</v>
      </c>
      <c r="AJ155" s="4">
        <v>0</v>
      </c>
      <c r="AK155" s="4">
        <v>0</v>
      </c>
      <c r="AL155" s="4">
        <v>0</v>
      </c>
      <c r="AM155" s="4">
        <v>0</v>
      </c>
      <c r="AN155" s="4">
        <v>0</v>
      </c>
      <c r="AO155" s="4">
        <v>0</v>
      </c>
      <c r="AP155" s="4">
        <v>0</v>
      </c>
      <c r="AQ155" s="4">
        <v>0</v>
      </c>
      <c r="AR155" s="4">
        <v>0</v>
      </c>
      <c r="AS155" s="4">
        <v>0</v>
      </c>
      <c r="AT155" s="4">
        <v>0</v>
      </c>
      <c r="AU155" s="4">
        <v>0</v>
      </c>
      <c r="AV155" s="4">
        <v>0</v>
      </c>
      <c r="AW155" s="4">
        <v>0</v>
      </c>
      <c r="AX155" s="4">
        <v>0</v>
      </c>
      <c r="AY155" s="4">
        <v>0</v>
      </c>
      <c r="AZ155" s="4">
        <v>0</v>
      </c>
      <c r="BA155" s="4">
        <v>0</v>
      </c>
      <c r="BB155" s="4">
        <v>0</v>
      </c>
      <c r="BC155" s="4">
        <v>0</v>
      </c>
      <c r="BD155" s="4">
        <v>0</v>
      </c>
      <c r="BH155" s="4">
        <v>1065</v>
      </c>
      <c r="BI155" s="4">
        <v>0</v>
      </c>
      <c r="BJ155" s="4">
        <v>0</v>
      </c>
      <c r="BK155" s="4">
        <v>0</v>
      </c>
      <c r="BL155" s="4">
        <v>0</v>
      </c>
      <c r="BM155" s="4">
        <v>0</v>
      </c>
      <c r="BN155" s="4">
        <v>0</v>
      </c>
      <c r="BO155" s="4">
        <v>0</v>
      </c>
      <c r="BP155" s="4">
        <v>0</v>
      </c>
      <c r="BQ155" s="4">
        <v>0</v>
      </c>
      <c r="BR155" s="4">
        <v>0</v>
      </c>
      <c r="BS155" s="4">
        <v>0</v>
      </c>
      <c r="BT155" s="4">
        <v>0</v>
      </c>
      <c r="BU155" s="4">
        <v>0</v>
      </c>
      <c r="BV155" s="4">
        <v>0</v>
      </c>
      <c r="BW155" s="4">
        <v>0</v>
      </c>
      <c r="BX155" s="4">
        <v>0</v>
      </c>
      <c r="BY155" s="4">
        <v>0</v>
      </c>
      <c r="BZ155" s="4">
        <v>0</v>
      </c>
      <c r="CA155" s="4">
        <v>0</v>
      </c>
      <c r="CB155" s="4">
        <v>0</v>
      </c>
      <c r="CC155" s="4">
        <v>0</v>
      </c>
      <c r="CD155" s="4">
        <v>0</v>
      </c>
      <c r="CE155" s="4">
        <v>0</v>
      </c>
      <c r="CF155" s="4">
        <v>0</v>
      </c>
      <c r="CI155" s="39">
        <v>1065</v>
      </c>
      <c r="CJ155" s="39">
        <v>0</v>
      </c>
      <c r="CK155" s="2">
        <v>1065</v>
      </c>
      <c r="CL155" s="39" t="s">
        <v>698</v>
      </c>
      <c r="CM155" s="39" t="s">
        <v>699</v>
      </c>
      <c r="CN155" s="39" t="s">
        <v>700</v>
      </c>
    </row>
    <row r="156" spans="4:92" x14ac:dyDescent="0.25">
      <c r="D156">
        <v>1078</v>
      </c>
      <c r="E156">
        <v>0</v>
      </c>
      <c r="F156">
        <v>0</v>
      </c>
      <c r="G156">
        <v>0</v>
      </c>
      <c r="H156">
        <v>0</v>
      </c>
      <c r="I156">
        <v>0</v>
      </c>
      <c r="J156">
        <v>0</v>
      </c>
      <c r="K156">
        <v>0</v>
      </c>
      <c r="L156">
        <v>0</v>
      </c>
      <c r="M156">
        <v>0</v>
      </c>
      <c r="N156">
        <v>0</v>
      </c>
      <c r="O156">
        <v>0</v>
      </c>
      <c r="P156">
        <v>0</v>
      </c>
      <c r="Q156">
        <v>3.9024390243902432E-2</v>
      </c>
      <c r="R156">
        <v>0</v>
      </c>
      <c r="S156">
        <v>0</v>
      </c>
      <c r="T156">
        <v>0</v>
      </c>
      <c r="U156">
        <v>0</v>
      </c>
      <c r="V156">
        <v>0</v>
      </c>
      <c r="W156">
        <v>0</v>
      </c>
      <c r="X156">
        <v>0</v>
      </c>
      <c r="Y156">
        <v>0</v>
      </c>
      <c r="Z156">
        <v>0</v>
      </c>
      <c r="AA156">
        <v>0</v>
      </c>
      <c r="AB156">
        <v>0</v>
      </c>
      <c r="AF156" s="4">
        <v>1078</v>
      </c>
      <c r="AG156" s="4">
        <v>0</v>
      </c>
      <c r="AH156" s="4">
        <v>0</v>
      </c>
      <c r="AI156" s="4">
        <v>0</v>
      </c>
      <c r="AJ156" s="4">
        <v>0</v>
      </c>
      <c r="AK156" s="4">
        <v>0</v>
      </c>
      <c r="AL156" s="4">
        <v>0</v>
      </c>
      <c r="AM156" s="4">
        <v>0</v>
      </c>
      <c r="AN156" s="4">
        <v>0</v>
      </c>
      <c r="AO156" s="4">
        <v>0</v>
      </c>
      <c r="AP156" s="4">
        <v>0</v>
      </c>
      <c r="AQ156" s="4">
        <v>0</v>
      </c>
      <c r="AR156" s="4">
        <v>0</v>
      </c>
      <c r="AS156" s="4">
        <v>0</v>
      </c>
      <c r="AT156" s="4">
        <v>0</v>
      </c>
      <c r="AU156" s="4">
        <v>0</v>
      </c>
      <c r="AV156" s="4">
        <v>0</v>
      </c>
      <c r="AW156" s="4">
        <v>0</v>
      </c>
      <c r="AX156" s="4">
        <v>0</v>
      </c>
      <c r="AY156" s="4">
        <v>0</v>
      </c>
      <c r="AZ156" s="4">
        <v>0</v>
      </c>
      <c r="BA156" s="4">
        <v>0</v>
      </c>
      <c r="BB156" s="4">
        <v>0</v>
      </c>
      <c r="BC156" s="4">
        <v>0</v>
      </c>
      <c r="BD156" s="4">
        <v>0</v>
      </c>
      <c r="BH156" s="4">
        <v>1078</v>
      </c>
      <c r="BI156" s="4">
        <v>0</v>
      </c>
      <c r="BJ156" s="4">
        <v>0</v>
      </c>
      <c r="BK156" s="4">
        <v>0</v>
      </c>
      <c r="BL156" s="4">
        <v>0</v>
      </c>
      <c r="BM156" s="4">
        <v>0</v>
      </c>
      <c r="BN156" s="4">
        <v>0</v>
      </c>
      <c r="BO156" s="4">
        <v>0</v>
      </c>
      <c r="BP156" s="4">
        <v>0</v>
      </c>
      <c r="BQ156" s="4">
        <v>0</v>
      </c>
      <c r="BR156" s="4">
        <v>0</v>
      </c>
      <c r="BS156" s="4">
        <v>0</v>
      </c>
      <c r="BT156" s="4">
        <v>0</v>
      </c>
      <c r="BU156" s="4">
        <v>0</v>
      </c>
      <c r="BV156" s="4">
        <v>0</v>
      </c>
      <c r="BW156" s="4">
        <v>0</v>
      </c>
      <c r="BX156" s="4">
        <v>0</v>
      </c>
      <c r="BY156" s="4">
        <v>0</v>
      </c>
      <c r="BZ156" s="4">
        <v>0</v>
      </c>
      <c r="CA156" s="4">
        <v>0</v>
      </c>
      <c r="CB156" s="4">
        <v>0</v>
      </c>
      <c r="CC156" s="4">
        <v>0</v>
      </c>
      <c r="CD156" s="4">
        <v>0</v>
      </c>
      <c r="CE156" s="4">
        <v>0</v>
      </c>
      <c r="CF156" s="4">
        <v>0</v>
      </c>
      <c r="CI156" s="39">
        <v>1078</v>
      </c>
      <c r="CJ156" s="39">
        <v>0</v>
      </c>
      <c r="CK156" s="2">
        <v>1078</v>
      </c>
      <c r="CL156" s="39" t="s">
        <v>701</v>
      </c>
      <c r="CM156" s="39" t="s">
        <v>702</v>
      </c>
      <c r="CN156" s="39" t="s">
        <v>703</v>
      </c>
    </row>
    <row r="157" spans="4:92" x14ac:dyDescent="0.25">
      <c r="D157">
        <v>1079</v>
      </c>
      <c r="E157">
        <v>0</v>
      </c>
      <c r="F157">
        <v>0</v>
      </c>
      <c r="G157">
        <v>0</v>
      </c>
      <c r="H157">
        <v>0</v>
      </c>
      <c r="I157">
        <v>0</v>
      </c>
      <c r="J157">
        <v>0</v>
      </c>
      <c r="K157">
        <v>0</v>
      </c>
      <c r="L157">
        <v>0</v>
      </c>
      <c r="M157">
        <v>8.4210526315789513E-2</v>
      </c>
      <c r="N157">
        <v>0</v>
      </c>
      <c r="O157">
        <v>0</v>
      </c>
      <c r="P157">
        <v>0</v>
      </c>
      <c r="Q157">
        <v>0</v>
      </c>
      <c r="R157">
        <v>0</v>
      </c>
      <c r="S157">
        <v>0</v>
      </c>
      <c r="T157">
        <v>0</v>
      </c>
      <c r="U157">
        <v>0</v>
      </c>
      <c r="V157">
        <v>0</v>
      </c>
      <c r="W157">
        <v>0</v>
      </c>
      <c r="X157">
        <v>0</v>
      </c>
      <c r="Y157">
        <v>0</v>
      </c>
      <c r="Z157">
        <v>0</v>
      </c>
      <c r="AA157">
        <v>0</v>
      </c>
      <c r="AB157">
        <v>0</v>
      </c>
      <c r="AF157" s="4">
        <v>1079</v>
      </c>
      <c r="AG157" s="4">
        <v>0</v>
      </c>
      <c r="AH157" s="4">
        <v>0</v>
      </c>
      <c r="AI157" s="4">
        <v>0</v>
      </c>
      <c r="AJ157" s="4">
        <v>0</v>
      </c>
      <c r="AK157" s="4">
        <v>0</v>
      </c>
      <c r="AL157" s="4">
        <v>0</v>
      </c>
      <c r="AM157" s="4">
        <v>0</v>
      </c>
      <c r="AN157" s="4">
        <v>0</v>
      </c>
      <c r="AO157" s="4">
        <v>0</v>
      </c>
      <c r="AP157" s="4">
        <v>0</v>
      </c>
      <c r="AQ157" s="4">
        <v>0</v>
      </c>
      <c r="AR157" s="4">
        <v>0</v>
      </c>
      <c r="AS157" s="4">
        <v>0</v>
      </c>
      <c r="AT157" s="4">
        <v>0</v>
      </c>
      <c r="AU157" s="4">
        <v>0</v>
      </c>
      <c r="AV157" s="4">
        <v>0</v>
      </c>
      <c r="AW157" s="4">
        <v>0</v>
      </c>
      <c r="AX157" s="4">
        <v>0</v>
      </c>
      <c r="AY157" s="4">
        <v>0</v>
      </c>
      <c r="AZ157" s="4">
        <v>0</v>
      </c>
      <c r="BA157" s="4">
        <v>0</v>
      </c>
      <c r="BB157" s="4">
        <v>0</v>
      </c>
      <c r="BC157" s="4">
        <v>0</v>
      </c>
      <c r="BD157" s="4">
        <v>0</v>
      </c>
      <c r="BH157" s="4">
        <v>1079</v>
      </c>
      <c r="BI157" s="4">
        <v>0</v>
      </c>
      <c r="BJ157" s="4">
        <v>0</v>
      </c>
      <c r="BK157" s="4">
        <v>0</v>
      </c>
      <c r="BL157" s="4">
        <v>0</v>
      </c>
      <c r="BM157" s="4">
        <v>0</v>
      </c>
      <c r="BN157" s="4">
        <v>0</v>
      </c>
      <c r="BO157" s="4">
        <v>0</v>
      </c>
      <c r="BP157" s="4">
        <v>0</v>
      </c>
      <c r="BQ157" s="4">
        <v>0</v>
      </c>
      <c r="BR157" s="4">
        <v>0</v>
      </c>
      <c r="BS157" s="4">
        <v>0</v>
      </c>
      <c r="BT157" s="4">
        <v>0</v>
      </c>
      <c r="BU157" s="4">
        <v>0</v>
      </c>
      <c r="BV157" s="4">
        <v>0</v>
      </c>
      <c r="BW157" s="4">
        <v>0</v>
      </c>
      <c r="BX157" s="4">
        <v>0</v>
      </c>
      <c r="BY157" s="4">
        <v>0</v>
      </c>
      <c r="BZ157" s="4">
        <v>0</v>
      </c>
      <c r="CA157" s="4">
        <v>0</v>
      </c>
      <c r="CB157" s="4">
        <v>0</v>
      </c>
      <c r="CC157" s="4">
        <v>0</v>
      </c>
      <c r="CD157" s="4">
        <v>0</v>
      </c>
      <c r="CE157" s="4">
        <v>0</v>
      </c>
      <c r="CF157" s="4">
        <v>0</v>
      </c>
      <c r="CI157" s="39">
        <v>1079</v>
      </c>
      <c r="CJ157" s="39">
        <v>0</v>
      </c>
      <c r="CK157" s="2">
        <v>1079</v>
      </c>
      <c r="CL157" s="39" t="s">
        <v>704</v>
      </c>
      <c r="CM157" s="39" t="s">
        <v>705</v>
      </c>
      <c r="CN157" s="39" t="s">
        <v>706</v>
      </c>
    </row>
    <row r="158" spans="4:92" x14ac:dyDescent="0.25">
      <c r="D158">
        <v>1086</v>
      </c>
      <c r="E158">
        <v>0</v>
      </c>
      <c r="F158">
        <v>0</v>
      </c>
      <c r="G158">
        <v>0</v>
      </c>
      <c r="H158">
        <v>0</v>
      </c>
      <c r="I158">
        <v>0.11428571428189116</v>
      </c>
      <c r="J158">
        <v>0.11347517730496293</v>
      </c>
      <c r="K158">
        <v>7.9207920792079181E-2</v>
      </c>
      <c r="L158">
        <v>6.1302681992337162E-2</v>
      </c>
      <c r="M158">
        <v>0.16842105263162921</v>
      </c>
      <c r="N158">
        <v>5.4421768707482984E-2</v>
      </c>
      <c r="O158">
        <v>8.7912087912087905E-2</v>
      </c>
      <c r="P158">
        <v>4.7619047619036792E-2</v>
      </c>
      <c r="Q158">
        <v>3.9024390243866947E-2</v>
      </c>
      <c r="R158">
        <v>9.6969696969697053E-2</v>
      </c>
      <c r="S158">
        <v>3.5087719298245612E-2</v>
      </c>
      <c r="T158">
        <v>0.10526315789074882</v>
      </c>
      <c r="U158">
        <v>3.7558685446009391E-2</v>
      </c>
      <c r="V158">
        <v>7.4074074071518226E-2</v>
      </c>
      <c r="W158">
        <v>0.15189873417721522</v>
      </c>
      <c r="X158">
        <v>8.6956521739125492E-2</v>
      </c>
      <c r="Y158">
        <v>4.7904191616794378E-2</v>
      </c>
      <c r="Z158">
        <v>0.17582417581068333</v>
      </c>
      <c r="AA158">
        <v>3.7558685446015261E-2</v>
      </c>
      <c r="AB158">
        <v>0</v>
      </c>
      <c r="AF158" s="4">
        <v>1086</v>
      </c>
      <c r="AG158" s="4">
        <v>0</v>
      </c>
      <c r="AH158" s="4">
        <v>0</v>
      </c>
      <c r="AI158" s="4">
        <v>0</v>
      </c>
      <c r="AJ158" s="4">
        <v>0</v>
      </c>
      <c r="AK158" s="4">
        <v>0</v>
      </c>
      <c r="AL158" s="4">
        <v>0</v>
      </c>
      <c r="AM158" s="4">
        <v>0</v>
      </c>
      <c r="AN158" s="4">
        <v>0</v>
      </c>
      <c r="AO158" s="4">
        <v>0</v>
      </c>
      <c r="AP158" s="4">
        <v>0</v>
      </c>
      <c r="AQ158" s="4">
        <v>0</v>
      </c>
      <c r="AR158" s="4">
        <v>0</v>
      </c>
      <c r="AS158" s="4">
        <v>0</v>
      </c>
      <c r="AT158" s="4">
        <v>0</v>
      </c>
      <c r="AU158" s="4">
        <v>0</v>
      </c>
      <c r="AV158" s="4">
        <v>0</v>
      </c>
      <c r="AW158" s="4">
        <v>0</v>
      </c>
      <c r="AX158" s="4">
        <v>0</v>
      </c>
      <c r="AY158" s="4">
        <v>0</v>
      </c>
      <c r="AZ158" s="4">
        <v>0</v>
      </c>
      <c r="BA158" s="4">
        <v>0</v>
      </c>
      <c r="BB158" s="4">
        <v>0</v>
      </c>
      <c r="BC158" s="4">
        <v>0</v>
      </c>
      <c r="BD158" s="4">
        <v>0</v>
      </c>
      <c r="BH158" s="4">
        <v>1086</v>
      </c>
      <c r="BI158" s="4">
        <v>0</v>
      </c>
      <c r="BJ158" s="4">
        <v>0</v>
      </c>
      <c r="BK158" s="4">
        <v>0</v>
      </c>
      <c r="BL158" s="4">
        <v>0</v>
      </c>
      <c r="BM158" s="4">
        <v>0</v>
      </c>
      <c r="BN158" s="4">
        <v>0</v>
      </c>
      <c r="BO158" s="4">
        <v>0</v>
      </c>
      <c r="BP158" s="4">
        <v>0</v>
      </c>
      <c r="BQ158" s="4">
        <v>0</v>
      </c>
      <c r="BR158" s="4">
        <v>0</v>
      </c>
      <c r="BS158" s="4">
        <v>0</v>
      </c>
      <c r="BT158" s="4">
        <v>0</v>
      </c>
      <c r="BU158" s="4">
        <v>0</v>
      </c>
      <c r="BV158" s="4">
        <v>0</v>
      </c>
      <c r="BW158" s="4">
        <v>0</v>
      </c>
      <c r="BX158" s="4">
        <v>0</v>
      </c>
      <c r="BY158" s="4">
        <v>0</v>
      </c>
      <c r="BZ158" s="4">
        <v>0</v>
      </c>
      <c r="CA158" s="4">
        <v>0</v>
      </c>
      <c r="CB158" s="4">
        <v>0</v>
      </c>
      <c r="CC158" s="4">
        <v>0</v>
      </c>
      <c r="CD158" s="4">
        <v>0</v>
      </c>
      <c r="CE158" s="4">
        <v>0</v>
      </c>
      <c r="CF158" s="4">
        <v>0</v>
      </c>
      <c r="CI158" s="39">
        <v>1086</v>
      </c>
      <c r="CJ158" s="39">
        <v>0</v>
      </c>
      <c r="CK158" s="2">
        <v>1086</v>
      </c>
      <c r="CL158" s="39" t="s">
        <v>707</v>
      </c>
      <c r="CM158" s="39" t="s">
        <v>708</v>
      </c>
      <c r="CN158" s="39" t="s">
        <v>709</v>
      </c>
    </row>
    <row r="159" spans="4:92" x14ac:dyDescent="0.25">
      <c r="D159">
        <v>1090</v>
      </c>
      <c r="E159">
        <v>0.25263157894736843</v>
      </c>
      <c r="F159">
        <v>0.30188679245283018</v>
      </c>
      <c r="G159">
        <v>0.29906542055009722</v>
      </c>
      <c r="H159">
        <v>0.30000000000000004</v>
      </c>
      <c r="I159">
        <v>0.34285714284555979</v>
      </c>
      <c r="J159">
        <v>0.28368794326240732</v>
      </c>
      <c r="K159">
        <v>0.31683168316831678</v>
      </c>
      <c r="L159">
        <v>0.33716475095786791</v>
      </c>
      <c r="M159">
        <v>0.33684210526315794</v>
      </c>
      <c r="N159">
        <v>0.27210884353741499</v>
      </c>
      <c r="O159">
        <v>0.26373626373626374</v>
      </c>
      <c r="P159">
        <v>0.23809523809523808</v>
      </c>
      <c r="Q159">
        <v>0.23414634146341468</v>
      </c>
      <c r="R159">
        <v>0.24242424242424238</v>
      </c>
      <c r="S159">
        <v>0.31578947368421051</v>
      </c>
      <c r="T159">
        <v>0.31578947367222554</v>
      </c>
      <c r="U159">
        <v>0.3380281690140845</v>
      </c>
      <c r="V159">
        <v>0.2962962962860729</v>
      </c>
      <c r="W159">
        <v>0.30379746835443039</v>
      </c>
      <c r="X159">
        <v>0.2608695652173913</v>
      </c>
      <c r="Y159">
        <v>0.23952095808383234</v>
      </c>
      <c r="Z159">
        <v>0.35164835162136665</v>
      </c>
      <c r="AA159">
        <v>0.22535211267605632</v>
      </c>
      <c r="AB159">
        <v>0.32214765100671139</v>
      </c>
      <c r="AF159" s="4">
        <v>1090</v>
      </c>
      <c r="AG159" s="4">
        <v>0</v>
      </c>
      <c r="AH159" s="4">
        <v>0</v>
      </c>
      <c r="AI159" s="4">
        <v>0</v>
      </c>
      <c r="AJ159" s="4">
        <v>0</v>
      </c>
      <c r="AK159" s="4">
        <v>0</v>
      </c>
      <c r="AL159" s="4">
        <v>0</v>
      </c>
      <c r="AM159" s="4">
        <v>0</v>
      </c>
      <c r="AN159" s="4">
        <v>0</v>
      </c>
      <c r="AO159" s="4">
        <v>0</v>
      </c>
      <c r="AP159" s="4">
        <v>0</v>
      </c>
      <c r="AQ159" s="4">
        <v>0</v>
      </c>
      <c r="AR159" s="4">
        <v>0</v>
      </c>
      <c r="AS159" s="4">
        <v>0</v>
      </c>
      <c r="AT159" s="4">
        <v>0</v>
      </c>
      <c r="AU159" s="4">
        <v>0</v>
      </c>
      <c r="AV159" s="4">
        <v>0</v>
      </c>
      <c r="AW159" s="4">
        <v>0</v>
      </c>
      <c r="AX159" s="4">
        <v>0</v>
      </c>
      <c r="AY159" s="4">
        <v>0</v>
      </c>
      <c r="AZ159" s="4">
        <v>0</v>
      </c>
      <c r="BA159" s="4">
        <v>0</v>
      </c>
      <c r="BB159" s="4">
        <v>0</v>
      </c>
      <c r="BC159" s="4">
        <v>0</v>
      </c>
      <c r="BD159" s="4">
        <v>0</v>
      </c>
      <c r="BH159" s="4">
        <v>1090</v>
      </c>
      <c r="BI159" s="4">
        <v>0</v>
      </c>
      <c r="BJ159" s="4">
        <v>0</v>
      </c>
      <c r="BK159" s="4">
        <v>0</v>
      </c>
      <c r="BL159" s="4">
        <v>0</v>
      </c>
      <c r="BM159" s="4">
        <v>0</v>
      </c>
      <c r="BN159" s="4">
        <v>0</v>
      </c>
      <c r="BO159" s="4">
        <v>0</v>
      </c>
      <c r="BP159" s="4">
        <v>0</v>
      </c>
      <c r="BQ159" s="4">
        <v>0</v>
      </c>
      <c r="BR159" s="4">
        <v>0</v>
      </c>
      <c r="BS159" s="4">
        <v>0</v>
      </c>
      <c r="BT159" s="4">
        <v>0</v>
      </c>
      <c r="BU159" s="4">
        <v>0</v>
      </c>
      <c r="BV159" s="4">
        <v>0</v>
      </c>
      <c r="BW159" s="4">
        <v>0</v>
      </c>
      <c r="BX159" s="4">
        <v>0</v>
      </c>
      <c r="BY159" s="4">
        <v>0</v>
      </c>
      <c r="BZ159" s="4">
        <v>0</v>
      </c>
      <c r="CA159" s="4">
        <v>0</v>
      </c>
      <c r="CB159" s="4">
        <v>0</v>
      </c>
      <c r="CC159" s="4">
        <v>0</v>
      </c>
      <c r="CD159" s="4">
        <v>0</v>
      </c>
      <c r="CE159" s="4">
        <v>0</v>
      </c>
      <c r="CF159" s="4">
        <v>0</v>
      </c>
      <c r="CI159" s="39">
        <v>1090</v>
      </c>
      <c r="CJ159" s="39">
        <v>0</v>
      </c>
      <c r="CK159" s="2">
        <v>1090</v>
      </c>
      <c r="CL159" s="39" t="s">
        <v>710</v>
      </c>
      <c r="CM159" s="39" t="s">
        <v>711</v>
      </c>
      <c r="CN159" s="39" t="s">
        <v>712</v>
      </c>
    </row>
    <row r="160" spans="4:92" x14ac:dyDescent="0.25">
      <c r="D160">
        <v>1107</v>
      </c>
      <c r="E160">
        <v>4.2105263157894729E-2</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F160" s="4">
        <v>1107</v>
      </c>
      <c r="AG160" s="4">
        <v>0</v>
      </c>
      <c r="AH160" s="4">
        <v>0</v>
      </c>
      <c r="AI160" s="4">
        <v>0</v>
      </c>
      <c r="AJ160" s="4">
        <v>0</v>
      </c>
      <c r="AK160" s="4">
        <v>0</v>
      </c>
      <c r="AL160" s="4">
        <v>0</v>
      </c>
      <c r="AM160" s="4">
        <v>0</v>
      </c>
      <c r="AN160" s="4">
        <v>0</v>
      </c>
      <c r="AO160" s="4">
        <v>0</v>
      </c>
      <c r="AP160" s="4">
        <v>0</v>
      </c>
      <c r="AQ160" s="4">
        <v>0</v>
      </c>
      <c r="AR160" s="4">
        <v>0</v>
      </c>
      <c r="AS160" s="4">
        <v>0</v>
      </c>
      <c r="AT160" s="4">
        <v>0</v>
      </c>
      <c r="AU160" s="4">
        <v>0</v>
      </c>
      <c r="AV160" s="4">
        <v>0</v>
      </c>
      <c r="AW160" s="4">
        <v>0</v>
      </c>
      <c r="AX160" s="4">
        <v>0</v>
      </c>
      <c r="AY160" s="4">
        <v>0</v>
      </c>
      <c r="AZ160" s="4">
        <v>0</v>
      </c>
      <c r="BA160" s="4">
        <v>0</v>
      </c>
      <c r="BB160" s="4">
        <v>0</v>
      </c>
      <c r="BC160" s="4">
        <v>0</v>
      </c>
      <c r="BD160" s="4">
        <v>0</v>
      </c>
      <c r="BH160" s="4">
        <v>1107</v>
      </c>
      <c r="BI160" s="4">
        <v>0</v>
      </c>
      <c r="BJ160" s="4">
        <v>0</v>
      </c>
      <c r="BK160" s="4">
        <v>0</v>
      </c>
      <c r="BL160" s="4">
        <v>0</v>
      </c>
      <c r="BM160" s="4">
        <v>0</v>
      </c>
      <c r="BN160" s="4">
        <v>0</v>
      </c>
      <c r="BO160" s="4">
        <v>0</v>
      </c>
      <c r="BP160" s="4">
        <v>0</v>
      </c>
      <c r="BQ160" s="4">
        <v>0</v>
      </c>
      <c r="BR160" s="4">
        <v>0</v>
      </c>
      <c r="BS160" s="4">
        <v>0</v>
      </c>
      <c r="BT160" s="4">
        <v>0</v>
      </c>
      <c r="BU160" s="4">
        <v>0</v>
      </c>
      <c r="BV160" s="4">
        <v>0</v>
      </c>
      <c r="BW160" s="4">
        <v>0</v>
      </c>
      <c r="BX160" s="4">
        <v>0</v>
      </c>
      <c r="BY160" s="4">
        <v>0</v>
      </c>
      <c r="BZ160" s="4">
        <v>0</v>
      </c>
      <c r="CA160" s="4">
        <v>0</v>
      </c>
      <c r="CB160" s="4">
        <v>0</v>
      </c>
      <c r="CC160" s="4">
        <v>0</v>
      </c>
      <c r="CD160" s="4">
        <v>0</v>
      </c>
      <c r="CE160" s="4">
        <v>0</v>
      </c>
      <c r="CF160" s="4">
        <v>0</v>
      </c>
      <c r="CI160" s="39">
        <v>1107</v>
      </c>
      <c r="CJ160" s="39">
        <v>0</v>
      </c>
      <c r="CK160" s="2">
        <v>1107</v>
      </c>
      <c r="CL160" s="39" t="s">
        <v>713</v>
      </c>
      <c r="CM160" s="39" t="s">
        <v>714</v>
      </c>
      <c r="CN160" s="39" t="s">
        <v>715</v>
      </c>
    </row>
    <row r="161" spans="4:92" x14ac:dyDescent="0.25">
      <c r="D161">
        <v>1108</v>
      </c>
      <c r="E161">
        <v>0</v>
      </c>
      <c r="F161">
        <v>0.15094339622641509</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F161" s="4">
        <v>1108</v>
      </c>
      <c r="AG161" s="4">
        <v>0</v>
      </c>
      <c r="AH161" s="4">
        <v>0</v>
      </c>
      <c r="AI161" s="4">
        <v>0</v>
      </c>
      <c r="AJ161" s="4">
        <v>0</v>
      </c>
      <c r="AK161" s="4">
        <v>0</v>
      </c>
      <c r="AL161" s="4">
        <v>0</v>
      </c>
      <c r="AM161" s="4">
        <v>0</v>
      </c>
      <c r="AN161" s="4">
        <v>0</v>
      </c>
      <c r="AO161" s="4">
        <v>0</v>
      </c>
      <c r="AP161" s="4">
        <v>0</v>
      </c>
      <c r="AQ161" s="4">
        <v>0</v>
      </c>
      <c r="AR161" s="4">
        <v>0</v>
      </c>
      <c r="AS161" s="4">
        <v>0</v>
      </c>
      <c r="AT161" s="4">
        <v>0</v>
      </c>
      <c r="AU161" s="4">
        <v>0</v>
      </c>
      <c r="AV161" s="4">
        <v>0</v>
      </c>
      <c r="AW161" s="4">
        <v>0</v>
      </c>
      <c r="AX161" s="4">
        <v>0</v>
      </c>
      <c r="AY161" s="4">
        <v>0</v>
      </c>
      <c r="AZ161" s="4">
        <v>0</v>
      </c>
      <c r="BA161" s="4">
        <v>0</v>
      </c>
      <c r="BB161" s="4">
        <v>0</v>
      </c>
      <c r="BC161" s="4">
        <v>0</v>
      </c>
      <c r="BD161" s="4">
        <v>0</v>
      </c>
      <c r="BH161" s="4">
        <v>1108</v>
      </c>
      <c r="BI161" s="4">
        <v>0</v>
      </c>
      <c r="BJ161" s="4">
        <v>0</v>
      </c>
      <c r="BK161" s="4">
        <v>0</v>
      </c>
      <c r="BL161" s="4">
        <v>0</v>
      </c>
      <c r="BM161" s="4">
        <v>0</v>
      </c>
      <c r="BN161" s="4">
        <v>0</v>
      </c>
      <c r="BO161" s="4">
        <v>0</v>
      </c>
      <c r="BP161" s="4">
        <v>0</v>
      </c>
      <c r="BQ161" s="4">
        <v>0</v>
      </c>
      <c r="BR161" s="4">
        <v>0</v>
      </c>
      <c r="BS161" s="4">
        <v>0</v>
      </c>
      <c r="BT161" s="4">
        <v>0</v>
      </c>
      <c r="BU161" s="4">
        <v>0</v>
      </c>
      <c r="BV161" s="4">
        <v>0</v>
      </c>
      <c r="BW161" s="4">
        <v>0</v>
      </c>
      <c r="BX161" s="4">
        <v>0</v>
      </c>
      <c r="BY161" s="4">
        <v>0</v>
      </c>
      <c r="BZ161" s="4">
        <v>0</v>
      </c>
      <c r="CA161" s="4">
        <v>0</v>
      </c>
      <c r="CB161" s="4">
        <v>0</v>
      </c>
      <c r="CC161" s="4">
        <v>0</v>
      </c>
      <c r="CD161" s="4">
        <v>0</v>
      </c>
      <c r="CE161" s="4">
        <v>0</v>
      </c>
      <c r="CF161" s="4">
        <v>0</v>
      </c>
      <c r="CI161" s="39">
        <v>1108</v>
      </c>
      <c r="CJ161" s="39">
        <v>0</v>
      </c>
      <c r="CK161" s="2">
        <v>1108</v>
      </c>
      <c r="CL161" s="39" t="s">
        <v>716</v>
      </c>
      <c r="CM161" s="39" t="s">
        <v>717</v>
      </c>
      <c r="CN161" s="39" t="s">
        <v>718</v>
      </c>
    </row>
    <row r="162" spans="4:92" x14ac:dyDescent="0.25">
      <c r="D162">
        <v>1109</v>
      </c>
      <c r="E162">
        <v>0</v>
      </c>
      <c r="F162">
        <v>0</v>
      </c>
      <c r="G162">
        <v>0</v>
      </c>
      <c r="H162">
        <v>0</v>
      </c>
      <c r="I162">
        <v>0</v>
      </c>
      <c r="J162">
        <v>0</v>
      </c>
      <c r="K162">
        <v>0</v>
      </c>
      <c r="L162">
        <v>0</v>
      </c>
      <c r="M162">
        <v>0</v>
      </c>
      <c r="N162">
        <v>0</v>
      </c>
      <c r="O162">
        <v>0</v>
      </c>
      <c r="P162">
        <v>0</v>
      </c>
      <c r="Q162">
        <v>0</v>
      </c>
      <c r="R162">
        <v>0</v>
      </c>
      <c r="S162">
        <v>3.5087719298245612E-2</v>
      </c>
      <c r="T162">
        <v>0</v>
      </c>
      <c r="U162">
        <v>0</v>
      </c>
      <c r="V162">
        <v>0</v>
      </c>
      <c r="W162">
        <v>0</v>
      </c>
      <c r="X162">
        <v>0</v>
      </c>
      <c r="Y162">
        <v>0</v>
      </c>
      <c r="Z162">
        <v>0</v>
      </c>
      <c r="AA162">
        <v>0</v>
      </c>
      <c r="AB162">
        <v>0</v>
      </c>
      <c r="AF162" s="4">
        <v>1109</v>
      </c>
      <c r="AG162" s="4">
        <v>0</v>
      </c>
      <c r="AH162" s="4">
        <v>0</v>
      </c>
      <c r="AI162" s="4">
        <v>0</v>
      </c>
      <c r="AJ162" s="4">
        <v>0</v>
      </c>
      <c r="AK162" s="4">
        <v>0</v>
      </c>
      <c r="AL162" s="4">
        <v>0</v>
      </c>
      <c r="AM162" s="4">
        <v>0</v>
      </c>
      <c r="AN162" s="4">
        <v>0</v>
      </c>
      <c r="AO162" s="4">
        <v>0</v>
      </c>
      <c r="AP162" s="4">
        <v>0</v>
      </c>
      <c r="AQ162" s="4">
        <v>0</v>
      </c>
      <c r="AR162" s="4">
        <v>0</v>
      </c>
      <c r="AS162" s="4">
        <v>0</v>
      </c>
      <c r="AT162" s="4">
        <v>0</v>
      </c>
      <c r="AU162" s="4">
        <v>0</v>
      </c>
      <c r="AV162" s="4">
        <v>0</v>
      </c>
      <c r="AW162" s="4">
        <v>0</v>
      </c>
      <c r="AX162" s="4">
        <v>0</v>
      </c>
      <c r="AY162" s="4">
        <v>0</v>
      </c>
      <c r="AZ162" s="4">
        <v>0</v>
      </c>
      <c r="BA162" s="4">
        <v>0</v>
      </c>
      <c r="BB162" s="4">
        <v>0</v>
      </c>
      <c r="BC162" s="4">
        <v>0</v>
      </c>
      <c r="BD162" s="4">
        <v>0</v>
      </c>
      <c r="BH162" s="4">
        <v>1109</v>
      </c>
      <c r="BI162" s="4">
        <v>0</v>
      </c>
      <c r="BJ162" s="4">
        <v>0</v>
      </c>
      <c r="BK162" s="4">
        <v>0</v>
      </c>
      <c r="BL162" s="4">
        <v>0</v>
      </c>
      <c r="BM162" s="4">
        <v>0</v>
      </c>
      <c r="BN162" s="4">
        <v>0</v>
      </c>
      <c r="BO162" s="4">
        <v>0</v>
      </c>
      <c r="BP162" s="4">
        <v>0</v>
      </c>
      <c r="BQ162" s="4">
        <v>0</v>
      </c>
      <c r="BR162" s="4">
        <v>0</v>
      </c>
      <c r="BS162" s="4">
        <v>0</v>
      </c>
      <c r="BT162" s="4">
        <v>0</v>
      </c>
      <c r="BU162" s="4">
        <v>0</v>
      </c>
      <c r="BV162" s="4">
        <v>0</v>
      </c>
      <c r="BW162" s="4">
        <v>0</v>
      </c>
      <c r="BX162" s="4">
        <v>0</v>
      </c>
      <c r="BY162" s="4">
        <v>0</v>
      </c>
      <c r="BZ162" s="4">
        <v>0</v>
      </c>
      <c r="CA162" s="4">
        <v>0</v>
      </c>
      <c r="CB162" s="4">
        <v>0</v>
      </c>
      <c r="CC162" s="4">
        <v>0</v>
      </c>
      <c r="CD162" s="4">
        <v>0</v>
      </c>
      <c r="CE162" s="4">
        <v>0</v>
      </c>
      <c r="CF162" s="4">
        <v>0</v>
      </c>
      <c r="CI162" s="39">
        <v>1109</v>
      </c>
      <c r="CJ162" s="39">
        <v>0</v>
      </c>
      <c r="CK162" s="2">
        <v>1109</v>
      </c>
      <c r="CL162" s="39" t="s">
        <v>719</v>
      </c>
      <c r="CM162" s="39" t="s">
        <v>720</v>
      </c>
      <c r="CN162" s="39" t="s">
        <v>721</v>
      </c>
    </row>
    <row r="163" spans="4:92" x14ac:dyDescent="0.25">
      <c r="D163">
        <v>1116</v>
      </c>
      <c r="E163">
        <v>0</v>
      </c>
      <c r="F163">
        <v>0</v>
      </c>
      <c r="G163">
        <v>0</v>
      </c>
      <c r="H163">
        <v>0</v>
      </c>
      <c r="I163">
        <v>0</v>
      </c>
      <c r="J163">
        <v>5.6737588652482261E-2</v>
      </c>
      <c r="K163">
        <v>0</v>
      </c>
      <c r="L163">
        <v>0</v>
      </c>
      <c r="M163">
        <v>0</v>
      </c>
      <c r="N163">
        <v>0</v>
      </c>
      <c r="O163">
        <v>0</v>
      </c>
      <c r="P163">
        <v>0</v>
      </c>
      <c r="Q163">
        <v>0</v>
      </c>
      <c r="R163">
        <v>0</v>
      </c>
      <c r="S163">
        <v>0</v>
      </c>
      <c r="T163">
        <v>0</v>
      </c>
      <c r="U163">
        <v>0</v>
      </c>
      <c r="V163">
        <v>0</v>
      </c>
      <c r="W163">
        <v>0</v>
      </c>
      <c r="X163">
        <v>0</v>
      </c>
      <c r="Y163">
        <v>0</v>
      </c>
      <c r="Z163">
        <v>0</v>
      </c>
      <c r="AA163">
        <v>0</v>
      </c>
      <c r="AB163">
        <v>0</v>
      </c>
      <c r="AF163" s="4">
        <v>1116</v>
      </c>
      <c r="AG163" s="4">
        <v>0</v>
      </c>
      <c r="AH163" s="4">
        <v>0</v>
      </c>
      <c r="AI163" s="4">
        <v>0</v>
      </c>
      <c r="AJ163" s="4">
        <v>0</v>
      </c>
      <c r="AK163" s="4">
        <v>0</v>
      </c>
      <c r="AL163" s="4">
        <v>0</v>
      </c>
      <c r="AM163" s="4">
        <v>0</v>
      </c>
      <c r="AN163" s="4">
        <v>0</v>
      </c>
      <c r="AO163" s="4">
        <v>0</v>
      </c>
      <c r="AP163" s="4">
        <v>0</v>
      </c>
      <c r="AQ163" s="4">
        <v>0</v>
      </c>
      <c r="AR163" s="4">
        <v>0</v>
      </c>
      <c r="AS163" s="4">
        <v>0</v>
      </c>
      <c r="AT163" s="4">
        <v>0</v>
      </c>
      <c r="AU163" s="4">
        <v>0</v>
      </c>
      <c r="AV163" s="4">
        <v>0</v>
      </c>
      <c r="AW163" s="4">
        <v>0</v>
      </c>
      <c r="AX163" s="4">
        <v>0</v>
      </c>
      <c r="AY163" s="4">
        <v>0</v>
      </c>
      <c r="AZ163" s="4">
        <v>0</v>
      </c>
      <c r="BA163" s="4">
        <v>0</v>
      </c>
      <c r="BB163" s="4">
        <v>0</v>
      </c>
      <c r="BC163" s="4">
        <v>0</v>
      </c>
      <c r="BD163" s="4">
        <v>0</v>
      </c>
      <c r="BH163" s="4">
        <v>1116</v>
      </c>
      <c r="BI163" s="4">
        <v>0</v>
      </c>
      <c r="BJ163" s="4">
        <v>0</v>
      </c>
      <c r="BK163" s="4">
        <v>0</v>
      </c>
      <c r="BL163" s="4">
        <v>0</v>
      </c>
      <c r="BM163" s="4">
        <v>0</v>
      </c>
      <c r="BN163" s="4">
        <v>0</v>
      </c>
      <c r="BO163" s="4">
        <v>0</v>
      </c>
      <c r="BP163" s="4">
        <v>0</v>
      </c>
      <c r="BQ163" s="4">
        <v>0</v>
      </c>
      <c r="BR163" s="4">
        <v>0</v>
      </c>
      <c r="BS163" s="4">
        <v>0</v>
      </c>
      <c r="BT163" s="4">
        <v>0</v>
      </c>
      <c r="BU163" s="4">
        <v>0</v>
      </c>
      <c r="BV163" s="4">
        <v>0</v>
      </c>
      <c r="BW163" s="4">
        <v>0</v>
      </c>
      <c r="BX163" s="4">
        <v>0</v>
      </c>
      <c r="BY163" s="4">
        <v>0</v>
      </c>
      <c r="BZ163" s="4">
        <v>0</v>
      </c>
      <c r="CA163" s="4">
        <v>0</v>
      </c>
      <c r="CB163" s="4">
        <v>0</v>
      </c>
      <c r="CC163" s="4">
        <v>0</v>
      </c>
      <c r="CD163" s="4">
        <v>0</v>
      </c>
      <c r="CE163" s="4">
        <v>0</v>
      </c>
      <c r="CF163" s="4">
        <v>0</v>
      </c>
      <c r="CI163" s="39">
        <v>1116</v>
      </c>
      <c r="CJ163" s="39">
        <v>0</v>
      </c>
      <c r="CK163" s="2">
        <v>1116</v>
      </c>
      <c r="CL163" s="39" t="s">
        <v>722</v>
      </c>
      <c r="CM163" s="39" t="s">
        <v>723</v>
      </c>
      <c r="CN163" s="39" t="s">
        <v>724</v>
      </c>
    </row>
    <row r="164" spans="4:92" x14ac:dyDescent="0.25">
      <c r="D164">
        <v>1118</v>
      </c>
      <c r="E164">
        <v>0</v>
      </c>
      <c r="F164">
        <v>0</v>
      </c>
      <c r="G164">
        <v>0</v>
      </c>
      <c r="H164">
        <v>0</v>
      </c>
      <c r="I164">
        <v>0</v>
      </c>
      <c r="J164">
        <v>0</v>
      </c>
      <c r="K164">
        <v>0</v>
      </c>
      <c r="L164">
        <v>0</v>
      </c>
      <c r="M164">
        <v>0</v>
      </c>
      <c r="N164">
        <v>0</v>
      </c>
      <c r="O164">
        <v>0</v>
      </c>
      <c r="P164">
        <v>0</v>
      </c>
      <c r="Q164">
        <v>0</v>
      </c>
      <c r="R164">
        <v>0</v>
      </c>
      <c r="S164">
        <v>0</v>
      </c>
      <c r="T164">
        <v>0</v>
      </c>
      <c r="U164">
        <v>0</v>
      </c>
      <c r="V164">
        <v>7.4074074071511911E-2</v>
      </c>
      <c r="W164">
        <v>0</v>
      </c>
      <c r="X164">
        <v>0</v>
      </c>
      <c r="Y164">
        <v>0</v>
      </c>
      <c r="Z164">
        <v>0</v>
      </c>
      <c r="AA164">
        <v>0</v>
      </c>
      <c r="AB164">
        <v>0</v>
      </c>
      <c r="AF164" s="4">
        <v>1118</v>
      </c>
      <c r="AG164" s="4">
        <v>0</v>
      </c>
      <c r="AH164" s="4">
        <v>0</v>
      </c>
      <c r="AI164" s="4">
        <v>0</v>
      </c>
      <c r="AJ164" s="4">
        <v>0</v>
      </c>
      <c r="AK164" s="4">
        <v>0</v>
      </c>
      <c r="AL164" s="4">
        <v>0</v>
      </c>
      <c r="AM164" s="4">
        <v>0</v>
      </c>
      <c r="AN164" s="4">
        <v>0</v>
      </c>
      <c r="AO164" s="4">
        <v>0</v>
      </c>
      <c r="AP164" s="4">
        <v>0</v>
      </c>
      <c r="AQ164" s="4">
        <v>0</v>
      </c>
      <c r="AR164" s="4">
        <v>0</v>
      </c>
      <c r="AS164" s="4">
        <v>0</v>
      </c>
      <c r="AT164" s="4">
        <v>0</v>
      </c>
      <c r="AU164" s="4">
        <v>0</v>
      </c>
      <c r="AV164" s="4">
        <v>0</v>
      </c>
      <c r="AW164" s="4">
        <v>0</v>
      </c>
      <c r="AX164" s="4">
        <v>0</v>
      </c>
      <c r="AY164" s="4">
        <v>0</v>
      </c>
      <c r="AZ164" s="4">
        <v>0</v>
      </c>
      <c r="BA164" s="4">
        <v>0</v>
      </c>
      <c r="BB164" s="4">
        <v>0</v>
      </c>
      <c r="BC164" s="4">
        <v>0</v>
      </c>
      <c r="BD164" s="4">
        <v>0</v>
      </c>
      <c r="BH164" s="4">
        <v>1118</v>
      </c>
      <c r="BI164" s="4">
        <v>0</v>
      </c>
      <c r="BJ164" s="4">
        <v>0</v>
      </c>
      <c r="BK164" s="4">
        <v>0</v>
      </c>
      <c r="BL164" s="4">
        <v>0</v>
      </c>
      <c r="BM164" s="4">
        <v>0</v>
      </c>
      <c r="BN164" s="4">
        <v>0</v>
      </c>
      <c r="BO164" s="4">
        <v>0</v>
      </c>
      <c r="BP164" s="4">
        <v>0</v>
      </c>
      <c r="BQ164" s="4">
        <v>0</v>
      </c>
      <c r="BR164" s="4">
        <v>0</v>
      </c>
      <c r="BS164" s="4">
        <v>0</v>
      </c>
      <c r="BT164" s="4">
        <v>0</v>
      </c>
      <c r="BU164" s="4">
        <v>0</v>
      </c>
      <c r="BV164" s="4">
        <v>0</v>
      </c>
      <c r="BW164" s="4">
        <v>0</v>
      </c>
      <c r="BX164" s="4">
        <v>0</v>
      </c>
      <c r="BY164" s="4">
        <v>0</v>
      </c>
      <c r="BZ164" s="4">
        <v>0</v>
      </c>
      <c r="CA164" s="4">
        <v>0</v>
      </c>
      <c r="CB164" s="4">
        <v>0</v>
      </c>
      <c r="CC164" s="4">
        <v>0</v>
      </c>
      <c r="CD164" s="4">
        <v>0</v>
      </c>
      <c r="CE164" s="4">
        <v>0</v>
      </c>
      <c r="CF164" s="4">
        <v>0</v>
      </c>
      <c r="CI164" s="39">
        <v>1118</v>
      </c>
      <c r="CJ164" s="39">
        <v>0</v>
      </c>
      <c r="CK164" s="2">
        <v>1118</v>
      </c>
      <c r="CL164" s="39" t="s">
        <v>725</v>
      </c>
      <c r="CM164" s="39" t="s">
        <v>726</v>
      </c>
      <c r="CN164" s="39" t="s">
        <v>727</v>
      </c>
    </row>
    <row r="165" spans="4:92" x14ac:dyDescent="0.25">
      <c r="D165">
        <v>1121</v>
      </c>
      <c r="E165">
        <v>0</v>
      </c>
      <c r="F165">
        <v>0</v>
      </c>
      <c r="G165">
        <v>0</v>
      </c>
      <c r="H165">
        <v>0</v>
      </c>
      <c r="I165">
        <v>0</v>
      </c>
      <c r="J165">
        <v>0</v>
      </c>
      <c r="K165">
        <v>0</v>
      </c>
      <c r="L165">
        <v>0</v>
      </c>
      <c r="M165">
        <v>0</v>
      </c>
      <c r="N165">
        <v>0</v>
      </c>
      <c r="O165">
        <v>0</v>
      </c>
      <c r="P165">
        <v>4.7619047619047609E-2</v>
      </c>
      <c r="Q165">
        <v>0</v>
      </c>
      <c r="R165">
        <v>0</v>
      </c>
      <c r="S165">
        <v>0</v>
      </c>
      <c r="T165">
        <v>0</v>
      </c>
      <c r="U165">
        <v>0</v>
      </c>
      <c r="V165">
        <v>0</v>
      </c>
      <c r="W165">
        <v>0</v>
      </c>
      <c r="X165">
        <v>0</v>
      </c>
      <c r="Y165">
        <v>0</v>
      </c>
      <c r="Z165">
        <v>0</v>
      </c>
      <c r="AA165">
        <v>0</v>
      </c>
      <c r="AB165">
        <v>0</v>
      </c>
      <c r="AF165" s="4">
        <v>1121</v>
      </c>
      <c r="AG165" s="4">
        <v>0</v>
      </c>
      <c r="AH165" s="4">
        <v>0</v>
      </c>
      <c r="AI165" s="4">
        <v>0</v>
      </c>
      <c r="AJ165" s="4">
        <v>0</v>
      </c>
      <c r="AK165" s="4">
        <v>0</v>
      </c>
      <c r="AL165" s="4">
        <v>0</v>
      </c>
      <c r="AM165" s="4">
        <v>0</v>
      </c>
      <c r="AN165" s="4">
        <v>0</v>
      </c>
      <c r="AO165" s="4">
        <v>0</v>
      </c>
      <c r="AP165" s="4">
        <v>0</v>
      </c>
      <c r="AQ165" s="4">
        <v>0</v>
      </c>
      <c r="AR165" s="4">
        <v>0</v>
      </c>
      <c r="AS165" s="4">
        <v>0</v>
      </c>
      <c r="AT165" s="4">
        <v>0</v>
      </c>
      <c r="AU165" s="4">
        <v>0</v>
      </c>
      <c r="AV165" s="4">
        <v>0</v>
      </c>
      <c r="AW165" s="4">
        <v>0</v>
      </c>
      <c r="AX165" s="4">
        <v>0</v>
      </c>
      <c r="AY165" s="4">
        <v>0</v>
      </c>
      <c r="AZ165" s="4">
        <v>0</v>
      </c>
      <c r="BA165" s="4">
        <v>0</v>
      </c>
      <c r="BB165" s="4">
        <v>0</v>
      </c>
      <c r="BC165" s="4">
        <v>0</v>
      </c>
      <c r="BD165" s="4">
        <v>0</v>
      </c>
      <c r="BH165" s="4">
        <v>1121</v>
      </c>
      <c r="BI165" s="4">
        <v>0</v>
      </c>
      <c r="BJ165" s="4">
        <v>0</v>
      </c>
      <c r="BK165" s="4">
        <v>0</v>
      </c>
      <c r="BL165" s="4">
        <v>0</v>
      </c>
      <c r="BM165" s="4">
        <v>0</v>
      </c>
      <c r="BN165" s="4">
        <v>0</v>
      </c>
      <c r="BO165" s="4">
        <v>0</v>
      </c>
      <c r="BP165" s="4">
        <v>0</v>
      </c>
      <c r="BQ165" s="4">
        <v>0</v>
      </c>
      <c r="BR165" s="4">
        <v>0</v>
      </c>
      <c r="BS165" s="4">
        <v>0</v>
      </c>
      <c r="BT165" s="4">
        <v>0</v>
      </c>
      <c r="BU165" s="4">
        <v>0</v>
      </c>
      <c r="BV165" s="4">
        <v>0</v>
      </c>
      <c r="BW165" s="4">
        <v>0</v>
      </c>
      <c r="BX165" s="4">
        <v>0</v>
      </c>
      <c r="BY165" s="4">
        <v>0</v>
      </c>
      <c r="BZ165" s="4">
        <v>0</v>
      </c>
      <c r="CA165" s="4">
        <v>0</v>
      </c>
      <c r="CB165" s="4">
        <v>0</v>
      </c>
      <c r="CC165" s="4">
        <v>0</v>
      </c>
      <c r="CD165" s="4">
        <v>0</v>
      </c>
      <c r="CE165" s="4">
        <v>0</v>
      </c>
      <c r="CF165" s="4">
        <v>0</v>
      </c>
      <c r="CI165" s="39">
        <v>1121</v>
      </c>
      <c r="CJ165" s="39">
        <v>0</v>
      </c>
      <c r="CK165" s="2">
        <v>1121</v>
      </c>
      <c r="CL165" s="39" t="s">
        <v>728</v>
      </c>
      <c r="CM165" s="39" t="s">
        <v>729</v>
      </c>
      <c r="CN165" s="39" t="s">
        <v>730</v>
      </c>
    </row>
    <row r="166" spans="4:92" x14ac:dyDescent="0.25">
      <c r="D166">
        <v>1123</v>
      </c>
      <c r="E166">
        <v>0</v>
      </c>
      <c r="F166">
        <v>0</v>
      </c>
      <c r="G166">
        <v>0</v>
      </c>
      <c r="H166">
        <v>0</v>
      </c>
      <c r="I166">
        <v>0</v>
      </c>
      <c r="J166">
        <v>0</v>
      </c>
      <c r="K166">
        <v>7.9207920792079181E-2</v>
      </c>
      <c r="L166">
        <v>0</v>
      </c>
      <c r="M166">
        <v>0</v>
      </c>
      <c r="N166">
        <v>0</v>
      </c>
      <c r="O166">
        <v>0</v>
      </c>
      <c r="P166">
        <v>0</v>
      </c>
      <c r="Q166">
        <v>0</v>
      </c>
      <c r="R166">
        <v>0</v>
      </c>
      <c r="S166">
        <v>0</v>
      </c>
      <c r="T166">
        <v>0</v>
      </c>
      <c r="U166">
        <v>0</v>
      </c>
      <c r="V166">
        <v>0</v>
      </c>
      <c r="W166">
        <v>0</v>
      </c>
      <c r="X166">
        <v>0</v>
      </c>
      <c r="Y166">
        <v>0</v>
      </c>
      <c r="Z166">
        <v>0</v>
      </c>
      <c r="AA166">
        <v>0</v>
      </c>
      <c r="AB166">
        <v>0</v>
      </c>
      <c r="AF166" s="4">
        <v>1123</v>
      </c>
      <c r="AG166" s="4">
        <v>0</v>
      </c>
      <c r="AH166" s="4">
        <v>0</v>
      </c>
      <c r="AI166" s="4">
        <v>0</v>
      </c>
      <c r="AJ166" s="4">
        <v>0</v>
      </c>
      <c r="AK166" s="4">
        <v>0</v>
      </c>
      <c r="AL166" s="4">
        <v>0</v>
      </c>
      <c r="AM166" s="4">
        <v>0</v>
      </c>
      <c r="AN166" s="4">
        <v>0</v>
      </c>
      <c r="AO166" s="4">
        <v>0</v>
      </c>
      <c r="AP166" s="4">
        <v>0</v>
      </c>
      <c r="AQ166" s="4">
        <v>0</v>
      </c>
      <c r="AR166" s="4">
        <v>0</v>
      </c>
      <c r="AS166" s="4">
        <v>0</v>
      </c>
      <c r="AT166" s="4">
        <v>0</v>
      </c>
      <c r="AU166" s="4">
        <v>0</v>
      </c>
      <c r="AV166" s="4">
        <v>0</v>
      </c>
      <c r="AW166" s="4">
        <v>0</v>
      </c>
      <c r="AX166" s="4">
        <v>0</v>
      </c>
      <c r="AY166" s="4">
        <v>0</v>
      </c>
      <c r="AZ166" s="4">
        <v>0</v>
      </c>
      <c r="BA166" s="4">
        <v>0</v>
      </c>
      <c r="BB166" s="4">
        <v>0</v>
      </c>
      <c r="BC166" s="4">
        <v>0</v>
      </c>
      <c r="BD166" s="4">
        <v>0</v>
      </c>
      <c r="BH166" s="4">
        <v>1123</v>
      </c>
      <c r="BI166" s="4">
        <v>0</v>
      </c>
      <c r="BJ166" s="4">
        <v>0</v>
      </c>
      <c r="BK166" s="4">
        <v>0</v>
      </c>
      <c r="BL166" s="4">
        <v>0</v>
      </c>
      <c r="BM166" s="4">
        <v>0</v>
      </c>
      <c r="BN166" s="4">
        <v>0</v>
      </c>
      <c r="BO166" s="4">
        <v>0</v>
      </c>
      <c r="BP166" s="4">
        <v>0</v>
      </c>
      <c r="BQ166" s="4">
        <v>0</v>
      </c>
      <c r="BR166" s="4">
        <v>0</v>
      </c>
      <c r="BS166" s="4">
        <v>0</v>
      </c>
      <c r="BT166" s="4">
        <v>0</v>
      </c>
      <c r="BU166" s="4">
        <v>0</v>
      </c>
      <c r="BV166" s="4">
        <v>0</v>
      </c>
      <c r="BW166" s="4">
        <v>0</v>
      </c>
      <c r="BX166" s="4">
        <v>0</v>
      </c>
      <c r="BY166" s="4">
        <v>0</v>
      </c>
      <c r="BZ166" s="4">
        <v>0</v>
      </c>
      <c r="CA166" s="4">
        <v>0</v>
      </c>
      <c r="CB166" s="4">
        <v>0</v>
      </c>
      <c r="CC166" s="4">
        <v>0</v>
      </c>
      <c r="CD166" s="4">
        <v>0</v>
      </c>
      <c r="CE166" s="4">
        <v>0</v>
      </c>
      <c r="CF166" s="4">
        <v>0</v>
      </c>
      <c r="CI166" s="39">
        <v>1123</v>
      </c>
      <c r="CJ166" s="39">
        <v>0</v>
      </c>
      <c r="CK166" s="2">
        <v>1123</v>
      </c>
      <c r="CL166" s="39" t="s">
        <v>731</v>
      </c>
      <c r="CM166" s="39" t="s">
        <v>732</v>
      </c>
      <c r="CN166" s="39" t="s">
        <v>733</v>
      </c>
    </row>
    <row r="167" spans="4:92" x14ac:dyDescent="0.25">
      <c r="D167">
        <v>1124</v>
      </c>
      <c r="E167">
        <v>0</v>
      </c>
      <c r="F167">
        <v>-0.15094339622646658</v>
      </c>
      <c r="G167">
        <v>-0.14953271027502524</v>
      </c>
      <c r="H167">
        <v>-0.10000000000002274</v>
      </c>
      <c r="I167">
        <v>-0.11428571428189116</v>
      </c>
      <c r="J167">
        <v>-0.11347517730496293</v>
      </c>
      <c r="K167">
        <v>-0.15841584158420119</v>
      </c>
      <c r="L167">
        <v>-6.1302681992287944E-2</v>
      </c>
      <c r="M167">
        <v>-0.16842105263157947</v>
      </c>
      <c r="N167">
        <v>-0.10884353741494124</v>
      </c>
      <c r="O167">
        <v>-8.7912087912059178E-2</v>
      </c>
      <c r="P167">
        <v>-4.7619047619036792E-2</v>
      </c>
      <c r="Q167">
        <v>-3.9024390243902474E-2</v>
      </c>
      <c r="R167">
        <v>-4.8484848484804388E-2</v>
      </c>
      <c r="S167">
        <v>-3.5087719298189768E-2</v>
      </c>
      <c r="T167">
        <v>-0.10526315789070395</v>
      </c>
      <c r="U167">
        <v>-3.7558685446015261E-2</v>
      </c>
      <c r="V167">
        <v>-7.4074074071518226E-2</v>
      </c>
      <c r="W167">
        <v>-0.15189873417721511</v>
      </c>
      <c r="X167">
        <v>-4.3478260869565855E-2</v>
      </c>
      <c r="Y167">
        <v>-4.7904191616794378E-2</v>
      </c>
      <c r="Z167">
        <v>-0.17582417581070331</v>
      </c>
      <c r="AA167">
        <v>-3.755868544600971E-2</v>
      </c>
      <c r="AB167">
        <v>-0.1610738255033084</v>
      </c>
      <c r="AF167" s="4">
        <v>1124</v>
      </c>
      <c r="AG167" s="4">
        <v>0</v>
      </c>
      <c r="AH167" s="4">
        <v>0</v>
      </c>
      <c r="AI167" s="4">
        <v>0</v>
      </c>
      <c r="AJ167" s="4">
        <v>0</v>
      </c>
      <c r="AK167" s="4">
        <v>0</v>
      </c>
      <c r="AL167" s="4">
        <v>0</v>
      </c>
      <c r="AM167" s="4">
        <v>0</v>
      </c>
      <c r="AN167" s="4">
        <v>0</v>
      </c>
      <c r="AO167" s="4">
        <v>0</v>
      </c>
      <c r="AP167" s="4">
        <v>0</v>
      </c>
      <c r="AQ167" s="4">
        <v>0</v>
      </c>
      <c r="AR167" s="4">
        <v>0</v>
      </c>
      <c r="AS167" s="4">
        <v>0</v>
      </c>
      <c r="AT167" s="4">
        <v>0</v>
      </c>
      <c r="AU167" s="4">
        <v>0</v>
      </c>
      <c r="AV167" s="4">
        <v>0</v>
      </c>
      <c r="AW167" s="4">
        <v>0</v>
      </c>
      <c r="AX167" s="4">
        <v>0</v>
      </c>
      <c r="AY167" s="4">
        <v>0</v>
      </c>
      <c r="AZ167" s="4">
        <v>0</v>
      </c>
      <c r="BA167" s="4">
        <v>0</v>
      </c>
      <c r="BB167" s="4">
        <v>0</v>
      </c>
      <c r="BC167" s="4">
        <v>0</v>
      </c>
      <c r="BD167" s="4">
        <v>0</v>
      </c>
      <c r="BH167" s="4">
        <v>1124</v>
      </c>
      <c r="BI167" s="4">
        <v>0</v>
      </c>
      <c r="BJ167" s="4">
        <v>0</v>
      </c>
      <c r="BK167" s="4">
        <v>0</v>
      </c>
      <c r="BL167" s="4">
        <v>0</v>
      </c>
      <c r="BM167" s="4">
        <v>0</v>
      </c>
      <c r="BN167" s="4">
        <v>0</v>
      </c>
      <c r="BO167" s="4">
        <v>0</v>
      </c>
      <c r="BP167" s="4">
        <v>0</v>
      </c>
      <c r="BQ167" s="4">
        <v>0</v>
      </c>
      <c r="BR167" s="4">
        <v>0</v>
      </c>
      <c r="BS167" s="4">
        <v>0</v>
      </c>
      <c r="BT167" s="4">
        <v>0</v>
      </c>
      <c r="BU167" s="4">
        <v>0</v>
      </c>
      <c r="BV167" s="4">
        <v>0</v>
      </c>
      <c r="BW167" s="4">
        <v>0</v>
      </c>
      <c r="BX167" s="4">
        <v>0</v>
      </c>
      <c r="BY167" s="4">
        <v>0</v>
      </c>
      <c r="BZ167" s="4">
        <v>0</v>
      </c>
      <c r="CA167" s="4">
        <v>0</v>
      </c>
      <c r="CB167" s="4">
        <v>0</v>
      </c>
      <c r="CC167" s="4">
        <v>0</v>
      </c>
      <c r="CD167" s="4">
        <v>0</v>
      </c>
      <c r="CE167" s="4">
        <v>0</v>
      </c>
      <c r="CF167" s="4">
        <v>0</v>
      </c>
      <c r="CI167" s="39">
        <v>1124</v>
      </c>
      <c r="CJ167" s="39">
        <v>0</v>
      </c>
      <c r="CK167" s="2">
        <v>1124</v>
      </c>
      <c r="CL167" s="39" t="s">
        <v>734</v>
      </c>
      <c r="CM167" s="39" t="s">
        <v>735</v>
      </c>
      <c r="CN167" s="39" t="s">
        <v>736</v>
      </c>
    </row>
    <row r="168" spans="4:92" x14ac:dyDescent="0.25">
      <c r="D168">
        <v>1128</v>
      </c>
      <c r="E168">
        <v>0</v>
      </c>
      <c r="F168">
        <v>0</v>
      </c>
      <c r="G168">
        <v>0</v>
      </c>
      <c r="H168">
        <v>0.1</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F168" s="4">
        <v>1128</v>
      </c>
      <c r="AG168" s="4">
        <v>0</v>
      </c>
      <c r="AH168" s="4">
        <v>0</v>
      </c>
      <c r="AI168" s="4">
        <v>0</v>
      </c>
      <c r="AJ168" s="4">
        <v>0</v>
      </c>
      <c r="AK168" s="4">
        <v>0</v>
      </c>
      <c r="AL168" s="4">
        <v>0</v>
      </c>
      <c r="AM168" s="4">
        <v>0</v>
      </c>
      <c r="AN168" s="4">
        <v>0</v>
      </c>
      <c r="AO168" s="4">
        <v>0</v>
      </c>
      <c r="AP168" s="4">
        <v>0</v>
      </c>
      <c r="AQ168" s="4">
        <v>0</v>
      </c>
      <c r="AR168" s="4">
        <v>0</v>
      </c>
      <c r="AS168" s="4">
        <v>0</v>
      </c>
      <c r="AT168" s="4">
        <v>0</v>
      </c>
      <c r="AU168" s="4">
        <v>0</v>
      </c>
      <c r="AV168" s="4">
        <v>0</v>
      </c>
      <c r="AW168" s="4">
        <v>0</v>
      </c>
      <c r="AX168" s="4">
        <v>0</v>
      </c>
      <c r="AY168" s="4">
        <v>0</v>
      </c>
      <c r="AZ168" s="4">
        <v>0</v>
      </c>
      <c r="BA168" s="4">
        <v>0</v>
      </c>
      <c r="BB168" s="4">
        <v>0</v>
      </c>
      <c r="BC168" s="4">
        <v>0</v>
      </c>
      <c r="BD168" s="4">
        <v>0</v>
      </c>
      <c r="BH168" s="4">
        <v>1128</v>
      </c>
      <c r="BI168" s="4">
        <v>0</v>
      </c>
      <c r="BJ168" s="4">
        <v>0</v>
      </c>
      <c r="BK168" s="4">
        <v>0</v>
      </c>
      <c r="BL168" s="4">
        <v>0</v>
      </c>
      <c r="BM168" s="4">
        <v>0</v>
      </c>
      <c r="BN168" s="4">
        <v>0</v>
      </c>
      <c r="BO168" s="4">
        <v>0</v>
      </c>
      <c r="BP168" s="4">
        <v>0</v>
      </c>
      <c r="BQ168" s="4">
        <v>0</v>
      </c>
      <c r="BR168" s="4">
        <v>0</v>
      </c>
      <c r="BS168" s="4">
        <v>0</v>
      </c>
      <c r="BT168" s="4">
        <v>0</v>
      </c>
      <c r="BU168" s="4">
        <v>0</v>
      </c>
      <c r="BV168" s="4">
        <v>0</v>
      </c>
      <c r="BW168" s="4">
        <v>0</v>
      </c>
      <c r="BX168" s="4">
        <v>0</v>
      </c>
      <c r="BY168" s="4">
        <v>0</v>
      </c>
      <c r="BZ168" s="4">
        <v>0</v>
      </c>
      <c r="CA168" s="4">
        <v>0</v>
      </c>
      <c r="CB168" s="4">
        <v>0</v>
      </c>
      <c r="CC168" s="4">
        <v>0</v>
      </c>
      <c r="CD168" s="4">
        <v>0</v>
      </c>
      <c r="CE168" s="4">
        <v>0</v>
      </c>
      <c r="CF168" s="4">
        <v>0</v>
      </c>
      <c r="CI168" s="39">
        <v>1128</v>
      </c>
      <c r="CJ168" s="39">
        <v>0</v>
      </c>
      <c r="CK168" s="2">
        <v>1128</v>
      </c>
      <c r="CL168" s="39" t="s">
        <v>737</v>
      </c>
      <c r="CM168" s="39" t="s">
        <v>738</v>
      </c>
      <c r="CN168" s="39" t="s">
        <v>739</v>
      </c>
    </row>
    <row r="169" spans="4:92" x14ac:dyDescent="0.25">
      <c r="D169">
        <v>1131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0.17582417581068333</v>
      </c>
      <c r="AA169">
        <v>0</v>
      </c>
      <c r="AB169">
        <v>0</v>
      </c>
      <c r="AF169" s="4">
        <v>1131</v>
      </c>
      <c r="AG169" s="4">
        <v>0</v>
      </c>
      <c r="AH169" s="4">
        <v>0</v>
      </c>
      <c r="AI169" s="4">
        <v>0</v>
      </c>
      <c r="AJ169" s="4">
        <v>0</v>
      </c>
      <c r="AK169" s="4">
        <v>0</v>
      </c>
      <c r="AL169" s="4">
        <v>0</v>
      </c>
      <c r="AM169" s="4">
        <v>0</v>
      </c>
      <c r="AN169" s="4">
        <v>0</v>
      </c>
      <c r="AO169" s="4">
        <v>0</v>
      </c>
      <c r="AP169" s="4">
        <v>0</v>
      </c>
      <c r="AQ169" s="4">
        <v>0</v>
      </c>
      <c r="AR169" s="4">
        <v>0</v>
      </c>
      <c r="AS169" s="4">
        <v>0</v>
      </c>
      <c r="AT169" s="4">
        <v>0</v>
      </c>
      <c r="AU169" s="4">
        <v>0</v>
      </c>
      <c r="AV169" s="4">
        <v>0</v>
      </c>
      <c r="AW169" s="4">
        <v>0</v>
      </c>
      <c r="AX169" s="4">
        <v>0</v>
      </c>
      <c r="AY169" s="4">
        <v>0</v>
      </c>
      <c r="AZ169" s="4">
        <v>0</v>
      </c>
      <c r="BA169" s="4">
        <v>0</v>
      </c>
      <c r="BB169" s="4">
        <v>0</v>
      </c>
      <c r="BC169" s="4">
        <v>0</v>
      </c>
      <c r="BD169" s="4">
        <v>0</v>
      </c>
      <c r="BH169" s="4">
        <v>1131</v>
      </c>
      <c r="BI169" s="4">
        <v>0</v>
      </c>
      <c r="BJ169" s="4">
        <v>0</v>
      </c>
      <c r="BK169" s="4">
        <v>0</v>
      </c>
      <c r="BL169" s="4">
        <v>0</v>
      </c>
      <c r="BM169" s="4">
        <v>0</v>
      </c>
      <c r="BN169" s="4">
        <v>0</v>
      </c>
      <c r="BO169" s="4">
        <v>0</v>
      </c>
      <c r="BP169" s="4">
        <v>0</v>
      </c>
      <c r="BQ169" s="4">
        <v>0</v>
      </c>
      <c r="BR169" s="4">
        <v>0</v>
      </c>
      <c r="BS169" s="4">
        <v>0</v>
      </c>
      <c r="BT169" s="4">
        <v>0</v>
      </c>
      <c r="BU169" s="4">
        <v>0</v>
      </c>
      <c r="BV169" s="4">
        <v>0</v>
      </c>
      <c r="BW169" s="4">
        <v>0</v>
      </c>
      <c r="BX169" s="4">
        <v>0</v>
      </c>
      <c r="BY169" s="4">
        <v>0</v>
      </c>
      <c r="BZ169" s="4">
        <v>0</v>
      </c>
      <c r="CA169" s="4">
        <v>0</v>
      </c>
      <c r="CB169" s="4">
        <v>0</v>
      </c>
      <c r="CC169" s="4">
        <v>0</v>
      </c>
      <c r="CD169" s="4">
        <v>0</v>
      </c>
      <c r="CE169" s="4">
        <v>0</v>
      </c>
      <c r="CF169" s="4">
        <v>0</v>
      </c>
      <c r="CI169" s="39">
        <v>1131</v>
      </c>
      <c r="CJ169" s="39">
        <v>0</v>
      </c>
      <c r="CK169" s="2">
        <v>1131</v>
      </c>
      <c r="CL169" s="39" t="s">
        <v>740</v>
      </c>
      <c r="CM169" s="39" t="s">
        <v>741</v>
      </c>
      <c r="CN169" s="39" t="s">
        <v>742</v>
      </c>
    </row>
    <row r="170" spans="4:92" x14ac:dyDescent="0.25">
      <c r="D170">
        <v>1132</v>
      </c>
      <c r="E170">
        <v>0</v>
      </c>
      <c r="F170">
        <v>0</v>
      </c>
      <c r="G170">
        <v>0</v>
      </c>
      <c r="H170">
        <v>0</v>
      </c>
      <c r="I170">
        <v>0</v>
      </c>
      <c r="J170">
        <v>0</v>
      </c>
      <c r="K170">
        <v>0</v>
      </c>
      <c r="L170">
        <v>0</v>
      </c>
      <c r="M170">
        <v>0</v>
      </c>
      <c r="N170">
        <v>5.4421768707482984E-2</v>
      </c>
      <c r="O170">
        <v>0</v>
      </c>
      <c r="P170">
        <v>0</v>
      </c>
      <c r="Q170">
        <v>0</v>
      </c>
      <c r="R170">
        <v>0</v>
      </c>
      <c r="S170">
        <v>0</v>
      </c>
      <c r="T170">
        <v>0</v>
      </c>
      <c r="U170">
        <v>0</v>
      </c>
      <c r="V170">
        <v>0</v>
      </c>
      <c r="W170">
        <v>0</v>
      </c>
      <c r="X170">
        <v>0</v>
      </c>
      <c r="Y170">
        <v>0</v>
      </c>
      <c r="Z170">
        <v>0</v>
      </c>
      <c r="AA170">
        <v>0</v>
      </c>
      <c r="AB170">
        <v>0</v>
      </c>
      <c r="AF170" s="4">
        <v>1132</v>
      </c>
      <c r="AG170" s="4">
        <v>0</v>
      </c>
      <c r="AH170" s="4">
        <v>0</v>
      </c>
      <c r="AI170" s="4">
        <v>0</v>
      </c>
      <c r="AJ170" s="4">
        <v>0</v>
      </c>
      <c r="AK170" s="4">
        <v>0</v>
      </c>
      <c r="AL170" s="4">
        <v>0</v>
      </c>
      <c r="AM170" s="4">
        <v>0</v>
      </c>
      <c r="AN170" s="4">
        <v>0</v>
      </c>
      <c r="AO170" s="4">
        <v>0</v>
      </c>
      <c r="AP170" s="4">
        <v>0</v>
      </c>
      <c r="AQ170" s="4">
        <v>0</v>
      </c>
      <c r="AR170" s="4">
        <v>0</v>
      </c>
      <c r="AS170" s="4">
        <v>0</v>
      </c>
      <c r="AT170" s="4">
        <v>0</v>
      </c>
      <c r="AU170" s="4">
        <v>0</v>
      </c>
      <c r="AV170" s="4">
        <v>0</v>
      </c>
      <c r="AW170" s="4">
        <v>0</v>
      </c>
      <c r="AX170" s="4">
        <v>0</v>
      </c>
      <c r="AY170" s="4">
        <v>0</v>
      </c>
      <c r="AZ170" s="4">
        <v>0</v>
      </c>
      <c r="BA170" s="4">
        <v>0</v>
      </c>
      <c r="BB170" s="4">
        <v>0</v>
      </c>
      <c r="BC170" s="4">
        <v>0</v>
      </c>
      <c r="BD170" s="4">
        <v>0</v>
      </c>
      <c r="BH170" s="4">
        <v>1132</v>
      </c>
      <c r="BI170" s="4">
        <v>0</v>
      </c>
      <c r="BJ170" s="4">
        <v>0</v>
      </c>
      <c r="BK170" s="4">
        <v>0</v>
      </c>
      <c r="BL170" s="4">
        <v>0</v>
      </c>
      <c r="BM170" s="4">
        <v>0</v>
      </c>
      <c r="BN170" s="4">
        <v>0</v>
      </c>
      <c r="BO170" s="4">
        <v>0</v>
      </c>
      <c r="BP170" s="4">
        <v>0</v>
      </c>
      <c r="BQ170" s="4">
        <v>0</v>
      </c>
      <c r="BR170" s="4">
        <v>0</v>
      </c>
      <c r="BS170" s="4">
        <v>0</v>
      </c>
      <c r="BT170" s="4">
        <v>0</v>
      </c>
      <c r="BU170" s="4">
        <v>0</v>
      </c>
      <c r="BV170" s="4">
        <v>0</v>
      </c>
      <c r="BW170" s="4">
        <v>0</v>
      </c>
      <c r="BX170" s="4">
        <v>0</v>
      </c>
      <c r="BY170" s="4">
        <v>0</v>
      </c>
      <c r="BZ170" s="4">
        <v>0</v>
      </c>
      <c r="CA170" s="4">
        <v>0</v>
      </c>
      <c r="CB170" s="4">
        <v>0</v>
      </c>
      <c r="CC170" s="4">
        <v>0</v>
      </c>
      <c r="CD170" s="4">
        <v>0</v>
      </c>
      <c r="CE170" s="4">
        <v>0</v>
      </c>
      <c r="CF170" s="4">
        <v>0</v>
      </c>
      <c r="CI170" s="39">
        <v>1132</v>
      </c>
      <c r="CJ170" s="39">
        <v>0</v>
      </c>
      <c r="CK170" s="2">
        <v>1132</v>
      </c>
      <c r="CL170" s="39" t="s">
        <v>743</v>
      </c>
      <c r="CM170" s="39" t="s">
        <v>744</v>
      </c>
      <c r="CN170" s="39" t="s">
        <v>745</v>
      </c>
    </row>
    <row r="171" spans="4:92" x14ac:dyDescent="0.25">
      <c r="D171">
        <v>1133</v>
      </c>
      <c r="E171">
        <v>0</v>
      </c>
      <c r="F171">
        <v>0</v>
      </c>
      <c r="G171">
        <v>0</v>
      </c>
      <c r="H171">
        <v>0</v>
      </c>
      <c r="I171">
        <v>0</v>
      </c>
      <c r="J171">
        <v>0</v>
      </c>
      <c r="K171">
        <v>0</v>
      </c>
      <c r="L171">
        <v>3.0651340996168581E-2</v>
      </c>
      <c r="M171">
        <v>0</v>
      </c>
      <c r="N171">
        <v>0</v>
      </c>
      <c r="O171">
        <v>0</v>
      </c>
      <c r="P171">
        <v>0</v>
      </c>
      <c r="Q171">
        <v>0</v>
      </c>
      <c r="R171">
        <v>0</v>
      </c>
      <c r="S171">
        <v>0</v>
      </c>
      <c r="T171">
        <v>0</v>
      </c>
      <c r="U171">
        <v>0</v>
      </c>
      <c r="V171">
        <v>0</v>
      </c>
      <c r="W171">
        <v>0</v>
      </c>
      <c r="X171">
        <v>0</v>
      </c>
      <c r="Y171">
        <v>0</v>
      </c>
      <c r="Z171">
        <v>0</v>
      </c>
      <c r="AA171">
        <v>0</v>
      </c>
      <c r="AB171">
        <v>0</v>
      </c>
      <c r="AF171" s="4">
        <v>1133</v>
      </c>
      <c r="AG171" s="4">
        <v>0</v>
      </c>
      <c r="AH171" s="4">
        <v>0</v>
      </c>
      <c r="AI171" s="4">
        <v>0</v>
      </c>
      <c r="AJ171" s="4">
        <v>0</v>
      </c>
      <c r="AK171" s="4">
        <v>0</v>
      </c>
      <c r="AL171" s="4">
        <v>0</v>
      </c>
      <c r="AM171" s="4">
        <v>0</v>
      </c>
      <c r="AN171" s="4">
        <v>0</v>
      </c>
      <c r="AO171" s="4">
        <v>0</v>
      </c>
      <c r="AP171" s="4">
        <v>0</v>
      </c>
      <c r="AQ171" s="4">
        <v>0</v>
      </c>
      <c r="AR171" s="4">
        <v>0</v>
      </c>
      <c r="AS171" s="4">
        <v>0</v>
      </c>
      <c r="AT171" s="4">
        <v>0</v>
      </c>
      <c r="AU171" s="4">
        <v>0</v>
      </c>
      <c r="AV171" s="4">
        <v>0</v>
      </c>
      <c r="AW171" s="4">
        <v>0</v>
      </c>
      <c r="AX171" s="4">
        <v>0</v>
      </c>
      <c r="AY171" s="4">
        <v>0</v>
      </c>
      <c r="AZ171" s="4">
        <v>0</v>
      </c>
      <c r="BA171" s="4">
        <v>0</v>
      </c>
      <c r="BB171" s="4">
        <v>0</v>
      </c>
      <c r="BC171" s="4">
        <v>0</v>
      </c>
      <c r="BD171" s="4">
        <v>0</v>
      </c>
      <c r="BH171" s="4">
        <v>1133</v>
      </c>
      <c r="BI171" s="4">
        <v>0</v>
      </c>
      <c r="BJ171" s="4">
        <v>0</v>
      </c>
      <c r="BK171" s="4">
        <v>0</v>
      </c>
      <c r="BL171" s="4">
        <v>0</v>
      </c>
      <c r="BM171" s="4">
        <v>0</v>
      </c>
      <c r="BN171" s="4">
        <v>0</v>
      </c>
      <c r="BO171" s="4">
        <v>0</v>
      </c>
      <c r="BP171" s="4">
        <v>0</v>
      </c>
      <c r="BQ171" s="4">
        <v>0</v>
      </c>
      <c r="BR171" s="4">
        <v>0</v>
      </c>
      <c r="BS171" s="4">
        <v>0</v>
      </c>
      <c r="BT171" s="4">
        <v>0</v>
      </c>
      <c r="BU171" s="4">
        <v>0</v>
      </c>
      <c r="BV171" s="4">
        <v>0</v>
      </c>
      <c r="BW171" s="4">
        <v>0</v>
      </c>
      <c r="BX171" s="4">
        <v>0</v>
      </c>
      <c r="BY171" s="4">
        <v>0</v>
      </c>
      <c r="BZ171" s="4">
        <v>0</v>
      </c>
      <c r="CA171" s="4">
        <v>0</v>
      </c>
      <c r="CB171" s="4">
        <v>0</v>
      </c>
      <c r="CC171" s="4">
        <v>0</v>
      </c>
      <c r="CD171" s="4">
        <v>0</v>
      </c>
      <c r="CE171" s="4">
        <v>0</v>
      </c>
      <c r="CF171" s="4">
        <v>0</v>
      </c>
      <c r="CI171" s="39">
        <v>1133</v>
      </c>
      <c r="CJ171" s="39">
        <v>0</v>
      </c>
      <c r="CK171" s="2">
        <v>1133</v>
      </c>
      <c r="CL171" s="39" t="s">
        <v>746</v>
      </c>
      <c r="CM171" s="39" t="s">
        <v>747</v>
      </c>
      <c r="CN171" s="39" t="s">
        <v>748</v>
      </c>
    </row>
    <row r="172" spans="4:92" x14ac:dyDescent="0.25">
      <c r="D172">
        <v>1134</v>
      </c>
      <c r="E172">
        <v>0.25263157894733013</v>
      </c>
      <c r="F172">
        <v>0.30188679245281946</v>
      </c>
      <c r="G172">
        <v>0.26168224298135101</v>
      </c>
      <c r="H172">
        <v>0.29999999999995453</v>
      </c>
      <c r="I172">
        <v>0.28571428570467106</v>
      </c>
      <c r="J172">
        <v>0.25531914893622343</v>
      </c>
      <c r="K172">
        <v>0.2376237623761881</v>
      </c>
      <c r="L172">
        <v>0.35249042145596832</v>
      </c>
      <c r="M172">
        <v>0.25263157894733013</v>
      </c>
      <c r="N172">
        <v>0.24489795918361779</v>
      </c>
      <c r="O172">
        <v>0.26373626373629122</v>
      </c>
      <c r="P172">
        <v>0.26190476190481604</v>
      </c>
      <c r="Q172">
        <v>0.29268292682922947</v>
      </c>
      <c r="R172">
        <v>0.26666666666665151</v>
      </c>
      <c r="S172">
        <v>0.33333333333337123</v>
      </c>
      <c r="T172">
        <v>0.26315789472687356</v>
      </c>
      <c r="U172">
        <v>0.37558685446015261</v>
      </c>
      <c r="V172">
        <v>0.2962962962860729</v>
      </c>
      <c r="W172">
        <v>0.25316455696201956</v>
      </c>
      <c r="X172">
        <v>0.30434782608699606</v>
      </c>
      <c r="Y172">
        <v>0.28742514970059885</v>
      </c>
      <c r="Z172">
        <v>0.26373626371605496</v>
      </c>
      <c r="AA172">
        <v>0.28169014084505761</v>
      </c>
      <c r="AB172">
        <v>0.24161073825507628</v>
      </c>
      <c r="AF172" s="4">
        <v>1134</v>
      </c>
      <c r="AG172" s="4">
        <v>0</v>
      </c>
      <c r="AH172" s="4">
        <v>0</v>
      </c>
      <c r="AI172" s="4">
        <v>0</v>
      </c>
      <c r="AJ172" s="4">
        <v>0</v>
      </c>
      <c r="AK172" s="4">
        <v>0</v>
      </c>
      <c r="AL172" s="4">
        <v>0</v>
      </c>
      <c r="AM172" s="4">
        <v>0</v>
      </c>
      <c r="AN172" s="4">
        <v>0</v>
      </c>
      <c r="AO172" s="4">
        <v>0</v>
      </c>
      <c r="AP172" s="4">
        <v>0</v>
      </c>
      <c r="AQ172" s="4">
        <v>0</v>
      </c>
      <c r="AR172" s="4">
        <v>0</v>
      </c>
      <c r="AS172" s="4">
        <v>0</v>
      </c>
      <c r="AT172" s="4">
        <v>0</v>
      </c>
      <c r="AU172" s="4">
        <v>0</v>
      </c>
      <c r="AV172" s="4">
        <v>0</v>
      </c>
      <c r="AW172" s="4">
        <v>0</v>
      </c>
      <c r="AX172" s="4">
        <v>0</v>
      </c>
      <c r="AY172" s="4">
        <v>0</v>
      </c>
      <c r="AZ172" s="4">
        <v>0</v>
      </c>
      <c r="BA172" s="4">
        <v>0</v>
      </c>
      <c r="BB172" s="4">
        <v>0</v>
      </c>
      <c r="BC172" s="4">
        <v>0</v>
      </c>
      <c r="BD172" s="4">
        <v>0</v>
      </c>
      <c r="BH172" s="4">
        <v>1134</v>
      </c>
      <c r="BI172" s="4">
        <v>0</v>
      </c>
      <c r="BJ172" s="4">
        <v>0</v>
      </c>
      <c r="BK172" s="4">
        <v>0</v>
      </c>
      <c r="BL172" s="4">
        <v>0</v>
      </c>
      <c r="BM172" s="4">
        <v>0</v>
      </c>
      <c r="BN172" s="4">
        <v>0</v>
      </c>
      <c r="BO172" s="4">
        <v>0</v>
      </c>
      <c r="BP172" s="4">
        <v>0</v>
      </c>
      <c r="BQ172" s="4">
        <v>0</v>
      </c>
      <c r="BR172" s="4">
        <v>0</v>
      </c>
      <c r="BS172" s="4">
        <v>0</v>
      </c>
      <c r="BT172" s="4">
        <v>0</v>
      </c>
      <c r="BU172" s="4">
        <v>0</v>
      </c>
      <c r="BV172" s="4">
        <v>0</v>
      </c>
      <c r="BW172" s="4">
        <v>0</v>
      </c>
      <c r="BX172" s="4">
        <v>0</v>
      </c>
      <c r="BY172" s="4">
        <v>0</v>
      </c>
      <c r="BZ172" s="4">
        <v>0</v>
      </c>
      <c r="CA172" s="4">
        <v>0</v>
      </c>
      <c r="CB172" s="4">
        <v>0</v>
      </c>
      <c r="CC172" s="4">
        <v>0</v>
      </c>
      <c r="CD172" s="4">
        <v>0</v>
      </c>
      <c r="CE172" s="4">
        <v>0</v>
      </c>
      <c r="CF172" s="4">
        <v>0</v>
      </c>
      <c r="CI172" s="39">
        <v>1134</v>
      </c>
      <c r="CJ172" s="39">
        <v>0</v>
      </c>
      <c r="CK172" s="2">
        <v>1134</v>
      </c>
      <c r="CL172" s="39" t="s">
        <v>749</v>
      </c>
      <c r="CM172" s="39" t="s">
        <v>750</v>
      </c>
      <c r="CN172" s="39" t="s">
        <v>751</v>
      </c>
    </row>
    <row r="173" spans="4:92" x14ac:dyDescent="0.25">
      <c r="D173">
        <v>1136</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4.7904191616766463E-2</v>
      </c>
      <c r="Z173">
        <v>0</v>
      </c>
      <c r="AA173">
        <v>0</v>
      </c>
      <c r="AB173">
        <v>0</v>
      </c>
      <c r="AF173" s="4">
        <v>1136</v>
      </c>
      <c r="AG173" s="4">
        <v>0</v>
      </c>
      <c r="AH173" s="4">
        <v>0</v>
      </c>
      <c r="AI173" s="4">
        <v>0</v>
      </c>
      <c r="AJ173" s="4">
        <v>0</v>
      </c>
      <c r="AK173" s="4">
        <v>0</v>
      </c>
      <c r="AL173" s="4">
        <v>0</v>
      </c>
      <c r="AM173" s="4">
        <v>0</v>
      </c>
      <c r="AN173" s="4">
        <v>0</v>
      </c>
      <c r="AO173" s="4">
        <v>0</v>
      </c>
      <c r="AP173" s="4">
        <v>0</v>
      </c>
      <c r="AQ173" s="4">
        <v>0</v>
      </c>
      <c r="AR173" s="4">
        <v>0</v>
      </c>
      <c r="AS173" s="4">
        <v>0</v>
      </c>
      <c r="AT173" s="4">
        <v>0</v>
      </c>
      <c r="AU173" s="4">
        <v>0</v>
      </c>
      <c r="AV173" s="4">
        <v>0</v>
      </c>
      <c r="AW173" s="4">
        <v>0</v>
      </c>
      <c r="AX173" s="4">
        <v>0</v>
      </c>
      <c r="AY173" s="4">
        <v>0</v>
      </c>
      <c r="AZ173" s="4">
        <v>0</v>
      </c>
      <c r="BA173" s="4">
        <v>0</v>
      </c>
      <c r="BB173" s="4">
        <v>0</v>
      </c>
      <c r="BC173" s="4">
        <v>0</v>
      </c>
      <c r="BD173" s="4">
        <v>0</v>
      </c>
      <c r="BH173" s="4">
        <v>1136</v>
      </c>
      <c r="BI173" s="4">
        <v>0</v>
      </c>
      <c r="BJ173" s="4">
        <v>0</v>
      </c>
      <c r="BK173" s="4">
        <v>0</v>
      </c>
      <c r="BL173" s="4">
        <v>0</v>
      </c>
      <c r="BM173" s="4">
        <v>0</v>
      </c>
      <c r="BN173" s="4">
        <v>0</v>
      </c>
      <c r="BO173" s="4">
        <v>0</v>
      </c>
      <c r="BP173" s="4">
        <v>0</v>
      </c>
      <c r="BQ173" s="4">
        <v>0</v>
      </c>
      <c r="BR173" s="4">
        <v>0</v>
      </c>
      <c r="BS173" s="4">
        <v>0</v>
      </c>
      <c r="BT173" s="4">
        <v>0</v>
      </c>
      <c r="BU173" s="4">
        <v>0</v>
      </c>
      <c r="BV173" s="4">
        <v>0</v>
      </c>
      <c r="BW173" s="4">
        <v>0</v>
      </c>
      <c r="BX173" s="4">
        <v>0</v>
      </c>
      <c r="BY173" s="4">
        <v>0</v>
      </c>
      <c r="BZ173" s="4">
        <v>0</v>
      </c>
      <c r="CA173" s="4">
        <v>0</v>
      </c>
      <c r="CB173" s="4">
        <v>0</v>
      </c>
      <c r="CC173" s="4">
        <v>0</v>
      </c>
      <c r="CD173" s="4">
        <v>0</v>
      </c>
      <c r="CE173" s="4">
        <v>0</v>
      </c>
      <c r="CF173" s="4">
        <v>0</v>
      </c>
      <c r="CI173" s="39">
        <v>1136</v>
      </c>
      <c r="CJ173" s="39">
        <v>0</v>
      </c>
      <c r="CK173" s="2">
        <v>1136</v>
      </c>
      <c r="CL173" s="39" t="s">
        <v>752</v>
      </c>
      <c r="CM173" s="39" t="s">
        <v>753</v>
      </c>
      <c r="CN173" s="39" t="s">
        <v>754</v>
      </c>
    </row>
    <row r="174" spans="4:92" x14ac:dyDescent="0.25">
      <c r="D174">
        <v>1141</v>
      </c>
      <c r="E174">
        <v>0</v>
      </c>
      <c r="F174">
        <v>0</v>
      </c>
      <c r="G174">
        <v>0</v>
      </c>
      <c r="H174">
        <v>0</v>
      </c>
      <c r="I174">
        <v>0</v>
      </c>
      <c r="J174">
        <v>0</v>
      </c>
      <c r="K174">
        <v>0</v>
      </c>
      <c r="L174">
        <v>3.0651340996168581E-2</v>
      </c>
      <c r="M174">
        <v>0</v>
      </c>
      <c r="N174">
        <v>0</v>
      </c>
      <c r="O174">
        <v>0</v>
      </c>
      <c r="P174">
        <v>0</v>
      </c>
      <c r="Q174">
        <v>0</v>
      </c>
      <c r="R174">
        <v>0</v>
      </c>
      <c r="S174">
        <v>0</v>
      </c>
      <c r="T174">
        <v>0</v>
      </c>
      <c r="U174">
        <v>0</v>
      </c>
      <c r="V174">
        <v>0</v>
      </c>
      <c r="W174">
        <v>0</v>
      </c>
      <c r="X174">
        <v>0</v>
      </c>
      <c r="Y174">
        <v>0</v>
      </c>
      <c r="Z174">
        <v>0</v>
      </c>
      <c r="AA174">
        <v>0</v>
      </c>
      <c r="AB174">
        <v>0</v>
      </c>
      <c r="AF174">
        <v>1141</v>
      </c>
      <c r="AG174">
        <v>0</v>
      </c>
      <c r="AH174">
        <v>0</v>
      </c>
      <c r="AI174">
        <v>0</v>
      </c>
      <c r="AJ174">
        <v>0</v>
      </c>
      <c r="AK174">
        <v>0</v>
      </c>
      <c r="AL174">
        <v>0</v>
      </c>
      <c r="AM174">
        <v>0</v>
      </c>
      <c r="AN174">
        <v>3.0651340996168581E-2</v>
      </c>
      <c r="AO174">
        <v>0</v>
      </c>
      <c r="AP174">
        <v>0</v>
      </c>
      <c r="AQ174">
        <v>0</v>
      </c>
      <c r="AR174">
        <v>0</v>
      </c>
      <c r="AS174">
        <v>0</v>
      </c>
      <c r="AT174">
        <v>0</v>
      </c>
      <c r="AU174">
        <v>0</v>
      </c>
      <c r="AV174">
        <v>0</v>
      </c>
      <c r="AW174">
        <v>0</v>
      </c>
      <c r="AX174">
        <v>0</v>
      </c>
      <c r="AY174">
        <v>0</v>
      </c>
      <c r="AZ174">
        <v>0</v>
      </c>
      <c r="BA174">
        <v>0</v>
      </c>
      <c r="BB174">
        <v>0</v>
      </c>
      <c r="BC174">
        <v>0</v>
      </c>
      <c r="BD174">
        <v>0</v>
      </c>
      <c r="BH174">
        <v>1141</v>
      </c>
      <c r="BI174">
        <v>0</v>
      </c>
      <c r="BJ174">
        <v>0</v>
      </c>
      <c r="BK174">
        <v>0</v>
      </c>
      <c r="BL174">
        <v>0</v>
      </c>
      <c r="BM174">
        <v>0</v>
      </c>
      <c r="BN174">
        <v>0</v>
      </c>
      <c r="BO174">
        <v>0</v>
      </c>
      <c r="BP174">
        <v>3.0651340996168581E-2</v>
      </c>
      <c r="BQ174">
        <v>0</v>
      </c>
      <c r="BR174">
        <v>0</v>
      </c>
      <c r="BS174">
        <v>0</v>
      </c>
      <c r="BT174">
        <v>0</v>
      </c>
      <c r="BU174">
        <v>0</v>
      </c>
      <c r="BV174">
        <v>0</v>
      </c>
      <c r="BW174">
        <v>0</v>
      </c>
      <c r="BX174">
        <v>0</v>
      </c>
      <c r="BY174">
        <v>0</v>
      </c>
      <c r="BZ174">
        <v>0</v>
      </c>
      <c r="CA174">
        <v>0</v>
      </c>
      <c r="CB174">
        <v>0</v>
      </c>
      <c r="CC174">
        <v>0</v>
      </c>
      <c r="CD174">
        <v>0</v>
      </c>
      <c r="CE174">
        <v>0</v>
      </c>
      <c r="CF174">
        <v>0</v>
      </c>
      <c r="CI174" s="39">
        <v>1141</v>
      </c>
      <c r="CJ174" s="39">
        <v>1</v>
      </c>
      <c r="CK174" s="2">
        <v>1141</v>
      </c>
      <c r="CL174" s="39">
        <v>1141</v>
      </c>
      <c r="CM174" s="39" t="s">
        <v>755</v>
      </c>
    </row>
    <row r="175" spans="4:92" x14ac:dyDescent="0.25">
      <c r="D175">
        <v>1143</v>
      </c>
      <c r="E175">
        <v>0</v>
      </c>
      <c r="F175">
        <v>0</v>
      </c>
      <c r="G175">
        <v>0</v>
      </c>
      <c r="H175">
        <v>0</v>
      </c>
      <c r="I175">
        <v>0</v>
      </c>
      <c r="J175">
        <v>0</v>
      </c>
      <c r="K175">
        <v>0</v>
      </c>
      <c r="L175">
        <v>0</v>
      </c>
      <c r="M175">
        <v>0</v>
      </c>
      <c r="N175">
        <v>0</v>
      </c>
      <c r="O175">
        <v>0</v>
      </c>
      <c r="P175">
        <v>0</v>
      </c>
      <c r="Q175">
        <v>0</v>
      </c>
      <c r="R175">
        <v>0</v>
      </c>
      <c r="S175">
        <v>0</v>
      </c>
      <c r="T175">
        <v>0</v>
      </c>
      <c r="U175">
        <v>0</v>
      </c>
      <c r="V175">
        <v>7.4074074071511911E-2</v>
      </c>
      <c r="W175">
        <v>0</v>
      </c>
      <c r="X175">
        <v>0</v>
      </c>
      <c r="Y175">
        <v>0</v>
      </c>
      <c r="Z175">
        <v>0</v>
      </c>
      <c r="AA175">
        <v>0</v>
      </c>
      <c r="AB175">
        <v>0</v>
      </c>
      <c r="AF175">
        <v>1143</v>
      </c>
      <c r="AG175">
        <v>0</v>
      </c>
      <c r="AH175">
        <v>0</v>
      </c>
      <c r="AI175">
        <v>0</v>
      </c>
      <c r="AJ175">
        <v>0</v>
      </c>
      <c r="AK175">
        <v>0</v>
      </c>
      <c r="AL175">
        <v>0</v>
      </c>
      <c r="AM175">
        <v>0</v>
      </c>
      <c r="AN175">
        <v>0</v>
      </c>
      <c r="AO175">
        <v>0</v>
      </c>
      <c r="AP175">
        <v>0</v>
      </c>
      <c r="AQ175">
        <v>0</v>
      </c>
      <c r="AR175">
        <v>0</v>
      </c>
      <c r="AS175">
        <v>0</v>
      </c>
      <c r="AT175">
        <v>0</v>
      </c>
      <c r="AU175">
        <v>0</v>
      </c>
      <c r="AV175">
        <v>0</v>
      </c>
      <c r="AW175">
        <v>0</v>
      </c>
      <c r="AX175">
        <v>7.4074074071511911E-2</v>
      </c>
      <c r="AY175">
        <v>0</v>
      </c>
      <c r="AZ175">
        <v>0</v>
      </c>
      <c r="BA175">
        <v>0</v>
      </c>
      <c r="BB175">
        <v>0</v>
      </c>
      <c r="BC175">
        <v>0</v>
      </c>
      <c r="BD175">
        <v>0</v>
      </c>
      <c r="BH175">
        <v>1143</v>
      </c>
      <c r="BI175">
        <v>0</v>
      </c>
      <c r="BJ175">
        <v>0</v>
      </c>
      <c r="BK175">
        <v>0</v>
      </c>
      <c r="BL175">
        <v>0</v>
      </c>
      <c r="BM175">
        <v>0</v>
      </c>
      <c r="BN175">
        <v>0</v>
      </c>
      <c r="BO175">
        <v>0</v>
      </c>
      <c r="BP175">
        <v>0</v>
      </c>
      <c r="BQ175">
        <v>0</v>
      </c>
      <c r="BR175">
        <v>0</v>
      </c>
      <c r="BS175">
        <v>0</v>
      </c>
      <c r="BT175">
        <v>0</v>
      </c>
      <c r="BU175">
        <v>0</v>
      </c>
      <c r="BV175">
        <v>0</v>
      </c>
      <c r="BW175">
        <v>0</v>
      </c>
      <c r="BX175">
        <v>0</v>
      </c>
      <c r="BY175">
        <v>0</v>
      </c>
      <c r="BZ175">
        <v>7.4074074071511911E-2</v>
      </c>
      <c r="CA175">
        <v>0</v>
      </c>
      <c r="CB175">
        <v>0</v>
      </c>
      <c r="CC175">
        <v>0</v>
      </c>
      <c r="CD175">
        <v>0</v>
      </c>
      <c r="CE175">
        <v>0</v>
      </c>
      <c r="CF175">
        <v>0</v>
      </c>
      <c r="CI175" s="39">
        <v>1143</v>
      </c>
      <c r="CJ175" s="39">
        <v>1</v>
      </c>
      <c r="CK175" s="2">
        <v>1143</v>
      </c>
      <c r="CL175" s="39">
        <v>1143</v>
      </c>
      <c r="CM175" s="39" t="s">
        <v>756</v>
      </c>
    </row>
    <row r="176" spans="4:92" x14ac:dyDescent="0.25">
      <c r="D176">
        <v>1144</v>
      </c>
      <c r="E176">
        <v>0</v>
      </c>
      <c r="F176">
        <v>0</v>
      </c>
      <c r="G176">
        <v>0</v>
      </c>
      <c r="H176">
        <v>0</v>
      </c>
      <c r="I176">
        <v>0.11428571428186518</v>
      </c>
      <c r="J176">
        <v>0</v>
      </c>
      <c r="K176">
        <v>0</v>
      </c>
      <c r="L176">
        <v>0</v>
      </c>
      <c r="M176">
        <v>0</v>
      </c>
      <c r="N176">
        <v>0</v>
      </c>
      <c r="O176">
        <v>0</v>
      </c>
      <c r="P176">
        <v>0</v>
      </c>
      <c r="Q176">
        <v>0</v>
      </c>
      <c r="R176">
        <v>0</v>
      </c>
      <c r="S176">
        <v>0</v>
      </c>
      <c r="T176">
        <v>0</v>
      </c>
      <c r="U176">
        <v>0</v>
      </c>
      <c r="V176">
        <v>0</v>
      </c>
      <c r="W176">
        <v>0</v>
      </c>
      <c r="X176">
        <v>0</v>
      </c>
      <c r="Y176">
        <v>0</v>
      </c>
      <c r="Z176">
        <v>0</v>
      </c>
      <c r="AA176">
        <v>0</v>
      </c>
      <c r="AB176">
        <v>0</v>
      </c>
      <c r="AF176">
        <v>1144</v>
      </c>
      <c r="AG176">
        <v>0</v>
      </c>
      <c r="AH176">
        <v>0</v>
      </c>
      <c r="AI176">
        <v>0</v>
      </c>
      <c r="AJ176">
        <v>0</v>
      </c>
      <c r="AK176">
        <v>0.11428571428186518</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H176">
        <v>1144</v>
      </c>
      <c r="BI176">
        <v>0</v>
      </c>
      <c r="BJ176">
        <v>0</v>
      </c>
      <c r="BK176">
        <v>0</v>
      </c>
      <c r="BL176">
        <v>0</v>
      </c>
      <c r="BM176">
        <v>0.11428571428186518</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I176" s="39">
        <v>1144</v>
      </c>
      <c r="CJ176" s="39">
        <v>1</v>
      </c>
      <c r="CK176" s="2">
        <v>1144</v>
      </c>
      <c r="CL176" s="39">
        <v>1144</v>
      </c>
      <c r="CM176" s="39" t="s">
        <v>757</v>
      </c>
    </row>
    <row r="179" spans="2:87" x14ac:dyDescent="0.25">
      <c r="B179" t="s">
        <v>888</v>
      </c>
      <c r="D179" t="s">
        <v>889</v>
      </c>
    </row>
    <row r="180" spans="2:87" x14ac:dyDescent="0.25">
      <c r="D180" t="s">
        <v>890</v>
      </c>
      <c r="AD180" t="s">
        <v>855</v>
      </c>
      <c r="AF180" t="s">
        <v>890</v>
      </c>
      <c r="BF180" t="s">
        <v>855</v>
      </c>
      <c r="BH180" t="s">
        <v>890</v>
      </c>
      <c r="CI180" s="39" t="s">
        <v>890</v>
      </c>
    </row>
    <row r="181" spans="2:87" x14ac:dyDescent="0.25">
      <c r="D181">
        <v>20180912</v>
      </c>
      <c r="E181" s="5"/>
      <c r="F181" s="5"/>
      <c r="G181" s="5"/>
      <c r="H181" s="5"/>
      <c r="I181" s="5"/>
      <c r="J181" s="5"/>
      <c r="K181" s="5"/>
      <c r="L181" s="5"/>
      <c r="M181" s="5"/>
      <c r="N181" s="5"/>
      <c r="O181" s="5"/>
      <c r="P181" s="5"/>
      <c r="Q181" s="5"/>
      <c r="R181" s="5"/>
      <c r="S181" s="5"/>
      <c r="T181" s="5"/>
      <c r="U181" s="5"/>
      <c r="V181" s="5"/>
      <c r="W181" s="5"/>
      <c r="X181" s="5"/>
      <c r="Y181" s="5"/>
      <c r="Z181" s="5"/>
      <c r="AA181" s="5"/>
      <c r="AB181" s="5"/>
      <c r="AD181" t="s">
        <v>856</v>
      </c>
      <c r="AF181">
        <v>20180912</v>
      </c>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F181" t="s">
        <v>856</v>
      </c>
      <c r="BH181">
        <v>20180912</v>
      </c>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I181" s="39">
        <v>20180912</v>
      </c>
    </row>
    <row r="182" spans="2:87" x14ac:dyDescent="0.25">
      <c r="D182" s="18" t="s">
        <v>895</v>
      </c>
      <c r="E182" s="18">
        <f>COUNTIF(E2:E176,"&lt;&gt;0")</f>
        <v>35</v>
      </c>
      <c r="F182" s="18">
        <f t="shared" ref="F182:AB182" si="0">COUNTIF(F2:F176,"&lt;&gt;0")</f>
        <v>27</v>
      </c>
      <c r="G182" s="18">
        <f t="shared" si="0"/>
        <v>28</v>
      </c>
      <c r="H182" s="18">
        <f t="shared" si="0"/>
        <v>27</v>
      </c>
      <c r="I182" s="18">
        <f t="shared" si="0"/>
        <v>30</v>
      </c>
      <c r="J182" s="18">
        <f t="shared" si="0"/>
        <v>32</v>
      </c>
      <c r="K182" s="18">
        <f t="shared" si="0"/>
        <v>32</v>
      </c>
      <c r="L182" s="18">
        <f t="shared" si="0"/>
        <v>43</v>
      </c>
      <c r="M182" s="18">
        <f t="shared" si="0"/>
        <v>33</v>
      </c>
      <c r="N182" s="18">
        <f t="shared" si="0"/>
        <v>31</v>
      </c>
      <c r="O182" s="18">
        <f t="shared" si="0"/>
        <v>31</v>
      </c>
      <c r="P182" s="18">
        <f t="shared" si="0"/>
        <v>34</v>
      </c>
      <c r="Q182" s="18">
        <f t="shared" si="0"/>
        <v>37</v>
      </c>
      <c r="R182" s="18">
        <f t="shared" si="0"/>
        <v>40</v>
      </c>
      <c r="S182" s="18">
        <f t="shared" si="0"/>
        <v>38</v>
      </c>
      <c r="T182" s="18">
        <f t="shared" si="0"/>
        <v>29</v>
      </c>
      <c r="U182" s="18">
        <f t="shared" si="0"/>
        <v>40</v>
      </c>
      <c r="V182" s="18">
        <f t="shared" si="0"/>
        <v>34</v>
      </c>
      <c r="W182" s="18">
        <f t="shared" si="0"/>
        <v>35</v>
      </c>
      <c r="X182" s="18">
        <f t="shared" si="0"/>
        <v>43</v>
      </c>
      <c r="Y182" s="18">
        <f t="shared" si="0"/>
        <v>40</v>
      </c>
      <c r="Z182" s="18">
        <f t="shared" si="0"/>
        <v>32</v>
      </c>
      <c r="AA182" s="18">
        <f t="shared" si="0"/>
        <v>39</v>
      </c>
      <c r="AB182" s="18">
        <f t="shared" si="0"/>
        <v>28</v>
      </c>
      <c r="AF182" s="18" t="s">
        <v>895</v>
      </c>
      <c r="AG182" s="18">
        <f>COUNTIF(AG2:AG176,"&lt;&gt;0")</f>
        <v>27</v>
      </c>
      <c r="AH182" s="18">
        <f t="shared" ref="AH182:AT182" si="1">COUNTIF(AH2:AH176,"&lt;&gt;0")</f>
        <v>19</v>
      </c>
      <c r="AI182" s="18">
        <f t="shared" si="1"/>
        <v>19</v>
      </c>
      <c r="AJ182" s="18">
        <f t="shared" si="1"/>
        <v>19</v>
      </c>
      <c r="AK182" s="18">
        <f t="shared" si="1"/>
        <v>21</v>
      </c>
      <c r="AL182" s="18">
        <f t="shared" si="1"/>
        <v>22</v>
      </c>
      <c r="AM182" s="18">
        <f t="shared" si="1"/>
        <v>22</v>
      </c>
      <c r="AN182" s="18">
        <f t="shared" si="1"/>
        <v>33</v>
      </c>
      <c r="AO182" s="18">
        <f t="shared" si="1"/>
        <v>23</v>
      </c>
      <c r="AP182" s="18">
        <f t="shared" si="1"/>
        <v>21</v>
      </c>
      <c r="AQ182" s="18">
        <f t="shared" si="1"/>
        <v>22</v>
      </c>
      <c r="AR182" s="18">
        <f t="shared" si="1"/>
        <v>24</v>
      </c>
      <c r="AS182" s="18">
        <f t="shared" si="1"/>
        <v>27</v>
      </c>
      <c r="AT182" s="18">
        <f t="shared" si="1"/>
        <v>29</v>
      </c>
      <c r="AU182" s="18">
        <f t="shared" ref="AU182:BD182" si="2">COUNTIF(AU2:AU176,"&lt;&gt;0")</f>
        <v>28</v>
      </c>
      <c r="AV182" s="18">
        <f t="shared" si="2"/>
        <v>20</v>
      </c>
      <c r="AW182" s="18">
        <f t="shared" si="2"/>
        <v>30</v>
      </c>
      <c r="AX182" s="18">
        <f t="shared" si="2"/>
        <v>25</v>
      </c>
      <c r="AY182" s="18">
        <f t="shared" si="2"/>
        <v>27</v>
      </c>
      <c r="AZ182" s="18">
        <f t="shared" si="2"/>
        <v>34</v>
      </c>
      <c r="BA182" s="18">
        <f t="shared" si="2"/>
        <v>31</v>
      </c>
      <c r="BB182" s="18">
        <f t="shared" si="2"/>
        <v>23</v>
      </c>
      <c r="BC182" s="18">
        <f t="shared" si="2"/>
        <v>30</v>
      </c>
      <c r="BD182" s="18">
        <f t="shared" si="2"/>
        <v>19</v>
      </c>
      <c r="BF182" t="s">
        <v>857</v>
      </c>
      <c r="BH182" s="18" t="s">
        <v>895</v>
      </c>
      <c r="BI182" s="18">
        <f>COUNTIF(BI2:BI176,"&lt;&gt;0")</f>
        <v>11</v>
      </c>
      <c r="BJ182" s="18">
        <f t="shared" ref="BJ182:CE182" si="3">COUNTIF(BJ2:BJ176,"&lt;&gt;0")</f>
        <v>4</v>
      </c>
      <c r="BK182" s="18">
        <f t="shared" si="3"/>
        <v>2</v>
      </c>
      <c r="BL182" s="18">
        <f t="shared" si="3"/>
        <v>3</v>
      </c>
      <c r="BM182" s="18">
        <f t="shared" si="3"/>
        <v>5</v>
      </c>
      <c r="BN182" s="18">
        <f t="shared" si="3"/>
        <v>5</v>
      </c>
      <c r="BO182" s="18">
        <f t="shared" si="3"/>
        <v>5</v>
      </c>
      <c r="BP182" s="18">
        <f t="shared" si="3"/>
        <v>15</v>
      </c>
      <c r="BQ182" s="18">
        <f t="shared" si="3"/>
        <v>6</v>
      </c>
      <c r="BR182" s="18">
        <f t="shared" si="3"/>
        <v>4</v>
      </c>
      <c r="BS182" s="18">
        <f t="shared" si="3"/>
        <v>6</v>
      </c>
      <c r="BT182" s="18">
        <f t="shared" si="3"/>
        <v>7</v>
      </c>
      <c r="BU182" s="18">
        <f t="shared" si="3"/>
        <v>12</v>
      </c>
      <c r="BV182" s="18">
        <f t="shared" si="3"/>
        <v>11</v>
      </c>
      <c r="BW182" s="18">
        <f t="shared" si="3"/>
        <v>11</v>
      </c>
      <c r="BX182" s="18">
        <f t="shared" si="3"/>
        <v>4</v>
      </c>
      <c r="BY182" s="18">
        <f t="shared" si="3"/>
        <v>13</v>
      </c>
      <c r="BZ182" s="18">
        <f t="shared" si="3"/>
        <v>9</v>
      </c>
      <c r="CA182" s="18">
        <f t="shared" si="3"/>
        <v>10</v>
      </c>
      <c r="CB182" s="18">
        <f t="shared" si="3"/>
        <v>19</v>
      </c>
      <c r="CC182" s="18">
        <f t="shared" si="3"/>
        <v>15</v>
      </c>
      <c r="CD182" s="18">
        <f t="shared" si="3"/>
        <v>7</v>
      </c>
      <c r="CE182" s="18">
        <f t="shared" si="3"/>
        <v>14</v>
      </c>
      <c r="CF182" s="18">
        <f>COUNTIF(CF2:CF176,"&lt;&gt;0")</f>
        <v>2</v>
      </c>
      <c r="CI182" s="40" t="s">
        <v>895</v>
      </c>
    </row>
    <row r="183" spans="2:87" x14ac:dyDescent="0.25">
      <c r="D183" s="18" t="s">
        <v>896</v>
      </c>
      <c r="E183" s="2" t="s">
        <v>51</v>
      </c>
      <c r="F183" s="2" t="s">
        <v>52</v>
      </c>
      <c r="G183" s="2" t="s">
        <v>53</v>
      </c>
      <c r="H183" s="2" t="s">
        <v>54</v>
      </c>
      <c r="I183" s="2" t="s">
        <v>55</v>
      </c>
      <c r="J183" s="2" t="s">
        <v>56</v>
      </c>
      <c r="K183" s="2" t="s">
        <v>57</v>
      </c>
      <c r="L183" s="2" t="s">
        <v>58</v>
      </c>
      <c r="M183" s="2" t="s">
        <v>59</v>
      </c>
      <c r="N183" s="2" t="s">
        <v>60</v>
      </c>
      <c r="O183" s="2" t="s">
        <v>61</v>
      </c>
      <c r="P183" s="2" t="s">
        <v>62</v>
      </c>
      <c r="Q183" s="2" t="s">
        <v>63</v>
      </c>
      <c r="R183" s="2" t="s">
        <v>64</v>
      </c>
      <c r="S183" s="2" t="s">
        <v>65</v>
      </c>
      <c r="T183" s="2" t="s">
        <v>66</v>
      </c>
      <c r="U183" s="2" t="s">
        <v>67</v>
      </c>
      <c r="V183" s="2" t="s">
        <v>68</v>
      </c>
      <c r="W183" s="2" t="s">
        <v>69</v>
      </c>
      <c r="X183" s="2" t="s">
        <v>70</v>
      </c>
      <c r="Y183" s="2" t="s">
        <v>71</v>
      </c>
      <c r="Z183" s="2" t="s">
        <v>72</v>
      </c>
      <c r="AA183" s="2" t="s">
        <v>73</v>
      </c>
      <c r="AB183" s="2" t="s">
        <v>891</v>
      </c>
      <c r="AF183" s="18" t="s">
        <v>896</v>
      </c>
      <c r="AG183" s="2" t="s">
        <v>51</v>
      </c>
      <c r="AH183" s="2" t="s">
        <v>52</v>
      </c>
      <c r="AI183" s="2" t="s">
        <v>53</v>
      </c>
      <c r="AJ183" s="2" t="s">
        <v>54</v>
      </c>
      <c r="AK183" s="2" t="s">
        <v>55</v>
      </c>
      <c r="AL183" s="2" t="s">
        <v>56</v>
      </c>
      <c r="AM183" s="2" t="s">
        <v>57</v>
      </c>
      <c r="AN183" s="2" t="s">
        <v>58</v>
      </c>
      <c r="AO183" s="2" t="s">
        <v>59</v>
      </c>
      <c r="AP183" s="2" t="s">
        <v>60</v>
      </c>
      <c r="AQ183" s="2" t="s">
        <v>61</v>
      </c>
      <c r="AR183" s="2" t="s">
        <v>62</v>
      </c>
      <c r="AS183" s="2" t="s">
        <v>63</v>
      </c>
      <c r="AT183" s="2" t="s">
        <v>64</v>
      </c>
      <c r="AU183" s="2" t="s">
        <v>65</v>
      </c>
      <c r="AV183" s="2" t="s">
        <v>66</v>
      </c>
      <c r="AW183" s="2" t="s">
        <v>67</v>
      </c>
      <c r="AX183" s="2" t="s">
        <v>68</v>
      </c>
      <c r="AY183" s="2" t="s">
        <v>69</v>
      </c>
      <c r="AZ183" s="2" t="s">
        <v>70</v>
      </c>
      <c r="BA183" s="2" t="s">
        <v>71</v>
      </c>
      <c r="BB183" s="2" t="s">
        <v>72</v>
      </c>
      <c r="BC183" s="2" t="s">
        <v>73</v>
      </c>
      <c r="BD183" s="2" t="s">
        <v>891</v>
      </c>
      <c r="BH183" s="18" t="s">
        <v>896</v>
      </c>
      <c r="BI183" s="2" t="s">
        <v>51</v>
      </c>
      <c r="BJ183" s="2" t="s">
        <v>52</v>
      </c>
      <c r="BK183" s="2" t="s">
        <v>53</v>
      </c>
      <c r="BL183" s="2" t="s">
        <v>54</v>
      </c>
      <c r="BM183" s="2" t="s">
        <v>55</v>
      </c>
      <c r="BN183" s="2" t="s">
        <v>56</v>
      </c>
      <c r="BO183" s="2" t="s">
        <v>57</v>
      </c>
      <c r="BP183" s="2" t="s">
        <v>58</v>
      </c>
      <c r="BQ183" s="2" t="s">
        <v>59</v>
      </c>
      <c r="BR183" s="2" t="s">
        <v>60</v>
      </c>
      <c r="BS183" s="2" t="s">
        <v>61</v>
      </c>
      <c r="BT183" s="2" t="s">
        <v>62</v>
      </c>
      <c r="BU183" s="2" t="s">
        <v>63</v>
      </c>
      <c r="BV183" s="2" t="s">
        <v>64</v>
      </c>
      <c r="BW183" s="2" t="s">
        <v>65</v>
      </c>
      <c r="BX183" s="2" t="s">
        <v>66</v>
      </c>
      <c r="BY183" s="2" t="s">
        <v>67</v>
      </c>
      <c r="BZ183" s="2" t="s">
        <v>68</v>
      </c>
      <c r="CA183" s="2" t="s">
        <v>69</v>
      </c>
      <c r="CB183" s="2" t="s">
        <v>70</v>
      </c>
      <c r="CC183" s="2" t="s">
        <v>71</v>
      </c>
      <c r="CD183" s="2" t="s">
        <v>72</v>
      </c>
      <c r="CE183" s="2" t="s">
        <v>73</v>
      </c>
      <c r="CF183" s="2" t="s">
        <v>891</v>
      </c>
      <c r="CI183" s="40" t="s">
        <v>896</v>
      </c>
    </row>
    <row r="184" spans="2:87" x14ac:dyDescent="0.25">
      <c r="D184" s="19" t="s">
        <v>31</v>
      </c>
      <c r="E184" s="19">
        <f t="array" ref="E184">SUM(ABS(E2:E176))</f>
        <v>5.9578947368420589</v>
      </c>
      <c r="F184" s="19">
        <f t="array" ref="F184">SUM(ABS(F2:F176))</f>
        <v>7.3584905660377435</v>
      </c>
      <c r="G184" s="19">
        <f t="array" ref="G184">SUM(ABS(G2:G176))</f>
        <v>6.0373831774262507</v>
      </c>
      <c r="H184" s="19">
        <f t="array" ref="H184">SUM(ABS(H2:H176))</f>
        <v>6.2999999999998861</v>
      </c>
      <c r="I184" s="19">
        <f t="array" ref="I184">SUM(ABS(I2:I176))</f>
        <v>6.7428571426974546</v>
      </c>
      <c r="J184" s="19">
        <f t="array" ref="J184">SUM(ABS(J2:J176))</f>
        <v>5.9148936170213693</v>
      </c>
      <c r="K184" s="19">
        <f t="array" ref="K184">SUM(ABS(K2:K176))</f>
        <v>6.0000000000000311</v>
      </c>
      <c r="L184" s="19">
        <f t="array" ref="L184">SUM(ABS(L2:L176))</f>
        <v>6.3524904214559417</v>
      </c>
      <c r="M184" s="19">
        <f t="array" ref="M184">SUM(ABS(M2:M176))</f>
        <v>6.421052631578946</v>
      </c>
      <c r="N184" s="19">
        <f t="array" ref="N184">SUM(ABS(N2:N176))</f>
        <v>5.6462585034011514</v>
      </c>
      <c r="O184" s="19">
        <f t="array" ref="O184">SUM(ABS(O2:O176))</f>
        <v>6.1758241758243146</v>
      </c>
      <c r="P184" s="19">
        <f t="array" ref="P184">SUM(ABS(P2:P176))</f>
        <v>5.5952380952381482</v>
      </c>
      <c r="Q184" s="19">
        <f t="array" ref="Q184">SUM(ABS(Q2:Q176))</f>
        <v>6.4097560975609129</v>
      </c>
      <c r="R184" s="19">
        <f t="array" ref="R184">SUM(ABS(R2:R176))</f>
        <v>6.0727272727272492</v>
      </c>
      <c r="S184" s="19">
        <f t="array" ref="S184">SUM(ABS(S2:S176))</f>
        <v>6.26315789473687</v>
      </c>
      <c r="T184" s="19">
        <f t="array" ref="T184">SUM(ABS(T2:T176))</f>
        <v>6.3684210524660418</v>
      </c>
      <c r="U184" s="19">
        <f t="array" ref="U184">SUM(ABS(U2:U176))</f>
        <v>6.600938967136317</v>
      </c>
      <c r="V184" s="19">
        <f t="array" ref="V184">SUM(ABS(V2:V176))</f>
        <v>6.7407407405769169</v>
      </c>
      <c r="W184" s="19">
        <f t="array" ref="W184">SUM(ABS(W2:W176))</f>
        <v>5.949367088607584</v>
      </c>
      <c r="X184" s="19">
        <f t="array" ref="X184">SUM(ABS(X2:X176))</f>
        <v>6.608695652173969</v>
      </c>
      <c r="Y184" s="19">
        <f t="array" ref="Y184">SUM(ABS(Y2:Y176))</f>
        <v>6.0958083832336127</v>
      </c>
      <c r="Z184" s="19">
        <f t="array" ref="Z184">SUM(ABS(Z2:Z176))</f>
        <v>6.8791208787465834</v>
      </c>
      <c r="AA184" s="19">
        <f t="array" ref="AA184">SUM(ABS(AA2:AA176))</f>
        <v>6.0563380281690238</v>
      </c>
      <c r="AB184" s="19">
        <f t="array" ref="AB184">SUM(ABS(AB2:AB176))</f>
        <v>5.8657718120805242</v>
      </c>
      <c r="AF184" s="19" t="s">
        <v>31</v>
      </c>
      <c r="AG184" s="19">
        <v>5.9578947368420589</v>
      </c>
      <c r="AH184" s="19">
        <v>7.3584905660377435</v>
      </c>
      <c r="AI184" s="19">
        <v>6.0373831774262507</v>
      </c>
      <c r="AJ184" s="19">
        <v>6.2999999999998861</v>
      </c>
      <c r="AK184" s="19">
        <v>6.7428571426974546</v>
      </c>
      <c r="AL184" s="19">
        <v>5.9148936170213693</v>
      </c>
      <c r="AM184" s="19">
        <v>6.0000000000000311</v>
      </c>
      <c r="AN184" s="19">
        <v>6.3524904214559417</v>
      </c>
      <c r="AO184" s="19">
        <v>6.421052631578946</v>
      </c>
      <c r="AP184" s="19">
        <v>5.6462585034011514</v>
      </c>
      <c r="AQ184" s="19">
        <v>6.1758241758243146</v>
      </c>
      <c r="AR184" s="19">
        <v>5.5952380952381482</v>
      </c>
      <c r="AS184" s="19">
        <v>6.4097560975609129</v>
      </c>
      <c r="AT184" s="19">
        <v>6.0727272727272492</v>
      </c>
      <c r="AU184" s="19">
        <v>6.26315789473687</v>
      </c>
      <c r="AV184" s="19">
        <v>6.3684210524660418</v>
      </c>
      <c r="AW184" s="19">
        <v>6.600938967136317</v>
      </c>
      <c r="AX184" s="19">
        <v>6.7407407405769169</v>
      </c>
      <c r="AY184" s="19">
        <v>5.949367088607584</v>
      </c>
      <c r="AZ184" s="19">
        <v>6.608695652173969</v>
      </c>
      <c r="BA184" s="19">
        <v>6.0958083832336127</v>
      </c>
      <c r="BB184" s="19">
        <v>6.8791208787465834</v>
      </c>
      <c r="BC184" s="19">
        <v>6.0563380281690238</v>
      </c>
      <c r="BD184" s="19">
        <v>5.8657718120805242</v>
      </c>
      <c r="BH184" s="19" t="s">
        <v>31</v>
      </c>
      <c r="BI184" s="19">
        <f t="array" ref="BI184">SUM(ABS(BI2:BI176))</f>
        <v>0.50526315789473697</v>
      </c>
      <c r="BJ184" s="19">
        <f t="array" ref="BJ184">SUM(ABS(BJ2:BJ176))</f>
        <v>0.60377358490566035</v>
      </c>
      <c r="BK184" s="19">
        <f t="array" ref="BK184">SUM(ABS(BK2:BK176))</f>
        <v>0.14953271027504861</v>
      </c>
      <c r="BL184" s="19">
        <f t="array" ref="BL184">SUM(ABS(BL2:BL176))</f>
        <v>0.30000000000000004</v>
      </c>
      <c r="BM184" s="19">
        <f t="array" ref="BM184">SUM(ABS(BM2:BM176))</f>
        <v>0.5714285714093259</v>
      </c>
      <c r="BN184" s="19">
        <f t="array" ref="BN184">SUM(ABS(BN2:BN176))</f>
        <v>0.34042553191489355</v>
      </c>
      <c r="BO184" s="19">
        <f t="array" ref="BO184">SUM(ABS(BO2:BO176))</f>
        <v>0.39603960396039595</v>
      </c>
      <c r="BP184" s="19">
        <f t="array" ref="BP184">SUM(ABS(BP2:BP176))</f>
        <v>0.55172413793103448</v>
      </c>
      <c r="BQ184" s="19">
        <f t="array" ref="BQ184">SUM(ABS(BQ2:BQ176))</f>
        <v>0.58947368421052659</v>
      </c>
      <c r="BR184" s="19">
        <f t="array" ref="BR184">SUM(ABS(BR2:BR176))</f>
        <v>0.21768707482993194</v>
      </c>
      <c r="BS184" s="19">
        <f t="array" ref="BS184">SUM(ABS(BS2:BS176))</f>
        <v>0.52747252747252749</v>
      </c>
      <c r="BT184" s="19">
        <f t="array" ref="BT184">SUM(ABS(BT2:BT176))</f>
        <v>0.33333333333333326</v>
      </c>
      <c r="BU184" s="19">
        <f t="array" ref="BU184">SUM(ABS(BU2:BU176))</f>
        <v>0.54634146341463419</v>
      </c>
      <c r="BV184" s="19">
        <f t="array" ref="BV184">SUM(ABS(BV2:BV176))</f>
        <v>0.63030303030303092</v>
      </c>
      <c r="BW184" s="19">
        <f t="array" ref="BW184">SUM(ABS(BW2:BW176))</f>
        <v>0.45614035087719296</v>
      </c>
      <c r="BX184" s="19">
        <f t="array" ref="BX184">SUM(ABS(BX2:BX176))</f>
        <v>0.42105263156299527</v>
      </c>
      <c r="BY184" s="19">
        <f t="array" ref="BY184">SUM(ABS(BY2:BY176))</f>
        <v>0.56338028169014076</v>
      </c>
      <c r="BZ184" s="19">
        <f t="array" ref="BZ184">SUM(ABS(BZ2:BZ176))</f>
        <v>0.66666666664360719</v>
      </c>
      <c r="CA184" s="19">
        <f t="array" ref="CA184">SUM(ABS(CA2:CA176))</f>
        <v>0.60759493670886089</v>
      </c>
      <c r="CB184" s="19">
        <f t="array" ref="CB184">SUM(ABS(CB2:CB176))</f>
        <v>0.93478260869565211</v>
      </c>
      <c r="CC184" s="19">
        <f t="array" ref="CC184">SUM(ABS(CC2:CC176))</f>
        <v>0.71856287425149712</v>
      </c>
      <c r="CD184" s="19">
        <f t="array" ref="CD184">SUM(ABS(CD2:CD176))</f>
        <v>0.87912087905341663</v>
      </c>
      <c r="CE184" s="19">
        <f t="array" ref="CE184">SUM(ABS(CE2:CE176))</f>
        <v>0.56338028169014076</v>
      </c>
      <c r="CF184" s="19">
        <f t="array" ref="CF184">SUM(ABS(CF2:CF176))</f>
        <v>0.10738255033557048</v>
      </c>
      <c r="CI184" s="41" t="s">
        <v>31</v>
      </c>
    </row>
    <row r="185" spans="2:87" x14ac:dyDescent="0.25">
      <c r="D185" s="66" t="s">
        <v>6240</v>
      </c>
      <c r="AF185" s="66" t="s">
        <v>6240</v>
      </c>
      <c r="BH185" s="66" t="s">
        <v>6240</v>
      </c>
    </row>
    <row r="187" spans="2:87" x14ac:dyDescent="0.25">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row>
    <row r="190" spans="2:87" x14ac:dyDescent="0.25">
      <c r="B190" t="s">
        <v>6242</v>
      </c>
      <c r="D190" t="s">
        <v>6244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E8843-9A53-4ADE-902A-A91DFF9D18B8}">
  <dimension ref="A1:BJ191"/>
  <sheetViews>
    <sheetView workbookViewId="0"/>
  </sheetViews>
  <sheetFormatPr defaultRowHeight="15" x14ac:dyDescent="0.25"/>
  <cols>
    <col min="1" max="2" width="9.140625" style="64"/>
    <col min="55" max="55" width="9.140625" style="39"/>
  </cols>
  <sheetData>
    <row r="1" spans="1:62" x14ac:dyDescent="0.25">
      <c r="C1" t="s">
        <v>758</v>
      </c>
      <c r="D1" t="s">
        <v>51</v>
      </c>
      <c r="E1" t="s">
        <v>52</v>
      </c>
      <c r="F1" t="s">
        <v>53</v>
      </c>
      <c r="G1" t="s">
        <v>54</v>
      </c>
      <c r="H1" t="s">
        <v>74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D1" t="s">
        <v>758</v>
      </c>
      <c r="AE1" t="s">
        <v>51</v>
      </c>
      <c r="AF1" t="s">
        <v>52</v>
      </c>
      <c r="AG1" t="s">
        <v>53</v>
      </c>
      <c r="AH1" t="s">
        <v>54</v>
      </c>
      <c r="AI1" t="s">
        <v>74</v>
      </c>
      <c r="AJ1" t="s">
        <v>55</v>
      </c>
      <c r="AK1" t="s">
        <v>56</v>
      </c>
      <c r="AL1" t="s">
        <v>57</v>
      </c>
      <c r="AM1" t="s">
        <v>58</v>
      </c>
      <c r="AN1" t="s">
        <v>59</v>
      </c>
      <c r="AO1" t="s">
        <v>60</v>
      </c>
      <c r="AP1" t="s">
        <v>61</v>
      </c>
      <c r="AQ1" t="s">
        <v>62</v>
      </c>
      <c r="AR1" t="s">
        <v>63</v>
      </c>
      <c r="AS1" t="s">
        <v>64</v>
      </c>
      <c r="AT1" t="s">
        <v>65</v>
      </c>
      <c r="AU1" t="s">
        <v>66</v>
      </c>
      <c r="AV1" t="s">
        <v>67</v>
      </c>
      <c r="AW1" t="s">
        <v>68</v>
      </c>
      <c r="AX1" t="s">
        <v>69</v>
      </c>
      <c r="AY1" t="s">
        <v>70</v>
      </c>
      <c r="AZ1" t="s">
        <v>71</v>
      </c>
      <c r="BA1" t="s">
        <v>72</v>
      </c>
      <c r="BB1" t="s">
        <v>73</v>
      </c>
      <c r="BD1" t="s">
        <v>758</v>
      </c>
    </row>
    <row r="2" spans="1:62" x14ac:dyDescent="0.25">
      <c r="C2">
        <v>5</v>
      </c>
      <c r="D2">
        <v>0</v>
      </c>
      <c r="E2">
        <v>0</v>
      </c>
      <c r="F2">
        <v>0</v>
      </c>
      <c r="G2">
        <v>0</v>
      </c>
      <c r="H2">
        <v>0</v>
      </c>
      <c r="I2">
        <v>0</v>
      </c>
      <c r="J2">
        <v>-5.6737588652482268E-2</v>
      </c>
      <c r="K2">
        <v>0</v>
      </c>
      <c r="L2">
        <v>0</v>
      </c>
      <c r="M2">
        <v>0</v>
      </c>
      <c r="N2">
        <v>0</v>
      </c>
      <c r="O2">
        <v>0</v>
      </c>
      <c r="P2">
        <v>0</v>
      </c>
      <c r="Q2">
        <v>0</v>
      </c>
      <c r="R2">
        <v>0</v>
      </c>
      <c r="S2">
        <v>0</v>
      </c>
      <c r="T2">
        <v>0</v>
      </c>
      <c r="U2">
        <v>0</v>
      </c>
      <c r="V2">
        <v>0</v>
      </c>
      <c r="W2">
        <v>0</v>
      </c>
      <c r="X2">
        <v>0</v>
      </c>
      <c r="Y2">
        <v>0</v>
      </c>
      <c r="Z2">
        <v>0</v>
      </c>
      <c r="AA2">
        <v>0</v>
      </c>
      <c r="AD2">
        <v>5</v>
      </c>
      <c r="AE2">
        <v>0</v>
      </c>
      <c r="AF2">
        <v>0</v>
      </c>
      <c r="AG2">
        <v>0</v>
      </c>
      <c r="AH2">
        <v>0</v>
      </c>
      <c r="AI2">
        <v>0</v>
      </c>
      <c r="AJ2">
        <v>0</v>
      </c>
      <c r="AK2">
        <v>-5.6737588652482268E-2</v>
      </c>
      <c r="AL2">
        <v>0</v>
      </c>
      <c r="AM2">
        <v>0</v>
      </c>
      <c r="AN2">
        <v>0</v>
      </c>
      <c r="AO2">
        <v>0</v>
      </c>
      <c r="AP2">
        <v>0</v>
      </c>
      <c r="AQ2">
        <v>0</v>
      </c>
      <c r="AR2">
        <v>0</v>
      </c>
      <c r="AS2">
        <v>0</v>
      </c>
      <c r="AT2">
        <v>0</v>
      </c>
      <c r="AU2">
        <v>0</v>
      </c>
      <c r="AV2">
        <v>0</v>
      </c>
      <c r="AW2">
        <v>0</v>
      </c>
      <c r="AX2">
        <v>0</v>
      </c>
      <c r="AY2">
        <v>0</v>
      </c>
      <c r="AZ2">
        <v>0</v>
      </c>
      <c r="BA2">
        <v>0</v>
      </c>
      <c r="BB2">
        <v>0</v>
      </c>
      <c r="BD2">
        <v>5</v>
      </c>
      <c r="BE2" t="s">
        <v>765</v>
      </c>
      <c r="BF2" t="s">
        <v>766</v>
      </c>
      <c r="BG2" t="s">
        <v>767</v>
      </c>
      <c r="BH2" t="s">
        <v>227</v>
      </c>
      <c r="BI2" t="s">
        <v>227</v>
      </c>
    </row>
    <row r="3" spans="1:62" x14ac:dyDescent="0.25">
      <c r="A3" s="64" t="s">
        <v>6243</v>
      </c>
      <c r="C3">
        <v>10</v>
      </c>
      <c r="D3">
        <v>0</v>
      </c>
      <c r="E3">
        <v>0</v>
      </c>
      <c r="F3">
        <v>0</v>
      </c>
      <c r="G3">
        <v>0</v>
      </c>
      <c r="H3">
        <v>0</v>
      </c>
      <c r="I3">
        <v>0</v>
      </c>
      <c r="J3">
        <v>0</v>
      </c>
      <c r="K3">
        <v>0</v>
      </c>
      <c r="L3">
        <v>0</v>
      </c>
      <c r="M3">
        <v>0</v>
      </c>
      <c r="N3">
        <v>0</v>
      </c>
      <c r="O3">
        <v>8.791208791208803E-2</v>
      </c>
      <c r="P3">
        <v>0</v>
      </c>
      <c r="Q3">
        <v>0</v>
      </c>
      <c r="R3">
        <v>0</v>
      </c>
      <c r="S3">
        <v>0</v>
      </c>
      <c r="T3">
        <v>0</v>
      </c>
      <c r="U3">
        <v>0</v>
      </c>
      <c r="V3">
        <v>0</v>
      </c>
      <c r="W3">
        <v>0</v>
      </c>
      <c r="X3">
        <v>0</v>
      </c>
      <c r="Y3">
        <v>0</v>
      </c>
      <c r="Z3">
        <v>0</v>
      </c>
      <c r="AA3">
        <v>0</v>
      </c>
      <c r="AD3">
        <v>10</v>
      </c>
      <c r="AE3">
        <v>0</v>
      </c>
      <c r="AF3">
        <v>0</v>
      </c>
      <c r="AG3">
        <v>0</v>
      </c>
      <c r="AH3">
        <v>0</v>
      </c>
      <c r="AI3">
        <v>0</v>
      </c>
      <c r="AJ3">
        <v>0</v>
      </c>
      <c r="AK3">
        <v>0</v>
      </c>
      <c r="AL3">
        <v>0</v>
      </c>
      <c r="AM3">
        <v>0</v>
      </c>
      <c r="AN3">
        <v>0</v>
      </c>
      <c r="AO3">
        <v>0</v>
      </c>
      <c r="AP3">
        <v>8.791208791208803E-2</v>
      </c>
      <c r="AQ3">
        <v>0</v>
      </c>
      <c r="AR3">
        <v>0</v>
      </c>
      <c r="AS3">
        <v>0</v>
      </c>
      <c r="AT3">
        <v>0</v>
      </c>
      <c r="AU3">
        <v>0</v>
      </c>
      <c r="AV3">
        <v>0</v>
      </c>
      <c r="AW3">
        <v>0</v>
      </c>
      <c r="AX3">
        <v>0</v>
      </c>
      <c r="AY3">
        <v>0</v>
      </c>
      <c r="AZ3">
        <v>0</v>
      </c>
      <c r="BA3">
        <v>0</v>
      </c>
      <c r="BB3">
        <v>0</v>
      </c>
      <c r="BD3">
        <v>10</v>
      </c>
      <c r="BE3" t="s">
        <v>76</v>
      </c>
      <c r="BF3" t="s">
        <v>77</v>
      </c>
      <c r="BG3" t="s">
        <v>78</v>
      </c>
      <c r="BH3" t="s">
        <v>79</v>
      </c>
      <c r="BI3" t="s">
        <v>618</v>
      </c>
    </row>
    <row r="4" spans="1:62" x14ac:dyDescent="0.25">
      <c r="C4">
        <v>12</v>
      </c>
      <c r="D4">
        <v>0</v>
      </c>
      <c r="E4">
        <v>0</v>
      </c>
      <c r="F4">
        <v>0</v>
      </c>
      <c r="G4">
        <v>0</v>
      </c>
      <c r="H4">
        <v>0</v>
      </c>
      <c r="I4">
        <v>0</v>
      </c>
      <c r="J4">
        <v>0</v>
      </c>
      <c r="K4">
        <v>0</v>
      </c>
      <c r="L4">
        <v>0</v>
      </c>
      <c r="M4">
        <v>0</v>
      </c>
      <c r="N4">
        <v>0</v>
      </c>
      <c r="O4">
        <v>0</v>
      </c>
      <c r="P4">
        <v>0</v>
      </c>
      <c r="Q4">
        <v>0</v>
      </c>
      <c r="R4">
        <v>0</v>
      </c>
      <c r="S4">
        <v>0</v>
      </c>
      <c r="T4">
        <v>0</v>
      </c>
      <c r="U4">
        <v>0</v>
      </c>
      <c r="V4">
        <v>7.4074074074074042E-2</v>
      </c>
      <c r="W4">
        <v>0</v>
      </c>
      <c r="X4">
        <v>0</v>
      </c>
      <c r="Y4">
        <v>4.7904191616766456E-2</v>
      </c>
      <c r="Z4">
        <v>0</v>
      </c>
      <c r="AA4">
        <v>3.7558685446009391E-2</v>
      </c>
      <c r="AD4">
        <v>12</v>
      </c>
      <c r="AE4">
        <v>0</v>
      </c>
      <c r="AF4">
        <v>0</v>
      </c>
      <c r="AG4">
        <v>0</v>
      </c>
      <c r="AH4">
        <v>0</v>
      </c>
      <c r="AI4">
        <v>0</v>
      </c>
      <c r="AJ4">
        <v>0</v>
      </c>
      <c r="AK4">
        <v>0</v>
      </c>
      <c r="AL4">
        <v>0</v>
      </c>
      <c r="AM4">
        <v>0</v>
      </c>
      <c r="AN4">
        <v>0</v>
      </c>
      <c r="AO4">
        <v>0</v>
      </c>
      <c r="AP4">
        <v>0</v>
      </c>
      <c r="AQ4">
        <v>0</v>
      </c>
      <c r="AR4">
        <v>0</v>
      </c>
      <c r="AS4">
        <v>0</v>
      </c>
      <c r="AT4">
        <v>0</v>
      </c>
      <c r="AU4">
        <v>0</v>
      </c>
      <c r="AV4">
        <v>0</v>
      </c>
      <c r="AW4">
        <v>7.4074074074074042E-2</v>
      </c>
      <c r="AX4">
        <v>0</v>
      </c>
      <c r="AY4">
        <v>0</v>
      </c>
      <c r="AZ4">
        <v>4.7904191616766456E-2</v>
      </c>
      <c r="BA4">
        <v>0</v>
      </c>
      <c r="BB4">
        <v>3.7558685446009391E-2</v>
      </c>
      <c r="BD4">
        <v>12</v>
      </c>
      <c r="BE4" t="s">
        <v>80</v>
      </c>
      <c r="BF4" t="s">
        <v>81</v>
      </c>
      <c r="BG4" t="s">
        <v>82</v>
      </c>
      <c r="BH4" t="s">
        <v>83</v>
      </c>
      <c r="BI4" t="s">
        <v>83</v>
      </c>
    </row>
    <row r="5" spans="1:62" x14ac:dyDescent="0.25">
      <c r="C5">
        <v>24</v>
      </c>
      <c r="D5">
        <v>0</v>
      </c>
      <c r="E5">
        <v>0</v>
      </c>
      <c r="F5">
        <v>0</v>
      </c>
      <c r="G5">
        <v>0</v>
      </c>
      <c r="H5">
        <v>0</v>
      </c>
      <c r="I5">
        <v>0</v>
      </c>
      <c r="J5">
        <v>0</v>
      </c>
      <c r="K5">
        <v>0</v>
      </c>
      <c r="L5">
        <v>0</v>
      </c>
      <c r="M5">
        <v>0</v>
      </c>
      <c r="N5">
        <v>0</v>
      </c>
      <c r="O5">
        <v>0</v>
      </c>
      <c r="P5">
        <v>0</v>
      </c>
      <c r="Q5">
        <v>0</v>
      </c>
      <c r="R5">
        <v>-4.8484848484848485E-2</v>
      </c>
      <c r="S5">
        <v>0</v>
      </c>
      <c r="T5">
        <v>0</v>
      </c>
      <c r="U5">
        <v>0</v>
      </c>
      <c r="V5">
        <v>0</v>
      </c>
      <c r="W5">
        <v>0</v>
      </c>
      <c r="X5">
        <v>0</v>
      </c>
      <c r="Y5">
        <v>0</v>
      </c>
      <c r="Z5">
        <v>0</v>
      </c>
      <c r="AA5">
        <v>0</v>
      </c>
      <c r="AD5">
        <v>24</v>
      </c>
      <c r="AE5">
        <v>0</v>
      </c>
      <c r="AF5">
        <v>0</v>
      </c>
      <c r="AG5">
        <v>0</v>
      </c>
      <c r="AH5">
        <v>0</v>
      </c>
      <c r="AI5">
        <v>0</v>
      </c>
      <c r="AJ5">
        <v>0</v>
      </c>
      <c r="AK5">
        <v>0</v>
      </c>
      <c r="AL5">
        <v>0</v>
      </c>
      <c r="AM5">
        <v>0</v>
      </c>
      <c r="AN5">
        <v>0</v>
      </c>
      <c r="AO5">
        <v>0</v>
      </c>
      <c r="AP5">
        <v>0</v>
      </c>
      <c r="AQ5">
        <v>0</v>
      </c>
      <c r="AR5">
        <v>0</v>
      </c>
      <c r="AS5">
        <v>-4.8484848484848485E-2</v>
      </c>
      <c r="AT5">
        <v>0</v>
      </c>
      <c r="AU5">
        <v>0</v>
      </c>
      <c r="AV5">
        <v>0</v>
      </c>
      <c r="AW5">
        <v>0</v>
      </c>
      <c r="AX5">
        <v>0</v>
      </c>
      <c r="AY5">
        <v>0</v>
      </c>
      <c r="AZ5">
        <v>0</v>
      </c>
      <c r="BA5">
        <v>0</v>
      </c>
      <c r="BB5">
        <v>0</v>
      </c>
      <c r="BD5">
        <v>24</v>
      </c>
      <c r="BE5" t="s">
        <v>768</v>
      </c>
      <c r="BF5" t="s">
        <v>769</v>
      </c>
      <c r="BG5" t="s">
        <v>770</v>
      </c>
      <c r="BH5" t="s">
        <v>771</v>
      </c>
      <c r="BI5" t="s">
        <v>771</v>
      </c>
    </row>
    <row r="6" spans="1:62" x14ac:dyDescent="0.25">
      <c r="C6">
        <v>36</v>
      </c>
      <c r="D6">
        <v>0</v>
      </c>
      <c r="E6">
        <v>0</v>
      </c>
      <c r="F6">
        <v>0</v>
      </c>
      <c r="G6">
        <v>0</v>
      </c>
      <c r="H6">
        <v>0</v>
      </c>
      <c r="I6">
        <v>0</v>
      </c>
      <c r="J6">
        <v>0</v>
      </c>
      <c r="K6">
        <v>0</v>
      </c>
      <c r="L6">
        <v>3.0651340996168581E-2</v>
      </c>
      <c r="M6">
        <v>0</v>
      </c>
      <c r="N6">
        <v>0</v>
      </c>
      <c r="O6">
        <v>0</v>
      </c>
      <c r="P6">
        <v>0</v>
      </c>
      <c r="Q6">
        <v>0</v>
      </c>
      <c r="R6">
        <v>0</v>
      </c>
      <c r="S6">
        <v>0</v>
      </c>
      <c r="T6">
        <v>0</v>
      </c>
      <c r="U6">
        <v>0</v>
      </c>
      <c r="V6">
        <v>0</v>
      </c>
      <c r="W6">
        <v>0</v>
      </c>
      <c r="X6">
        <v>0</v>
      </c>
      <c r="Y6">
        <v>0</v>
      </c>
      <c r="Z6">
        <v>0</v>
      </c>
      <c r="AA6">
        <v>0</v>
      </c>
      <c r="AD6">
        <v>36</v>
      </c>
      <c r="AE6">
        <v>0</v>
      </c>
      <c r="AF6">
        <v>0</v>
      </c>
      <c r="AG6">
        <v>0</v>
      </c>
      <c r="AH6">
        <v>0</v>
      </c>
      <c r="AI6">
        <v>0</v>
      </c>
      <c r="AJ6">
        <v>0</v>
      </c>
      <c r="AK6">
        <v>0</v>
      </c>
      <c r="AL6">
        <v>0</v>
      </c>
      <c r="AM6">
        <v>3.0651340996168581E-2</v>
      </c>
      <c r="AN6">
        <v>0</v>
      </c>
      <c r="AO6">
        <v>0</v>
      </c>
      <c r="AP6">
        <v>0</v>
      </c>
      <c r="AQ6">
        <v>0</v>
      </c>
      <c r="AR6">
        <v>0</v>
      </c>
      <c r="AS6">
        <v>0</v>
      </c>
      <c r="AT6">
        <v>0</v>
      </c>
      <c r="AU6">
        <v>0</v>
      </c>
      <c r="AV6">
        <v>0</v>
      </c>
      <c r="AW6">
        <v>0</v>
      </c>
      <c r="AX6">
        <v>0</v>
      </c>
      <c r="AY6">
        <v>0</v>
      </c>
      <c r="AZ6">
        <v>0</v>
      </c>
      <c r="BA6">
        <v>0</v>
      </c>
      <c r="BB6">
        <v>0</v>
      </c>
      <c r="BD6">
        <v>36</v>
      </c>
      <c r="BE6" t="s">
        <v>88</v>
      </c>
      <c r="BF6" t="s">
        <v>89</v>
      </c>
      <c r="BG6" t="s">
        <v>90</v>
      </c>
      <c r="BH6" t="s">
        <v>91</v>
      </c>
      <c r="BI6" t="s">
        <v>619</v>
      </c>
    </row>
    <row r="7" spans="1:62" x14ac:dyDescent="0.25">
      <c r="C7">
        <v>42</v>
      </c>
      <c r="D7">
        <v>0</v>
      </c>
      <c r="E7">
        <v>0</v>
      </c>
      <c r="F7">
        <v>0</v>
      </c>
      <c r="G7">
        <v>0</v>
      </c>
      <c r="H7">
        <v>0</v>
      </c>
      <c r="I7">
        <v>0</v>
      </c>
      <c r="J7">
        <v>0</v>
      </c>
      <c r="K7">
        <v>0</v>
      </c>
      <c r="L7">
        <v>0</v>
      </c>
      <c r="M7">
        <v>0</v>
      </c>
      <c r="N7">
        <v>0</v>
      </c>
      <c r="O7">
        <v>0</v>
      </c>
      <c r="P7">
        <v>0</v>
      </c>
      <c r="Q7">
        <v>0</v>
      </c>
      <c r="R7">
        <v>0</v>
      </c>
      <c r="S7">
        <v>3.5087719298245626E-2</v>
      </c>
      <c r="T7">
        <v>0</v>
      </c>
      <c r="U7">
        <v>0</v>
      </c>
      <c r="V7">
        <v>0</v>
      </c>
      <c r="W7">
        <v>0</v>
      </c>
      <c r="X7">
        <v>0</v>
      </c>
      <c r="Y7">
        <v>0</v>
      </c>
      <c r="Z7">
        <v>0</v>
      </c>
      <c r="AA7">
        <v>0</v>
      </c>
      <c r="AD7">
        <v>42</v>
      </c>
      <c r="AE7">
        <v>0</v>
      </c>
      <c r="AF7">
        <v>0</v>
      </c>
      <c r="AG7">
        <v>0</v>
      </c>
      <c r="AH7">
        <v>0</v>
      </c>
      <c r="AI7">
        <v>0</v>
      </c>
      <c r="AJ7">
        <v>0</v>
      </c>
      <c r="AK7">
        <v>0</v>
      </c>
      <c r="AL7">
        <v>0</v>
      </c>
      <c r="AM7">
        <v>0</v>
      </c>
      <c r="AN7">
        <v>0</v>
      </c>
      <c r="AO7">
        <v>0</v>
      </c>
      <c r="AP7">
        <v>0</v>
      </c>
      <c r="AQ7">
        <v>0</v>
      </c>
      <c r="AR7">
        <v>0</v>
      </c>
      <c r="AS7">
        <v>0</v>
      </c>
      <c r="AT7">
        <v>3.5087719298245626E-2</v>
      </c>
      <c r="AU7">
        <v>0</v>
      </c>
      <c r="AV7">
        <v>0</v>
      </c>
      <c r="AW7">
        <v>0</v>
      </c>
      <c r="AX7">
        <v>0</v>
      </c>
      <c r="AY7">
        <v>0</v>
      </c>
      <c r="AZ7">
        <v>0</v>
      </c>
      <c r="BA7">
        <v>0</v>
      </c>
      <c r="BB7">
        <v>0</v>
      </c>
      <c r="BD7">
        <v>42</v>
      </c>
      <c r="BE7" t="s">
        <v>92</v>
      </c>
      <c r="BF7" t="s">
        <v>93</v>
      </c>
      <c r="BG7" t="s">
        <v>94</v>
      </c>
      <c r="BH7" t="s">
        <v>95</v>
      </c>
      <c r="BI7" t="s">
        <v>620</v>
      </c>
    </row>
    <row r="8" spans="1:62" x14ac:dyDescent="0.25">
      <c r="C8">
        <v>48</v>
      </c>
      <c r="D8">
        <v>-4.2105263157894687E-2</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D8">
        <v>48</v>
      </c>
      <c r="AE8">
        <v>-4.2105263157894687E-2</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D8">
        <v>48</v>
      </c>
      <c r="BE8" t="s">
        <v>96</v>
      </c>
      <c r="BF8" t="s">
        <v>97</v>
      </c>
      <c r="BG8" t="s">
        <v>98</v>
      </c>
      <c r="BH8" t="s">
        <v>99</v>
      </c>
      <c r="BI8" t="s">
        <v>99</v>
      </c>
    </row>
    <row r="9" spans="1:62" x14ac:dyDescent="0.25">
      <c r="C9">
        <v>56</v>
      </c>
      <c r="D9">
        <v>0</v>
      </c>
      <c r="E9">
        <v>0</v>
      </c>
      <c r="F9">
        <v>0</v>
      </c>
      <c r="G9">
        <v>0</v>
      </c>
      <c r="H9">
        <v>0</v>
      </c>
      <c r="I9">
        <v>0</v>
      </c>
      <c r="J9">
        <v>0</v>
      </c>
      <c r="K9">
        <v>0</v>
      </c>
      <c r="L9">
        <v>0</v>
      </c>
      <c r="M9">
        <v>0</v>
      </c>
      <c r="N9">
        <v>0</v>
      </c>
      <c r="O9">
        <v>0</v>
      </c>
      <c r="P9">
        <v>0</v>
      </c>
      <c r="Q9">
        <v>0</v>
      </c>
      <c r="R9">
        <v>0</v>
      </c>
      <c r="S9">
        <v>0</v>
      </c>
      <c r="T9">
        <v>0</v>
      </c>
      <c r="U9">
        <v>0</v>
      </c>
      <c r="V9">
        <v>0</v>
      </c>
      <c r="W9">
        <v>0</v>
      </c>
      <c r="X9">
        <v>0</v>
      </c>
      <c r="Y9">
        <v>0</v>
      </c>
      <c r="Z9">
        <v>8.791208791208803E-2</v>
      </c>
      <c r="AA9">
        <v>0</v>
      </c>
      <c r="AD9">
        <v>56</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8.791208791208803E-2</v>
      </c>
      <c r="BB9">
        <v>0</v>
      </c>
      <c r="BD9">
        <v>56</v>
      </c>
      <c r="BE9" t="s">
        <v>100</v>
      </c>
      <c r="BF9" t="s">
        <v>101</v>
      </c>
      <c r="BG9" t="s">
        <v>102</v>
      </c>
      <c r="BH9" t="s">
        <v>103</v>
      </c>
      <c r="BI9" t="s">
        <v>621</v>
      </c>
    </row>
    <row r="10" spans="1:62" x14ac:dyDescent="0.25">
      <c r="C10">
        <v>57</v>
      </c>
      <c r="D10">
        <v>0</v>
      </c>
      <c r="E10">
        <v>0</v>
      </c>
      <c r="F10">
        <v>0</v>
      </c>
      <c r="G10">
        <v>0</v>
      </c>
      <c r="H10">
        <v>0</v>
      </c>
      <c r="I10">
        <v>0</v>
      </c>
      <c r="J10">
        <v>0</v>
      </c>
      <c r="K10">
        <v>0</v>
      </c>
      <c r="L10">
        <v>3.0651340996168581E-2</v>
      </c>
      <c r="M10">
        <v>0</v>
      </c>
      <c r="N10">
        <v>0</v>
      </c>
      <c r="O10">
        <v>8.791208791208803E-2</v>
      </c>
      <c r="P10">
        <v>0</v>
      </c>
      <c r="Q10">
        <v>0</v>
      </c>
      <c r="R10">
        <v>0</v>
      </c>
      <c r="S10">
        <v>0</v>
      </c>
      <c r="T10">
        <v>0</v>
      </c>
      <c r="U10">
        <v>0</v>
      </c>
      <c r="V10">
        <v>0</v>
      </c>
      <c r="W10">
        <v>0</v>
      </c>
      <c r="X10">
        <v>0</v>
      </c>
      <c r="Y10">
        <v>0</v>
      </c>
      <c r="Z10">
        <v>0</v>
      </c>
      <c r="AA10">
        <v>0</v>
      </c>
      <c r="AD10">
        <v>57</v>
      </c>
      <c r="AE10">
        <v>0</v>
      </c>
      <c r="AF10">
        <v>0</v>
      </c>
      <c r="AG10">
        <v>0</v>
      </c>
      <c r="AH10">
        <v>0</v>
      </c>
      <c r="AI10">
        <v>0</v>
      </c>
      <c r="AJ10">
        <v>0</v>
      </c>
      <c r="AK10">
        <v>0</v>
      </c>
      <c r="AL10">
        <v>0</v>
      </c>
      <c r="AM10">
        <v>3.0651340996168581E-2</v>
      </c>
      <c r="AN10">
        <v>0</v>
      </c>
      <c r="AO10">
        <v>0</v>
      </c>
      <c r="AP10">
        <v>8.791208791208803E-2</v>
      </c>
      <c r="AQ10">
        <v>0</v>
      </c>
      <c r="AR10">
        <v>0</v>
      </c>
      <c r="AS10">
        <v>0</v>
      </c>
      <c r="AT10">
        <v>0</v>
      </c>
      <c r="AU10">
        <v>0</v>
      </c>
      <c r="AV10">
        <v>0</v>
      </c>
      <c r="AW10">
        <v>0</v>
      </c>
      <c r="AX10">
        <v>0</v>
      </c>
      <c r="AY10">
        <v>0</v>
      </c>
      <c r="AZ10">
        <v>0</v>
      </c>
      <c r="BA10">
        <v>0</v>
      </c>
      <c r="BB10">
        <v>0</v>
      </c>
      <c r="BD10">
        <v>57</v>
      </c>
      <c r="BE10" t="s">
        <v>104</v>
      </c>
      <c r="BF10" t="s">
        <v>105</v>
      </c>
      <c r="BG10" t="s">
        <v>106</v>
      </c>
      <c r="BH10" t="s">
        <v>107</v>
      </c>
      <c r="BI10" t="s">
        <v>107</v>
      </c>
    </row>
    <row r="11" spans="1:62" x14ac:dyDescent="0.25">
      <c r="C11">
        <v>58</v>
      </c>
      <c r="D11">
        <v>8.4210526315789375E-2</v>
      </c>
      <c r="E11">
        <v>0.15094339622641517</v>
      </c>
      <c r="F11">
        <v>7.4766355140186938E-2</v>
      </c>
      <c r="G11">
        <v>0.1</v>
      </c>
      <c r="H11">
        <v>0.10738255033557051</v>
      </c>
      <c r="I11">
        <v>0.11428571428571428</v>
      </c>
      <c r="J11">
        <v>5.6737588652482268E-2</v>
      </c>
      <c r="K11">
        <v>7.9207920792079223E-2</v>
      </c>
      <c r="L11">
        <v>9.1954022988505801E-2</v>
      </c>
      <c r="M11">
        <v>8.4210526315789486E-2</v>
      </c>
      <c r="N11">
        <v>5.4421768707483005E-2</v>
      </c>
      <c r="O11">
        <v>8.791208791208803E-2</v>
      </c>
      <c r="P11">
        <v>4.7619047619047651E-2</v>
      </c>
      <c r="Q11">
        <v>0.11707317073170719</v>
      </c>
      <c r="R11">
        <v>4.8484848484848485E-2</v>
      </c>
      <c r="S11">
        <v>0.10526315789473686</v>
      </c>
      <c r="T11">
        <v>0.10526315789473689</v>
      </c>
      <c r="U11">
        <v>0.11267605633802813</v>
      </c>
      <c r="V11">
        <v>7.4074074074074042E-2</v>
      </c>
      <c r="W11">
        <v>5.0632911392405063E-2</v>
      </c>
      <c r="X11">
        <v>8.6956521739130432E-2</v>
      </c>
      <c r="Y11">
        <v>4.7904191616766477E-2</v>
      </c>
      <c r="Z11">
        <v>8.791208791208803E-2</v>
      </c>
      <c r="AA11">
        <v>7.5117370892018767E-2</v>
      </c>
      <c r="AD11">
        <v>58</v>
      </c>
      <c r="AE11" s="3">
        <v>0</v>
      </c>
      <c r="AF11" s="3">
        <v>0</v>
      </c>
      <c r="AG11" s="3">
        <v>0</v>
      </c>
      <c r="AH11" s="3">
        <v>0</v>
      </c>
      <c r="AI11" s="3">
        <v>0</v>
      </c>
      <c r="AJ11" s="3">
        <v>0</v>
      </c>
      <c r="AK11" s="3">
        <v>0</v>
      </c>
      <c r="AL11" s="3">
        <v>0</v>
      </c>
      <c r="AM11" s="3">
        <v>0</v>
      </c>
      <c r="AN11" s="3">
        <v>0</v>
      </c>
      <c r="AO11" s="3">
        <v>0</v>
      </c>
      <c r="AP11" s="3">
        <v>0</v>
      </c>
      <c r="AQ11" s="3">
        <v>0</v>
      </c>
      <c r="AR11" s="3">
        <v>0</v>
      </c>
      <c r="AS11" s="3">
        <v>0</v>
      </c>
      <c r="AT11" s="3">
        <v>0</v>
      </c>
      <c r="AU11" s="3">
        <v>0</v>
      </c>
      <c r="AV11" s="3">
        <v>0</v>
      </c>
      <c r="AW11" s="3">
        <v>0</v>
      </c>
      <c r="AX11" s="3">
        <v>0</v>
      </c>
      <c r="AY11" s="3">
        <v>0</v>
      </c>
      <c r="AZ11" s="3">
        <v>0</v>
      </c>
      <c r="BA11" s="3">
        <v>0</v>
      </c>
      <c r="BB11" s="3">
        <v>0</v>
      </c>
      <c r="BD11" s="3">
        <v>58</v>
      </c>
      <c r="BE11" s="3" t="s">
        <v>108</v>
      </c>
      <c r="BF11" s="3" t="s">
        <v>109</v>
      </c>
      <c r="BG11" s="3" t="s">
        <v>110</v>
      </c>
      <c r="BH11" s="3" t="s">
        <v>111</v>
      </c>
      <c r="BI11" s="3" t="s">
        <v>622</v>
      </c>
      <c r="BJ11" s="3"/>
    </row>
    <row r="12" spans="1:62" x14ac:dyDescent="0.25">
      <c r="C12">
        <v>60</v>
      </c>
      <c r="D12">
        <v>0</v>
      </c>
      <c r="E12">
        <v>0</v>
      </c>
      <c r="F12">
        <v>-7.4766355140186952E-2</v>
      </c>
      <c r="G12">
        <v>0</v>
      </c>
      <c r="H12">
        <v>-5.3691275167785255E-2</v>
      </c>
      <c r="I12">
        <v>0</v>
      </c>
      <c r="J12">
        <v>-5.6737588652482268E-2</v>
      </c>
      <c r="K12">
        <v>-7.9207920792079237E-2</v>
      </c>
      <c r="L12">
        <v>-3.0651340996168581E-2</v>
      </c>
      <c r="M12">
        <v>-8.4210526315789486E-2</v>
      </c>
      <c r="N12">
        <v>-5.4421768707482991E-2</v>
      </c>
      <c r="O12">
        <v>0</v>
      </c>
      <c r="P12">
        <v>-4.7619047619047651E-2</v>
      </c>
      <c r="Q12">
        <v>0</v>
      </c>
      <c r="R12">
        <v>-4.8484848484848485E-2</v>
      </c>
      <c r="S12">
        <v>-3.5087719298245619E-2</v>
      </c>
      <c r="T12">
        <v>0</v>
      </c>
      <c r="U12">
        <v>-3.7558685446009384E-2</v>
      </c>
      <c r="V12">
        <v>0</v>
      </c>
      <c r="W12">
        <v>-5.0632911392405063E-2</v>
      </c>
      <c r="X12">
        <v>0</v>
      </c>
      <c r="Y12">
        <v>0</v>
      </c>
      <c r="Z12">
        <v>0</v>
      </c>
      <c r="AA12">
        <v>0</v>
      </c>
      <c r="AD12">
        <v>60</v>
      </c>
      <c r="AE12">
        <v>0</v>
      </c>
      <c r="AF12">
        <v>0</v>
      </c>
      <c r="AG12">
        <v>-7.4766355140186952E-2</v>
      </c>
      <c r="AH12">
        <v>0</v>
      </c>
      <c r="AI12">
        <v>-5.3691275167785255E-2</v>
      </c>
      <c r="AJ12">
        <v>0</v>
      </c>
      <c r="AK12">
        <v>-5.6737588652482268E-2</v>
      </c>
      <c r="AL12">
        <v>-7.9207920792079237E-2</v>
      </c>
      <c r="AM12">
        <v>-3.0651340996168581E-2</v>
      </c>
      <c r="AN12">
        <v>-8.4210526315789486E-2</v>
      </c>
      <c r="AO12">
        <v>-5.4421768707482991E-2</v>
      </c>
      <c r="AP12">
        <v>0</v>
      </c>
      <c r="AQ12">
        <v>-4.7619047619047651E-2</v>
      </c>
      <c r="AR12">
        <v>0</v>
      </c>
      <c r="AS12">
        <v>-4.8484848484848485E-2</v>
      </c>
      <c r="AT12">
        <v>-3.5087719298245619E-2</v>
      </c>
      <c r="AU12">
        <v>0</v>
      </c>
      <c r="AV12">
        <v>-3.7558685446009384E-2</v>
      </c>
      <c r="AW12">
        <v>0</v>
      </c>
      <c r="AX12">
        <v>-5.0632911392405063E-2</v>
      </c>
      <c r="AY12">
        <v>0</v>
      </c>
      <c r="AZ12">
        <v>0</v>
      </c>
      <c r="BA12">
        <v>0</v>
      </c>
      <c r="BB12">
        <v>0</v>
      </c>
      <c r="BD12">
        <v>60</v>
      </c>
      <c r="BE12" t="s">
        <v>112</v>
      </c>
      <c r="BF12" t="s">
        <v>113</v>
      </c>
      <c r="BG12" t="s">
        <v>114</v>
      </c>
      <c r="BH12" t="s">
        <v>115</v>
      </c>
      <c r="BI12" t="s">
        <v>623</v>
      </c>
    </row>
    <row r="13" spans="1:62" x14ac:dyDescent="0.25">
      <c r="C13">
        <v>69</v>
      </c>
      <c r="D13">
        <v>0</v>
      </c>
      <c r="E13">
        <v>-0.15094339622641523</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D13">
        <v>69</v>
      </c>
      <c r="AE13">
        <v>0</v>
      </c>
      <c r="AF13">
        <v>-0.15094339622641523</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D13">
        <v>69</v>
      </c>
      <c r="BE13" t="s">
        <v>116</v>
      </c>
      <c r="BF13" t="s">
        <v>117</v>
      </c>
      <c r="BG13" t="s">
        <v>118</v>
      </c>
      <c r="BH13" t="s">
        <v>119</v>
      </c>
      <c r="BI13" t="s">
        <v>119</v>
      </c>
    </row>
    <row r="14" spans="1:62" x14ac:dyDescent="0.25">
      <c r="C14">
        <v>76</v>
      </c>
      <c r="D14">
        <v>4.2105263157894687E-2</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D14">
        <v>76</v>
      </c>
      <c r="AE14">
        <v>4.2105263157894687E-2</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D14">
        <v>76</v>
      </c>
      <c r="BE14" t="s">
        <v>120</v>
      </c>
      <c r="BF14" t="s">
        <v>121</v>
      </c>
      <c r="BG14" t="s">
        <v>122</v>
      </c>
      <c r="BH14" t="s">
        <v>123</v>
      </c>
      <c r="BI14" t="s">
        <v>123</v>
      </c>
    </row>
    <row r="15" spans="1:62" x14ac:dyDescent="0.25">
      <c r="C15">
        <v>78</v>
      </c>
      <c r="D15">
        <v>0</v>
      </c>
      <c r="E15">
        <v>0.15094339622641523</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D15">
        <v>78</v>
      </c>
      <c r="AE15">
        <v>0</v>
      </c>
      <c r="AF15">
        <v>0.15094339622641523</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D15">
        <v>78</v>
      </c>
      <c r="BE15" t="s">
        <v>124</v>
      </c>
      <c r="BF15" t="s">
        <v>125</v>
      </c>
      <c r="BG15" t="s">
        <v>126</v>
      </c>
    </row>
    <row r="16" spans="1:62" x14ac:dyDescent="0.25">
      <c r="C16">
        <v>82</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8.791208791208803E-2</v>
      </c>
      <c r="AA16">
        <v>0</v>
      </c>
      <c r="AD16">
        <v>82</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8.791208791208803E-2</v>
      </c>
      <c r="BB16">
        <v>0</v>
      </c>
      <c r="BD16">
        <v>82</v>
      </c>
      <c r="BE16" t="s">
        <v>127</v>
      </c>
      <c r="BF16" t="s">
        <v>128</v>
      </c>
      <c r="BG16" t="s">
        <v>129</v>
      </c>
      <c r="BH16" t="s">
        <v>130</v>
      </c>
      <c r="BI16" t="s">
        <v>624</v>
      </c>
    </row>
    <row r="17" spans="3:62" x14ac:dyDescent="0.25">
      <c r="C17">
        <v>88</v>
      </c>
      <c r="D17">
        <v>8.4210526315789375E-2</v>
      </c>
      <c r="E17">
        <v>0.15094339622641517</v>
      </c>
      <c r="F17">
        <v>0.1495327102803739</v>
      </c>
      <c r="G17">
        <v>0.1</v>
      </c>
      <c r="H17">
        <v>0.10738255033557051</v>
      </c>
      <c r="I17">
        <v>0.11428571428571428</v>
      </c>
      <c r="J17">
        <v>0.11347517730496454</v>
      </c>
      <c r="K17">
        <v>7.9207920792079223E-2</v>
      </c>
      <c r="L17">
        <v>0.12260536398467438</v>
      </c>
      <c r="M17">
        <v>8.4210526315789486E-2</v>
      </c>
      <c r="N17">
        <v>0.108843537414966</v>
      </c>
      <c r="O17">
        <v>8.791208791208803E-2</v>
      </c>
      <c r="P17">
        <v>0.14285714285714296</v>
      </c>
      <c r="Q17">
        <v>0.15609756097560956</v>
      </c>
      <c r="R17">
        <v>9.6969696969696928E-2</v>
      </c>
      <c r="S17">
        <v>0.10526315789473686</v>
      </c>
      <c r="T17">
        <v>0.10526315789473689</v>
      </c>
      <c r="U17">
        <v>0.11267605633802813</v>
      </c>
      <c r="V17">
        <v>0.14814814814814808</v>
      </c>
      <c r="W17">
        <v>0.10126582278481013</v>
      </c>
      <c r="X17">
        <v>0.13043478260869565</v>
      </c>
      <c r="Y17">
        <v>0.1437125748502994</v>
      </c>
      <c r="Z17">
        <v>8.791208791208803E-2</v>
      </c>
      <c r="AA17">
        <v>0.15023474178403756</v>
      </c>
      <c r="AD17">
        <v>88</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D17" s="3">
        <v>88</v>
      </c>
      <c r="BE17" s="3" t="s">
        <v>131</v>
      </c>
      <c r="BF17" s="3" t="s">
        <v>132</v>
      </c>
      <c r="BG17" s="3" t="s">
        <v>133</v>
      </c>
      <c r="BH17" s="3" t="s">
        <v>134</v>
      </c>
      <c r="BI17" s="3" t="s">
        <v>625</v>
      </c>
      <c r="BJ17" s="3"/>
    </row>
    <row r="18" spans="3:62" x14ac:dyDescent="0.25">
      <c r="C18">
        <v>90</v>
      </c>
      <c r="D18">
        <v>0</v>
      </c>
      <c r="E18">
        <v>0</v>
      </c>
      <c r="F18">
        <v>0</v>
      </c>
      <c r="G18">
        <v>0</v>
      </c>
      <c r="H18">
        <v>0</v>
      </c>
      <c r="I18">
        <v>0</v>
      </c>
      <c r="J18">
        <v>0</v>
      </c>
      <c r="K18">
        <v>0</v>
      </c>
      <c r="L18">
        <v>0</v>
      </c>
      <c r="M18">
        <v>0</v>
      </c>
      <c r="N18">
        <v>5.4421768707482991E-2</v>
      </c>
      <c r="O18">
        <v>0</v>
      </c>
      <c r="P18">
        <v>0</v>
      </c>
      <c r="Q18">
        <v>0</v>
      </c>
      <c r="R18">
        <v>0</v>
      </c>
      <c r="S18">
        <v>0</v>
      </c>
      <c r="T18">
        <v>0</v>
      </c>
      <c r="U18">
        <v>0</v>
      </c>
      <c r="V18">
        <v>0</v>
      </c>
      <c r="W18">
        <v>0</v>
      </c>
      <c r="X18">
        <v>0</v>
      </c>
      <c r="Y18">
        <v>0</v>
      </c>
      <c r="Z18">
        <v>0</v>
      </c>
      <c r="AA18">
        <v>0</v>
      </c>
      <c r="AD18">
        <v>90</v>
      </c>
      <c r="AE18">
        <v>0</v>
      </c>
      <c r="AF18">
        <v>0</v>
      </c>
      <c r="AG18">
        <v>0</v>
      </c>
      <c r="AH18">
        <v>0</v>
      </c>
      <c r="AI18">
        <v>0</v>
      </c>
      <c r="AJ18">
        <v>0</v>
      </c>
      <c r="AK18">
        <v>0</v>
      </c>
      <c r="AL18">
        <v>0</v>
      </c>
      <c r="AM18">
        <v>0</v>
      </c>
      <c r="AN18">
        <v>0</v>
      </c>
      <c r="AO18">
        <v>5.4421768707482991E-2</v>
      </c>
      <c r="AP18">
        <v>0</v>
      </c>
      <c r="AQ18">
        <v>0</v>
      </c>
      <c r="AR18">
        <v>0</v>
      </c>
      <c r="AS18">
        <v>0</v>
      </c>
      <c r="AT18">
        <v>0</v>
      </c>
      <c r="AU18">
        <v>0</v>
      </c>
      <c r="AV18">
        <v>0</v>
      </c>
      <c r="AW18">
        <v>0</v>
      </c>
      <c r="AX18">
        <v>0</v>
      </c>
      <c r="AY18">
        <v>0</v>
      </c>
      <c r="AZ18">
        <v>0</v>
      </c>
      <c r="BA18">
        <v>0</v>
      </c>
      <c r="BB18">
        <v>0</v>
      </c>
      <c r="BD18">
        <v>90</v>
      </c>
      <c r="BE18" t="s">
        <v>135</v>
      </c>
      <c r="BF18" t="s">
        <v>136</v>
      </c>
      <c r="BG18" t="s">
        <v>137</v>
      </c>
      <c r="BH18" t="s">
        <v>138</v>
      </c>
      <c r="BI18" t="s">
        <v>138</v>
      </c>
    </row>
    <row r="19" spans="3:62" x14ac:dyDescent="0.25">
      <c r="C19">
        <v>93</v>
      </c>
      <c r="D19">
        <v>0</v>
      </c>
      <c r="E19">
        <v>0</v>
      </c>
      <c r="F19">
        <v>0</v>
      </c>
      <c r="G19">
        <v>0</v>
      </c>
      <c r="H19">
        <v>0</v>
      </c>
      <c r="I19">
        <v>0</v>
      </c>
      <c r="J19">
        <v>0</v>
      </c>
      <c r="K19">
        <v>0</v>
      </c>
      <c r="L19">
        <v>3.0651340996168581E-2</v>
      </c>
      <c r="M19">
        <v>0</v>
      </c>
      <c r="N19">
        <v>0</v>
      </c>
      <c r="O19">
        <v>0</v>
      </c>
      <c r="P19">
        <v>0</v>
      </c>
      <c r="Q19">
        <v>0</v>
      </c>
      <c r="R19">
        <v>0</v>
      </c>
      <c r="S19">
        <v>0</v>
      </c>
      <c r="T19">
        <v>0</v>
      </c>
      <c r="U19">
        <v>0</v>
      </c>
      <c r="V19">
        <v>0</v>
      </c>
      <c r="W19">
        <v>0</v>
      </c>
      <c r="X19">
        <v>0</v>
      </c>
      <c r="Y19">
        <v>0</v>
      </c>
      <c r="Z19">
        <v>0</v>
      </c>
      <c r="AA19">
        <v>0</v>
      </c>
      <c r="AD19">
        <v>93</v>
      </c>
      <c r="AE19">
        <v>0</v>
      </c>
      <c r="AF19">
        <v>0</v>
      </c>
      <c r="AG19">
        <v>0</v>
      </c>
      <c r="AH19">
        <v>0</v>
      </c>
      <c r="AI19">
        <v>0</v>
      </c>
      <c r="AJ19">
        <v>0</v>
      </c>
      <c r="AK19">
        <v>0</v>
      </c>
      <c r="AL19">
        <v>0</v>
      </c>
      <c r="AM19">
        <v>3.0651340996168581E-2</v>
      </c>
      <c r="AN19">
        <v>0</v>
      </c>
      <c r="AO19">
        <v>0</v>
      </c>
      <c r="AP19">
        <v>0</v>
      </c>
      <c r="AQ19">
        <v>0</v>
      </c>
      <c r="AR19">
        <v>0</v>
      </c>
      <c r="AS19">
        <v>0</v>
      </c>
      <c r="AT19">
        <v>0</v>
      </c>
      <c r="AU19">
        <v>0</v>
      </c>
      <c r="AV19">
        <v>0</v>
      </c>
      <c r="AW19">
        <v>0</v>
      </c>
      <c r="AX19">
        <v>0</v>
      </c>
      <c r="AY19">
        <v>0</v>
      </c>
      <c r="AZ19">
        <v>0</v>
      </c>
      <c r="BA19">
        <v>0</v>
      </c>
      <c r="BB19">
        <v>0</v>
      </c>
      <c r="BD19">
        <v>93</v>
      </c>
      <c r="BE19" t="s">
        <v>139</v>
      </c>
      <c r="BF19" t="s">
        <v>140</v>
      </c>
      <c r="BG19" t="s">
        <v>141</v>
      </c>
      <c r="BH19" t="s">
        <v>142</v>
      </c>
      <c r="BI19" t="s">
        <v>142</v>
      </c>
    </row>
    <row r="20" spans="3:62" x14ac:dyDescent="0.25">
      <c r="C20">
        <v>96</v>
      </c>
      <c r="D20">
        <v>0</v>
      </c>
      <c r="E20">
        <v>0</v>
      </c>
      <c r="F20">
        <v>0</v>
      </c>
      <c r="G20">
        <v>0</v>
      </c>
      <c r="H20">
        <v>0</v>
      </c>
      <c r="I20">
        <v>0</v>
      </c>
      <c r="J20">
        <v>0</v>
      </c>
      <c r="K20">
        <v>0</v>
      </c>
      <c r="L20">
        <v>0</v>
      </c>
      <c r="M20">
        <v>0</v>
      </c>
      <c r="N20">
        <v>0</v>
      </c>
      <c r="O20">
        <v>0</v>
      </c>
      <c r="P20">
        <v>0</v>
      </c>
      <c r="Q20">
        <v>0</v>
      </c>
      <c r="R20">
        <v>0</v>
      </c>
      <c r="S20">
        <v>0</v>
      </c>
      <c r="T20">
        <v>0</v>
      </c>
      <c r="U20">
        <v>0</v>
      </c>
      <c r="V20">
        <v>0</v>
      </c>
      <c r="W20">
        <v>0</v>
      </c>
      <c r="X20">
        <v>4.3478260869565216E-2</v>
      </c>
      <c r="Y20">
        <v>0</v>
      </c>
      <c r="Z20">
        <v>0</v>
      </c>
      <c r="AA20">
        <v>0</v>
      </c>
      <c r="AD20">
        <v>96</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4.3478260869565216E-2</v>
      </c>
      <c r="AZ20">
        <v>0</v>
      </c>
      <c r="BA20">
        <v>0</v>
      </c>
      <c r="BB20">
        <v>0</v>
      </c>
      <c r="BD20">
        <v>96</v>
      </c>
      <c r="BE20" t="s">
        <v>143</v>
      </c>
      <c r="BF20" t="s">
        <v>144</v>
      </c>
      <c r="BG20" t="s">
        <v>145</v>
      </c>
      <c r="BH20" t="s">
        <v>146</v>
      </c>
      <c r="BI20" t="s">
        <v>626</v>
      </c>
    </row>
    <row r="21" spans="3:62" x14ac:dyDescent="0.25">
      <c r="C21">
        <v>101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-8.791208791208803E-2</v>
      </c>
      <c r="AA21">
        <v>0</v>
      </c>
      <c r="AD21">
        <v>101</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-8.791208791208803E-2</v>
      </c>
      <c r="BB21">
        <v>0</v>
      </c>
      <c r="BD21">
        <v>101</v>
      </c>
      <c r="BE21" t="s">
        <v>147</v>
      </c>
      <c r="BF21" t="s">
        <v>148</v>
      </c>
      <c r="BG21" t="s">
        <v>149</v>
      </c>
      <c r="BH21" t="s">
        <v>150</v>
      </c>
      <c r="BI21" t="s">
        <v>150</v>
      </c>
    </row>
    <row r="22" spans="3:62" x14ac:dyDescent="0.25">
      <c r="C22">
        <v>114</v>
      </c>
      <c r="D22">
        <v>0</v>
      </c>
      <c r="E22">
        <v>0</v>
      </c>
      <c r="F22">
        <v>0</v>
      </c>
      <c r="G22">
        <v>0</v>
      </c>
      <c r="H22">
        <v>0</v>
      </c>
      <c r="I22">
        <v>0</v>
      </c>
      <c r="J22">
        <v>0</v>
      </c>
      <c r="K22">
        <v>0</v>
      </c>
      <c r="L22">
        <v>0</v>
      </c>
      <c r="M22">
        <v>0</v>
      </c>
      <c r="N22">
        <v>0</v>
      </c>
      <c r="O22">
        <v>8.791208791208803E-2</v>
      </c>
      <c r="P22">
        <v>4.7619047619047651E-2</v>
      </c>
      <c r="Q22">
        <v>0</v>
      </c>
      <c r="R22">
        <v>0</v>
      </c>
      <c r="S22">
        <v>0</v>
      </c>
      <c r="T22">
        <v>0</v>
      </c>
      <c r="U22">
        <v>0</v>
      </c>
      <c r="V22">
        <v>0</v>
      </c>
      <c r="W22">
        <v>0</v>
      </c>
      <c r="X22">
        <v>0</v>
      </c>
      <c r="Y22">
        <v>4.7904191616766456E-2</v>
      </c>
      <c r="Z22">
        <v>0.17582417582417606</v>
      </c>
      <c r="AA22">
        <v>0</v>
      </c>
      <c r="AD22">
        <v>114</v>
      </c>
      <c r="AE22">
        <v>0</v>
      </c>
      <c r="AF22">
        <v>0</v>
      </c>
      <c r="AG22">
        <v>0</v>
      </c>
      <c r="AH22">
        <v>0</v>
      </c>
      <c r="AI22">
        <v>0</v>
      </c>
      <c r="AJ22">
        <v>0</v>
      </c>
      <c r="AK22">
        <v>0</v>
      </c>
      <c r="AL22">
        <v>0</v>
      </c>
      <c r="AM22">
        <v>0</v>
      </c>
      <c r="AN22">
        <v>0</v>
      </c>
      <c r="AO22">
        <v>0</v>
      </c>
      <c r="AP22">
        <v>8.791208791208803E-2</v>
      </c>
      <c r="AQ22">
        <v>4.7619047619047651E-2</v>
      </c>
      <c r="AR22">
        <v>0</v>
      </c>
      <c r="AS22">
        <v>0</v>
      </c>
      <c r="AT22">
        <v>0</v>
      </c>
      <c r="AU22">
        <v>0</v>
      </c>
      <c r="AV22">
        <v>0</v>
      </c>
      <c r="AW22">
        <v>0</v>
      </c>
      <c r="AX22">
        <v>0</v>
      </c>
      <c r="AY22">
        <v>0</v>
      </c>
      <c r="AZ22">
        <v>4.7904191616766456E-2</v>
      </c>
      <c r="BA22">
        <v>0.17582417582417606</v>
      </c>
      <c r="BB22">
        <v>0</v>
      </c>
      <c r="BD22">
        <v>114</v>
      </c>
      <c r="BE22" t="s">
        <v>151</v>
      </c>
      <c r="BF22" t="s">
        <v>152</v>
      </c>
      <c r="BG22" t="s">
        <v>153</v>
      </c>
      <c r="BH22" t="s">
        <v>154</v>
      </c>
      <c r="BI22" t="s">
        <v>627</v>
      </c>
    </row>
    <row r="23" spans="3:62" x14ac:dyDescent="0.25">
      <c r="C23">
        <v>115</v>
      </c>
      <c r="D23">
        <v>0</v>
      </c>
      <c r="E23">
        <v>0</v>
      </c>
      <c r="F23">
        <v>0</v>
      </c>
      <c r="G23">
        <v>0</v>
      </c>
      <c r="H23">
        <v>0</v>
      </c>
      <c r="I23">
        <v>0</v>
      </c>
      <c r="J23">
        <v>0</v>
      </c>
      <c r="K23">
        <v>0</v>
      </c>
      <c r="L23">
        <v>0</v>
      </c>
      <c r="M23">
        <v>0</v>
      </c>
      <c r="N23">
        <v>0</v>
      </c>
      <c r="O23">
        <v>0</v>
      </c>
      <c r="P23">
        <v>0</v>
      </c>
      <c r="Q23">
        <v>3.9024390243902363E-2</v>
      </c>
      <c r="R23">
        <v>0</v>
      </c>
      <c r="S23">
        <v>3.5087719298245626E-2</v>
      </c>
      <c r="T23">
        <v>0</v>
      </c>
      <c r="U23">
        <v>3.7558685446009377E-2</v>
      </c>
      <c r="V23">
        <v>0</v>
      </c>
      <c r="W23">
        <v>0</v>
      </c>
      <c r="X23">
        <v>0</v>
      </c>
      <c r="Y23">
        <v>0</v>
      </c>
      <c r="Z23">
        <v>0</v>
      </c>
      <c r="AA23">
        <v>0</v>
      </c>
      <c r="AD23">
        <v>115</v>
      </c>
      <c r="AE23">
        <v>0</v>
      </c>
      <c r="AF23">
        <v>0</v>
      </c>
      <c r="AG23">
        <v>0</v>
      </c>
      <c r="AH23">
        <v>0</v>
      </c>
      <c r="AI23">
        <v>0</v>
      </c>
      <c r="AJ23">
        <v>0</v>
      </c>
      <c r="AK23">
        <v>0</v>
      </c>
      <c r="AL23">
        <v>0</v>
      </c>
      <c r="AM23">
        <v>0</v>
      </c>
      <c r="AN23">
        <v>0</v>
      </c>
      <c r="AO23">
        <v>0</v>
      </c>
      <c r="AP23">
        <v>0</v>
      </c>
      <c r="AQ23">
        <v>0</v>
      </c>
      <c r="AR23">
        <v>3.9024390243902363E-2</v>
      </c>
      <c r="AS23">
        <v>0</v>
      </c>
      <c r="AT23">
        <v>3.5087719298245626E-2</v>
      </c>
      <c r="AU23">
        <v>0</v>
      </c>
      <c r="AV23">
        <v>3.7558685446009377E-2</v>
      </c>
      <c r="AW23">
        <v>0</v>
      </c>
      <c r="AX23">
        <v>0</v>
      </c>
      <c r="AY23">
        <v>0</v>
      </c>
      <c r="AZ23">
        <v>0</v>
      </c>
      <c r="BA23">
        <v>0</v>
      </c>
      <c r="BB23">
        <v>0</v>
      </c>
      <c r="BD23">
        <v>115</v>
      </c>
      <c r="BE23" t="s">
        <v>155</v>
      </c>
      <c r="BF23" t="s">
        <v>156</v>
      </c>
      <c r="BG23" t="s">
        <v>157</v>
      </c>
      <c r="BH23" t="s">
        <v>91</v>
      </c>
      <c r="BI23" t="s">
        <v>619</v>
      </c>
    </row>
    <row r="24" spans="3:62" x14ac:dyDescent="0.25">
      <c r="C24">
        <v>117</v>
      </c>
      <c r="D24">
        <v>0</v>
      </c>
      <c r="E24">
        <v>0</v>
      </c>
      <c r="F24">
        <v>0</v>
      </c>
      <c r="G24">
        <v>0</v>
      </c>
      <c r="H24">
        <v>0</v>
      </c>
      <c r="I24">
        <v>0</v>
      </c>
      <c r="J24">
        <v>0</v>
      </c>
      <c r="K24">
        <v>0</v>
      </c>
      <c r="L24">
        <v>0</v>
      </c>
      <c r="M24">
        <v>0</v>
      </c>
      <c r="N24">
        <v>0</v>
      </c>
      <c r="O24">
        <v>0</v>
      </c>
      <c r="P24">
        <v>0</v>
      </c>
      <c r="Q24">
        <v>0</v>
      </c>
      <c r="R24">
        <v>4.8484848484848485E-2</v>
      </c>
      <c r="S24">
        <v>0</v>
      </c>
      <c r="T24">
        <v>0</v>
      </c>
      <c r="U24">
        <v>0</v>
      </c>
      <c r="V24">
        <v>0</v>
      </c>
      <c r="W24">
        <v>0</v>
      </c>
      <c r="X24">
        <v>0</v>
      </c>
      <c r="Y24">
        <v>0</v>
      </c>
      <c r="Z24">
        <v>0</v>
      </c>
      <c r="AA24">
        <v>0</v>
      </c>
      <c r="AD24">
        <v>117</v>
      </c>
      <c r="AE24">
        <v>0</v>
      </c>
      <c r="AF24">
        <v>0</v>
      </c>
      <c r="AG24">
        <v>0</v>
      </c>
      <c r="AH24">
        <v>0</v>
      </c>
      <c r="AI24">
        <v>0</v>
      </c>
      <c r="AJ24">
        <v>0</v>
      </c>
      <c r="AK24">
        <v>0</v>
      </c>
      <c r="AL24">
        <v>0</v>
      </c>
      <c r="AM24">
        <v>0</v>
      </c>
      <c r="AN24">
        <v>0</v>
      </c>
      <c r="AO24">
        <v>0</v>
      </c>
      <c r="AP24">
        <v>0</v>
      </c>
      <c r="AQ24">
        <v>0</v>
      </c>
      <c r="AR24">
        <v>0</v>
      </c>
      <c r="AS24">
        <v>4.8484848484848485E-2</v>
      </c>
      <c r="AT24">
        <v>0</v>
      </c>
      <c r="AU24">
        <v>0</v>
      </c>
      <c r="AV24">
        <v>0</v>
      </c>
      <c r="AW24">
        <v>0</v>
      </c>
      <c r="AX24">
        <v>0</v>
      </c>
      <c r="AY24">
        <v>0</v>
      </c>
      <c r="AZ24">
        <v>0</v>
      </c>
      <c r="BA24">
        <v>0</v>
      </c>
      <c r="BB24">
        <v>0</v>
      </c>
      <c r="BD24">
        <v>117</v>
      </c>
      <c r="BE24" t="s">
        <v>158</v>
      </c>
      <c r="BF24" t="s">
        <v>159</v>
      </c>
      <c r="BG24" t="s">
        <v>160</v>
      </c>
      <c r="BH24" t="s">
        <v>161</v>
      </c>
      <c r="BI24" t="s">
        <v>161</v>
      </c>
    </row>
    <row r="25" spans="3:62" x14ac:dyDescent="0.25">
      <c r="C25">
        <v>119</v>
      </c>
      <c r="D25">
        <v>0</v>
      </c>
      <c r="E25">
        <v>0</v>
      </c>
      <c r="F25">
        <v>0</v>
      </c>
      <c r="G25">
        <v>0</v>
      </c>
      <c r="H25">
        <v>0</v>
      </c>
      <c r="I25">
        <v>0</v>
      </c>
      <c r="J25">
        <v>0</v>
      </c>
      <c r="K25">
        <v>0</v>
      </c>
      <c r="L25">
        <v>0</v>
      </c>
      <c r="M25">
        <v>0</v>
      </c>
      <c r="N25">
        <v>0</v>
      </c>
      <c r="O25">
        <v>0</v>
      </c>
      <c r="P25">
        <v>0</v>
      </c>
      <c r="Q25">
        <v>0</v>
      </c>
      <c r="R25">
        <v>0</v>
      </c>
      <c r="S25">
        <v>0</v>
      </c>
      <c r="T25">
        <v>0</v>
      </c>
      <c r="U25">
        <v>0</v>
      </c>
      <c r="V25">
        <v>0</v>
      </c>
      <c r="W25">
        <v>0</v>
      </c>
      <c r="X25">
        <v>-4.3478260869565216E-2</v>
      </c>
      <c r="Y25">
        <v>0</v>
      </c>
      <c r="Z25">
        <v>0</v>
      </c>
      <c r="AA25">
        <v>0</v>
      </c>
      <c r="AD25">
        <v>119</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-4.3478260869565216E-2</v>
      </c>
      <c r="AZ25">
        <v>0</v>
      </c>
      <c r="BA25">
        <v>0</v>
      </c>
      <c r="BB25">
        <v>0</v>
      </c>
      <c r="BD25">
        <v>119</v>
      </c>
      <c r="BE25" t="s">
        <v>162</v>
      </c>
      <c r="BF25" t="s">
        <v>163</v>
      </c>
      <c r="BG25" t="s">
        <v>164</v>
      </c>
      <c r="BH25" t="s">
        <v>165</v>
      </c>
      <c r="BI25" t="s">
        <v>628</v>
      </c>
    </row>
    <row r="26" spans="3:62" x14ac:dyDescent="0.25">
      <c r="C26">
        <v>124</v>
      </c>
      <c r="D26">
        <v>-4.2105263157894687E-2</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D26">
        <v>124</v>
      </c>
      <c r="AE26">
        <v>-4.2105263157894687E-2</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D26">
        <v>124</v>
      </c>
      <c r="BE26" t="s">
        <v>166</v>
      </c>
      <c r="BF26" t="s">
        <v>167</v>
      </c>
      <c r="BG26" t="s">
        <v>168</v>
      </c>
      <c r="BH26" t="s">
        <v>169</v>
      </c>
      <c r="BI26" t="s">
        <v>169</v>
      </c>
    </row>
    <row r="27" spans="3:62" x14ac:dyDescent="0.25">
      <c r="C27">
        <v>125</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0.17582417582417606</v>
      </c>
      <c r="AA27">
        <v>0</v>
      </c>
      <c r="AD27">
        <v>125</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0.17582417582417606</v>
      </c>
      <c r="BB27">
        <v>0</v>
      </c>
      <c r="BD27">
        <v>125</v>
      </c>
      <c r="BE27" t="s">
        <v>170</v>
      </c>
      <c r="BF27" t="s">
        <v>77</v>
      </c>
      <c r="BG27" t="s">
        <v>171</v>
      </c>
      <c r="BH27" t="s">
        <v>172</v>
      </c>
      <c r="BI27" t="s">
        <v>618</v>
      </c>
    </row>
    <row r="28" spans="3:62" x14ac:dyDescent="0.25">
      <c r="C28">
        <v>132</v>
      </c>
      <c r="D28">
        <v>0.87368421052631484</v>
      </c>
      <c r="E28">
        <v>1.0000000000000004</v>
      </c>
      <c r="F28">
        <v>0.85046728971962648</v>
      </c>
      <c r="G28">
        <v>0.9</v>
      </c>
      <c r="H28">
        <v>0.83892617449664453</v>
      </c>
      <c r="I28">
        <v>1</v>
      </c>
      <c r="J28">
        <v>0.88652482269503552</v>
      </c>
      <c r="K28">
        <v>0.84158415841584167</v>
      </c>
      <c r="L28">
        <v>0.87739463601532608</v>
      </c>
      <c r="M28">
        <v>0.9157894736842106</v>
      </c>
      <c r="N28">
        <v>0.83673469387755106</v>
      </c>
      <c r="O28">
        <v>0.9120879120879124</v>
      </c>
      <c r="P28">
        <v>0.85714285714285776</v>
      </c>
      <c r="Q28">
        <v>0.96097560975609653</v>
      </c>
      <c r="R28">
        <v>0.95151515151515154</v>
      </c>
      <c r="S28">
        <v>0.89473684210526327</v>
      </c>
      <c r="T28">
        <v>0.89473684210526327</v>
      </c>
      <c r="U28">
        <v>0.88732394366197165</v>
      </c>
      <c r="V28">
        <v>0.99999999999999956</v>
      </c>
      <c r="W28">
        <v>0.89873417721518978</v>
      </c>
      <c r="X28">
        <v>0.95652173913043481</v>
      </c>
      <c r="Y28">
        <v>0.95209580838323349</v>
      </c>
      <c r="Z28">
        <v>0.9120879120879124</v>
      </c>
      <c r="AA28">
        <v>0.92488262910798125</v>
      </c>
      <c r="AD28">
        <v>132</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V28" s="3">
        <v>0</v>
      </c>
      <c r="AW28" s="3">
        <v>0</v>
      </c>
      <c r="AX28" s="3">
        <v>0</v>
      </c>
      <c r="AY28" s="3">
        <v>0</v>
      </c>
      <c r="AZ28" s="3">
        <v>0</v>
      </c>
      <c r="BA28" s="3">
        <v>0</v>
      </c>
      <c r="BB28" s="3">
        <v>0</v>
      </c>
      <c r="BD28" s="3">
        <v>132</v>
      </c>
      <c r="BE28" s="3" t="s">
        <v>173</v>
      </c>
      <c r="BF28" s="3" t="s">
        <v>174</v>
      </c>
      <c r="BG28" s="3" t="s">
        <v>175</v>
      </c>
      <c r="BH28" s="3" t="s">
        <v>176</v>
      </c>
      <c r="BI28" s="3" t="s">
        <v>629</v>
      </c>
      <c r="BJ28" s="3"/>
    </row>
    <row r="29" spans="3:62" x14ac:dyDescent="0.25">
      <c r="C29">
        <v>133</v>
      </c>
      <c r="D29">
        <v>0</v>
      </c>
      <c r="E29">
        <v>0</v>
      </c>
      <c r="F29">
        <v>0</v>
      </c>
      <c r="G29">
        <v>0</v>
      </c>
      <c r="H29">
        <v>5.3691275167785255E-2</v>
      </c>
      <c r="I29">
        <v>0</v>
      </c>
      <c r="J29">
        <v>0</v>
      </c>
      <c r="K29">
        <v>0</v>
      </c>
      <c r="L29">
        <v>0</v>
      </c>
      <c r="M29">
        <v>0</v>
      </c>
      <c r="N29">
        <v>0</v>
      </c>
      <c r="O29">
        <v>0</v>
      </c>
      <c r="P29">
        <v>0</v>
      </c>
      <c r="Q29">
        <v>0</v>
      </c>
      <c r="R29">
        <v>0</v>
      </c>
      <c r="S29">
        <v>0</v>
      </c>
      <c r="T29">
        <v>0</v>
      </c>
      <c r="U29">
        <v>0</v>
      </c>
      <c r="V29">
        <v>0</v>
      </c>
      <c r="W29">
        <v>0</v>
      </c>
      <c r="X29">
        <v>0</v>
      </c>
      <c r="Y29">
        <v>0</v>
      </c>
      <c r="Z29">
        <v>0</v>
      </c>
      <c r="AA29">
        <v>0</v>
      </c>
      <c r="AD29">
        <v>133</v>
      </c>
      <c r="AE29">
        <v>0</v>
      </c>
      <c r="AF29">
        <v>0</v>
      </c>
      <c r="AG29">
        <v>0</v>
      </c>
      <c r="AH29">
        <v>0</v>
      </c>
      <c r="AI29">
        <v>5.3691275167785255E-2</v>
      </c>
      <c r="AJ29">
        <v>0</v>
      </c>
      <c r="AK29">
        <v>0</v>
      </c>
      <c r="AL29">
        <v>0</v>
      </c>
      <c r="AM29">
        <v>0</v>
      </c>
      <c r="AN29">
        <v>0</v>
      </c>
      <c r="AO29">
        <v>0</v>
      </c>
      <c r="AP29">
        <v>0</v>
      </c>
      <c r="AQ29">
        <v>0</v>
      </c>
      <c r="AR29">
        <v>0</v>
      </c>
      <c r="AS29">
        <v>0</v>
      </c>
      <c r="AT29">
        <v>0</v>
      </c>
      <c r="AU29">
        <v>0</v>
      </c>
      <c r="AV29">
        <v>0</v>
      </c>
      <c r="AW29">
        <v>0</v>
      </c>
      <c r="AX29">
        <v>0</v>
      </c>
      <c r="AY29">
        <v>0</v>
      </c>
      <c r="AZ29">
        <v>0</v>
      </c>
      <c r="BA29">
        <v>0</v>
      </c>
      <c r="BB29">
        <v>0</v>
      </c>
      <c r="BD29">
        <v>133</v>
      </c>
      <c r="BE29" t="s">
        <v>772</v>
      </c>
      <c r="BF29" t="s">
        <v>773</v>
      </c>
      <c r="BG29" t="s">
        <v>774</v>
      </c>
      <c r="BH29" t="s">
        <v>775</v>
      </c>
      <c r="BI29" t="s">
        <v>775</v>
      </c>
    </row>
    <row r="30" spans="3:62" x14ac:dyDescent="0.25">
      <c r="C30">
        <v>134</v>
      </c>
      <c r="D30">
        <v>-0.2526315789473681</v>
      </c>
      <c r="E30">
        <v>-0.30188679245283034</v>
      </c>
      <c r="F30">
        <v>-0.29906542056074781</v>
      </c>
      <c r="G30">
        <v>-0.30000000000000004</v>
      </c>
      <c r="H30">
        <v>-0.3221476510067115</v>
      </c>
      <c r="I30">
        <v>-0.34285714285714286</v>
      </c>
      <c r="J30">
        <v>-0.28368794326241131</v>
      </c>
      <c r="K30">
        <v>-0.31683168316831689</v>
      </c>
      <c r="L30">
        <v>-0.33716475095785448</v>
      </c>
      <c r="M30">
        <v>-0.33684210526315794</v>
      </c>
      <c r="N30">
        <v>-0.27210884353741499</v>
      </c>
      <c r="O30">
        <v>-0.26373626373626408</v>
      </c>
      <c r="P30">
        <v>-0.23809523809523825</v>
      </c>
      <c r="Q30">
        <v>-0.2341463414634144</v>
      </c>
      <c r="R30">
        <v>-0.24242424242424243</v>
      </c>
      <c r="S30">
        <v>-0.31578947368421062</v>
      </c>
      <c r="T30">
        <v>-0.31578947368421068</v>
      </c>
      <c r="U30">
        <v>-0.33802816901408439</v>
      </c>
      <c r="V30">
        <v>-0.29629629629629617</v>
      </c>
      <c r="W30">
        <v>-0.30379746835443039</v>
      </c>
      <c r="X30">
        <v>-0.2608695652173913</v>
      </c>
      <c r="Y30">
        <v>-0.23952095808383236</v>
      </c>
      <c r="Z30">
        <v>-0.35164835164835212</v>
      </c>
      <c r="AA30">
        <v>-0.22535211267605632</v>
      </c>
      <c r="AD30">
        <v>134</v>
      </c>
      <c r="AE30" s="6">
        <v>0</v>
      </c>
      <c r="AF30" s="6">
        <v>0</v>
      </c>
      <c r="AG30" s="6">
        <v>0</v>
      </c>
      <c r="AH30" s="6">
        <v>0</v>
      </c>
      <c r="AI30" s="6">
        <v>0</v>
      </c>
      <c r="AJ30" s="6">
        <v>0</v>
      </c>
      <c r="AK30" s="6">
        <v>0</v>
      </c>
      <c r="AL30" s="6">
        <v>0</v>
      </c>
      <c r="AM30" s="6">
        <v>0</v>
      </c>
      <c r="AN30" s="6">
        <v>0</v>
      </c>
      <c r="AO30" s="6">
        <v>0</v>
      </c>
      <c r="AP30" s="6">
        <v>0</v>
      </c>
      <c r="AQ30" s="6">
        <v>0</v>
      </c>
      <c r="AR30" s="6">
        <v>0</v>
      </c>
      <c r="AS30" s="6">
        <v>0</v>
      </c>
      <c r="AT30" s="6">
        <v>0</v>
      </c>
      <c r="AU30" s="6">
        <v>0</v>
      </c>
      <c r="AV30" s="6">
        <v>0</v>
      </c>
      <c r="AW30" s="6">
        <v>0</v>
      </c>
      <c r="AX30" s="6">
        <v>0</v>
      </c>
      <c r="AY30" s="6">
        <v>0</v>
      </c>
      <c r="AZ30" s="6">
        <v>0</v>
      </c>
      <c r="BA30" s="6">
        <v>0</v>
      </c>
      <c r="BB30" s="6">
        <v>0</v>
      </c>
      <c r="BD30" s="6">
        <v>134</v>
      </c>
      <c r="BE30" s="6" t="s">
        <v>630</v>
      </c>
      <c r="BF30" s="6" t="s">
        <v>631</v>
      </c>
      <c r="BG30" s="6" t="s">
        <v>632</v>
      </c>
      <c r="BH30" s="6"/>
      <c r="BI30" s="6"/>
      <c r="BJ30" s="6"/>
    </row>
    <row r="31" spans="3:62" x14ac:dyDescent="0.25">
      <c r="C31">
        <v>141</v>
      </c>
      <c r="D31">
        <v>0</v>
      </c>
      <c r="E31">
        <v>0</v>
      </c>
      <c r="F31">
        <v>0</v>
      </c>
      <c r="G31">
        <v>0</v>
      </c>
      <c r="H31">
        <v>0</v>
      </c>
      <c r="I31">
        <v>0</v>
      </c>
      <c r="J31">
        <v>0</v>
      </c>
      <c r="K31">
        <v>0</v>
      </c>
      <c r="L31">
        <v>3.0651340996168581E-2</v>
      </c>
      <c r="M31">
        <v>0</v>
      </c>
      <c r="N31">
        <v>0</v>
      </c>
      <c r="O31">
        <v>0</v>
      </c>
      <c r="P31">
        <v>0</v>
      </c>
      <c r="Q31">
        <v>0</v>
      </c>
      <c r="R31">
        <v>0</v>
      </c>
      <c r="S31">
        <v>0</v>
      </c>
      <c r="T31">
        <v>0</v>
      </c>
      <c r="U31">
        <v>0</v>
      </c>
      <c r="V31">
        <v>0</v>
      </c>
      <c r="W31">
        <v>0</v>
      </c>
      <c r="X31">
        <v>0</v>
      </c>
      <c r="Y31">
        <v>0</v>
      </c>
      <c r="Z31">
        <v>0</v>
      </c>
      <c r="AA31">
        <v>0</v>
      </c>
      <c r="AD31">
        <v>141</v>
      </c>
      <c r="AE31">
        <v>0</v>
      </c>
      <c r="AF31">
        <v>0</v>
      </c>
      <c r="AG31">
        <v>0</v>
      </c>
      <c r="AH31">
        <v>0</v>
      </c>
      <c r="AI31">
        <v>0</v>
      </c>
      <c r="AJ31">
        <v>0</v>
      </c>
      <c r="AK31">
        <v>0</v>
      </c>
      <c r="AL31">
        <v>0</v>
      </c>
      <c r="AM31">
        <v>3.0651340996168581E-2</v>
      </c>
      <c r="AN31">
        <v>0</v>
      </c>
      <c r="AO31">
        <v>0</v>
      </c>
      <c r="AP31">
        <v>0</v>
      </c>
      <c r="AQ31">
        <v>0</v>
      </c>
      <c r="AR31">
        <v>0</v>
      </c>
      <c r="AS31">
        <v>0</v>
      </c>
      <c r="AT31">
        <v>0</v>
      </c>
      <c r="AU31">
        <v>0</v>
      </c>
      <c r="AV31">
        <v>0</v>
      </c>
      <c r="AW31">
        <v>0</v>
      </c>
      <c r="AX31">
        <v>0</v>
      </c>
      <c r="AY31">
        <v>0</v>
      </c>
      <c r="AZ31">
        <v>0</v>
      </c>
      <c r="BA31">
        <v>0</v>
      </c>
      <c r="BB31">
        <v>0</v>
      </c>
      <c r="BD31">
        <v>141</v>
      </c>
      <c r="BE31" t="s">
        <v>177</v>
      </c>
      <c r="BF31" t="s">
        <v>178</v>
      </c>
      <c r="BG31" t="s">
        <v>179</v>
      </c>
      <c r="BH31" t="s">
        <v>180</v>
      </c>
      <c r="BI31" t="s">
        <v>180</v>
      </c>
    </row>
    <row r="32" spans="3:62" x14ac:dyDescent="0.25">
      <c r="C32">
        <v>150</v>
      </c>
      <c r="D32">
        <v>0</v>
      </c>
      <c r="E32">
        <v>0</v>
      </c>
      <c r="F32">
        <v>0</v>
      </c>
      <c r="G32">
        <v>0</v>
      </c>
      <c r="H32">
        <v>0</v>
      </c>
      <c r="I32">
        <v>0</v>
      </c>
      <c r="J32">
        <v>5.6737588652482268E-2</v>
      </c>
      <c r="K32">
        <v>0</v>
      </c>
      <c r="L32">
        <v>0</v>
      </c>
      <c r="M32">
        <v>0</v>
      </c>
      <c r="N32">
        <v>0</v>
      </c>
      <c r="O32">
        <v>0</v>
      </c>
      <c r="P32">
        <v>0</v>
      </c>
      <c r="Q32">
        <v>0</v>
      </c>
      <c r="R32">
        <v>0</v>
      </c>
      <c r="S32">
        <v>0</v>
      </c>
      <c r="T32">
        <v>0</v>
      </c>
      <c r="U32">
        <v>0</v>
      </c>
      <c r="V32">
        <v>0</v>
      </c>
      <c r="W32">
        <v>0</v>
      </c>
      <c r="X32">
        <v>0</v>
      </c>
      <c r="Y32">
        <v>4.7904191616766456E-2</v>
      </c>
      <c r="Z32">
        <v>0</v>
      </c>
      <c r="AA32">
        <v>0</v>
      </c>
      <c r="AD32">
        <v>150</v>
      </c>
      <c r="AE32">
        <v>0</v>
      </c>
      <c r="AF32">
        <v>0</v>
      </c>
      <c r="AG32">
        <v>0</v>
      </c>
      <c r="AH32">
        <v>0</v>
      </c>
      <c r="AI32">
        <v>0</v>
      </c>
      <c r="AJ32">
        <v>0</v>
      </c>
      <c r="AK32">
        <v>5.6737588652482268E-2</v>
      </c>
      <c r="AL32">
        <v>0</v>
      </c>
      <c r="AM32">
        <v>0</v>
      </c>
      <c r="AN32">
        <v>0</v>
      </c>
      <c r="AO32">
        <v>0</v>
      </c>
      <c r="AP32">
        <v>0</v>
      </c>
      <c r="AQ32">
        <v>0</v>
      </c>
      <c r="AR32">
        <v>0</v>
      </c>
      <c r="AS32">
        <v>0</v>
      </c>
      <c r="AT32">
        <v>0</v>
      </c>
      <c r="AU32">
        <v>0</v>
      </c>
      <c r="AV32">
        <v>0</v>
      </c>
      <c r="AW32">
        <v>0</v>
      </c>
      <c r="AX32">
        <v>0</v>
      </c>
      <c r="AY32">
        <v>0</v>
      </c>
      <c r="AZ32">
        <v>4.7904191616766456E-2</v>
      </c>
      <c r="BA32">
        <v>0</v>
      </c>
      <c r="BB32">
        <v>0</v>
      </c>
      <c r="BD32">
        <v>150</v>
      </c>
      <c r="BE32" t="s">
        <v>181</v>
      </c>
      <c r="BF32" t="s">
        <v>182</v>
      </c>
      <c r="BG32" t="s">
        <v>183</v>
      </c>
      <c r="BH32" t="s">
        <v>184</v>
      </c>
      <c r="BI32" t="s">
        <v>184</v>
      </c>
    </row>
    <row r="33" spans="3:61" x14ac:dyDescent="0.25">
      <c r="C33">
        <v>151</v>
      </c>
      <c r="D33">
        <v>0</v>
      </c>
      <c r="E33">
        <v>0</v>
      </c>
      <c r="F33">
        <v>0</v>
      </c>
      <c r="G33">
        <v>0</v>
      </c>
      <c r="H33">
        <v>0</v>
      </c>
      <c r="I33">
        <v>0</v>
      </c>
      <c r="J33">
        <v>0</v>
      </c>
      <c r="K33">
        <v>0</v>
      </c>
      <c r="L33">
        <v>3.0651340996168581E-2</v>
      </c>
      <c r="M33">
        <v>0</v>
      </c>
      <c r="N33">
        <v>5.4421768707482991E-2</v>
      </c>
      <c r="O33">
        <v>0</v>
      </c>
      <c r="P33">
        <v>0</v>
      </c>
      <c r="Q33">
        <v>0</v>
      </c>
      <c r="R33">
        <v>0</v>
      </c>
      <c r="S33">
        <v>0</v>
      </c>
      <c r="T33">
        <v>0</v>
      </c>
      <c r="U33">
        <v>0</v>
      </c>
      <c r="V33">
        <v>0</v>
      </c>
      <c r="W33">
        <v>0</v>
      </c>
      <c r="X33">
        <v>0</v>
      </c>
      <c r="Y33">
        <v>0</v>
      </c>
      <c r="Z33">
        <v>0</v>
      </c>
      <c r="AA33">
        <v>3.7558685446009391E-2</v>
      </c>
      <c r="AD33">
        <v>151</v>
      </c>
      <c r="AE33">
        <v>0</v>
      </c>
      <c r="AF33">
        <v>0</v>
      </c>
      <c r="AG33">
        <v>0</v>
      </c>
      <c r="AH33">
        <v>0</v>
      </c>
      <c r="AI33">
        <v>0</v>
      </c>
      <c r="AJ33">
        <v>0</v>
      </c>
      <c r="AK33">
        <v>0</v>
      </c>
      <c r="AL33">
        <v>0</v>
      </c>
      <c r="AM33">
        <v>3.0651340996168581E-2</v>
      </c>
      <c r="AN33">
        <v>0</v>
      </c>
      <c r="AO33">
        <v>5.4421768707482991E-2</v>
      </c>
      <c r="AP33">
        <v>0</v>
      </c>
      <c r="AQ33">
        <v>0</v>
      </c>
      <c r="AR33">
        <v>0</v>
      </c>
      <c r="AS33">
        <v>0</v>
      </c>
      <c r="AT33">
        <v>0</v>
      </c>
      <c r="AU33">
        <v>0</v>
      </c>
      <c r="AV33">
        <v>0</v>
      </c>
      <c r="AW33">
        <v>0</v>
      </c>
      <c r="AX33">
        <v>0</v>
      </c>
      <c r="AY33">
        <v>0</v>
      </c>
      <c r="AZ33">
        <v>0</v>
      </c>
      <c r="BA33">
        <v>0</v>
      </c>
      <c r="BB33">
        <v>3.7558685446009391E-2</v>
      </c>
      <c r="BD33">
        <v>151</v>
      </c>
      <c r="BE33" t="s">
        <v>776</v>
      </c>
      <c r="BF33" t="s">
        <v>777</v>
      </c>
      <c r="BG33" t="s">
        <v>778</v>
      </c>
      <c r="BH33" t="s">
        <v>184</v>
      </c>
      <c r="BI33" t="s">
        <v>184</v>
      </c>
    </row>
    <row r="34" spans="3:61" x14ac:dyDescent="0.25">
      <c r="C34">
        <v>152</v>
      </c>
      <c r="D34">
        <v>0</v>
      </c>
      <c r="E34">
        <v>0</v>
      </c>
      <c r="F34">
        <v>0</v>
      </c>
      <c r="G34">
        <v>0</v>
      </c>
      <c r="H34">
        <v>0</v>
      </c>
      <c r="I34">
        <v>0</v>
      </c>
      <c r="J34">
        <v>0</v>
      </c>
      <c r="K34">
        <v>0</v>
      </c>
      <c r="L34">
        <v>0</v>
      </c>
      <c r="M34">
        <v>0</v>
      </c>
      <c r="N34">
        <v>0</v>
      </c>
      <c r="O34">
        <v>0</v>
      </c>
      <c r="P34">
        <v>0</v>
      </c>
      <c r="Q34">
        <v>0</v>
      </c>
      <c r="R34">
        <v>0</v>
      </c>
      <c r="S34">
        <v>0</v>
      </c>
      <c r="T34">
        <v>0</v>
      </c>
      <c r="U34">
        <v>0</v>
      </c>
      <c r="V34">
        <v>0</v>
      </c>
      <c r="W34">
        <v>0</v>
      </c>
      <c r="X34">
        <v>4.3478260869565216E-2</v>
      </c>
      <c r="Y34">
        <v>0</v>
      </c>
      <c r="Z34">
        <v>0</v>
      </c>
      <c r="AA34">
        <v>0</v>
      </c>
      <c r="AD34">
        <v>152</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4.3478260869565216E-2</v>
      </c>
      <c r="AZ34">
        <v>0</v>
      </c>
      <c r="BA34">
        <v>0</v>
      </c>
      <c r="BB34">
        <v>0</v>
      </c>
      <c r="BD34">
        <v>152</v>
      </c>
      <c r="BE34" t="s">
        <v>185</v>
      </c>
      <c r="BF34" t="s">
        <v>186</v>
      </c>
      <c r="BG34" t="s">
        <v>187</v>
      </c>
      <c r="BH34" t="s">
        <v>188</v>
      </c>
      <c r="BI34" t="s">
        <v>188</v>
      </c>
    </row>
    <row r="35" spans="3:61" x14ac:dyDescent="0.25">
      <c r="C35">
        <v>157</v>
      </c>
      <c r="D35">
        <v>4.2105263157894687E-2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D35">
        <v>157</v>
      </c>
      <c r="AE35">
        <v>4.2105263157894687E-2</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D35">
        <v>157</v>
      </c>
      <c r="BE35" t="s">
        <v>189</v>
      </c>
      <c r="BF35" t="s">
        <v>190</v>
      </c>
      <c r="BG35" t="s">
        <v>191</v>
      </c>
      <c r="BH35" t="s">
        <v>192</v>
      </c>
      <c r="BI35" t="s">
        <v>192</v>
      </c>
    </row>
    <row r="36" spans="3:61" x14ac:dyDescent="0.25">
      <c r="C36">
        <v>168</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3.7558685446009391E-2</v>
      </c>
      <c r="AD36">
        <v>168</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3.7558685446009391E-2</v>
      </c>
      <c r="BD36">
        <v>168</v>
      </c>
      <c r="BE36" t="s">
        <v>193</v>
      </c>
      <c r="BF36" t="s">
        <v>194</v>
      </c>
      <c r="BG36" t="s">
        <v>195</v>
      </c>
      <c r="BH36" t="s">
        <v>196</v>
      </c>
      <c r="BI36" t="s">
        <v>633</v>
      </c>
    </row>
    <row r="37" spans="3:61" x14ac:dyDescent="0.25">
      <c r="C37">
        <v>173</v>
      </c>
      <c r="D37">
        <v>0</v>
      </c>
      <c r="E37">
        <v>0</v>
      </c>
      <c r="F37">
        <v>0</v>
      </c>
      <c r="G37">
        <v>0</v>
      </c>
      <c r="H37">
        <v>0</v>
      </c>
      <c r="I37">
        <v>-0.11428571428571428</v>
      </c>
      <c r="J37">
        <v>-0.11347517730496454</v>
      </c>
      <c r="K37">
        <v>-7.9207920792079223E-2</v>
      </c>
      <c r="L37">
        <v>-6.1302681992337162E-2</v>
      </c>
      <c r="M37">
        <v>-0.16842105263157897</v>
      </c>
      <c r="N37">
        <v>-5.4421768707482991E-2</v>
      </c>
      <c r="O37">
        <v>-8.791208791208803E-2</v>
      </c>
      <c r="P37">
        <v>-4.7619047619047651E-2</v>
      </c>
      <c r="Q37">
        <v>-3.9024390243902363E-2</v>
      </c>
      <c r="R37">
        <v>-9.696969696969697E-2</v>
      </c>
      <c r="S37">
        <v>-3.5087719298245626E-2</v>
      </c>
      <c r="T37">
        <v>-0.10526315789473689</v>
      </c>
      <c r="U37">
        <v>-3.7558685446009377E-2</v>
      </c>
      <c r="V37">
        <v>-7.4074074074074042E-2</v>
      </c>
      <c r="W37">
        <v>-0.15189873417721519</v>
      </c>
      <c r="X37">
        <v>-8.6956521739130432E-2</v>
      </c>
      <c r="Y37">
        <v>-4.7904191616766456E-2</v>
      </c>
      <c r="Z37">
        <v>-0.17582417582417606</v>
      </c>
      <c r="AA37">
        <v>-3.7558685446009391E-2</v>
      </c>
      <c r="AD37">
        <v>173</v>
      </c>
      <c r="AE37">
        <v>0</v>
      </c>
      <c r="AF37">
        <v>0</v>
      </c>
      <c r="AG37">
        <v>0</v>
      </c>
      <c r="AH37">
        <v>0</v>
      </c>
      <c r="AI37">
        <v>0</v>
      </c>
      <c r="AJ37">
        <v>-0.11428571428571428</v>
      </c>
      <c r="AK37">
        <v>-0.11347517730496454</v>
      </c>
      <c r="AL37">
        <v>-7.9207920792079223E-2</v>
      </c>
      <c r="AM37">
        <v>-6.1302681992337162E-2</v>
      </c>
      <c r="AN37">
        <v>-0.16842105263157897</v>
      </c>
      <c r="AO37">
        <v>-5.4421768707482991E-2</v>
      </c>
      <c r="AP37">
        <v>-8.791208791208803E-2</v>
      </c>
      <c r="AQ37">
        <v>-4.7619047619047651E-2</v>
      </c>
      <c r="AR37">
        <v>-3.9024390243902363E-2</v>
      </c>
      <c r="AS37">
        <v>-9.696969696969697E-2</v>
      </c>
      <c r="AT37">
        <v>-3.5087719298245626E-2</v>
      </c>
      <c r="AU37">
        <v>-0.10526315789473689</v>
      </c>
      <c r="AV37">
        <v>-3.7558685446009377E-2</v>
      </c>
      <c r="AW37">
        <v>-7.4074074074074042E-2</v>
      </c>
      <c r="AX37">
        <v>-0.15189873417721519</v>
      </c>
      <c r="AY37">
        <v>-8.6956521739130432E-2</v>
      </c>
      <c r="AZ37">
        <v>-4.7904191616766456E-2</v>
      </c>
      <c r="BA37">
        <v>-0.17582417582417606</v>
      </c>
      <c r="BB37">
        <v>-3.7558685446009391E-2</v>
      </c>
      <c r="BD37">
        <v>173</v>
      </c>
      <c r="BE37" t="s">
        <v>197</v>
      </c>
      <c r="BF37" t="s">
        <v>198</v>
      </c>
      <c r="BG37" t="s">
        <v>199</v>
      </c>
      <c r="BH37" t="s">
        <v>200</v>
      </c>
      <c r="BI37" t="s">
        <v>634</v>
      </c>
    </row>
    <row r="38" spans="3:61" x14ac:dyDescent="0.25">
      <c r="C38">
        <v>178</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-3.7558685446009391E-2</v>
      </c>
      <c r="AD38">
        <v>178</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-3.7558685446009391E-2</v>
      </c>
      <c r="BD38">
        <v>178</v>
      </c>
      <c r="BE38" t="s">
        <v>201</v>
      </c>
      <c r="BF38" t="s">
        <v>202</v>
      </c>
      <c r="BG38" t="s">
        <v>203</v>
      </c>
      <c r="BH38" t="s">
        <v>204</v>
      </c>
      <c r="BI38" t="s">
        <v>635</v>
      </c>
    </row>
    <row r="39" spans="3:61" x14ac:dyDescent="0.25">
      <c r="C39">
        <v>189</v>
      </c>
      <c r="D39">
        <v>4.2105263157894687E-2</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D39">
        <v>189</v>
      </c>
      <c r="AE39">
        <v>4.2105263157894687E-2</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D39">
        <v>189</v>
      </c>
      <c r="BE39" t="s">
        <v>205</v>
      </c>
      <c r="BF39" t="s">
        <v>206</v>
      </c>
      <c r="BG39" t="s">
        <v>207</v>
      </c>
      <c r="BH39" t="s">
        <v>208</v>
      </c>
      <c r="BI39" t="s">
        <v>208</v>
      </c>
    </row>
    <row r="40" spans="3:61" x14ac:dyDescent="0.25">
      <c r="C40">
        <v>191</v>
      </c>
      <c r="D40">
        <v>0</v>
      </c>
      <c r="E40">
        <v>0</v>
      </c>
      <c r="F40">
        <v>0</v>
      </c>
      <c r="G40">
        <v>0</v>
      </c>
      <c r="H40">
        <v>0</v>
      </c>
      <c r="I40">
        <v>0</v>
      </c>
      <c r="J40">
        <v>0</v>
      </c>
      <c r="K40">
        <v>7.9207920792079223E-2</v>
      </c>
      <c r="L40">
        <v>0</v>
      </c>
      <c r="M40">
        <v>0</v>
      </c>
      <c r="N40">
        <v>0</v>
      </c>
      <c r="O40">
        <v>0</v>
      </c>
      <c r="P40">
        <v>0</v>
      </c>
      <c r="Q40">
        <v>0</v>
      </c>
      <c r="R40">
        <v>0</v>
      </c>
      <c r="S40">
        <v>0</v>
      </c>
      <c r="T40">
        <v>0</v>
      </c>
      <c r="U40">
        <v>0</v>
      </c>
      <c r="V40">
        <v>0</v>
      </c>
      <c r="W40">
        <v>0</v>
      </c>
      <c r="X40">
        <v>0</v>
      </c>
      <c r="Y40">
        <v>0</v>
      </c>
      <c r="Z40">
        <v>0</v>
      </c>
      <c r="AA40">
        <v>0</v>
      </c>
      <c r="AD40">
        <v>191</v>
      </c>
      <c r="AE40">
        <v>0</v>
      </c>
      <c r="AF40">
        <v>0</v>
      </c>
      <c r="AG40">
        <v>0</v>
      </c>
      <c r="AH40">
        <v>0</v>
      </c>
      <c r="AI40">
        <v>0</v>
      </c>
      <c r="AJ40">
        <v>0</v>
      </c>
      <c r="AK40">
        <v>0</v>
      </c>
      <c r="AL40">
        <v>7.9207920792079223E-2</v>
      </c>
      <c r="AM40">
        <v>0</v>
      </c>
      <c r="AN40">
        <v>0</v>
      </c>
      <c r="AO40">
        <v>0</v>
      </c>
      <c r="AP40">
        <v>0</v>
      </c>
      <c r="AQ40">
        <v>0</v>
      </c>
      <c r="AR40">
        <v>0</v>
      </c>
      <c r="AS40">
        <v>0</v>
      </c>
      <c r="AT40">
        <v>0</v>
      </c>
      <c r="AU40">
        <v>0</v>
      </c>
      <c r="AV40">
        <v>0</v>
      </c>
      <c r="AW40">
        <v>0</v>
      </c>
      <c r="AX40">
        <v>0</v>
      </c>
      <c r="AY40">
        <v>0</v>
      </c>
      <c r="AZ40">
        <v>0</v>
      </c>
      <c r="BA40">
        <v>0</v>
      </c>
      <c r="BB40">
        <v>0</v>
      </c>
      <c r="BD40">
        <v>191</v>
      </c>
      <c r="BE40" t="s">
        <v>209</v>
      </c>
      <c r="BF40" t="s">
        <v>210</v>
      </c>
      <c r="BG40" t="s">
        <v>211</v>
      </c>
      <c r="BH40" t="s">
        <v>212</v>
      </c>
      <c r="BI40" t="s">
        <v>636</v>
      </c>
    </row>
    <row r="41" spans="3:61" x14ac:dyDescent="0.25">
      <c r="C41">
        <v>195</v>
      </c>
      <c r="D41">
        <v>0</v>
      </c>
      <c r="E41">
        <v>0.15094339622641523</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D41">
        <v>195</v>
      </c>
      <c r="AE41">
        <v>0</v>
      </c>
      <c r="AF41">
        <v>0.15094339622641523</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D41">
        <v>195</v>
      </c>
      <c r="BE41" t="s">
        <v>213</v>
      </c>
      <c r="BF41" t="s">
        <v>214</v>
      </c>
      <c r="BG41" t="s">
        <v>215</v>
      </c>
      <c r="BH41" t="s">
        <v>216</v>
      </c>
      <c r="BI41" t="s">
        <v>216</v>
      </c>
    </row>
    <row r="42" spans="3:61" x14ac:dyDescent="0.25">
      <c r="C42">
        <v>197</v>
      </c>
      <c r="D42">
        <v>0</v>
      </c>
      <c r="E42">
        <v>0</v>
      </c>
      <c r="F42">
        <v>0</v>
      </c>
      <c r="G42">
        <v>0</v>
      </c>
      <c r="H42">
        <v>0</v>
      </c>
      <c r="I42">
        <v>0</v>
      </c>
      <c r="J42">
        <v>0</v>
      </c>
      <c r="K42">
        <v>0</v>
      </c>
      <c r="L42">
        <v>0</v>
      </c>
      <c r="M42">
        <v>0</v>
      </c>
      <c r="N42">
        <v>0</v>
      </c>
      <c r="O42">
        <v>0</v>
      </c>
      <c r="P42">
        <v>0</v>
      </c>
      <c r="Q42">
        <v>0</v>
      </c>
      <c r="R42">
        <v>0</v>
      </c>
      <c r="S42">
        <v>3.5087719298245626E-2</v>
      </c>
      <c r="T42">
        <v>0</v>
      </c>
      <c r="U42">
        <v>3.7558685446009377E-2</v>
      </c>
      <c r="V42">
        <v>0</v>
      </c>
      <c r="W42">
        <v>0</v>
      </c>
      <c r="X42">
        <v>0</v>
      </c>
      <c r="Y42">
        <v>0</v>
      </c>
      <c r="Z42">
        <v>0</v>
      </c>
      <c r="AA42">
        <v>0</v>
      </c>
      <c r="AD42">
        <v>197</v>
      </c>
      <c r="AE42">
        <v>0</v>
      </c>
      <c r="AF42">
        <v>0</v>
      </c>
      <c r="AG42">
        <v>0</v>
      </c>
      <c r="AH42">
        <v>0</v>
      </c>
      <c r="AI42">
        <v>0</v>
      </c>
      <c r="AJ42">
        <v>0</v>
      </c>
      <c r="AK42">
        <v>0</v>
      </c>
      <c r="AL42">
        <v>0</v>
      </c>
      <c r="AM42">
        <v>0</v>
      </c>
      <c r="AN42">
        <v>0</v>
      </c>
      <c r="AO42">
        <v>0</v>
      </c>
      <c r="AP42">
        <v>0</v>
      </c>
      <c r="AQ42">
        <v>0</v>
      </c>
      <c r="AR42">
        <v>0</v>
      </c>
      <c r="AS42">
        <v>0</v>
      </c>
      <c r="AT42">
        <v>3.5087719298245626E-2</v>
      </c>
      <c r="AU42">
        <v>0</v>
      </c>
      <c r="AV42">
        <v>3.7558685446009377E-2</v>
      </c>
      <c r="AW42">
        <v>0</v>
      </c>
      <c r="AX42">
        <v>0</v>
      </c>
      <c r="AY42">
        <v>0</v>
      </c>
      <c r="AZ42">
        <v>0</v>
      </c>
      <c r="BA42">
        <v>0</v>
      </c>
      <c r="BB42">
        <v>0</v>
      </c>
      <c r="BD42">
        <v>197</v>
      </c>
      <c r="BE42" t="s">
        <v>217</v>
      </c>
      <c r="BF42" t="s">
        <v>218</v>
      </c>
      <c r="BG42" t="s">
        <v>219</v>
      </c>
      <c r="BH42" t="s">
        <v>220</v>
      </c>
      <c r="BI42" t="s">
        <v>637</v>
      </c>
    </row>
    <row r="43" spans="3:61" x14ac:dyDescent="0.25">
      <c r="C43">
        <v>206</v>
      </c>
      <c r="D43">
        <v>0</v>
      </c>
      <c r="E43">
        <v>0</v>
      </c>
      <c r="F43">
        <v>0</v>
      </c>
      <c r="G43">
        <v>0</v>
      </c>
      <c r="H43">
        <v>0</v>
      </c>
      <c r="I43">
        <v>0</v>
      </c>
      <c r="J43">
        <v>0</v>
      </c>
      <c r="K43">
        <v>0</v>
      </c>
      <c r="L43">
        <v>0</v>
      </c>
      <c r="M43">
        <v>0</v>
      </c>
      <c r="N43">
        <v>0</v>
      </c>
      <c r="O43">
        <v>8.791208791208803E-2</v>
      </c>
      <c r="P43">
        <v>4.7619047619047651E-2</v>
      </c>
      <c r="Q43">
        <v>3.9024390243902363E-2</v>
      </c>
      <c r="R43">
        <v>9.696969696969697E-2</v>
      </c>
      <c r="S43">
        <v>3.5087719298245626E-2</v>
      </c>
      <c r="T43">
        <v>0</v>
      </c>
      <c r="U43">
        <v>3.7558685446009377E-2</v>
      </c>
      <c r="V43">
        <v>0</v>
      </c>
      <c r="W43">
        <v>5.0632911392405063E-2</v>
      </c>
      <c r="X43">
        <v>8.6956521739130432E-2</v>
      </c>
      <c r="Y43">
        <v>0</v>
      </c>
      <c r="Z43">
        <v>8.791208791208803E-2</v>
      </c>
      <c r="AA43">
        <v>0</v>
      </c>
      <c r="AD43">
        <v>206</v>
      </c>
      <c r="AE43">
        <v>0</v>
      </c>
      <c r="AF43">
        <v>0</v>
      </c>
      <c r="AG43">
        <v>0</v>
      </c>
      <c r="AH43">
        <v>0</v>
      </c>
      <c r="AI43">
        <v>0</v>
      </c>
      <c r="AJ43">
        <v>0</v>
      </c>
      <c r="AK43">
        <v>0</v>
      </c>
      <c r="AL43">
        <v>0</v>
      </c>
      <c r="AM43">
        <v>0</v>
      </c>
      <c r="AN43">
        <v>0</v>
      </c>
      <c r="AO43">
        <v>0</v>
      </c>
      <c r="AP43">
        <v>8.791208791208803E-2</v>
      </c>
      <c r="AQ43">
        <v>4.7619047619047651E-2</v>
      </c>
      <c r="AR43">
        <v>3.9024390243902363E-2</v>
      </c>
      <c r="AS43">
        <v>9.696969696969697E-2</v>
      </c>
      <c r="AT43">
        <v>3.5087719298245626E-2</v>
      </c>
      <c r="AU43">
        <v>0</v>
      </c>
      <c r="AV43">
        <v>3.7558685446009377E-2</v>
      </c>
      <c r="AW43">
        <v>0</v>
      </c>
      <c r="AX43">
        <v>5.0632911392405063E-2</v>
      </c>
      <c r="AY43">
        <v>8.6956521739130432E-2</v>
      </c>
      <c r="AZ43">
        <v>0</v>
      </c>
      <c r="BA43">
        <v>8.791208791208803E-2</v>
      </c>
      <c r="BB43">
        <v>0</v>
      </c>
      <c r="BD43">
        <v>206</v>
      </c>
      <c r="BE43" t="s">
        <v>221</v>
      </c>
      <c r="BF43" t="s">
        <v>222</v>
      </c>
      <c r="BG43" t="s">
        <v>223</v>
      </c>
      <c r="BH43" t="s">
        <v>184</v>
      </c>
      <c r="BI43" t="s">
        <v>184</v>
      </c>
    </row>
    <row r="44" spans="3:61" x14ac:dyDescent="0.25">
      <c r="C44">
        <v>209</v>
      </c>
      <c r="D44">
        <v>0</v>
      </c>
      <c r="E44">
        <v>0</v>
      </c>
      <c r="F44">
        <v>0</v>
      </c>
      <c r="G44">
        <v>0</v>
      </c>
      <c r="H44">
        <v>0</v>
      </c>
      <c r="I44">
        <v>0</v>
      </c>
      <c r="J44">
        <v>0</v>
      </c>
      <c r="K44">
        <v>0</v>
      </c>
      <c r="L44">
        <v>0</v>
      </c>
      <c r="M44">
        <v>0</v>
      </c>
      <c r="N44">
        <v>0</v>
      </c>
      <c r="O44">
        <v>-8.791208791208803E-2</v>
      </c>
      <c r="P44">
        <v>-4.7619047619047651E-2</v>
      </c>
      <c r="Q44">
        <v>0</v>
      </c>
      <c r="R44">
        <v>-9.696969696969697E-2</v>
      </c>
      <c r="S44">
        <v>-3.5087719298245626E-2</v>
      </c>
      <c r="T44">
        <v>0</v>
      </c>
      <c r="U44">
        <v>-3.7558685446009377E-2</v>
      </c>
      <c r="V44">
        <v>0</v>
      </c>
      <c r="W44">
        <v>-5.0632911392405063E-2</v>
      </c>
      <c r="X44">
        <v>-8.6956521739130432E-2</v>
      </c>
      <c r="Y44">
        <v>0</v>
      </c>
      <c r="Z44">
        <v>-8.791208791208803E-2</v>
      </c>
      <c r="AA44">
        <v>0</v>
      </c>
      <c r="AD44">
        <v>209</v>
      </c>
      <c r="AE44">
        <v>0</v>
      </c>
      <c r="AF44">
        <v>0</v>
      </c>
      <c r="AG44">
        <v>0</v>
      </c>
      <c r="AH44">
        <v>0</v>
      </c>
      <c r="AI44">
        <v>0</v>
      </c>
      <c r="AJ44">
        <v>0</v>
      </c>
      <c r="AK44">
        <v>0</v>
      </c>
      <c r="AL44">
        <v>0</v>
      </c>
      <c r="AM44">
        <v>0</v>
      </c>
      <c r="AN44">
        <v>0</v>
      </c>
      <c r="AO44">
        <v>0</v>
      </c>
      <c r="AP44">
        <v>-8.791208791208803E-2</v>
      </c>
      <c r="AQ44">
        <v>-4.7619047619047651E-2</v>
      </c>
      <c r="AR44">
        <v>0</v>
      </c>
      <c r="AS44">
        <v>-9.696969696969697E-2</v>
      </c>
      <c r="AT44">
        <v>-3.5087719298245626E-2</v>
      </c>
      <c r="AU44">
        <v>0</v>
      </c>
      <c r="AV44">
        <v>-3.7558685446009377E-2</v>
      </c>
      <c r="AW44">
        <v>0</v>
      </c>
      <c r="AX44">
        <v>-5.0632911392405063E-2</v>
      </c>
      <c r="AY44">
        <v>-8.6956521739130432E-2</v>
      </c>
      <c r="AZ44">
        <v>0</v>
      </c>
      <c r="BA44">
        <v>-8.791208791208803E-2</v>
      </c>
      <c r="BB44">
        <v>0</v>
      </c>
      <c r="BD44">
        <v>209</v>
      </c>
      <c r="BE44" t="s">
        <v>224</v>
      </c>
      <c r="BF44" t="s">
        <v>225</v>
      </c>
      <c r="BG44" t="s">
        <v>226</v>
      </c>
      <c r="BH44" t="s">
        <v>227</v>
      </c>
      <c r="BI44" t="s">
        <v>227</v>
      </c>
    </row>
    <row r="45" spans="3:61" x14ac:dyDescent="0.25">
      <c r="C45">
        <v>210</v>
      </c>
      <c r="D45">
        <v>0</v>
      </c>
      <c r="E45">
        <v>0</v>
      </c>
      <c r="F45">
        <v>0</v>
      </c>
      <c r="G45">
        <v>0</v>
      </c>
      <c r="H45">
        <v>0</v>
      </c>
      <c r="I45">
        <v>0</v>
      </c>
      <c r="J45">
        <v>0</v>
      </c>
      <c r="K45">
        <v>0</v>
      </c>
      <c r="L45">
        <v>0</v>
      </c>
      <c r="M45">
        <v>0</v>
      </c>
      <c r="N45">
        <v>0</v>
      </c>
      <c r="O45">
        <v>0</v>
      </c>
      <c r="P45">
        <v>0</v>
      </c>
      <c r="Q45">
        <v>0</v>
      </c>
      <c r="R45">
        <v>0</v>
      </c>
      <c r="S45">
        <v>0</v>
      </c>
      <c r="T45">
        <v>0</v>
      </c>
      <c r="U45">
        <v>0</v>
      </c>
      <c r="V45">
        <v>0</v>
      </c>
      <c r="W45">
        <v>0</v>
      </c>
      <c r="X45">
        <v>4.3478260869565216E-2</v>
      </c>
      <c r="Y45">
        <v>0</v>
      </c>
      <c r="Z45">
        <v>0</v>
      </c>
      <c r="AA45">
        <v>0</v>
      </c>
      <c r="AD45">
        <v>210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4.3478260869565216E-2</v>
      </c>
      <c r="AZ45">
        <v>0</v>
      </c>
      <c r="BA45">
        <v>0</v>
      </c>
      <c r="BB45">
        <v>0</v>
      </c>
      <c r="BD45">
        <v>210</v>
      </c>
      <c r="BE45" t="s">
        <v>228</v>
      </c>
      <c r="BF45" t="s">
        <v>229</v>
      </c>
      <c r="BG45" t="s">
        <v>230</v>
      </c>
    </row>
    <row r="46" spans="3:61" x14ac:dyDescent="0.25">
      <c r="C46">
        <v>211</v>
      </c>
      <c r="D46">
        <v>0</v>
      </c>
      <c r="E46">
        <v>0</v>
      </c>
      <c r="F46">
        <v>0</v>
      </c>
      <c r="G46">
        <v>0</v>
      </c>
      <c r="H46">
        <v>0</v>
      </c>
      <c r="I46">
        <v>0</v>
      </c>
      <c r="J46">
        <v>0</v>
      </c>
      <c r="K46">
        <v>0</v>
      </c>
      <c r="L46">
        <v>-3.0651340996168581E-2</v>
      </c>
      <c r="M46">
        <v>0</v>
      </c>
      <c r="N46">
        <v>-5.4421768707482991E-2</v>
      </c>
      <c r="O46">
        <v>0</v>
      </c>
      <c r="P46">
        <v>0</v>
      </c>
      <c r="Q46">
        <v>0</v>
      </c>
      <c r="R46">
        <v>0</v>
      </c>
      <c r="S46">
        <v>0</v>
      </c>
      <c r="T46">
        <v>0</v>
      </c>
      <c r="U46">
        <v>0</v>
      </c>
      <c r="V46">
        <v>0</v>
      </c>
      <c r="W46">
        <v>0</v>
      </c>
      <c r="X46">
        <v>0</v>
      </c>
      <c r="Y46">
        <v>0</v>
      </c>
      <c r="Z46">
        <v>0</v>
      </c>
      <c r="AA46">
        <v>0</v>
      </c>
      <c r="AD46">
        <v>211</v>
      </c>
      <c r="AE46">
        <v>0</v>
      </c>
      <c r="AF46">
        <v>0</v>
      </c>
      <c r="AG46">
        <v>0</v>
      </c>
      <c r="AH46">
        <v>0</v>
      </c>
      <c r="AI46">
        <v>0</v>
      </c>
      <c r="AJ46">
        <v>0</v>
      </c>
      <c r="AK46">
        <v>0</v>
      </c>
      <c r="AL46">
        <v>0</v>
      </c>
      <c r="AM46">
        <v>-3.0651340996168581E-2</v>
      </c>
      <c r="AN46">
        <v>0</v>
      </c>
      <c r="AO46">
        <v>-5.4421768707482991E-2</v>
      </c>
      <c r="AP46">
        <v>0</v>
      </c>
      <c r="AQ46">
        <v>0</v>
      </c>
      <c r="AR46">
        <v>0</v>
      </c>
      <c r="AS46">
        <v>0</v>
      </c>
      <c r="AT46">
        <v>0</v>
      </c>
      <c r="AU46">
        <v>0</v>
      </c>
      <c r="AV46">
        <v>0</v>
      </c>
      <c r="AW46">
        <v>0</v>
      </c>
      <c r="AX46">
        <v>0</v>
      </c>
      <c r="AY46">
        <v>0</v>
      </c>
      <c r="AZ46">
        <v>0</v>
      </c>
      <c r="BA46">
        <v>0</v>
      </c>
      <c r="BB46">
        <v>0</v>
      </c>
      <c r="BD46">
        <v>211</v>
      </c>
      <c r="BE46" t="s">
        <v>231</v>
      </c>
      <c r="BF46" t="s">
        <v>232</v>
      </c>
      <c r="BG46" t="s">
        <v>233</v>
      </c>
      <c r="BH46" t="s">
        <v>227</v>
      </c>
      <c r="BI46" t="s">
        <v>227</v>
      </c>
    </row>
    <row r="47" spans="3:61" x14ac:dyDescent="0.25">
      <c r="C47">
        <v>212</v>
      </c>
      <c r="D47">
        <v>0</v>
      </c>
      <c r="E47">
        <v>0</v>
      </c>
      <c r="F47">
        <v>0</v>
      </c>
      <c r="G47">
        <v>0</v>
      </c>
      <c r="H47">
        <v>0</v>
      </c>
      <c r="I47">
        <v>0</v>
      </c>
      <c r="J47">
        <v>0</v>
      </c>
      <c r="K47">
        <v>0</v>
      </c>
      <c r="L47">
        <v>0</v>
      </c>
      <c r="M47">
        <v>0</v>
      </c>
      <c r="N47">
        <v>0</v>
      </c>
      <c r="O47">
        <v>0</v>
      </c>
      <c r="P47">
        <v>0</v>
      </c>
      <c r="Q47">
        <v>-3.9024390243902363E-2</v>
      </c>
      <c r="R47">
        <v>0</v>
      </c>
      <c r="S47">
        <v>0</v>
      </c>
      <c r="T47">
        <v>0</v>
      </c>
      <c r="U47">
        <v>0</v>
      </c>
      <c r="V47">
        <v>0</v>
      </c>
      <c r="W47">
        <v>0</v>
      </c>
      <c r="X47">
        <v>0</v>
      </c>
      <c r="Y47">
        <v>0</v>
      </c>
      <c r="Z47">
        <v>0</v>
      </c>
      <c r="AA47">
        <v>0</v>
      </c>
      <c r="AD47">
        <v>212</v>
      </c>
      <c r="AE47">
        <v>0</v>
      </c>
      <c r="AF47">
        <v>0</v>
      </c>
      <c r="AG47">
        <v>0</v>
      </c>
      <c r="AH47">
        <v>0</v>
      </c>
      <c r="AI47">
        <v>0</v>
      </c>
      <c r="AJ47">
        <v>0</v>
      </c>
      <c r="AK47">
        <v>0</v>
      </c>
      <c r="AL47">
        <v>0</v>
      </c>
      <c r="AM47">
        <v>0</v>
      </c>
      <c r="AN47">
        <v>0</v>
      </c>
      <c r="AO47">
        <v>0</v>
      </c>
      <c r="AP47">
        <v>0</v>
      </c>
      <c r="AQ47">
        <v>0</v>
      </c>
      <c r="AR47">
        <v>-3.9024390243902363E-2</v>
      </c>
      <c r="AS47">
        <v>0</v>
      </c>
      <c r="AT47">
        <v>0</v>
      </c>
      <c r="AU47">
        <v>0</v>
      </c>
      <c r="AV47">
        <v>0</v>
      </c>
      <c r="AW47">
        <v>0</v>
      </c>
      <c r="AX47">
        <v>0</v>
      </c>
      <c r="AY47">
        <v>0</v>
      </c>
      <c r="AZ47">
        <v>0</v>
      </c>
      <c r="BA47">
        <v>0</v>
      </c>
      <c r="BB47">
        <v>0</v>
      </c>
      <c r="BD47">
        <v>212</v>
      </c>
      <c r="BE47" t="s">
        <v>234</v>
      </c>
      <c r="BF47" t="s">
        <v>235</v>
      </c>
      <c r="BG47" t="s">
        <v>236</v>
      </c>
      <c r="BH47" t="s">
        <v>237</v>
      </c>
      <c r="BI47" t="s">
        <v>237</v>
      </c>
    </row>
    <row r="48" spans="3:61" x14ac:dyDescent="0.25">
      <c r="C48">
        <v>217</v>
      </c>
      <c r="D48">
        <v>0</v>
      </c>
      <c r="E48">
        <v>0</v>
      </c>
      <c r="F48">
        <v>0</v>
      </c>
      <c r="G48">
        <v>0</v>
      </c>
      <c r="H48">
        <v>0</v>
      </c>
      <c r="I48">
        <v>0</v>
      </c>
      <c r="J48">
        <v>0</v>
      </c>
      <c r="K48">
        <v>0</v>
      </c>
      <c r="L48">
        <v>0</v>
      </c>
      <c r="M48">
        <v>0</v>
      </c>
      <c r="N48">
        <v>0</v>
      </c>
      <c r="O48">
        <v>0</v>
      </c>
      <c r="P48">
        <v>0</v>
      </c>
      <c r="Q48">
        <v>0</v>
      </c>
      <c r="R48">
        <v>0</v>
      </c>
      <c r="S48">
        <v>0</v>
      </c>
      <c r="T48">
        <v>0</v>
      </c>
      <c r="U48">
        <v>0</v>
      </c>
      <c r="V48">
        <v>-7.4074074074074042E-2</v>
      </c>
      <c r="W48">
        <v>0</v>
      </c>
      <c r="X48">
        <v>0</v>
      </c>
      <c r="Y48">
        <v>-4.7904191616766456E-2</v>
      </c>
      <c r="Z48">
        <v>0</v>
      </c>
      <c r="AA48">
        <v>-3.7558685446009391E-2</v>
      </c>
      <c r="AD48">
        <v>217</v>
      </c>
      <c r="AE48">
        <v>0</v>
      </c>
      <c r="AF48">
        <v>0</v>
      </c>
      <c r="AG48">
        <v>0</v>
      </c>
      <c r="AH48">
        <v>0</v>
      </c>
      <c r="AI48">
        <v>0</v>
      </c>
      <c r="AJ48">
        <v>0</v>
      </c>
      <c r="AK48">
        <v>0</v>
      </c>
      <c r="AL48">
        <v>0</v>
      </c>
      <c r="AM48">
        <v>0</v>
      </c>
      <c r="AN48">
        <v>0</v>
      </c>
      <c r="AO48">
        <v>0</v>
      </c>
      <c r="AP48">
        <v>0</v>
      </c>
      <c r="AQ48">
        <v>0</v>
      </c>
      <c r="AR48">
        <v>0</v>
      </c>
      <c r="AS48">
        <v>0</v>
      </c>
      <c r="AT48">
        <v>0</v>
      </c>
      <c r="AU48">
        <v>0</v>
      </c>
      <c r="AV48">
        <v>0</v>
      </c>
      <c r="AW48">
        <v>-7.4074074074074042E-2</v>
      </c>
      <c r="AX48">
        <v>0</v>
      </c>
      <c r="AY48">
        <v>0</v>
      </c>
      <c r="AZ48">
        <v>-4.7904191616766456E-2</v>
      </c>
      <c r="BA48">
        <v>0</v>
      </c>
      <c r="BB48">
        <v>-3.7558685446009391E-2</v>
      </c>
      <c r="BD48">
        <v>217</v>
      </c>
      <c r="BE48" t="s">
        <v>241</v>
      </c>
      <c r="BF48" t="s">
        <v>242</v>
      </c>
      <c r="BG48" t="s">
        <v>243</v>
      </c>
      <c r="BH48" t="s">
        <v>244</v>
      </c>
      <c r="BI48" t="s">
        <v>244</v>
      </c>
    </row>
    <row r="49" spans="3:62" x14ac:dyDescent="0.25">
      <c r="C49">
        <v>224</v>
      </c>
      <c r="D49">
        <v>0.12631578947368405</v>
      </c>
      <c r="E49">
        <v>0.15094339622641517</v>
      </c>
      <c r="F49">
        <v>7.4766355140186938E-2</v>
      </c>
      <c r="G49">
        <v>0.1</v>
      </c>
      <c r="H49">
        <v>0.10738255033557051</v>
      </c>
      <c r="I49">
        <v>0.11428571428571428</v>
      </c>
      <c r="J49">
        <v>5.6737588652482268E-2</v>
      </c>
      <c r="K49">
        <v>7.9207920792079223E-2</v>
      </c>
      <c r="L49">
        <v>9.1954022988505801E-2</v>
      </c>
      <c r="M49">
        <v>8.4210526315789486E-2</v>
      </c>
      <c r="N49">
        <v>5.4421768707483005E-2</v>
      </c>
      <c r="O49">
        <v>8.791208791208803E-2</v>
      </c>
      <c r="P49">
        <v>4.7619047619047651E-2</v>
      </c>
      <c r="Q49">
        <v>0.11707317073170719</v>
      </c>
      <c r="R49">
        <v>9.696969696969697E-2</v>
      </c>
      <c r="S49">
        <v>0.10526315789473686</v>
      </c>
      <c r="T49">
        <v>0.10526315789473689</v>
      </c>
      <c r="U49">
        <v>0.11267605633802813</v>
      </c>
      <c r="V49">
        <v>7.4074074074074042E-2</v>
      </c>
      <c r="W49">
        <v>5.0632911392405063E-2</v>
      </c>
      <c r="X49">
        <v>8.6956521739130432E-2</v>
      </c>
      <c r="Y49">
        <v>4.7904191616766477E-2</v>
      </c>
      <c r="Z49">
        <v>0</v>
      </c>
      <c r="AA49">
        <v>7.5117370892018767E-2</v>
      </c>
      <c r="AD49">
        <v>224</v>
      </c>
      <c r="AE49">
        <v>0.12631578947368405</v>
      </c>
      <c r="AF49">
        <v>0.15094339622641517</v>
      </c>
      <c r="AG49">
        <v>7.4766355140186938E-2</v>
      </c>
      <c r="AH49">
        <v>0.1</v>
      </c>
      <c r="AI49">
        <v>0.10738255033557051</v>
      </c>
      <c r="AJ49">
        <v>0.11428571428571428</v>
      </c>
      <c r="AK49">
        <v>5.6737588652482268E-2</v>
      </c>
      <c r="AL49">
        <v>7.9207920792079223E-2</v>
      </c>
      <c r="AM49">
        <v>9.1954022988505801E-2</v>
      </c>
      <c r="AN49">
        <v>8.4210526315789486E-2</v>
      </c>
      <c r="AO49">
        <v>5.4421768707483005E-2</v>
      </c>
      <c r="AP49">
        <v>8.791208791208803E-2</v>
      </c>
      <c r="AQ49">
        <v>4.7619047619047651E-2</v>
      </c>
      <c r="AR49">
        <v>0.11707317073170719</v>
      </c>
      <c r="AS49">
        <v>9.696969696969697E-2</v>
      </c>
      <c r="AT49">
        <v>0.10526315789473686</v>
      </c>
      <c r="AU49">
        <v>0.10526315789473689</v>
      </c>
      <c r="AV49">
        <v>0.11267605633802813</v>
      </c>
      <c r="AW49">
        <v>7.4074074074074042E-2</v>
      </c>
      <c r="AX49">
        <v>5.0632911392405063E-2</v>
      </c>
      <c r="AY49">
        <v>8.6956521739130432E-2</v>
      </c>
      <c r="AZ49">
        <v>4.7904191616766477E-2</v>
      </c>
      <c r="BA49">
        <v>0</v>
      </c>
      <c r="BB49">
        <v>7.5117370892018767E-2</v>
      </c>
      <c r="BD49">
        <v>224</v>
      </c>
      <c r="BE49" t="s">
        <v>245</v>
      </c>
      <c r="BF49" t="s">
        <v>246</v>
      </c>
      <c r="BG49" t="s">
        <v>247</v>
      </c>
      <c r="BH49" t="s">
        <v>248</v>
      </c>
      <c r="BI49" t="s">
        <v>248</v>
      </c>
    </row>
    <row r="50" spans="3:62" x14ac:dyDescent="0.25">
      <c r="C50">
        <v>229</v>
      </c>
      <c r="D50">
        <v>-8.4210526315789375E-2</v>
      </c>
      <c r="E50">
        <v>-0.15094339622641517</v>
      </c>
      <c r="F50">
        <v>-7.4766355140186938E-2</v>
      </c>
      <c r="G50">
        <v>-0.1</v>
      </c>
      <c r="H50">
        <v>-0.10738255033557051</v>
      </c>
      <c r="I50">
        <v>-0.11428571428571428</v>
      </c>
      <c r="J50">
        <v>-5.6737588652482268E-2</v>
      </c>
      <c r="K50">
        <v>-7.9207920792079223E-2</v>
      </c>
      <c r="L50">
        <v>-9.1954022988505801E-2</v>
      </c>
      <c r="M50">
        <v>-8.4210526315789486E-2</v>
      </c>
      <c r="N50">
        <v>-5.4421768707483005E-2</v>
      </c>
      <c r="O50">
        <v>-8.791208791208803E-2</v>
      </c>
      <c r="P50">
        <v>-4.7619047619047651E-2</v>
      </c>
      <c r="Q50">
        <v>-0.11707317073170719</v>
      </c>
      <c r="R50">
        <v>-4.8484848484848485E-2</v>
      </c>
      <c r="S50">
        <v>-0.10526315789473686</v>
      </c>
      <c r="T50">
        <v>-0.10526315789473689</v>
      </c>
      <c r="U50">
        <v>-0.11267605633802813</v>
      </c>
      <c r="V50">
        <v>-7.4074074074074042E-2</v>
      </c>
      <c r="W50">
        <v>-5.0632911392405063E-2</v>
      </c>
      <c r="X50">
        <v>-8.6956521739130432E-2</v>
      </c>
      <c r="Y50">
        <v>-4.7904191616766477E-2</v>
      </c>
      <c r="Z50">
        <v>-8.791208791208803E-2</v>
      </c>
      <c r="AA50">
        <v>-7.5117370892018767E-2</v>
      </c>
      <c r="AD50">
        <v>229</v>
      </c>
      <c r="AE50" s="3">
        <v>0</v>
      </c>
      <c r="AF50" s="3">
        <v>0</v>
      </c>
      <c r="AG50" s="3">
        <v>0</v>
      </c>
      <c r="AH50" s="3">
        <v>0</v>
      </c>
      <c r="AI50" s="3">
        <v>0</v>
      </c>
      <c r="AJ50" s="3">
        <v>0</v>
      </c>
      <c r="AK50" s="3">
        <v>0</v>
      </c>
      <c r="AL50" s="3">
        <v>0</v>
      </c>
      <c r="AM50" s="3">
        <v>0</v>
      </c>
      <c r="AN50" s="3">
        <v>0</v>
      </c>
      <c r="AO50" s="3">
        <v>0</v>
      </c>
      <c r="AP50" s="3">
        <v>0</v>
      </c>
      <c r="AQ50" s="3">
        <v>0</v>
      </c>
      <c r="AR50" s="3">
        <v>0</v>
      </c>
      <c r="AS50" s="3">
        <v>0</v>
      </c>
      <c r="AT50" s="3">
        <v>0</v>
      </c>
      <c r="AU50" s="3">
        <v>0</v>
      </c>
      <c r="AV50" s="3">
        <v>0</v>
      </c>
      <c r="AW50" s="3">
        <v>0</v>
      </c>
      <c r="AX50" s="3">
        <v>0</v>
      </c>
      <c r="AY50" s="3">
        <v>0</v>
      </c>
      <c r="AZ50" s="3">
        <v>0</v>
      </c>
      <c r="BA50" s="3">
        <v>0</v>
      </c>
      <c r="BB50" s="3">
        <v>0</v>
      </c>
      <c r="BD50" s="3">
        <v>229</v>
      </c>
      <c r="BE50" s="3" t="s">
        <v>249</v>
      </c>
      <c r="BF50" s="3" t="s">
        <v>250</v>
      </c>
      <c r="BG50" s="3" t="s">
        <v>251</v>
      </c>
      <c r="BH50" s="3" t="s">
        <v>252</v>
      </c>
      <c r="BI50" s="3" t="s">
        <v>638</v>
      </c>
      <c r="BJ50" s="3"/>
    </row>
    <row r="51" spans="3:62" x14ac:dyDescent="0.25">
      <c r="C51">
        <v>230</v>
      </c>
      <c r="D51">
        <v>0</v>
      </c>
      <c r="E51">
        <v>0</v>
      </c>
      <c r="F51">
        <v>0</v>
      </c>
      <c r="G51">
        <v>0</v>
      </c>
      <c r="H51">
        <v>0</v>
      </c>
      <c r="I51">
        <v>0</v>
      </c>
      <c r="J51">
        <v>0</v>
      </c>
      <c r="K51">
        <v>0</v>
      </c>
      <c r="L51">
        <v>0</v>
      </c>
      <c r="M51">
        <v>0</v>
      </c>
      <c r="N51">
        <v>0</v>
      </c>
      <c r="O51">
        <v>0</v>
      </c>
      <c r="P51">
        <v>0</v>
      </c>
      <c r="Q51">
        <v>0</v>
      </c>
      <c r="R51">
        <v>0</v>
      </c>
      <c r="S51">
        <v>0</v>
      </c>
      <c r="T51">
        <v>0</v>
      </c>
      <c r="U51">
        <v>0</v>
      </c>
      <c r="V51">
        <v>0</v>
      </c>
      <c r="W51">
        <v>0</v>
      </c>
      <c r="X51">
        <v>-4.3478260869565216E-2</v>
      </c>
      <c r="Y51">
        <v>0</v>
      </c>
      <c r="Z51">
        <v>0</v>
      </c>
      <c r="AA51">
        <v>0</v>
      </c>
      <c r="AD51">
        <v>230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-4.3478260869565216E-2</v>
      </c>
      <c r="AZ51">
        <v>0</v>
      </c>
      <c r="BA51">
        <v>0</v>
      </c>
      <c r="BB51">
        <v>0</v>
      </c>
      <c r="BD51">
        <v>230</v>
      </c>
      <c r="BE51" t="s">
        <v>253</v>
      </c>
      <c r="BF51" t="s">
        <v>254</v>
      </c>
      <c r="BG51" t="s">
        <v>255</v>
      </c>
      <c r="BH51" t="s">
        <v>256</v>
      </c>
      <c r="BI51" t="s">
        <v>256</v>
      </c>
    </row>
    <row r="52" spans="3:62" x14ac:dyDescent="0.25">
      <c r="C52">
        <v>236</v>
      </c>
      <c r="D52">
        <v>-8.4210526315789375E-2</v>
      </c>
      <c r="E52">
        <v>-0.15094339622641517</v>
      </c>
      <c r="F52">
        <v>-7.4766355140186938E-2</v>
      </c>
      <c r="G52">
        <v>-0.1</v>
      </c>
      <c r="H52">
        <v>-0.10738255033557051</v>
      </c>
      <c r="I52">
        <v>-0.11428571428571428</v>
      </c>
      <c r="J52">
        <v>-0.11347517730496454</v>
      </c>
      <c r="K52">
        <v>-7.9207920792079223E-2</v>
      </c>
      <c r="L52">
        <v>-9.1954022988505801E-2</v>
      </c>
      <c r="M52">
        <v>-8.4210526315789486E-2</v>
      </c>
      <c r="N52">
        <v>-0.108843537414966</v>
      </c>
      <c r="O52">
        <v>-8.791208791208803E-2</v>
      </c>
      <c r="P52">
        <v>-9.5238095238095302E-2</v>
      </c>
      <c r="Q52">
        <v>-7.8048780487804822E-2</v>
      </c>
      <c r="R52">
        <v>-4.8484848484848485E-2</v>
      </c>
      <c r="S52">
        <v>-7.0175438596491238E-2</v>
      </c>
      <c r="T52">
        <v>-0.10526315789473689</v>
      </c>
      <c r="U52">
        <v>-7.5117370892018753E-2</v>
      </c>
      <c r="V52">
        <v>-7.4074074074074042E-2</v>
      </c>
      <c r="W52">
        <v>-0.10126582278481013</v>
      </c>
      <c r="X52">
        <v>-8.6956521739130432E-2</v>
      </c>
      <c r="Y52">
        <v>-4.7904191616766477E-2</v>
      </c>
      <c r="Z52">
        <v>-8.791208791208803E-2</v>
      </c>
      <c r="AA52">
        <v>-7.5117370892018767E-2</v>
      </c>
      <c r="AD52">
        <v>236</v>
      </c>
      <c r="AE52" s="3">
        <v>0</v>
      </c>
      <c r="AF52" s="3">
        <v>0</v>
      </c>
      <c r="AG52" s="3">
        <v>0</v>
      </c>
      <c r="AH52" s="3">
        <v>0</v>
      </c>
      <c r="AI52" s="3">
        <v>0</v>
      </c>
      <c r="AJ52" s="3">
        <v>0</v>
      </c>
      <c r="AK52" s="3">
        <v>0</v>
      </c>
      <c r="AL52" s="3">
        <v>0</v>
      </c>
      <c r="AM52" s="3">
        <v>0</v>
      </c>
      <c r="AN52" s="3">
        <v>0</v>
      </c>
      <c r="AO52" s="3">
        <v>0</v>
      </c>
      <c r="AP52" s="3">
        <v>0</v>
      </c>
      <c r="AQ52" s="3">
        <v>0</v>
      </c>
      <c r="AR52" s="3">
        <v>0</v>
      </c>
      <c r="AS52" s="3">
        <v>0</v>
      </c>
      <c r="AT52" s="3">
        <v>0</v>
      </c>
      <c r="AU52" s="3">
        <v>0</v>
      </c>
      <c r="AV52" s="3">
        <v>0</v>
      </c>
      <c r="AW52" s="3">
        <v>0</v>
      </c>
      <c r="AX52" s="3">
        <v>0</v>
      </c>
      <c r="AY52" s="3">
        <v>0</v>
      </c>
      <c r="AZ52" s="3">
        <v>0</v>
      </c>
      <c r="BA52" s="3">
        <v>0</v>
      </c>
      <c r="BB52" s="3">
        <v>0</v>
      </c>
      <c r="BD52" s="3">
        <v>236</v>
      </c>
      <c r="BE52" s="3" t="s">
        <v>257</v>
      </c>
      <c r="BF52" s="3" t="s">
        <v>258</v>
      </c>
      <c r="BG52" s="3" t="s">
        <v>259</v>
      </c>
      <c r="BH52" s="3" t="s">
        <v>260</v>
      </c>
      <c r="BI52" s="3" t="s">
        <v>639</v>
      </c>
      <c r="BJ52" s="3"/>
    </row>
    <row r="53" spans="3:62" x14ac:dyDescent="0.25">
      <c r="C53">
        <v>238</v>
      </c>
      <c r="D53">
        <v>-4.2105263157894687E-2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D53">
        <v>238</v>
      </c>
      <c r="AE53">
        <v>-4.2105263157894687E-2</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D53">
        <v>238</v>
      </c>
      <c r="BE53" t="s">
        <v>261</v>
      </c>
      <c r="BF53" t="s">
        <v>262</v>
      </c>
      <c r="BG53" t="s">
        <v>263</v>
      </c>
      <c r="BH53" t="s">
        <v>264</v>
      </c>
      <c r="BI53" t="s">
        <v>264</v>
      </c>
    </row>
    <row r="54" spans="3:62" x14ac:dyDescent="0.25">
      <c r="C54">
        <v>240</v>
      </c>
      <c r="D54">
        <v>0</v>
      </c>
      <c r="E54">
        <v>0</v>
      </c>
      <c r="F54">
        <v>0</v>
      </c>
      <c r="G54">
        <v>0</v>
      </c>
      <c r="H54">
        <v>0</v>
      </c>
      <c r="I54">
        <v>0</v>
      </c>
      <c r="J54">
        <v>0</v>
      </c>
      <c r="K54">
        <v>0</v>
      </c>
      <c r="L54">
        <v>0</v>
      </c>
      <c r="M54">
        <v>0</v>
      </c>
      <c r="N54">
        <v>0</v>
      </c>
      <c r="O54">
        <v>0</v>
      </c>
      <c r="P54">
        <v>0</v>
      </c>
      <c r="Q54">
        <v>0</v>
      </c>
      <c r="R54">
        <v>0</v>
      </c>
      <c r="S54">
        <v>0</v>
      </c>
      <c r="T54">
        <v>0</v>
      </c>
      <c r="U54">
        <v>0</v>
      </c>
      <c r="V54">
        <v>0</v>
      </c>
      <c r="W54">
        <v>0</v>
      </c>
      <c r="X54">
        <v>4.3478260869565216E-2</v>
      </c>
      <c r="Y54">
        <v>0</v>
      </c>
      <c r="Z54">
        <v>0</v>
      </c>
      <c r="AA54">
        <v>0</v>
      </c>
      <c r="AD54">
        <v>240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4.3478260869565216E-2</v>
      </c>
      <c r="AZ54">
        <v>0</v>
      </c>
      <c r="BA54">
        <v>0</v>
      </c>
      <c r="BB54">
        <v>0</v>
      </c>
      <c r="BD54">
        <v>240</v>
      </c>
      <c r="BE54" t="s">
        <v>265</v>
      </c>
      <c r="BF54" t="s">
        <v>266</v>
      </c>
      <c r="BG54" t="s">
        <v>267</v>
      </c>
    </row>
    <row r="55" spans="3:62" x14ac:dyDescent="0.25">
      <c r="C55">
        <v>242</v>
      </c>
      <c r="D55">
        <v>8.4210526315789375E-2</v>
      </c>
      <c r="E55">
        <v>0.15094339622641517</v>
      </c>
      <c r="F55">
        <v>0.1495327102803739</v>
      </c>
      <c r="G55">
        <v>0.1</v>
      </c>
      <c r="H55">
        <v>0.10738255033557051</v>
      </c>
      <c r="I55">
        <v>0.11428571428571428</v>
      </c>
      <c r="J55">
        <v>0.11347517730496454</v>
      </c>
      <c r="K55">
        <v>0.15841584158415845</v>
      </c>
      <c r="L55">
        <v>0.12260536398467438</v>
      </c>
      <c r="M55">
        <v>0.16842105263157897</v>
      </c>
      <c r="N55">
        <v>0.108843537414966</v>
      </c>
      <c r="O55">
        <v>8.791208791208803E-2</v>
      </c>
      <c r="P55">
        <v>9.5238095238095302E-2</v>
      </c>
      <c r="Q55">
        <v>0.11707317073170719</v>
      </c>
      <c r="R55">
        <v>9.696969696969697E-2</v>
      </c>
      <c r="S55">
        <v>0.14035087719298248</v>
      </c>
      <c r="T55">
        <v>0.10526315789473689</v>
      </c>
      <c r="U55">
        <v>0.15023474178403751</v>
      </c>
      <c r="V55">
        <v>0.14814814814814808</v>
      </c>
      <c r="W55">
        <v>0.10126582278481013</v>
      </c>
      <c r="X55">
        <v>8.6956521739130432E-2</v>
      </c>
      <c r="Y55">
        <v>9.580838323353294E-2</v>
      </c>
      <c r="Z55">
        <v>8.791208791208803E-2</v>
      </c>
      <c r="AA55">
        <v>0.11267605633802816</v>
      </c>
      <c r="AD55">
        <v>242</v>
      </c>
      <c r="AE55" s="3">
        <v>0</v>
      </c>
      <c r="AF55" s="3">
        <v>0</v>
      </c>
      <c r="AG55" s="3">
        <v>0</v>
      </c>
      <c r="AH55" s="3">
        <v>0</v>
      </c>
      <c r="AI55" s="3">
        <v>0</v>
      </c>
      <c r="AJ55" s="3">
        <v>0</v>
      </c>
      <c r="AK55" s="3">
        <v>0</v>
      </c>
      <c r="AL55" s="3">
        <v>0</v>
      </c>
      <c r="AM55" s="3">
        <v>0</v>
      </c>
      <c r="AN55" s="3">
        <v>0</v>
      </c>
      <c r="AO55" s="3">
        <v>0</v>
      </c>
      <c r="AP55" s="3">
        <v>0</v>
      </c>
      <c r="AQ55" s="3">
        <v>0</v>
      </c>
      <c r="AR55" s="3">
        <v>0</v>
      </c>
      <c r="AS55" s="3">
        <v>0</v>
      </c>
      <c r="AT55" s="3">
        <v>0</v>
      </c>
      <c r="AU55" s="3">
        <v>0</v>
      </c>
      <c r="AV55" s="3">
        <v>0</v>
      </c>
      <c r="AW55" s="3">
        <v>0</v>
      </c>
      <c r="AX55" s="3">
        <v>0</v>
      </c>
      <c r="AY55" s="3">
        <v>0</v>
      </c>
      <c r="AZ55" s="3">
        <v>0</v>
      </c>
      <c r="BA55" s="3">
        <v>0</v>
      </c>
      <c r="BB55" s="3">
        <v>0</v>
      </c>
      <c r="BD55" s="3">
        <v>242</v>
      </c>
      <c r="BE55" s="3" t="s">
        <v>268</v>
      </c>
      <c r="BF55" s="3" t="s">
        <v>269</v>
      </c>
      <c r="BG55" s="3" t="s">
        <v>270</v>
      </c>
      <c r="BH55" s="3" t="s">
        <v>271</v>
      </c>
      <c r="BI55" s="3" t="s">
        <v>271</v>
      </c>
      <c r="BJ55" s="3"/>
    </row>
    <row r="56" spans="3:62" x14ac:dyDescent="0.25">
      <c r="C56">
        <v>249</v>
      </c>
      <c r="D56">
        <v>0</v>
      </c>
      <c r="E56">
        <v>0</v>
      </c>
      <c r="F56">
        <v>0</v>
      </c>
      <c r="G56">
        <v>0</v>
      </c>
      <c r="H56">
        <v>0</v>
      </c>
      <c r="I56">
        <v>0</v>
      </c>
      <c r="J56">
        <v>0</v>
      </c>
      <c r="K56">
        <v>0</v>
      </c>
      <c r="L56">
        <v>0</v>
      </c>
      <c r="M56">
        <v>0</v>
      </c>
      <c r="N56">
        <v>0</v>
      </c>
      <c r="O56">
        <v>0</v>
      </c>
      <c r="P56">
        <v>0</v>
      </c>
      <c r="Q56">
        <v>-3.9024390243902363E-2</v>
      </c>
      <c r="R56">
        <v>0</v>
      </c>
      <c r="S56">
        <v>-3.5087719298245626E-2</v>
      </c>
      <c r="T56">
        <v>0</v>
      </c>
      <c r="U56">
        <v>-3.7558685446009377E-2</v>
      </c>
      <c r="V56">
        <v>0</v>
      </c>
      <c r="W56">
        <v>0</v>
      </c>
      <c r="X56">
        <v>-4.3478260869565216E-2</v>
      </c>
      <c r="Y56">
        <v>0</v>
      </c>
      <c r="Z56">
        <v>0</v>
      </c>
      <c r="AA56">
        <v>0</v>
      </c>
      <c r="AD56">
        <v>249</v>
      </c>
      <c r="AE56">
        <v>0</v>
      </c>
      <c r="AF56">
        <v>0</v>
      </c>
      <c r="AG56">
        <v>0</v>
      </c>
      <c r="AH56">
        <v>0</v>
      </c>
      <c r="AI56">
        <v>0</v>
      </c>
      <c r="AJ56">
        <v>0</v>
      </c>
      <c r="AK56">
        <v>0</v>
      </c>
      <c r="AL56">
        <v>0</v>
      </c>
      <c r="AM56">
        <v>0</v>
      </c>
      <c r="AN56">
        <v>0</v>
      </c>
      <c r="AO56">
        <v>0</v>
      </c>
      <c r="AP56">
        <v>0</v>
      </c>
      <c r="AQ56">
        <v>0</v>
      </c>
      <c r="AR56">
        <v>-3.9024390243902363E-2</v>
      </c>
      <c r="AS56">
        <v>0</v>
      </c>
      <c r="AT56">
        <v>-3.5087719298245626E-2</v>
      </c>
      <c r="AU56">
        <v>0</v>
      </c>
      <c r="AV56">
        <v>-3.7558685446009377E-2</v>
      </c>
      <c r="AW56">
        <v>0</v>
      </c>
      <c r="AX56">
        <v>0</v>
      </c>
      <c r="AY56">
        <v>-4.3478260869565216E-2</v>
      </c>
      <c r="AZ56">
        <v>0</v>
      </c>
      <c r="BA56">
        <v>0</v>
      </c>
      <c r="BB56">
        <v>0</v>
      </c>
      <c r="BD56">
        <v>249</v>
      </c>
      <c r="BE56" t="s">
        <v>272</v>
      </c>
      <c r="BF56" t="s">
        <v>273</v>
      </c>
      <c r="BG56" t="s">
        <v>274</v>
      </c>
      <c r="BH56" t="s">
        <v>275</v>
      </c>
      <c r="BI56" t="s">
        <v>640</v>
      </c>
    </row>
    <row r="57" spans="3:62" x14ac:dyDescent="0.25">
      <c r="C57">
        <v>258</v>
      </c>
      <c r="D57">
        <v>0</v>
      </c>
      <c r="E57">
        <v>0</v>
      </c>
      <c r="F57">
        <v>0</v>
      </c>
      <c r="G57">
        <v>0</v>
      </c>
      <c r="H57">
        <v>0</v>
      </c>
      <c r="I57">
        <v>0</v>
      </c>
      <c r="J57">
        <v>0</v>
      </c>
      <c r="K57">
        <v>0</v>
      </c>
      <c r="L57">
        <v>-3.0651340996168581E-2</v>
      </c>
      <c r="M57">
        <v>0</v>
      </c>
      <c r="N57">
        <v>0</v>
      </c>
      <c r="O57">
        <v>0</v>
      </c>
      <c r="P57">
        <v>0</v>
      </c>
      <c r="Q57">
        <v>0</v>
      </c>
      <c r="R57">
        <v>0</v>
      </c>
      <c r="S57">
        <v>0</v>
      </c>
      <c r="T57">
        <v>0</v>
      </c>
      <c r="U57">
        <v>0</v>
      </c>
      <c r="V57">
        <v>0</v>
      </c>
      <c r="W57">
        <v>0</v>
      </c>
      <c r="X57">
        <v>0</v>
      </c>
      <c r="Y57">
        <v>0</v>
      </c>
      <c r="Z57">
        <v>0</v>
      </c>
      <c r="AA57">
        <v>0</v>
      </c>
      <c r="AD57">
        <v>258</v>
      </c>
      <c r="AE57">
        <v>0</v>
      </c>
      <c r="AF57">
        <v>0</v>
      </c>
      <c r="AG57">
        <v>0</v>
      </c>
      <c r="AH57">
        <v>0</v>
      </c>
      <c r="AI57">
        <v>0</v>
      </c>
      <c r="AJ57">
        <v>0</v>
      </c>
      <c r="AK57">
        <v>0</v>
      </c>
      <c r="AL57">
        <v>0</v>
      </c>
      <c r="AM57">
        <v>-3.0651340996168581E-2</v>
      </c>
      <c r="AN57">
        <v>0</v>
      </c>
      <c r="AO57">
        <v>0</v>
      </c>
      <c r="AP57">
        <v>0</v>
      </c>
      <c r="AQ57">
        <v>0</v>
      </c>
      <c r="AR57">
        <v>0</v>
      </c>
      <c r="AS57">
        <v>0</v>
      </c>
      <c r="AT57">
        <v>0</v>
      </c>
      <c r="AU57">
        <v>0</v>
      </c>
      <c r="AV57">
        <v>0</v>
      </c>
      <c r="AW57">
        <v>0</v>
      </c>
      <c r="AX57">
        <v>0</v>
      </c>
      <c r="AY57">
        <v>0</v>
      </c>
      <c r="AZ57">
        <v>0</v>
      </c>
      <c r="BA57">
        <v>0</v>
      </c>
      <c r="BB57">
        <v>0</v>
      </c>
      <c r="BD57">
        <v>258</v>
      </c>
      <c r="BE57" t="s">
        <v>276</v>
      </c>
      <c r="BF57" t="s">
        <v>277</v>
      </c>
      <c r="BG57" t="s">
        <v>278</v>
      </c>
      <c r="BH57" t="s">
        <v>279</v>
      </c>
      <c r="BI57" t="s">
        <v>279</v>
      </c>
    </row>
    <row r="58" spans="3:62" x14ac:dyDescent="0.25">
      <c r="C58">
        <v>271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4.7904191616766456E-2</v>
      </c>
      <c r="Z58">
        <v>0</v>
      </c>
      <c r="AA58">
        <v>0</v>
      </c>
      <c r="AD58">
        <v>271</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4.7904191616766456E-2</v>
      </c>
      <c r="BA58">
        <v>0</v>
      </c>
      <c r="BB58">
        <v>0</v>
      </c>
      <c r="BD58">
        <v>271</v>
      </c>
      <c r="BE58" t="s">
        <v>280</v>
      </c>
      <c r="BF58" t="s">
        <v>281</v>
      </c>
      <c r="BG58" t="s">
        <v>282</v>
      </c>
      <c r="BH58" t="s">
        <v>283</v>
      </c>
      <c r="BI58" t="s">
        <v>641</v>
      </c>
    </row>
    <row r="59" spans="3:62" x14ac:dyDescent="0.25">
      <c r="C59">
        <v>280</v>
      </c>
      <c r="D59">
        <v>0.2526315789473681</v>
      </c>
      <c r="E59">
        <v>0.30188679245283034</v>
      </c>
      <c r="F59">
        <v>0.26168224299065435</v>
      </c>
      <c r="G59">
        <v>0.3</v>
      </c>
      <c r="H59">
        <v>0.24161073825503365</v>
      </c>
      <c r="I59">
        <v>0.2857142857142857</v>
      </c>
      <c r="J59">
        <v>0.25531914893617019</v>
      </c>
      <c r="K59">
        <v>0.23762376237623764</v>
      </c>
      <c r="L59">
        <v>0.35249042145593884</v>
      </c>
      <c r="M59">
        <v>0.25263157894736848</v>
      </c>
      <c r="N59">
        <v>0.24489795918367349</v>
      </c>
      <c r="O59">
        <v>0.26373626373626408</v>
      </c>
      <c r="P59">
        <v>0.26190476190476208</v>
      </c>
      <c r="Q59">
        <v>0.29268292682926794</v>
      </c>
      <c r="R59">
        <v>0.26666666666666666</v>
      </c>
      <c r="S59">
        <v>0.33333333333333337</v>
      </c>
      <c r="T59">
        <v>0.26315789473684226</v>
      </c>
      <c r="U59">
        <v>0.37558685446009377</v>
      </c>
      <c r="V59">
        <v>0.29629629629629617</v>
      </c>
      <c r="W59">
        <v>0.25316455696202533</v>
      </c>
      <c r="X59">
        <v>0.30434782608695654</v>
      </c>
      <c r="Y59">
        <v>0.28742514970059879</v>
      </c>
      <c r="Z59">
        <v>0.26373626373626408</v>
      </c>
      <c r="AA59">
        <v>0.28169014084507044</v>
      </c>
      <c r="AD59">
        <v>280</v>
      </c>
      <c r="AE59" s="6">
        <v>0</v>
      </c>
      <c r="AF59" s="6">
        <v>0</v>
      </c>
      <c r="AG59" s="6">
        <v>0</v>
      </c>
      <c r="AH59" s="6">
        <v>0</v>
      </c>
      <c r="AI59" s="6">
        <v>0</v>
      </c>
      <c r="AJ59" s="6">
        <v>0</v>
      </c>
      <c r="AK59" s="6">
        <v>0</v>
      </c>
      <c r="AL59" s="6">
        <v>0</v>
      </c>
      <c r="AM59" s="6">
        <v>0</v>
      </c>
      <c r="AN59" s="6">
        <v>0</v>
      </c>
      <c r="AO59" s="6">
        <v>0</v>
      </c>
      <c r="AP59" s="6">
        <v>0</v>
      </c>
      <c r="AQ59" s="6">
        <v>0</v>
      </c>
      <c r="AR59" s="6">
        <v>0</v>
      </c>
      <c r="AS59" s="6">
        <v>0</v>
      </c>
      <c r="AT59" s="6">
        <v>0</v>
      </c>
      <c r="AU59" s="6">
        <v>0</v>
      </c>
      <c r="AV59" s="6">
        <v>0</v>
      </c>
      <c r="AW59" s="6">
        <v>0</v>
      </c>
      <c r="AX59" s="6">
        <v>0</v>
      </c>
      <c r="AY59" s="6">
        <v>0</v>
      </c>
      <c r="AZ59" s="6">
        <v>0</v>
      </c>
      <c r="BA59" s="6">
        <v>0</v>
      </c>
      <c r="BB59" s="6">
        <v>0</v>
      </c>
      <c r="BD59" s="6">
        <v>280</v>
      </c>
      <c r="BE59" s="6" t="s">
        <v>642</v>
      </c>
      <c r="BF59" s="6" t="s">
        <v>643</v>
      </c>
      <c r="BG59" s="6" t="s">
        <v>644</v>
      </c>
      <c r="BH59" s="6"/>
      <c r="BI59" s="6"/>
      <c r="BJ59" s="6"/>
    </row>
    <row r="60" spans="3:62" x14ac:dyDescent="0.25">
      <c r="C60">
        <v>281</v>
      </c>
      <c r="D60">
        <v>0</v>
      </c>
      <c r="E60">
        <v>0</v>
      </c>
      <c r="F60">
        <v>-7.4766355140186952E-2</v>
      </c>
      <c r="G60">
        <v>0</v>
      </c>
      <c r="H60">
        <v>-5.3691275167785255E-2</v>
      </c>
      <c r="I60">
        <v>0</v>
      </c>
      <c r="J60">
        <v>-5.6737588652482268E-2</v>
      </c>
      <c r="K60">
        <v>-7.9207920792079237E-2</v>
      </c>
      <c r="L60">
        <v>-3.0651340996168581E-2</v>
      </c>
      <c r="M60">
        <v>-8.4210526315789486E-2</v>
      </c>
      <c r="N60">
        <v>-5.4421768707482991E-2</v>
      </c>
      <c r="O60">
        <v>0</v>
      </c>
      <c r="P60">
        <v>-4.7619047619047651E-2</v>
      </c>
      <c r="Q60">
        <v>3.9024390243902363E-2</v>
      </c>
      <c r="R60">
        <v>-4.8484848484848485E-2</v>
      </c>
      <c r="S60">
        <v>-3.5087719298245619E-2</v>
      </c>
      <c r="T60">
        <v>0</v>
      </c>
      <c r="U60">
        <v>-3.7558685446009384E-2</v>
      </c>
      <c r="V60">
        <v>0</v>
      </c>
      <c r="W60">
        <v>-5.0632911392405063E-2</v>
      </c>
      <c r="X60">
        <v>0</v>
      </c>
      <c r="Y60">
        <v>0</v>
      </c>
      <c r="Z60">
        <v>0</v>
      </c>
      <c r="AA60">
        <v>0</v>
      </c>
      <c r="AD60">
        <v>281</v>
      </c>
      <c r="AE60" s="6">
        <v>0</v>
      </c>
      <c r="AF60" s="6">
        <v>0</v>
      </c>
      <c r="AG60" s="6">
        <v>0</v>
      </c>
      <c r="AH60" s="6">
        <v>0</v>
      </c>
      <c r="AI60" s="6">
        <v>0</v>
      </c>
      <c r="AJ60" s="6">
        <v>0</v>
      </c>
      <c r="AK60" s="6">
        <v>0</v>
      </c>
      <c r="AL60" s="6">
        <v>0</v>
      </c>
      <c r="AM60" s="6">
        <v>0</v>
      </c>
      <c r="AN60" s="6">
        <v>0</v>
      </c>
      <c r="AO60" s="6">
        <v>0</v>
      </c>
      <c r="AP60" s="6">
        <v>0</v>
      </c>
      <c r="AQ60" s="6">
        <v>0</v>
      </c>
      <c r="AR60" s="6">
        <v>0</v>
      </c>
      <c r="AS60" s="6">
        <v>0</v>
      </c>
      <c r="AT60" s="6">
        <v>0</v>
      </c>
      <c r="AU60" s="6">
        <v>0</v>
      </c>
      <c r="AV60" s="6">
        <v>0</v>
      </c>
      <c r="AW60" s="6">
        <v>0</v>
      </c>
      <c r="AX60" s="6">
        <v>0</v>
      </c>
      <c r="AY60" s="6">
        <v>0</v>
      </c>
      <c r="AZ60" s="6">
        <v>0</v>
      </c>
      <c r="BA60" s="6">
        <v>0</v>
      </c>
      <c r="BB60" s="6">
        <v>0</v>
      </c>
      <c r="BD60" s="6">
        <v>281</v>
      </c>
      <c r="BE60" s="6" t="s">
        <v>284</v>
      </c>
      <c r="BF60" s="6" t="s">
        <v>285</v>
      </c>
      <c r="BG60" s="6" t="s">
        <v>286</v>
      </c>
      <c r="BH60" s="6" t="s">
        <v>287</v>
      </c>
      <c r="BI60" s="6" t="s">
        <v>645</v>
      </c>
      <c r="BJ60" s="6"/>
    </row>
    <row r="61" spans="3:62" x14ac:dyDescent="0.25">
      <c r="C61">
        <v>284</v>
      </c>
      <c r="D61">
        <v>0</v>
      </c>
      <c r="E61">
        <v>0</v>
      </c>
      <c r="F61">
        <v>0</v>
      </c>
      <c r="G61">
        <v>0</v>
      </c>
      <c r="H61">
        <v>0</v>
      </c>
      <c r="I61">
        <v>0</v>
      </c>
      <c r="J61">
        <v>0</v>
      </c>
      <c r="K61">
        <v>0</v>
      </c>
      <c r="L61">
        <v>3.0651340996168581E-2</v>
      </c>
      <c r="M61">
        <v>0</v>
      </c>
      <c r="N61">
        <v>0</v>
      </c>
      <c r="O61">
        <v>0</v>
      </c>
      <c r="P61">
        <v>0</v>
      </c>
      <c r="Q61">
        <v>0</v>
      </c>
      <c r="R61">
        <v>0</v>
      </c>
      <c r="S61">
        <v>0</v>
      </c>
      <c r="T61">
        <v>0</v>
      </c>
      <c r="U61">
        <v>0</v>
      </c>
      <c r="V61">
        <v>0</v>
      </c>
      <c r="W61">
        <v>0</v>
      </c>
      <c r="X61">
        <v>0</v>
      </c>
      <c r="Y61">
        <v>0</v>
      </c>
      <c r="Z61">
        <v>0</v>
      </c>
      <c r="AA61">
        <v>0</v>
      </c>
      <c r="AD61">
        <v>284</v>
      </c>
      <c r="AE61">
        <v>0</v>
      </c>
      <c r="AF61">
        <v>0</v>
      </c>
      <c r="AG61">
        <v>0</v>
      </c>
      <c r="AH61">
        <v>0</v>
      </c>
      <c r="AI61">
        <v>0</v>
      </c>
      <c r="AJ61">
        <v>0</v>
      </c>
      <c r="AK61">
        <v>0</v>
      </c>
      <c r="AL61">
        <v>0</v>
      </c>
      <c r="AM61">
        <v>3.0651340996168581E-2</v>
      </c>
      <c r="AN61">
        <v>0</v>
      </c>
      <c r="AO61">
        <v>0</v>
      </c>
      <c r="AP61">
        <v>0</v>
      </c>
      <c r="AQ61">
        <v>0</v>
      </c>
      <c r="AR61">
        <v>0</v>
      </c>
      <c r="AS61">
        <v>0</v>
      </c>
      <c r="AT61">
        <v>0</v>
      </c>
      <c r="AU61">
        <v>0</v>
      </c>
      <c r="AV61">
        <v>0</v>
      </c>
      <c r="AW61">
        <v>0</v>
      </c>
      <c r="AX61">
        <v>0</v>
      </c>
      <c r="AY61">
        <v>0</v>
      </c>
      <c r="AZ61">
        <v>0</v>
      </c>
      <c r="BA61">
        <v>0</v>
      </c>
      <c r="BB61">
        <v>0</v>
      </c>
      <c r="BD61">
        <v>284</v>
      </c>
      <c r="BE61" t="s">
        <v>288</v>
      </c>
      <c r="BF61" t="s">
        <v>289</v>
      </c>
      <c r="BG61" t="s">
        <v>290</v>
      </c>
      <c r="BH61" t="s">
        <v>95</v>
      </c>
      <c r="BI61" t="s">
        <v>620</v>
      </c>
    </row>
    <row r="62" spans="3:62" x14ac:dyDescent="0.25">
      <c r="C62">
        <v>287</v>
      </c>
      <c r="D62">
        <v>8.4210526315789375E-2</v>
      </c>
      <c r="E62">
        <v>0.15094339622641517</v>
      </c>
      <c r="F62">
        <v>7.4766355140186938E-2</v>
      </c>
      <c r="G62">
        <v>0.1</v>
      </c>
      <c r="H62">
        <v>0.10738255033557051</v>
      </c>
      <c r="I62">
        <v>0.11428571428571428</v>
      </c>
      <c r="J62">
        <v>5.6737588652482268E-2</v>
      </c>
      <c r="K62">
        <v>7.9207920792079223E-2</v>
      </c>
      <c r="L62">
        <v>9.1954022988505801E-2</v>
      </c>
      <c r="M62">
        <v>8.4210526315789486E-2</v>
      </c>
      <c r="N62">
        <v>5.4421768707483005E-2</v>
      </c>
      <c r="O62">
        <v>8.791208791208803E-2</v>
      </c>
      <c r="P62">
        <v>4.7619047619047651E-2</v>
      </c>
      <c r="Q62">
        <v>0.11707317073170719</v>
      </c>
      <c r="R62">
        <v>4.8484848484848485E-2</v>
      </c>
      <c r="S62">
        <v>0.10526315789473686</v>
      </c>
      <c r="T62">
        <v>0.10526315789473689</v>
      </c>
      <c r="U62">
        <v>0.11267605633802813</v>
      </c>
      <c r="V62">
        <v>7.4074074074074042E-2</v>
      </c>
      <c r="W62">
        <v>5.0632911392405063E-2</v>
      </c>
      <c r="X62">
        <v>8.6956521739130432E-2</v>
      </c>
      <c r="Y62">
        <v>4.7904191616766477E-2</v>
      </c>
      <c r="Z62">
        <v>8.791208791208803E-2</v>
      </c>
      <c r="AA62">
        <v>7.5117370892018767E-2</v>
      </c>
      <c r="AD62">
        <v>287</v>
      </c>
      <c r="AE62" s="3">
        <v>0</v>
      </c>
      <c r="AF62" s="3">
        <v>0</v>
      </c>
      <c r="AG62" s="3">
        <v>0</v>
      </c>
      <c r="AH62" s="3">
        <v>0</v>
      </c>
      <c r="AI62" s="3">
        <v>0</v>
      </c>
      <c r="AJ62" s="3">
        <v>0</v>
      </c>
      <c r="AK62" s="3">
        <v>0</v>
      </c>
      <c r="AL62" s="3">
        <v>0</v>
      </c>
      <c r="AM62" s="3">
        <v>0</v>
      </c>
      <c r="AN62" s="3">
        <v>0</v>
      </c>
      <c r="AO62" s="3">
        <v>0</v>
      </c>
      <c r="AP62" s="3">
        <v>0</v>
      </c>
      <c r="AQ62" s="3">
        <v>0</v>
      </c>
      <c r="AR62" s="3">
        <v>0</v>
      </c>
      <c r="AS62" s="3">
        <v>0</v>
      </c>
      <c r="AT62" s="3">
        <v>0</v>
      </c>
      <c r="AU62" s="3">
        <v>0</v>
      </c>
      <c r="AV62" s="3">
        <v>0</v>
      </c>
      <c r="AW62" s="3">
        <v>0</v>
      </c>
      <c r="AX62" s="3">
        <v>0</v>
      </c>
      <c r="AY62" s="3">
        <v>0</v>
      </c>
      <c r="AZ62" s="3">
        <v>0</v>
      </c>
      <c r="BA62" s="3">
        <v>0</v>
      </c>
      <c r="BB62" s="3">
        <v>0</v>
      </c>
      <c r="BD62" s="3">
        <v>287</v>
      </c>
      <c r="BE62" s="3" t="s">
        <v>291</v>
      </c>
      <c r="BF62" s="3" t="s">
        <v>292</v>
      </c>
      <c r="BG62" s="3" t="s">
        <v>293</v>
      </c>
      <c r="BH62" s="3" t="s">
        <v>252</v>
      </c>
      <c r="BI62" s="3" t="s">
        <v>638</v>
      </c>
      <c r="BJ62" s="3"/>
    </row>
    <row r="63" spans="3:62" x14ac:dyDescent="0.25">
      <c r="C63">
        <v>289</v>
      </c>
      <c r="D63">
        <v>-0.29473684210526163</v>
      </c>
      <c r="E63">
        <v>-0.30188679245283079</v>
      </c>
      <c r="F63">
        <v>-0.2242990654205613</v>
      </c>
      <c r="G63">
        <v>-0.29999999999999993</v>
      </c>
      <c r="H63">
        <v>-0.2147651006711413</v>
      </c>
      <c r="I63">
        <v>-0.11428571428571425</v>
      </c>
      <c r="J63">
        <v>-0.11347517730496451</v>
      </c>
      <c r="K63">
        <v>-0.15841584158415845</v>
      </c>
      <c r="L63">
        <v>-9.1954022988506301E-2</v>
      </c>
      <c r="M63">
        <v>-8.4210526315789652E-2</v>
      </c>
      <c r="N63">
        <v>-0.16326530612244905</v>
      </c>
      <c r="O63">
        <v>-0.17582417582417642</v>
      </c>
      <c r="P63">
        <v>-0.14285714285714365</v>
      </c>
      <c r="Q63">
        <v>-0.19512195121951081</v>
      </c>
      <c r="R63">
        <v>-9.69696969696969E-2</v>
      </c>
      <c r="S63">
        <v>-0.14035087719298256</v>
      </c>
      <c r="T63">
        <v>-0.21052631578947401</v>
      </c>
      <c r="U63">
        <v>-0.15023474178403728</v>
      </c>
      <c r="V63">
        <v>-0.22222222222222177</v>
      </c>
      <c r="W63">
        <v>0</v>
      </c>
      <c r="X63">
        <v>-0.17391304347826089</v>
      </c>
      <c r="Y63">
        <v>-0.19161676646706596</v>
      </c>
      <c r="Z63">
        <v>-0.17582417582417642</v>
      </c>
      <c r="AA63">
        <v>-0.18779342723004697</v>
      </c>
      <c r="AD63">
        <v>289</v>
      </c>
      <c r="AE63" s="6">
        <v>0</v>
      </c>
      <c r="AF63" s="6">
        <v>0</v>
      </c>
      <c r="AG63" s="6">
        <v>0</v>
      </c>
      <c r="AH63" s="6">
        <v>0</v>
      </c>
      <c r="AI63" s="6">
        <v>0</v>
      </c>
      <c r="AJ63" s="6">
        <v>0</v>
      </c>
      <c r="AK63" s="6">
        <v>0</v>
      </c>
      <c r="AL63" s="6">
        <v>0</v>
      </c>
      <c r="AM63" s="6">
        <v>0</v>
      </c>
      <c r="AN63" s="6">
        <v>0</v>
      </c>
      <c r="AO63" s="6">
        <v>0</v>
      </c>
      <c r="AP63" s="6">
        <v>0</v>
      </c>
      <c r="AQ63" s="6">
        <v>0</v>
      </c>
      <c r="AR63" s="6">
        <v>0</v>
      </c>
      <c r="AS63" s="6">
        <v>0</v>
      </c>
      <c r="AT63" s="6">
        <v>0</v>
      </c>
      <c r="AU63" s="6">
        <v>0</v>
      </c>
      <c r="AV63" s="6">
        <v>0</v>
      </c>
      <c r="AW63" s="6">
        <v>0</v>
      </c>
      <c r="AX63" s="6">
        <v>0</v>
      </c>
      <c r="AY63" s="6">
        <v>0</v>
      </c>
      <c r="AZ63" s="6">
        <v>0</v>
      </c>
      <c r="BA63" s="6">
        <v>0</v>
      </c>
      <c r="BB63" s="6">
        <v>0</v>
      </c>
      <c r="BD63" s="6">
        <v>289</v>
      </c>
      <c r="BE63" s="6" t="s">
        <v>646</v>
      </c>
      <c r="BF63" s="6" t="s">
        <v>647</v>
      </c>
      <c r="BG63" s="6" t="s">
        <v>648</v>
      </c>
      <c r="BH63" s="6"/>
      <c r="BI63" s="6"/>
      <c r="BJ63" s="6"/>
    </row>
    <row r="64" spans="3:62" x14ac:dyDescent="0.25">
      <c r="C64">
        <v>294</v>
      </c>
      <c r="D64">
        <v>-8.4210526315789375E-2</v>
      </c>
      <c r="E64">
        <v>-0.15094339622641517</v>
      </c>
      <c r="F64">
        <v>-0.1495327102803739</v>
      </c>
      <c r="G64">
        <v>-0.1</v>
      </c>
      <c r="H64">
        <v>-0.10738255033557051</v>
      </c>
      <c r="I64">
        <v>-0.11428571428571428</v>
      </c>
      <c r="J64">
        <v>-0.11347517730496454</v>
      </c>
      <c r="K64">
        <v>-0.15841584158415845</v>
      </c>
      <c r="L64">
        <v>-0.12260536398467438</v>
      </c>
      <c r="M64">
        <v>-0.16842105263157897</v>
      </c>
      <c r="N64">
        <v>-0.108843537414966</v>
      </c>
      <c r="O64">
        <v>-8.791208791208803E-2</v>
      </c>
      <c r="P64">
        <v>-9.5238095238095302E-2</v>
      </c>
      <c r="Q64">
        <v>-0.11707317073170719</v>
      </c>
      <c r="R64">
        <v>-9.696969696969697E-2</v>
      </c>
      <c r="S64">
        <v>-0.1403508771929825</v>
      </c>
      <c r="T64">
        <v>-0.10526315789473689</v>
      </c>
      <c r="U64">
        <v>-0.15023474178403751</v>
      </c>
      <c r="V64">
        <v>-0.14814814814814808</v>
      </c>
      <c r="W64">
        <v>-0.10126582278481013</v>
      </c>
      <c r="X64">
        <v>-8.6956521739130432E-2</v>
      </c>
      <c r="Y64">
        <v>-9.580838323353294E-2</v>
      </c>
      <c r="Z64">
        <v>-8.791208791208803E-2</v>
      </c>
      <c r="AA64">
        <v>-0.11267605633802816</v>
      </c>
      <c r="AD64">
        <v>294</v>
      </c>
      <c r="AE64" s="3">
        <v>0</v>
      </c>
      <c r="AF64" s="3">
        <v>0</v>
      </c>
      <c r="AG64" s="3">
        <v>0</v>
      </c>
      <c r="AH64" s="3">
        <v>0</v>
      </c>
      <c r="AI64" s="3">
        <v>0</v>
      </c>
      <c r="AJ64" s="3">
        <v>0</v>
      </c>
      <c r="AK64" s="3">
        <v>0</v>
      </c>
      <c r="AL64" s="3">
        <v>0</v>
      </c>
      <c r="AM64" s="3">
        <v>0</v>
      </c>
      <c r="AN64" s="3">
        <v>0</v>
      </c>
      <c r="AO64" s="3">
        <v>0</v>
      </c>
      <c r="AP64" s="3">
        <v>0</v>
      </c>
      <c r="AQ64" s="3">
        <v>0</v>
      </c>
      <c r="AR64" s="3">
        <v>0</v>
      </c>
      <c r="AS64" s="3">
        <v>0</v>
      </c>
      <c r="AT64" s="3">
        <v>0</v>
      </c>
      <c r="AU64" s="3">
        <v>0</v>
      </c>
      <c r="AV64" s="3">
        <v>0</v>
      </c>
      <c r="AW64" s="3">
        <v>0</v>
      </c>
      <c r="AX64" s="3">
        <v>0</v>
      </c>
      <c r="AY64" s="3">
        <v>0</v>
      </c>
      <c r="AZ64" s="3">
        <v>0</v>
      </c>
      <c r="BA64" s="3">
        <v>0</v>
      </c>
      <c r="BB64" s="3">
        <v>0</v>
      </c>
      <c r="BD64" s="3">
        <v>294</v>
      </c>
      <c r="BE64" s="3" t="s">
        <v>294</v>
      </c>
      <c r="BF64" s="3" t="s">
        <v>295</v>
      </c>
      <c r="BG64" s="3" t="s">
        <v>296</v>
      </c>
      <c r="BH64" s="3" t="s">
        <v>297</v>
      </c>
      <c r="BI64" s="3" t="s">
        <v>649</v>
      </c>
      <c r="BJ64" s="3"/>
    </row>
    <row r="65" spans="3:62" x14ac:dyDescent="0.25">
      <c r="C65">
        <v>297</v>
      </c>
      <c r="D65">
        <v>0</v>
      </c>
      <c r="E65">
        <v>0</v>
      </c>
      <c r="F65">
        <v>0</v>
      </c>
      <c r="G65">
        <v>0</v>
      </c>
      <c r="H65">
        <v>0</v>
      </c>
      <c r="I65">
        <v>0</v>
      </c>
      <c r="J65">
        <v>0</v>
      </c>
      <c r="K65">
        <v>0</v>
      </c>
      <c r="L65">
        <v>0</v>
      </c>
      <c r="M65">
        <v>0</v>
      </c>
      <c r="N65">
        <v>0</v>
      </c>
      <c r="O65">
        <v>0</v>
      </c>
      <c r="P65">
        <v>0</v>
      </c>
      <c r="Q65">
        <v>0</v>
      </c>
      <c r="R65">
        <v>0</v>
      </c>
      <c r="S65">
        <v>0</v>
      </c>
      <c r="T65">
        <v>0</v>
      </c>
      <c r="U65">
        <v>0</v>
      </c>
      <c r="V65">
        <v>0</v>
      </c>
      <c r="W65">
        <v>5.0632911392405063E-2</v>
      </c>
      <c r="X65">
        <v>0</v>
      </c>
      <c r="Y65">
        <v>0</v>
      </c>
      <c r="Z65">
        <v>0</v>
      </c>
      <c r="AA65">
        <v>0</v>
      </c>
      <c r="AD65">
        <v>297</v>
      </c>
      <c r="AE65">
        <v>0</v>
      </c>
      <c r="AF65">
        <v>0</v>
      </c>
      <c r="AG65">
        <v>0</v>
      </c>
      <c r="AH65">
        <v>0</v>
      </c>
      <c r="AI65">
        <v>0</v>
      </c>
      <c r="AJ65">
        <v>0</v>
      </c>
      <c r="AK65">
        <v>0</v>
      </c>
      <c r="AL65">
        <v>0</v>
      </c>
      <c r="AM65">
        <v>0</v>
      </c>
      <c r="AN65">
        <v>0</v>
      </c>
      <c r="AO65">
        <v>0</v>
      </c>
      <c r="AP65">
        <v>0</v>
      </c>
      <c r="AQ65">
        <v>0</v>
      </c>
      <c r="AR65">
        <v>0</v>
      </c>
      <c r="AS65">
        <v>0</v>
      </c>
      <c r="AT65">
        <v>0</v>
      </c>
      <c r="AU65">
        <v>0</v>
      </c>
      <c r="AV65">
        <v>0</v>
      </c>
      <c r="AW65">
        <v>0</v>
      </c>
      <c r="AX65">
        <v>5.0632911392405063E-2</v>
      </c>
      <c r="AY65">
        <v>0</v>
      </c>
      <c r="AZ65">
        <v>0</v>
      </c>
      <c r="BA65">
        <v>0</v>
      </c>
      <c r="BB65">
        <v>0</v>
      </c>
      <c r="BD65">
        <v>297</v>
      </c>
      <c r="BE65" t="s">
        <v>298</v>
      </c>
      <c r="BF65" t="s">
        <v>299</v>
      </c>
      <c r="BG65" t="s">
        <v>300</v>
      </c>
      <c r="BH65" t="s">
        <v>301</v>
      </c>
      <c r="BI65" t="s">
        <v>301</v>
      </c>
    </row>
    <row r="66" spans="3:62" x14ac:dyDescent="0.25">
      <c r="C66">
        <v>299</v>
      </c>
      <c r="D66">
        <v>8.4210526315789375E-2</v>
      </c>
      <c r="E66">
        <v>0.15094339622641517</v>
      </c>
      <c r="F66">
        <v>0.1495327102803739</v>
      </c>
      <c r="G66">
        <v>0.1</v>
      </c>
      <c r="H66">
        <v>0.10738255033557051</v>
      </c>
      <c r="I66">
        <v>0.11428571428571428</v>
      </c>
      <c r="J66">
        <v>0.11347517730496454</v>
      </c>
      <c r="K66">
        <v>7.9207920792079223E-2</v>
      </c>
      <c r="L66">
        <v>0.12260536398467438</v>
      </c>
      <c r="M66">
        <v>8.4210526315789486E-2</v>
      </c>
      <c r="N66">
        <v>0.108843537414966</v>
      </c>
      <c r="O66">
        <v>8.791208791208803E-2</v>
      </c>
      <c r="P66">
        <v>9.5238095238095302E-2</v>
      </c>
      <c r="Q66">
        <v>0.11707317073170719</v>
      </c>
      <c r="R66">
        <v>9.696969696969697E-2</v>
      </c>
      <c r="S66">
        <v>0.10526315789473686</v>
      </c>
      <c r="T66">
        <v>0.10526315789473689</v>
      </c>
      <c r="U66">
        <v>0.11267605633802813</v>
      </c>
      <c r="V66">
        <v>0.14814814814814808</v>
      </c>
      <c r="W66">
        <v>0.10126582278481013</v>
      </c>
      <c r="X66">
        <v>8.6956521739130432E-2</v>
      </c>
      <c r="Y66">
        <v>9.580838323353294E-2</v>
      </c>
      <c r="Z66">
        <v>8.791208791208803E-2</v>
      </c>
      <c r="AA66">
        <v>0.11267605633802816</v>
      </c>
      <c r="AD66">
        <v>299</v>
      </c>
      <c r="AE66" s="3">
        <v>0</v>
      </c>
      <c r="AF66" s="3">
        <v>0</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0</v>
      </c>
      <c r="AX66" s="3">
        <v>0</v>
      </c>
      <c r="AY66" s="3">
        <v>0</v>
      </c>
      <c r="AZ66" s="3">
        <v>0</v>
      </c>
      <c r="BA66" s="3">
        <v>0</v>
      </c>
      <c r="BB66" s="3">
        <v>0</v>
      </c>
      <c r="BD66" s="3">
        <v>299</v>
      </c>
      <c r="BE66" s="3" t="s">
        <v>302</v>
      </c>
      <c r="BF66" s="3" t="s">
        <v>303</v>
      </c>
      <c r="BG66" s="3" t="s">
        <v>304</v>
      </c>
      <c r="BH66" s="3" t="s">
        <v>305</v>
      </c>
      <c r="BI66" s="3" t="s">
        <v>625</v>
      </c>
      <c r="BJ66" s="3"/>
    </row>
    <row r="67" spans="3:62" x14ac:dyDescent="0.25">
      <c r="C67">
        <v>302</v>
      </c>
      <c r="D67">
        <v>0</v>
      </c>
      <c r="E67">
        <v>0</v>
      </c>
      <c r="F67">
        <v>0</v>
      </c>
      <c r="G67">
        <v>0</v>
      </c>
      <c r="H67">
        <v>0</v>
      </c>
      <c r="I67">
        <v>0</v>
      </c>
      <c r="J67">
        <v>0</v>
      </c>
      <c r="K67">
        <v>0</v>
      </c>
      <c r="L67">
        <v>0</v>
      </c>
      <c r="M67">
        <v>0</v>
      </c>
      <c r="N67">
        <v>0</v>
      </c>
      <c r="O67">
        <v>0</v>
      </c>
      <c r="P67">
        <v>0</v>
      </c>
      <c r="Q67">
        <v>0</v>
      </c>
      <c r="R67">
        <v>0</v>
      </c>
      <c r="S67">
        <v>0</v>
      </c>
      <c r="T67">
        <v>0</v>
      </c>
      <c r="U67">
        <v>3.7558685446009377E-2</v>
      </c>
      <c r="V67">
        <v>0</v>
      </c>
      <c r="W67">
        <v>0</v>
      </c>
      <c r="X67">
        <v>0</v>
      </c>
      <c r="Y67">
        <v>0</v>
      </c>
      <c r="Z67">
        <v>0</v>
      </c>
      <c r="AA67">
        <v>0</v>
      </c>
      <c r="AD67">
        <v>302</v>
      </c>
      <c r="AE67">
        <v>0</v>
      </c>
      <c r="AF67">
        <v>0</v>
      </c>
      <c r="AG67">
        <v>0</v>
      </c>
      <c r="AH67">
        <v>0</v>
      </c>
      <c r="AI67">
        <v>0</v>
      </c>
      <c r="AJ67">
        <v>0</v>
      </c>
      <c r="AK67">
        <v>0</v>
      </c>
      <c r="AL67">
        <v>0</v>
      </c>
      <c r="AM67">
        <v>0</v>
      </c>
      <c r="AN67">
        <v>0</v>
      </c>
      <c r="AO67">
        <v>0</v>
      </c>
      <c r="AP67">
        <v>0</v>
      </c>
      <c r="AQ67">
        <v>0</v>
      </c>
      <c r="AR67">
        <v>0</v>
      </c>
      <c r="AS67">
        <v>0</v>
      </c>
      <c r="AT67">
        <v>0</v>
      </c>
      <c r="AU67">
        <v>0</v>
      </c>
      <c r="AV67">
        <v>3.7558685446009377E-2</v>
      </c>
      <c r="AW67">
        <v>0</v>
      </c>
      <c r="AX67">
        <v>0</v>
      </c>
      <c r="AY67">
        <v>0</v>
      </c>
      <c r="AZ67">
        <v>0</v>
      </c>
      <c r="BA67">
        <v>0</v>
      </c>
      <c r="BB67">
        <v>0</v>
      </c>
      <c r="BD67">
        <v>302</v>
      </c>
      <c r="BE67" t="s">
        <v>306</v>
      </c>
      <c r="BF67" t="s">
        <v>307</v>
      </c>
      <c r="BG67" t="s">
        <v>308</v>
      </c>
      <c r="BH67" t="s">
        <v>95</v>
      </c>
      <c r="BI67" t="s">
        <v>620</v>
      </c>
    </row>
    <row r="68" spans="3:62" x14ac:dyDescent="0.25">
      <c r="C68">
        <v>307</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-3.7558685446009391E-2</v>
      </c>
      <c r="AD68">
        <v>307</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-3.7558685446009391E-2</v>
      </c>
      <c r="BD68">
        <v>307</v>
      </c>
      <c r="BE68" t="s">
        <v>309</v>
      </c>
      <c r="BF68" t="s">
        <v>310</v>
      </c>
      <c r="BG68" t="s">
        <v>311</v>
      </c>
      <c r="BH68" t="s">
        <v>165</v>
      </c>
      <c r="BI68" t="s">
        <v>628</v>
      </c>
    </row>
    <row r="69" spans="3:62" x14ac:dyDescent="0.25">
      <c r="C69">
        <v>310</v>
      </c>
      <c r="D69">
        <v>0</v>
      </c>
      <c r="E69">
        <v>0</v>
      </c>
      <c r="F69">
        <v>0</v>
      </c>
      <c r="G69">
        <v>0</v>
      </c>
      <c r="H69">
        <v>0</v>
      </c>
      <c r="I69">
        <v>0</v>
      </c>
      <c r="J69">
        <v>0</v>
      </c>
      <c r="K69">
        <v>0</v>
      </c>
      <c r="L69">
        <v>0</v>
      </c>
      <c r="M69">
        <v>0</v>
      </c>
      <c r="N69">
        <v>0</v>
      </c>
      <c r="O69">
        <v>0</v>
      </c>
      <c r="P69">
        <v>0</v>
      </c>
      <c r="Q69">
        <v>0</v>
      </c>
      <c r="R69">
        <v>0</v>
      </c>
      <c r="S69">
        <v>0</v>
      </c>
      <c r="T69">
        <v>0.10526315789473689</v>
      </c>
      <c r="U69">
        <v>0</v>
      </c>
      <c r="V69">
        <v>0</v>
      </c>
      <c r="W69">
        <v>0</v>
      </c>
      <c r="X69">
        <v>0</v>
      </c>
      <c r="Y69">
        <v>0</v>
      </c>
      <c r="Z69">
        <v>0</v>
      </c>
      <c r="AA69">
        <v>0</v>
      </c>
      <c r="AD69">
        <v>310</v>
      </c>
      <c r="AE69">
        <v>0</v>
      </c>
      <c r="AF69">
        <v>0</v>
      </c>
      <c r="AG69">
        <v>0</v>
      </c>
      <c r="AH69">
        <v>0</v>
      </c>
      <c r="AI69">
        <v>0</v>
      </c>
      <c r="AJ69">
        <v>0</v>
      </c>
      <c r="AK69">
        <v>0</v>
      </c>
      <c r="AL69">
        <v>0</v>
      </c>
      <c r="AM69">
        <v>0</v>
      </c>
      <c r="AN69">
        <v>0</v>
      </c>
      <c r="AO69">
        <v>0</v>
      </c>
      <c r="AP69">
        <v>0</v>
      </c>
      <c r="AQ69">
        <v>0</v>
      </c>
      <c r="AR69">
        <v>0</v>
      </c>
      <c r="AS69">
        <v>0</v>
      </c>
      <c r="AT69">
        <v>0</v>
      </c>
      <c r="AU69">
        <v>0.10526315789473689</v>
      </c>
      <c r="AV69">
        <v>0</v>
      </c>
      <c r="AW69">
        <v>0</v>
      </c>
      <c r="AX69">
        <v>0</v>
      </c>
      <c r="AY69">
        <v>0</v>
      </c>
      <c r="AZ69">
        <v>0</v>
      </c>
      <c r="BA69">
        <v>0</v>
      </c>
      <c r="BB69">
        <v>0</v>
      </c>
      <c r="BD69">
        <v>310</v>
      </c>
      <c r="BE69" t="s">
        <v>312</v>
      </c>
      <c r="BF69" t="s">
        <v>313</v>
      </c>
      <c r="BG69" t="s">
        <v>314</v>
      </c>
    </row>
    <row r="70" spans="3:62" x14ac:dyDescent="0.25">
      <c r="C70">
        <v>312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3.7558685446009391E-2</v>
      </c>
      <c r="AD70">
        <v>312</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3.7558685446009391E-2</v>
      </c>
      <c r="BD70">
        <v>312</v>
      </c>
      <c r="BE70" t="s">
        <v>315</v>
      </c>
      <c r="BF70" t="s">
        <v>316</v>
      </c>
      <c r="BG70" t="s">
        <v>317</v>
      </c>
      <c r="BH70" t="s">
        <v>146</v>
      </c>
      <c r="BI70" t="s">
        <v>626</v>
      </c>
    </row>
    <row r="71" spans="3:62" x14ac:dyDescent="0.25">
      <c r="C71">
        <v>322</v>
      </c>
      <c r="D71">
        <v>8.4210526315789375E-2</v>
      </c>
      <c r="E71">
        <v>0.15094339622641517</v>
      </c>
      <c r="F71">
        <v>7.4766355140186938E-2</v>
      </c>
      <c r="G71">
        <v>0.1</v>
      </c>
      <c r="H71">
        <v>0.10738255033557051</v>
      </c>
      <c r="I71">
        <v>0.11428571428571428</v>
      </c>
      <c r="J71">
        <v>0.11347517730496454</v>
      </c>
      <c r="K71">
        <v>7.9207920792079223E-2</v>
      </c>
      <c r="L71">
        <v>9.1954022988505801E-2</v>
      </c>
      <c r="M71">
        <v>8.4210526315789486E-2</v>
      </c>
      <c r="N71">
        <v>0.108843537414966</v>
      </c>
      <c r="O71">
        <v>8.791208791208803E-2</v>
      </c>
      <c r="P71">
        <v>9.5238095238095302E-2</v>
      </c>
      <c r="Q71">
        <v>0.11707317073170719</v>
      </c>
      <c r="R71">
        <v>4.8484848484848485E-2</v>
      </c>
      <c r="S71">
        <v>0.10526315789473686</v>
      </c>
      <c r="T71">
        <v>0.10526315789473689</v>
      </c>
      <c r="U71">
        <v>0.11267605633802813</v>
      </c>
      <c r="V71">
        <v>7.4074074074074042E-2</v>
      </c>
      <c r="W71">
        <v>0.10126582278481013</v>
      </c>
      <c r="X71">
        <v>8.6956521739130432E-2</v>
      </c>
      <c r="Y71">
        <v>4.7904191616766477E-2</v>
      </c>
      <c r="Z71">
        <v>8.791208791208803E-2</v>
      </c>
      <c r="AA71">
        <v>7.5117370892018767E-2</v>
      </c>
      <c r="AD71">
        <v>322</v>
      </c>
      <c r="AE71" s="3">
        <v>0</v>
      </c>
      <c r="AF71" s="3">
        <v>0</v>
      </c>
      <c r="AG71" s="3">
        <v>0</v>
      </c>
      <c r="AH71" s="3">
        <v>0</v>
      </c>
      <c r="AI71" s="3">
        <v>0</v>
      </c>
      <c r="AJ71" s="3">
        <v>0</v>
      </c>
      <c r="AK71" s="3">
        <v>0</v>
      </c>
      <c r="AL71" s="3">
        <v>0</v>
      </c>
      <c r="AM71" s="3">
        <v>0</v>
      </c>
      <c r="AN71" s="3">
        <v>0</v>
      </c>
      <c r="AO71" s="3">
        <v>0</v>
      </c>
      <c r="AP71" s="3">
        <v>0</v>
      </c>
      <c r="AQ71" s="3">
        <v>0</v>
      </c>
      <c r="AR71" s="3">
        <v>0</v>
      </c>
      <c r="AS71" s="3">
        <v>0</v>
      </c>
      <c r="AT71" s="3">
        <v>0</v>
      </c>
      <c r="AU71" s="3">
        <v>0</v>
      </c>
      <c r="AV71" s="3">
        <v>0</v>
      </c>
      <c r="AW71" s="3">
        <v>0</v>
      </c>
      <c r="AX71" s="3">
        <v>0</v>
      </c>
      <c r="AY71" s="3">
        <v>0</v>
      </c>
      <c r="AZ71" s="3">
        <v>0</v>
      </c>
      <c r="BA71" s="3">
        <v>0</v>
      </c>
      <c r="BB71" s="3">
        <v>0</v>
      </c>
      <c r="BD71" s="3">
        <v>322</v>
      </c>
      <c r="BE71" s="3" t="s">
        <v>318</v>
      </c>
      <c r="BF71" s="3" t="s">
        <v>319</v>
      </c>
      <c r="BG71" s="3" t="s">
        <v>320</v>
      </c>
      <c r="BH71" s="3" t="s">
        <v>321</v>
      </c>
      <c r="BI71" s="3" t="s">
        <v>650</v>
      </c>
      <c r="BJ71" s="3"/>
    </row>
    <row r="72" spans="3:62" x14ac:dyDescent="0.25">
      <c r="C72">
        <v>326</v>
      </c>
      <c r="D72">
        <v>4.2105263157894687E-2</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D72">
        <v>326</v>
      </c>
      <c r="AE72">
        <v>4.2105263157894687E-2</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D72">
        <v>326</v>
      </c>
      <c r="BE72" t="s">
        <v>322</v>
      </c>
      <c r="BF72" t="s">
        <v>323</v>
      </c>
      <c r="BG72" t="s">
        <v>324</v>
      </c>
      <c r="BH72" t="s">
        <v>325</v>
      </c>
      <c r="BI72" t="s">
        <v>651</v>
      </c>
    </row>
    <row r="73" spans="3:62" x14ac:dyDescent="0.25">
      <c r="C73">
        <v>330</v>
      </c>
      <c r="D73">
        <v>8.4210526315789375E-2</v>
      </c>
      <c r="E73">
        <v>0.15094339622641517</v>
      </c>
      <c r="F73">
        <v>7.4766355140186938E-2</v>
      </c>
      <c r="G73">
        <v>0.1</v>
      </c>
      <c r="H73">
        <v>5.3691275167785255E-2</v>
      </c>
      <c r="I73">
        <v>0.11428571428571428</v>
      </c>
      <c r="J73">
        <v>5.6737588652482268E-2</v>
      </c>
      <c r="K73">
        <v>7.9207920792079223E-2</v>
      </c>
      <c r="L73">
        <v>9.1954022988505801E-2</v>
      </c>
      <c r="M73">
        <v>8.4210526315789486E-2</v>
      </c>
      <c r="N73">
        <v>5.4421768707483005E-2</v>
      </c>
      <c r="O73">
        <v>8.791208791208803E-2</v>
      </c>
      <c r="P73">
        <v>4.7619047619047651E-2</v>
      </c>
      <c r="Q73">
        <v>0.11707317073170719</v>
      </c>
      <c r="R73">
        <v>4.8484848484848485E-2</v>
      </c>
      <c r="S73">
        <v>0.10526315789473686</v>
      </c>
      <c r="T73">
        <v>0.10526315789473689</v>
      </c>
      <c r="U73">
        <v>0.11267605633802813</v>
      </c>
      <c r="V73">
        <v>7.4074074074074042E-2</v>
      </c>
      <c r="W73">
        <v>5.0632911392405063E-2</v>
      </c>
      <c r="X73">
        <v>8.6956521739130432E-2</v>
      </c>
      <c r="Y73">
        <v>4.7904191616766477E-2</v>
      </c>
      <c r="Z73">
        <v>8.791208791208803E-2</v>
      </c>
      <c r="AA73">
        <v>7.5117370892018767E-2</v>
      </c>
      <c r="AD73">
        <v>330</v>
      </c>
      <c r="AE73" s="3">
        <v>0</v>
      </c>
      <c r="AF73" s="3">
        <v>0</v>
      </c>
      <c r="AG73" s="3">
        <v>0</v>
      </c>
      <c r="AH73" s="3">
        <v>0</v>
      </c>
      <c r="AI73" s="3">
        <v>0</v>
      </c>
      <c r="AJ73" s="3">
        <v>0</v>
      </c>
      <c r="AK73" s="3">
        <v>0</v>
      </c>
      <c r="AL73" s="3">
        <v>0</v>
      </c>
      <c r="AM73" s="3">
        <v>0</v>
      </c>
      <c r="AN73" s="3">
        <v>0</v>
      </c>
      <c r="AO73" s="3">
        <v>0</v>
      </c>
      <c r="AP73" s="3">
        <v>0</v>
      </c>
      <c r="AQ73" s="3">
        <v>0</v>
      </c>
      <c r="AR73" s="3">
        <v>0</v>
      </c>
      <c r="AS73" s="3">
        <v>0</v>
      </c>
      <c r="AT73" s="3">
        <v>0</v>
      </c>
      <c r="AU73" s="3">
        <v>0</v>
      </c>
      <c r="AV73" s="3">
        <v>0</v>
      </c>
      <c r="AW73" s="3">
        <v>0</v>
      </c>
      <c r="AX73" s="3">
        <v>0</v>
      </c>
      <c r="AY73" s="3">
        <v>0</v>
      </c>
      <c r="AZ73" s="3">
        <v>0</v>
      </c>
      <c r="BA73" s="3">
        <v>0</v>
      </c>
      <c r="BB73" s="3">
        <v>0</v>
      </c>
      <c r="BD73" s="3">
        <v>330</v>
      </c>
      <c r="BE73" s="3" t="s">
        <v>326</v>
      </c>
      <c r="BF73" s="3" t="s">
        <v>327</v>
      </c>
      <c r="BG73" s="3" t="s">
        <v>328</v>
      </c>
      <c r="BH73" s="3" t="s">
        <v>329</v>
      </c>
      <c r="BI73" s="3" t="s">
        <v>329</v>
      </c>
      <c r="BJ73" s="3"/>
    </row>
    <row r="74" spans="3:62" x14ac:dyDescent="0.25">
      <c r="C74">
        <v>342</v>
      </c>
      <c r="D74">
        <v>0</v>
      </c>
      <c r="E74">
        <v>0</v>
      </c>
      <c r="F74">
        <v>0</v>
      </c>
      <c r="G74">
        <v>0</v>
      </c>
      <c r="H74">
        <v>0</v>
      </c>
      <c r="I74">
        <v>0</v>
      </c>
      <c r="J74">
        <v>0</v>
      </c>
      <c r="K74">
        <v>0</v>
      </c>
      <c r="L74">
        <v>3.0651340996168581E-2</v>
      </c>
      <c r="M74">
        <v>0</v>
      </c>
      <c r="N74">
        <v>0</v>
      </c>
      <c r="O74">
        <v>0</v>
      </c>
      <c r="P74">
        <v>0</v>
      </c>
      <c r="Q74">
        <v>0</v>
      </c>
      <c r="R74">
        <v>0</v>
      </c>
      <c r="S74">
        <v>0</v>
      </c>
      <c r="T74">
        <v>0</v>
      </c>
      <c r="U74">
        <v>0</v>
      </c>
      <c r="V74">
        <v>0</v>
      </c>
      <c r="W74">
        <v>0</v>
      </c>
      <c r="X74">
        <v>0</v>
      </c>
      <c r="Y74">
        <v>0</v>
      </c>
      <c r="Z74">
        <v>0</v>
      </c>
      <c r="AA74">
        <v>0</v>
      </c>
      <c r="AD74">
        <v>342</v>
      </c>
      <c r="AE74" s="4">
        <v>0</v>
      </c>
      <c r="AF74" s="4">
        <v>0</v>
      </c>
      <c r="AG74" s="4">
        <v>0</v>
      </c>
      <c r="AH74" s="4">
        <v>0</v>
      </c>
      <c r="AI74" s="4">
        <v>0</v>
      </c>
      <c r="AJ74" s="4">
        <v>0</v>
      </c>
      <c r="AK74" s="4">
        <v>0</v>
      </c>
      <c r="AL74" s="4">
        <v>0</v>
      </c>
      <c r="AM74" s="4">
        <v>0</v>
      </c>
      <c r="AN74" s="4">
        <v>0</v>
      </c>
      <c r="AO74" s="4">
        <v>0</v>
      </c>
      <c r="AP74" s="4">
        <v>0</v>
      </c>
      <c r="AQ74" s="4">
        <v>0</v>
      </c>
      <c r="AR74" s="4">
        <v>0</v>
      </c>
      <c r="AS74" s="4">
        <v>0</v>
      </c>
      <c r="AT74" s="4">
        <v>0</v>
      </c>
      <c r="AU74" s="4">
        <v>0</v>
      </c>
      <c r="AV74" s="4">
        <v>0</v>
      </c>
      <c r="AW74" s="4">
        <v>0</v>
      </c>
      <c r="AX74" s="4">
        <v>0</v>
      </c>
      <c r="AY74" s="4">
        <v>0</v>
      </c>
      <c r="AZ74" s="4">
        <v>0</v>
      </c>
      <c r="BA74" s="4">
        <v>0</v>
      </c>
      <c r="BB74" s="4">
        <v>0</v>
      </c>
      <c r="BD74">
        <v>342</v>
      </c>
      <c r="BE74" t="s">
        <v>330</v>
      </c>
      <c r="BF74" t="s">
        <v>331</v>
      </c>
      <c r="BG74" t="s">
        <v>332</v>
      </c>
      <c r="BH74" t="s">
        <v>333</v>
      </c>
      <c r="BI74" t="s">
        <v>333</v>
      </c>
    </row>
    <row r="75" spans="3:62" x14ac:dyDescent="0.25">
      <c r="C75">
        <v>363</v>
      </c>
      <c r="D75">
        <v>0</v>
      </c>
      <c r="E75">
        <v>0</v>
      </c>
      <c r="F75">
        <v>0</v>
      </c>
      <c r="G75">
        <v>0</v>
      </c>
      <c r="H75">
        <v>0</v>
      </c>
      <c r="I75">
        <v>0</v>
      </c>
      <c r="J75">
        <v>0</v>
      </c>
      <c r="K75">
        <v>0</v>
      </c>
      <c r="L75">
        <v>0</v>
      </c>
      <c r="M75">
        <v>0</v>
      </c>
      <c r="N75">
        <v>0</v>
      </c>
      <c r="O75">
        <v>0</v>
      </c>
      <c r="P75">
        <v>0</v>
      </c>
      <c r="Q75">
        <v>0</v>
      </c>
      <c r="R75">
        <v>0</v>
      </c>
      <c r="S75">
        <v>0</v>
      </c>
      <c r="T75">
        <v>0</v>
      </c>
      <c r="U75">
        <v>0</v>
      </c>
      <c r="V75">
        <v>7.4074074074074042E-2</v>
      </c>
      <c r="W75">
        <v>0</v>
      </c>
      <c r="X75">
        <v>0</v>
      </c>
      <c r="Y75">
        <v>0</v>
      </c>
      <c r="Z75">
        <v>0</v>
      </c>
      <c r="AA75">
        <v>0</v>
      </c>
      <c r="AD75">
        <v>363</v>
      </c>
      <c r="AE75">
        <v>0</v>
      </c>
      <c r="AF75">
        <v>0</v>
      </c>
      <c r="AG75">
        <v>0</v>
      </c>
      <c r="AH75">
        <v>0</v>
      </c>
      <c r="AI75">
        <v>0</v>
      </c>
      <c r="AJ75">
        <v>0</v>
      </c>
      <c r="AK75">
        <v>0</v>
      </c>
      <c r="AL75">
        <v>0</v>
      </c>
      <c r="AM75">
        <v>0</v>
      </c>
      <c r="AN75">
        <v>0</v>
      </c>
      <c r="AO75">
        <v>0</v>
      </c>
      <c r="AP75">
        <v>0</v>
      </c>
      <c r="AQ75">
        <v>0</v>
      </c>
      <c r="AR75">
        <v>0</v>
      </c>
      <c r="AS75">
        <v>0</v>
      </c>
      <c r="AT75">
        <v>0</v>
      </c>
      <c r="AU75">
        <v>0</v>
      </c>
      <c r="AV75">
        <v>0</v>
      </c>
      <c r="AW75">
        <v>7.4074074074074042E-2</v>
      </c>
      <c r="AX75">
        <v>0</v>
      </c>
      <c r="AY75">
        <v>0</v>
      </c>
      <c r="AZ75">
        <v>0</v>
      </c>
      <c r="BA75">
        <v>0</v>
      </c>
      <c r="BB75">
        <v>0</v>
      </c>
      <c r="BD75">
        <v>363</v>
      </c>
      <c r="BE75" t="s">
        <v>334</v>
      </c>
      <c r="BF75" t="s">
        <v>335</v>
      </c>
      <c r="BG75" t="s">
        <v>336</v>
      </c>
      <c r="BH75" t="s">
        <v>337</v>
      </c>
      <c r="BI75" t="s">
        <v>652</v>
      </c>
    </row>
    <row r="76" spans="3:62" x14ac:dyDescent="0.25">
      <c r="C76">
        <v>364</v>
      </c>
      <c r="D76">
        <v>0</v>
      </c>
      <c r="E76">
        <v>0</v>
      </c>
      <c r="F76">
        <v>0</v>
      </c>
      <c r="G76">
        <v>0</v>
      </c>
      <c r="H76">
        <v>0</v>
      </c>
      <c r="I76">
        <v>0</v>
      </c>
      <c r="J76">
        <v>0</v>
      </c>
      <c r="K76">
        <v>0</v>
      </c>
      <c r="L76">
        <v>0</v>
      </c>
      <c r="M76">
        <v>0</v>
      </c>
      <c r="N76">
        <v>0</v>
      </c>
      <c r="O76">
        <v>0</v>
      </c>
      <c r="P76">
        <v>0</v>
      </c>
      <c r="Q76">
        <v>0</v>
      </c>
      <c r="R76">
        <v>0</v>
      </c>
      <c r="S76">
        <v>0</v>
      </c>
      <c r="T76">
        <v>0</v>
      </c>
      <c r="U76">
        <v>0</v>
      </c>
      <c r="V76">
        <v>7.4074074074074042E-2</v>
      </c>
      <c r="W76">
        <v>0</v>
      </c>
      <c r="X76">
        <v>0</v>
      </c>
      <c r="Y76">
        <v>4.7904191616766456E-2</v>
      </c>
      <c r="Z76">
        <v>0</v>
      </c>
      <c r="AA76">
        <v>3.7558685446009391E-2</v>
      </c>
      <c r="AD76">
        <v>364</v>
      </c>
      <c r="AE76">
        <v>0</v>
      </c>
      <c r="AF76">
        <v>0</v>
      </c>
      <c r="AG76">
        <v>0</v>
      </c>
      <c r="AH76">
        <v>0</v>
      </c>
      <c r="AI76">
        <v>0</v>
      </c>
      <c r="AJ76">
        <v>0</v>
      </c>
      <c r="AK76">
        <v>0</v>
      </c>
      <c r="AL76">
        <v>0</v>
      </c>
      <c r="AM76">
        <v>0</v>
      </c>
      <c r="AN76">
        <v>0</v>
      </c>
      <c r="AO76">
        <v>0</v>
      </c>
      <c r="AP76">
        <v>0</v>
      </c>
      <c r="AQ76">
        <v>0</v>
      </c>
      <c r="AR76">
        <v>0</v>
      </c>
      <c r="AS76">
        <v>0</v>
      </c>
      <c r="AT76">
        <v>0</v>
      </c>
      <c r="AU76">
        <v>0</v>
      </c>
      <c r="AV76">
        <v>0</v>
      </c>
      <c r="AW76">
        <v>7.4074074074074042E-2</v>
      </c>
      <c r="AX76">
        <v>0</v>
      </c>
      <c r="AY76">
        <v>0</v>
      </c>
      <c r="AZ76">
        <v>4.7904191616766456E-2</v>
      </c>
      <c r="BA76">
        <v>0</v>
      </c>
      <c r="BB76">
        <v>3.7558685446009391E-2</v>
      </c>
      <c r="BD76">
        <v>364</v>
      </c>
      <c r="BE76" t="s">
        <v>338</v>
      </c>
      <c r="BF76" t="s">
        <v>339</v>
      </c>
      <c r="BG76" t="s">
        <v>340</v>
      </c>
      <c r="BH76" t="s">
        <v>341</v>
      </c>
      <c r="BI76" t="s">
        <v>341</v>
      </c>
    </row>
    <row r="77" spans="3:62" x14ac:dyDescent="0.25">
      <c r="C77">
        <v>374</v>
      </c>
      <c r="D77">
        <v>0</v>
      </c>
      <c r="E77">
        <v>0</v>
      </c>
      <c r="F77">
        <v>0</v>
      </c>
      <c r="G77">
        <v>0</v>
      </c>
      <c r="H77">
        <v>0</v>
      </c>
      <c r="I77">
        <v>0</v>
      </c>
      <c r="J77">
        <v>0</v>
      </c>
      <c r="K77">
        <v>0</v>
      </c>
      <c r="L77">
        <v>3.0651340996168581E-2</v>
      </c>
      <c r="M77">
        <v>0</v>
      </c>
      <c r="N77">
        <v>0</v>
      </c>
      <c r="O77">
        <v>0</v>
      </c>
      <c r="P77">
        <v>0</v>
      </c>
      <c r="Q77">
        <v>0</v>
      </c>
      <c r="R77">
        <v>0</v>
      </c>
      <c r="S77">
        <v>0</v>
      </c>
      <c r="T77">
        <v>0</v>
      </c>
      <c r="U77">
        <v>0</v>
      </c>
      <c r="V77">
        <v>0</v>
      </c>
      <c r="W77">
        <v>0</v>
      </c>
      <c r="X77">
        <v>0</v>
      </c>
      <c r="Y77">
        <v>0</v>
      </c>
      <c r="Z77">
        <v>0</v>
      </c>
      <c r="AA77">
        <v>0</v>
      </c>
      <c r="AD77">
        <v>374</v>
      </c>
      <c r="AE77">
        <v>0</v>
      </c>
      <c r="AF77">
        <v>0</v>
      </c>
      <c r="AG77">
        <v>0</v>
      </c>
      <c r="AH77">
        <v>0</v>
      </c>
      <c r="AI77">
        <v>0</v>
      </c>
      <c r="AJ77">
        <v>0</v>
      </c>
      <c r="AK77">
        <v>0</v>
      </c>
      <c r="AL77">
        <v>0</v>
      </c>
      <c r="AM77">
        <v>3.0651340996168581E-2</v>
      </c>
      <c r="AN77">
        <v>0</v>
      </c>
      <c r="AO77">
        <v>0</v>
      </c>
      <c r="AP77">
        <v>0</v>
      </c>
      <c r="AQ77">
        <v>0</v>
      </c>
      <c r="AR77">
        <v>0</v>
      </c>
      <c r="AS77">
        <v>0</v>
      </c>
      <c r="AT77">
        <v>0</v>
      </c>
      <c r="AU77">
        <v>0</v>
      </c>
      <c r="AV77">
        <v>0</v>
      </c>
      <c r="AW77">
        <v>0</v>
      </c>
      <c r="AX77">
        <v>0</v>
      </c>
      <c r="AY77">
        <v>0</v>
      </c>
      <c r="AZ77">
        <v>0</v>
      </c>
      <c r="BA77">
        <v>0</v>
      </c>
      <c r="BB77">
        <v>0</v>
      </c>
      <c r="BD77">
        <v>374</v>
      </c>
      <c r="BE77" t="s">
        <v>346</v>
      </c>
      <c r="BF77" t="s">
        <v>347</v>
      </c>
      <c r="BG77" t="s">
        <v>348</v>
      </c>
      <c r="BH77" t="s">
        <v>349</v>
      </c>
      <c r="BI77" t="s">
        <v>349</v>
      </c>
    </row>
    <row r="78" spans="3:62" x14ac:dyDescent="0.25">
      <c r="C78">
        <v>378</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D78">
        <v>378</v>
      </c>
      <c r="AE78" s="3">
        <v>0</v>
      </c>
      <c r="AF78" s="3">
        <v>0</v>
      </c>
      <c r="AG78" s="3">
        <v>0</v>
      </c>
      <c r="AH78" s="3">
        <v>0</v>
      </c>
      <c r="AI78" s="3">
        <v>0</v>
      </c>
      <c r="AJ78" s="3">
        <v>0</v>
      </c>
      <c r="AK78" s="3">
        <v>0</v>
      </c>
      <c r="AL78" s="3">
        <v>0</v>
      </c>
      <c r="AM78" s="3">
        <v>0</v>
      </c>
      <c r="AN78" s="3">
        <v>0</v>
      </c>
      <c r="AO78" s="3">
        <v>0</v>
      </c>
      <c r="AP78" s="3">
        <v>0</v>
      </c>
      <c r="AQ78" s="3">
        <v>0</v>
      </c>
      <c r="AR78" s="3">
        <v>0</v>
      </c>
      <c r="AS78" s="3">
        <v>0</v>
      </c>
      <c r="AT78" s="3">
        <v>0</v>
      </c>
      <c r="AU78" s="3">
        <v>0</v>
      </c>
      <c r="AV78" s="3">
        <v>0</v>
      </c>
      <c r="AW78" s="3">
        <v>0</v>
      </c>
      <c r="AX78" s="3">
        <v>0</v>
      </c>
      <c r="AY78" s="3">
        <v>0</v>
      </c>
      <c r="AZ78" s="3">
        <v>0</v>
      </c>
      <c r="BA78" s="3">
        <v>0</v>
      </c>
      <c r="BB78" s="3">
        <v>0</v>
      </c>
      <c r="BD78" s="3">
        <v>378</v>
      </c>
      <c r="BE78" s="3" t="s">
        <v>350</v>
      </c>
      <c r="BF78" s="3" t="s">
        <v>351</v>
      </c>
      <c r="BG78" s="3" t="s">
        <v>352</v>
      </c>
      <c r="BH78" s="3"/>
      <c r="BI78" s="3"/>
      <c r="BJ78" s="3"/>
    </row>
    <row r="79" spans="3:62" x14ac:dyDescent="0.25">
      <c r="C79">
        <v>412</v>
      </c>
      <c r="D79">
        <v>0</v>
      </c>
      <c r="E79">
        <v>0</v>
      </c>
      <c r="F79">
        <v>0</v>
      </c>
      <c r="G79">
        <v>0</v>
      </c>
      <c r="H79">
        <v>0</v>
      </c>
      <c r="I79">
        <v>0</v>
      </c>
      <c r="J79">
        <v>0</v>
      </c>
      <c r="K79">
        <v>0</v>
      </c>
      <c r="L79">
        <v>0</v>
      </c>
      <c r="M79">
        <v>0</v>
      </c>
      <c r="N79">
        <v>0</v>
      </c>
      <c r="O79">
        <v>0</v>
      </c>
      <c r="P79">
        <v>0</v>
      </c>
      <c r="Q79">
        <v>0</v>
      </c>
      <c r="R79">
        <v>0</v>
      </c>
      <c r="S79">
        <v>3.5087719298245626E-2</v>
      </c>
      <c r="T79">
        <v>0</v>
      </c>
      <c r="U79">
        <v>3.7558685446009377E-2</v>
      </c>
      <c r="V79">
        <v>0</v>
      </c>
      <c r="W79">
        <v>0</v>
      </c>
      <c r="X79">
        <v>0</v>
      </c>
      <c r="Y79">
        <v>0</v>
      </c>
      <c r="Z79">
        <v>0</v>
      </c>
      <c r="AA79">
        <v>0</v>
      </c>
      <c r="AD79">
        <v>412</v>
      </c>
      <c r="AE79">
        <v>0</v>
      </c>
      <c r="AF79">
        <v>0</v>
      </c>
      <c r="AG79">
        <v>0</v>
      </c>
      <c r="AH79">
        <v>0</v>
      </c>
      <c r="AI79">
        <v>0</v>
      </c>
      <c r="AJ79">
        <v>0</v>
      </c>
      <c r="AK79">
        <v>0</v>
      </c>
      <c r="AL79">
        <v>0</v>
      </c>
      <c r="AM79">
        <v>0</v>
      </c>
      <c r="AN79">
        <v>0</v>
      </c>
      <c r="AO79">
        <v>0</v>
      </c>
      <c r="AP79">
        <v>0</v>
      </c>
      <c r="AQ79">
        <v>0</v>
      </c>
      <c r="AR79">
        <v>0</v>
      </c>
      <c r="AS79">
        <v>0</v>
      </c>
      <c r="AT79">
        <v>3.5087719298245626E-2</v>
      </c>
      <c r="AU79">
        <v>0</v>
      </c>
      <c r="AV79">
        <v>3.7558685446009377E-2</v>
      </c>
      <c r="AW79">
        <v>0</v>
      </c>
      <c r="AX79">
        <v>0</v>
      </c>
      <c r="AY79">
        <v>0</v>
      </c>
      <c r="AZ79">
        <v>0</v>
      </c>
      <c r="BA79">
        <v>0</v>
      </c>
      <c r="BB79">
        <v>0</v>
      </c>
      <c r="BD79">
        <v>412</v>
      </c>
      <c r="BE79" t="s">
        <v>353</v>
      </c>
      <c r="BF79" t="s">
        <v>354</v>
      </c>
      <c r="BG79" t="s">
        <v>355</v>
      </c>
      <c r="BH79" t="s">
        <v>356</v>
      </c>
      <c r="BI79" t="s">
        <v>654</v>
      </c>
    </row>
    <row r="80" spans="3:62" x14ac:dyDescent="0.25">
      <c r="C80">
        <v>432</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3.7558685446009391E-2</v>
      </c>
      <c r="AD80">
        <v>432</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3.7558685446009391E-2</v>
      </c>
      <c r="BD80">
        <v>432</v>
      </c>
      <c r="BE80" t="s">
        <v>361</v>
      </c>
      <c r="BF80" t="s">
        <v>362</v>
      </c>
      <c r="BG80" t="s">
        <v>363</v>
      </c>
      <c r="BH80" t="s">
        <v>364</v>
      </c>
      <c r="BI80" t="s">
        <v>364</v>
      </c>
    </row>
    <row r="81" spans="3:61" x14ac:dyDescent="0.25">
      <c r="C81">
        <v>435</v>
      </c>
      <c r="D81">
        <v>0</v>
      </c>
      <c r="E81">
        <v>0</v>
      </c>
      <c r="F81">
        <v>0</v>
      </c>
      <c r="G81">
        <v>0</v>
      </c>
      <c r="H81">
        <v>0</v>
      </c>
      <c r="I81">
        <v>0</v>
      </c>
      <c r="J81">
        <v>0</v>
      </c>
      <c r="K81">
        <v>0</v>
      </c>
      <c r="L81">
        <v>0</v>
      </c>
      <c r="M81">
        <v>0</v>
      </c>
      <c r="N81">
        <v>0</v>
      </c>
      <c r="O81">
        <v>0</v>
      </c>
      <c r="P81">
        <v>0</v>
      </c>
      <c r="Q81">
        <v>0</v>
      </c>
      <c r="R81">
        <v>0</v>
      </c>
      <c r="S81">
        <v>0</v>
      </c>
      <c r="T81">
        <v>0</v>
      </c>
      <c r="U81">
        <v>3.7558685446009377E-2</v>
      </c>
      <c r="V81">
        <v>0</v>
      </c>
      <c r="W81">
        <v>0</v>
      </c>
      <c r="X81">
        <v>0</v>
      </c>
      <c r="Y81">
        <v>0</v>
      </c>
      <c r="Z81">
        <v>0</v>
      </c>
      <c r="AA81">
        <v>0</v>
      </c>
      <c r="AD81">
        <v>435</v>
      </c>
      <c r="AE81">
        <v>0</v>
      </c>
      <c r="AF81">
        <v>0</v>
      </c>
      <c r="AG81">
        <v>0</v>
      </c>
      <c r="AH81">
        <v>0</v>
      </c>
      <c r="AI81">
        <v>0</v>
      </c>
      <c r="AJ81">
        <v>0</v>
      </c>
      <c r="AK81">
        <v>0</v>
      </c>
      <c r="AL81">
        <v>0</v>
      </c>
      <c r="AM81">
        <v>0</v>
      </c>
      <c r="AN81">
        <v>0</v>
      </c>
      <c r="AO81">
        <v>0</v>
      </c>
      <c r="AP81">
        <v>0</v>
      </c>
      <c r="AQ81">
        <v>0</v>
      </c>
      <c r="AR81">
        <v>0</v>
      </c>
      <c r="AS81">
        <v>0</v>
      </c>
      <c r="AT81">
        <v>0</v>
      </c>
      <c r="AU81">
        <v>0</v>
      </c>
      <c r="AV81">
        <v>3.7558685446009377E-2</v>
      </c>
      <c r="AW81">
        <v>0</v>
      </c>
      <c r="AX81">
        <v>0</v>
      </c>
      <c r="AY81">
        <v>0</v>
      </c>
      <c r="AZ81">
        <v>0</v>
      </c>
      <c r="BA81">
        <v>0</v>
      </c>
      <c r="BB81">
        <v>0</v>
      </c>
      <c r="BD81">
        <v>435</v>
      </c>
      <c r="BE81" t="s">
        <v>365</v>
      </c>
      <c r="BF81" t="s">
        <v>366</v>
      </c>
      <c r="BG81" t="s">
        <v>367</v>
      </c>
      <c r="BH81" t="s">
        <v>368</v>
      </c>
      <c r="BI81" t="s">
        <v>368</v>
      </c>
    </row>
    <row r="82" spans="3:61" x14ac:dyDescent="0.25">
      <c r="C82">
        <v>447</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4.7904191616766456E-2</v>
      </c>
      <c r="Z82">
        <v>0</v>
      </c>
      <c r="AA82">
        <v>0</v>
      </c>
      <c r="AD82">
        <v>447</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4.7904191616766456E-2</v>
      </c>
      <c r="BA82">
        <v>0</v>
      </c>
      <c r="BB82">
        <v>0</v>
      </c>
      <c r="BD82">
        <v>447</v>
      </c>
      <c r="BE82" t="s">
        <v>369</v>
      </c>
      <c r="BF82" t="s">
        <v>370</v>
      </c>
      <c r="BG82" t="s">
        <v>371</v>
      </c>
      <c r="BH82" t="s">
        <v>372</v>
      </c>
      <c r="BI82" t="s">
        <v>372</v>
      </c>
    </row>
    <row r="83" spans="3:61" x14ac:dyDescent="0.25">
      <c r="C83">
        <v>448</v>
      </c>
      <c r="D83">
        <v>0</v>
      </c>
      <c r="E83">
        <v>0</v>
      </c>
      <c r="F83">
        <v>0</v>
      </c>
      <c r="G83">
        <v>0</v>
      </c>
      <c r="H83">
        <v>0</v>
      </c>
      <c r="I83">
        <v>0</v>
      </c>
      <c r="J83">
        <v>0</v>
      </c>
      <c r="K83">
        <v>0</v>
      </c>
      <c r="L83">
        <v>0</v>
      </c>
      <c r="M83">
        <v>0</v>
      </c>
      <c r="N83">
        <v>0</v>
      </c>
      <c r="O83">
        <v>0</v>
      </c>
      <c r="P83">
        <v>0</v>
      </c>
      <c r="Q83">
        <v>0</v>
      </c>
      <c r="R83">
        <v>0</v>
      </c>
      <c r="S83">
        <v>0</v>
      </c>
      <c r="T83">
        <v>0</v>
      </c>
      <c r="U83">
        <v>0</v>
      </c>
      <c r="V83">
        <v>0</v>
      </c>
      <c r="W83">
        <v>0</v>
      </c>
      <c r="X83">
        <v>4.3478260869565216E-2</v>
      </c>
      <c r="Y83">
        <v>0</v>
      </c>
      <c r="Z83">
        <v>0</v>
      </c>
      <c r="AA83">
        <v>0</v>
      </c>
      <c r="AD83">
        <v>448</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4.3478260869565216E-2</v>
      </c>
      <c r="AZ83">
        <v>0</v>
      </c>
      <c r="BA83">
        <v>0</v>
      </c>
      <c r="BB83">
        <v>0</v>
      </c>
      <c r="BD83">
        <v>448</v>
      </c>
      <c r="BE83" t="s">
        <v>373</v>
      </c>
      <c r="BF83" t="s">
        <v>374</v>
      </c>
      <c r="BG83" t="s">
        <v>375</v>
      </c>
      <c r="BH83" t="s">
        <v>376</v>
      </c>
      <c r="BI83" t="s">
        <v>376</v>
      </c>
    </row>
    <row r="84" spans="3:61" x14ac:dyDescent="0.25">
      <c r="C84">
        <v>450</v>
      </c>
      <c r="D84">
        <v>0</v>
      </c>
      <c r="E84">
        <v>0</v>
      </c>
      <c r="F84">
        <v>0</v>
      </c>
      <c r="G84">
        <v>0</v>
      </c>
      <c r="H84">
        <v>0</v>
      </c>
      <c r="I84">
        <v>0</v>
      </c>
      <c r="J84">
        <v>0</v>
      </c>
      <c r="K84">
        <v>0</v>
      </c>
      <c r="L84">
        <v>0</v>
      </c>
      <c r="M84">
        <v>0</v>
      </c>
      <c r="N84">
        <v>0</v>
      </c>
      <c r="O84">
        <v>0</v>
      </c>
      <c r="P84">
        <v>0</v>
      </c>
      <c r="Q84">
        <v>0</v>
      </c>
      <c r="R84">
        <v>0</v>
      </c>
      <c r="S84">
        <v>0</v>
      </c>
      <c r="T84">
        <v>0</v>
      </c>
      <c r="U84">
        <v>0</v>
      </c>
      <c r="V84">
        <v>0</v>
      </c>
      <c r="W84">
        <v>0</v>
      </c>
      <c r="X84">
        <v>4.3478260869565216E-2</v>
      </c>
      <c r="Y84">
        <v>0</v>
      </c>
      <c r="Z84">
        <v>0</v>
      </c>
      <c r="AA84">
        <v>0</v>
      </c>
      <c r="AD84">
        <v>450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4.3478260869565216E-2</v>
      </c>
      <c r="AZ84">
        <v>0</v>
      </c>
      <c r="BA84">
        <v>0</v>
      </c>
      <c r="BB84">
        <v>0</v>
      </c>
      <c r="BD84">
        <v>450</v>
      </c>
      <c r="BE84" t="s">
        <v>377</v>
      </c>
      <c r="BF84" t="s">
        <v>378</v>
      </c>
      <c r="BG84" t="s">
        <v>379</v>
      </c>
      <c r="BH84" t="s">
        <v>380</v>
      </c>
      <c r="BI84" t="s">
        <v>380</v>
      </c>
    </row>
    <row r="85" spans="3:61" x14ac:dyDescent="0.25">
      <c r="C85">
        <v>455</v>
      </c>
      <c r="D85">
        <v>0</v>
      </c>
      <c r="E85">
        <v>0</v>
      </c>
      <c r="F85">
        <v>0</v>
      </c>
      <c r="G85">
        <v>0</v>
      </c>
      <c r="H85">
        <v>0</v>
      </c>
      <c r="I85">
        <v>0</v>
      </c>
      <c r="J85">
        <v>0</v>
      </c>
      <c r="K85">
        <v>0</v>
      </c>
      <c r="L85">
        <v>0</v>
      </c>
      <c r="M85">
        <v>0</v>
      </c>
      <c r="N85">
        <v>0</v>
      </c>
      <c r="O85">
        <v>0</v>
      </c>
      <c r="P85">
        <v>0</v>
      </c>
      <c r="Q85">
        <v>0</v>
      </c>
      <c r="R85">
        <v>0</v>
      </c>
      <c r="S85">
        <v>0</v>
      </c>
      <c r="T85">
        <v>0</v>
      </c>
      <c r="U85">
        <v>0</v>
      </c>
      <c r="V85">
        <v>0</v>
      </c>
      <c r="W85">
        <v>0</v>
      </c>
      <c r="X85">
        <v>4.3478260869565216E-2</v>
      </c>
      <c r="Y85">
        <v>0</v>
      </c>
      <c r="Z85">
        <v>0</v>
      </c>
      <c r="AA85">
        <v>0</v>
      </c>
      <c r="AD85">
        <v>455</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4.3478260869565216E-2</v>
      </c>
      <c r="AZ85">
        <v>0</v>
      </c>
      <c r="BA85">
        <v>0</v>
      </c>
      <c r="BB85">
        <v>0</v>
      </c>
      <c r="BD85">
        <v>455</v>
      </c>
      <c r="BE85" t="s">
        <v>381</v>
      </c>
      <c r="BF85" t="s">
        <v>382</v>
      </c>
      <c r="BG85" t="s">
        <v>383</v>
      </c>
      <c r="BH85" t="s">
        <v>271</v>
      </c>
      <c r="BI85" t="s">
        <v>271</v>
      </c>
    </row>
    <row r="86" spans="3:61" x14ac:dyDescent="0.25">
      <c r="C86">
        <v>461</v>
      </c>
      <c r="D86">
        <v>0</v>
      </c>
      <c r="E86">
        <v>0</v>
      </c>
      <c r="F86">
        <v>0</v>
      </c>
      <c r="G86">
        <v>0.1</v>
      </c>
      <c r="H86">
        <v>0</v>
      </c>
      <c r="I86">
        <v>0</v>
      </c>
      <c r="J86">
        <v>0</v>
      </c>
      <c r="K86">
        <v>0</v>
      </c>
      <c r="L86">
        <v>0</v>
      </c>
      <c r="M86">
        <v>0</v>
      </c>
      <c r="N86">
        <v>0</v>
      </c>
      <c r="O86">
        <v>0</v>
      </c>
      <c r="P86">
        <v>0</v>
      </c>
      <c r="Q86">
        <v>0</v>
      </c>
      <c r="R86">
        <v>0</v>
      </c>
      <c r="S86">
        <v>0</v>
      </c>
      <c r="T86">
        <v>0</v>
      </c>
      <c r="U86">
        <v>0</v>
      </c>
      <c r="V86">
        <v>0</v>
      </c>
      <c r="W86">
        <v>0</v>
      </c>
      <c r="X86">
        <v>0</v>
      </c>
      <c r="Y86">
        <v>0</v>
      </c>
      <c r="Z86">
        <v>0</v>
      </c>
      <c r="AA86">
        <v>0</v>
      </c>
      <c r="AD86">
        <v>461</v>
      </c>
      <c r="AE86">
        <v>0</v>
      </c>
      <c r="AF86">
        <v>0</v>
      </c>
      <c r="AG86">
        <v>0</v>
      </c>
      <c r="AH86">
        <v>0.1</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D86">
        <v>461</v>
      </c>
      <c r="BE86" t="s">
        <v>384</v>
      </c>
      <c r="BF86" t="s">
        <v>385</v>
      </c>
      <c r="BG86" t="s">
        <v>386</v>
      </c>
      <c r="BH86" t="s">
        <v>387</v>
      </c>
      <c r="BI86" t="s">
        <v>655</v>
      </c>
    </row>
    <row r="87" spans="3:61" x14ac:dyDescent="0.25">
      <c r="C87">
        <v>468</v>
      </c>
      <c r="D87">
        <v>0</v>
      </c>
      <c r="E87">
        <v>0</v>
      </c>
      <c r="F87">
        <v>0</v>
      </c>
      <c r="G87">
        <v>0</v>
      </c>
      <c r="H87">
        <v>0</v>
      </c>
      <c r="I87">
        <v>0</v>
      </c>
      <c r="J87">
        <v>0</v>
      </c>
      <c r="K87">
        <v>0</v>
      </c>
      <c r="L87">
        <v>0</v>
      </c>
      <c r="M87">
        <v>0</v>
      </c>
      <c r="N87">
        <v>0</v>
      </c>
      <c r="O87">
        <v>0</v>
      </c>
      <c r="P87">
        <v>4.7619047619047651E-2</v>
      </c>
      <c r="Q87">
        <v>0</v>
      </c>
      <c r="R87">
        <v>0</v>
      </c>
      <c r="S87">
        <v>0</v>
      </c>
      <c r="T87">
        <v>0</v>
      </c>
      <c r="U87">
        <v>0</v>
      </c>
      <c r="V87">
        <v>0</v>
      </c>
      <c r="W87">
        <v>0</v>
      </c>
      <c r="X87">
        <v>0</v>
      </c>
      <c r="Y87">
        <v>0</v>
      </c>
      <c r="Z87">
        <v>0</v>
      </c>
      <c r="AA87">
        <v>0</v>
      </c>
      <c r="AD87">
        <v>468</v>
      </c>
      <c r="AE87">
        <v>0</v>
      </c>
      <c r="AF87">
        <v>0</v>
      </c>
      <c r="AG87">
        <v>0</v>
      </c>
      <c r="AH87">
        <v>0</v>
      </c>
      <c r="AI87">
        <v>0</v>
      </c>
      <c r="AJ87">
        <v>0</v>
      </c>
      <c r="AK87">
        <v>0</v>
      </c>
      <c r="AL87">
        <v>0</v>
      </c>
      <c r="AM87">
        <v>0</v>
      </c>
      <c r="AN87">
        <v>0</v>
      </c>
      <c r="AO87">
        <v>0</v>
      </c>
      <c r="AP87">
        <v>0</v>
      </c>
      <c r="AQ87">
        <v>4.7619047619047651E-2</v>
      </c>
      <c r="AR87">
        <v>0</v>
      </c>
      <c r="AS87">
        <v>0</v>
      </c>
      <c r="AT87">
        <v>0</v>
      </c>
      <c r="AU87">
        <v>0</v>
      </c>
      <c r="AV87">
        <v>0</v>
      </c>
      <c r="AW87">
        <v>0</v>
      </c>
      <c r="AX87">
        <v>0</v>
      </c>
      <c r="AY87">
        <v>0</v>
      </c>
      <c r="AZ87">
        <v>0</v>
      </c>
      <c r="BA87">
        <v>0</v>
      </c>
      <c r="BB87">
        <v>0</v>
      </c>
      <c r="BD87">
        <v>468</v>
      </c>
      <c r="BE87" t="s">
        <v>388</v>
      </c>
      <c r="BF87" t="s">
        <v>389</v>
      </c>
      <c r="BG87" t="s">
        <v>390</v>
      </c>
      <c r="BH87" t="s">
        <v>391</v>
      </c>
      <c r="BI87" t="s">
        <v>391</v>
      </c>
    </row>
    <row r="88" spans="3:61" x14ac:dyDescent="0.25">
      <c r="C88">
        <v>501</v>
      </c>
      <c r="D88">
        <v>0</v>
      </c>
      <c r="E88">
        <v>0</v>
      </c>
      <c r="F88">
        <v>0</v>
      </c>
      <c r="G88">
        <v>0</v>
      </c>
      <c r="H88">
        <v>0</v>
      </c>
      <c r="I88">
        <v>0</v>
      </c>
      <c r="J88">
        <v>0</v>
      </c>
      <c r="K88">
        <v>0</v>
      </c>
      <c r="L88">
        <v>0</v>
      </c>
      <c r="M88">
        <v>0</v>
      </c>
      <c r="N88">
        <v>0</v>
      </c>
      <c r="O88">
        <v>0</v>
      </c>
      <c r="P88">
        <v>0</v>
      </c>
      <c r="Q88">
        <v>0</v>
      </c>
      <c r="R88">
        <v>0</v>
      </c>
      <c r="S88">
        <v>0</v>
      </c>
      <c r="T88">
        <v>0</v>
      </c>
      <c r="U88">
        <v>0</v>
      </c>
      <c r="V88">
        <v>0</v>
      </c>
      <c r="W88">
        <v>0</v>
      </c>
      <c r="X88">
        <v>4.3478260869565216E-2</v>
      </c>
      <c r="Y88">
        <v>0</v>
      </c>
      <c r="Z88">
        <v>0</v>
      </c>
      <c r="AA88">
        <v>0</v>
      </c>
      <c r="AD88">
        <v>501</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4.3478260869565216E-2</v>
      </c>
      <c r="AZ88">
        <v>0</v>
      </c>
      <c r="BA88">
        <v>0</v>
      </c>
      <c r="BB88">
        <v>0</v>
      </c>
      <c r="BD88">
        <v>501</v>
      </c>
      <c r="BE88" t="s">
        <v>392</v>
      </c>
      <c r="BF88" t="s">
        <v>393</v>
      </c>
      <c r="BG88" t="s">
        <v>394</v>
      </c>
      <c r="BH88" t="s">
        <v>395</v>
      </c>
      <c r="BI88" t="s">
        <v>656</v>
      </c>
    </row>
    <row r="89" spans="3:61" x14ac:dyDescent="0.25">
      <c r="C89">
        <v>507</v>
      </c>
      <c r="D89">
        <v>0</v>
      </c>
      <c r="E89">
        <v>0</v>
      </c>
      <c r="F89">
        <v>0</v>
      </c>
      <c r="G89">
        <v>0.1</v>
      </c>
      <c r="H89">
        <v>0</v>
      </c>
      <c r="I89">
        <v>0</v>
      </c>
      <c r="J89">
        <v>0</v>
      </c>
      <c r="K89">
        <v>0</v>
      </c>
      <c r="L89">
        <v>0</v>
      </c>
      <c r="M89">
        <v>0</v>
      </c>
      <c r="N89">
        <v>0</v>
      </c>
      <c r="O89">
        <v>0</v>
      </c>
      <c r="P89">
        <v>0</v>
      </c>
      <c r="Q89">
        <v>0</v>
      </c>
      <c r="R89">
        <v>0</v>
      </c>
      <c r="S89">
        <v>0</v>
      </c>
      <c r="T89">
        <v>0</v>
      </c>
      <c r="U89">
        <v>0</v>
      </c>
      <c r="V89">
        <v>0</v>
      </c>
      <c r="W89">
        <v>0</v>
      </c>
      <c r="X89">
        <v>0</v>
      </c>
      <c r="Y89">
        <v>0</v>
      </c>
      <c r="Z89">
        <v>0</v>
      </c>
      <c r="AA89">
        <v>0</v>
      </c>
      <c r="AD89">
        <v>507</v>
      </c>
      <c r="AE89">
        <v>0</v>
      </c>
      <c r="AF89">
        <v>0</v>
      </c>
      <c r="AG89">
        <v>0</v>
      </c>
      <c r="AH89">
        <v>0.1</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D89">
        <v>507</v>
      </c>
      <c r="BE89" t="s">
        <v>396</v>
      </c>
      <c r="BF89" t="s">
        <v>397</v>
      </c>
      <c r="BG89" t="s">
        <v>398</v>
      </c>
      <c r="BH89" t="s">
        <v>399</v>
      </c>
      <c r="BI89" t="s">
        <v>399</v>
      </c>
    </row>
    <row r="90" spans="3:61" x14ac:dyDescent="0.25">
      <c r="C90">
        <v>526</v>
      </c>
      <c r="D90">
        <v>8.4210526315789375E-2</v>
      </c>
      <c r="E90">
        <v>0</v>
      </c>
      <c r="F90">
        <v>7.4766355140186952E-2</v>
      </c>
      <c r="G90">
        <v>0.1</v>
      </c>
      <c r="H90">
        <v>5.3691275167785255E-2</v>
      </c>
      <c r="I90">
        <v>0.11428571428571428</v>
      </c>
      <c r="J90">
        <v>5.6737588652482268E-2</v>
      </c>
      <c r="K90">
        <v>7.9207920792079237E-2</v>
      </c>
      <c r="L90">
        <v>6.1302681992337162E-2</v>
      </c>
      <c r="M90">
        <v>8.4210526315789486E-2</v>
      </c>
      <c r="N90">
        <v>5.4421768707482991E-2</v>
      </c>
      <c r="O90">
        <v>8.791208791208803E-2</v>
      </c>
      <c r="P90">
        <v>4.7619047619047651E-2</v>
      </c>
      <c r="Q90">
        <v>0</v>
      </c>
      <c r="R90">
        <v>4.8484848484848485E-2</v>
      </c>
      <c r="S90">
        <v>3.5087719298245619E-2</v>
      </c>
      <c r="T90">
        <v>0.10526315789473689</v>
      </c>
      <c r="U90">
        <v>3.7558685446009384E-2</v>
      </c>
      <c r="V90">
        <v>7.4074074074074042E-2</v>
      </c>
      <c r="W90">
        <v>5.0632911392405063E-2</v>
      </c>
      <c r="X90">
        <v>0</v>
      </c>
      <c r="Y90">
        <v>4.7904191616766477E-2</v>
      </c>
      <c r="Z90">
        <v>8.791208791208803E-2</v>
      </c>
      <c r="AA90">
        <v>3.7558685446009391E-2</v>
      </c>
      <c r="AD90">
        <v>526</v>
      </c>
      <c r="AE90">
        <v>8.4210526315789375E-2</v>
      </c>
      <c r="AF90">
        <v>0</v>
      </c>
      <c r="AG90">
        <v>7.4766355140186952E-2</v>
      </c>
      <c r="AH90">
        <v>0.1</v>
      </c>
      <c r="AI90">
        <v>5.3691275167785255E-2</v>
      </c>
      <c r="AJ90">
        <v>0.11428571428571428</v>
      </c>
      <c r="AK90">
        <v>5.6737588652482268E-2</v>
      </c>
      <c r="AL90">
        <v>7.9207920792079237E-2</v>
      </c>
      <c r="AM90">
        <v>6.1302681992337162E-2</v>
      </c>
      <c r="AN90">
        <v>8.4210526315789486E-2</v>
      </c>
      <c r="AO90">
        <v>5.4421768707482991E-2</v>
      </c>
      <c r="AP90">
        <v>8.791208791208803E-2</v>
      </c>
      <c r="AQ90">
        <v>4.7619047619047651E-2</v>
      </c>
      <c r="AR90">
        <v>0</v>
      </c>
      <c r="AS90">
        <v>4.8484848484848485E-2</v>
      </c>
      <c r="AT90">
        <v>3.5087719298245619E-2</v>
      </c>
      <c r="AU90">
        <v>0.10526315789473689</v>
      </c>
      <c r="AV90">
        <v>3.7558685446009384E-2</v>
      </c>
      <c r="AW90">
        <v>7.4074074074074042E-2</v>
      </c>
      <c r="AX90">
        <v>5.0632911392405063E-2</v>
      </c>
      <c r="AY90">
        <v>0</v>
      </c>
      <c r="AZ90">
        <v>4.7904191616766477E-2</v>
      </c>
      <c r="BA90">
        <v>8.791208791208803E-2</v>
      </c>
      <c r="BB90">
        <v>3.7558685446009391E-2</v>
      </c>
      <c r="BD90">
        <v>526</v>
      </c>
      <c r="BE90" t="s">
        <v>400</v>
      </c>
      <c r="BF90" t="s">
        <v>401</v>
      </c>
      <c r="BG90" t="s">
        <v>402</v>
      </c>
      <c r="BH90" t="s">
        <v>403</v>
      </c>
      <c r="BI90" t="s">
        <v>657</v>
      </c>
    </row>
    <row r="91" spans="3:61" x14ac:dyDescent="0.25">
      <c r="C91">
        <v>539</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4.7904191616766456E-2</v>
      </c>
      <c r="Z91">
        <v>0</v>
      </c>
      <c r="AA91">
        <v>0</v>
      </c>
      <c r="AD91">
        <v>539</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4.7904191616766456E-2</v>
      </c>
      <c r="BA91">
        <v>0</v>
      </c>
      <c r="BB91">
        <v>0</v>
      </c>
      <c r="BD91">
        <v>539</v>
      </c>
      <c r="BE91" t="s">
        <v>404</v>
      </c>
      <c r="BF91" t="s">
        <v>405</v>
      </c>
      <c r="BG91" t="s">
        <v>406</v>
      </c>
      <c r="BH91" t="s">
        <v>407</v>
      </c>
      <c r="BI91" t="s">
        <v>602</v>
      </c>
    </row>
    <row r="92" spans="3:61" x14ac:dyDescent="0.25">
      <c r="C92">
        <v>542</v>
      </c>
      <c r="D92">
        <v>0</v>
      </c>
      <c r="E92">
        <v>0</v>
      </c>
      <c r="F92">
        <v>0</v>
      </c>
      <c r="G92">
        <v>0</v>
      </c>
      <c r="H92">
        <v>0</v>
      </c>
      <c r="I92">
        <v>0</v>
      </c>
      <c r="J92">
        <v>0</v>
      </c>
      <c r="K92">
        <v>0</v>
      </c>
      <c r="L92">
        <v>3.0651340996168581E-2</v>
      </c>
      <c r="M92">
        <v>0</v>
      </c>
      <c r="N92">
        <v>0</v>
      </c>
      <c r="O92">
        <v>0</v>
      </c>
      <c r="P92">
        <v>0</v>
      </c>
      <c r="Q92">
        <v>0</v>
      </c>
      <c r="R92">
        <v>0</v>
      </c>
      <c r="S92">
        <v>0</v>
      </c>
      <c r="T92">
        <v>0</v>
      </c>
      <c r="U92">
        <v>0</v>
      </c>
      <c r="V92">
        <v>0</v>
      </c>
      <c r="W92">
        <v>5.0632911392405063E-2</v>
      </c>
      <c r="X92">
        <v>0</v>
      </c>
      <c r="Y92">
        <v>0</v>
      </c>
      <c r="Z92">
        <v>0</v>
      </c>
      <c r="AA92">
        <v>0</v>
      </c>
      <c r="AD92">
        <v>542</v>
      </c>
      <c r="AE92">
        <v>0</v>
      </c>
      <c r="AF92">
        <v>0</v>
      </c>
      <c r="AG92">
        <v>0</v>
      </c>
      <c r="AH92">
        <v>0</v>
      </c>
      <c r="AI92">
        <v>0</v>
      </c>
      <c r="AJ92">
        <v>0</v>
      </c>
      <c r="AK92">
        <v>0</v>
      </c>
      <c r="AL92">
        <v>0</v>
      </c>
      <c r="AM92">
        <v>3.0651340996168581E-2</v>
      </c>
      <c r="AN92">
        <v>0</v>
      </c>
      <c r="AO92">
        <v>0</v>
      </c>
      <c r="AP92">
        <v>0</v>
      </c>
      <c r="AQ92">
        <v>0</v>
      </c>
      <c r="AR92">
        <v>0</v>
      </c>
      <c r="AS92">
        <v>0</v>
      </c>
      <c r="AT92">
        <v>0</v>
      </c>
      <c r="AU92">
        <v>0</v>
      </c>
      <c r="AV92">
        <v>0</v>
      </c>
      <c r="AW92">
        <v>0</v>
      </c>
      <c r="AX92">
        <v>5.0632911392405063E-2</v>
      </c>
      <c r="AY92">
        <v>0</v>
      </c>
      <c r="AZ92">
        <v>0</v>
      </c>
      <c r="BA92">
        <v>0</v>
      </c>
      <c r="BB92">
        <v>0</v>
      </c>
      <c r="BD92">
        <v>542</v>
      </c>
      <c r="BE92" t="s">
        <v>408</v>
      </c>
      <c r="BF92" t="s">
        <v>409</v>
      </c>
      <c r="BG92" t="s">
        <v>410</v>
      </c>
      <c r="BH92" t="s">
        <v>411</v>
      </c>
      <c r="BI92" t="s">
        <v>658</v>
      </c>
    </row>
    <row r="93" spans="3:61" x14ac:dyDescent="0.25">
      <c r="C93">
        <v>543</v>
      </c>
      <c r="D93">
        <v>0</v>
      </c>
      <c r="E93">
        <v>0</v>
      </c>
      <c r="F93">
        <v>0</v>
      </c>
      <c r="G93">
        <v>0</v>
      </c>
      <c r="H93">
        <v>0</v>
      </c>
      <c r="I93">
        <v>0</v>
      </c>
      <c r="J93">
        <v>0</v>
      </c>
      <c r="K93">
        <v>0</v>
      </c>
      <c r="L93">
        <v>0</v>
      </c>
      <c r="M93">
        <v>0</v>
      </c>
      <c r="N93">
        <v>0</v>
      </c>
      <c r="O93">
        <v>0</v>
      </c>
      <c r="P93">
        <v>0</v>
      </c>
      <c r="Q93">
        <v>0</v>
      </c>
      <c r="R93">
        <v>0</v>
      </c>
      <c r="S93">
        <v>0</v>
      </c>
      <c r="T93">
        <v>0</v>
      </c>
      <c r="U93">
        <v>0</v>
      </c>
      <c r="V93">
        <v>0</v>
      </c>
      <c r="W93">
        <v>0</v>
      </c>
      <c r="X93">
        <v>4.3478260869565216E-2</v>
      </c>
      <c r="Y93">
        <v>0</v>
      </c>
      <c r="Z93">
        <v>0</v>
      </c>
      <c r="AA93">
        <v>0</v>
      </c>
      <c r="AD93">
        <v>543</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4.3478260869565216E-2</v>
      </c>
      <c r="AZ93">
        <v>0</v>
      </c>
      <c r="BA93">
        <v>0</v>
      </c>
      <c r="BB93">
        <v>0</v>
      </c>
      <c r="BD93">
        <v>543</v>
      </c>
      <c r="BE93" t="s">
        <v>412</v>
      </c>
      <c r="BF93" t="s">
        <v>413</v>
      </c>
      <c r="BG93" t="s">
        <v>414</v>
      </c>
      <c r="BH93" t="s">
        <v>415</v>
      </c>
      <c r="BI93" t="s">
        <v>653</v>
      </c>
    </row>
    <row r="94" spans="3:61" x14ac:dyDescent="0.25">
      <c r="C94">
        <v>553</v>
      </c>
      <c r="D94">
        <v>0</v>
      </c>
      <c r="E94">
        <v>0</v>
      </c>
      <c r="F94">
        <v>0</v>
      </c>
      <c r="G94">
        <v>0</v>
      </c>
      <c r="H94">
        <v>0</v>
      </c>
      <c r="I94">
        <v>0</v>
      </c>
      <c r="J94">
        <v>0</v>
      </c>
      <c r="K94">
        <v>0</v>
      </c>
      <c r="L94">
        <v>0</v>
      </c>
      <c r="M94">
        <v>0</v>
      </c>
      <c r="N94">
        <v>0</v>
      </c>
      <c r="O94">
        <v>0</v>
      </c>
      <c r="P94">
        <v>0</v>
      </c>
      <c r="Q94">
        <v>0</v>
      </c>
      <c r="R94">
        <v>0</v>
      </c>
      <c r="S94">
        <v>0</v>
      </c>
      <c r="T94">
        <v>0</v>
      </c>
      <c r="U94">
        <v>0</v>
      </c>
      <c r="V94">
        <v>0</v>
      </c>
      <c r="W94">
        <v>5.0632911392405063E-2</v>
      </c>
      <c r="X94">
        <v>0</v>
      </c>
      <c r="Y94">
        <v>0</v>
      </c>
      <c r="Z94">
        <v>0</v>
      </c>
      <c r="AA94">
        <v>0</v>
      </c>
      <c r="AD94">
        <v>553</v>
      </c>
      <c r="AE94">
        <v>0</v>
      </c>
      <c r="AF94">
        <v>0</v>
      </c>
      <c r="AG94">
        <v>0</v>
      </c>
      <c r="AH94">
        <v>0</v>
      </c>
      <c r="AI94">
        <v>0</v>
      </c>
      <c r="AJ94">
        <v>0</v>
      </c>
      <c r="AK94">
        <v>0</v>
      </c>
      <c r="AL94">
        <v>0</v>
      </c>
      <c r="AM94">
        <v>0</v>
      </c>
      <c r="AN94">
        <v>0</v>
      </c>
      <c r="AO94">
        <v>0</v>
      </c>
      <c r="AP94">
        <v>0</v>
      </c>
      <c r="AQ94">
        <v>0</v>
      </c>
      <c r="AR94">
        <v>0</v>
      </c>
      <c r="AS94">
        <v>0</v>
      </c>
      <c r="AT94">
        <v>0</v>
      </c>
      <c r="AU94">
        <v>0</v>
      </c>
      <c r="AV94">
        <v>0</v>
      </c>
      <c r="AW94">
        <v>0</v>
      </c>
      <c r="AX94">
        <v>5.0632911392405063E-2</v>
      </c>
      <c r="AY94">
        <v>0</v>
      </c>
      <c r="AZ94">
        <v>0</v>
      </c>
      <c r="BA94">
        <v>0</v>
      </c>
      <c r="BB94">
        <v>0</v>
      </c>
      <c r="BD94">
        <v>553</v>
      </c>
      <c r="BE94" t="s">
        <v>416</v>
      </c>
      <c r="BF94" t="s">
        <v>417</v>
      </c>
      <c r="BG94" t="s">
        <v>418</v>
      </c>
      <c r="BH94" t="s">
        <v>419</v>
      </c>
      <c r="BI94" t="s">
        <v>659</v>
      </c>
    </row>
    <row r="95" spans="3:61" x14ac:dyDescent="0.25">
      <c r="C95">
        <v>563</v>
      </c>
      <c r="D95">
        <v>0</v>
      </c>
      <c r="E95">
        <v>0</v>
      </c>
      <c r="F95">
        <v>0</v>
      </c>
      <c r="G95">
        <v>0</v>
      </c>
      <c r="H95">
        <v>0</v>
      </c>
      <c r="I95">
        <v>0</v>
      </c>
      <c r="J95">
        <v>0</v>
      </c>
      <c r="K95">
        <v>0</v>
      </c>
      <c r="L95">
        <v>0</v>
      </c>
      <c r="M95">
        <v>0</v>
      </c>
      <c r="N95">
        <v>0</v>
      </c>
      <c r="O95">
        <v>0</v>
      </c>
      <c r="P95">
        <v>0</v>
      </c>
      <c r="Q95">
        <v>0</v>
      </c>
      <c r="R95">
        <v>0</v>
      </c>
      <c r="S95">
        <v>0</v>
      </c>
      <c r="T95">
        <v>0</v>
      </c>
      <c r="U95">
        <v>0</v>
      </c>
      <c r="V95">
        <v>0</v>
      </c>
      <c r="W95">
        <v>5.0632911392405063E-2</v>
      </c>
      <c r="X95">
        <v>0</v>
      </c>
      <c r="Y95">
        <v>0</v>
      </c>
      <c r="Z95">
        <v>0</v>
      </c>
      <c r="AA95">
        <v>0</v>
      </c>
      <c r="AD95">
        <v>563</v>
      </c>
      <c r="AE95">
        <v>0</v>
      </c>
      <c r="AF95">
        <v>0</v>
      </c>
      <c r="AG95">
        <v>0</v>
      </c>
      <c r="AH95">
        <v>0</v>
      </c>
      <c r="AI95">
        <v>0</v>
      </c>
      <c r="AJ95">
        <v>0</v>
      </c>
      <c r="AK95">
        <v>0</v>
      </c>
      <c r="AL95">
        <v>0</v>
      </c>
      <c r="AM95">
        <v>0</v>
      </c>
      <c r="AN95">
        <v>0</v>
      </c>
      <c r="AO95">
        <v>0</v>
      </c>
      <c r="AP95">
        <v>0</v>
      </c>
      <c r="AQ95">
        <v>0</v>
      </c>
      <c r="AR95">
        <v>0</v>
      </c>
      <c r="AS95">
        <v>0</v>
      </c>
      <c r="AT95">
        <v>0</v>
      </c>
      <c r="AU95">
        <v>0</v>
      </c>
      <c r="AV95">
        <v>0</v>
      </c>
      <c r="AW95">
        <v>0</v>
      </c>
      <c r="AX95">
        <v>5.0632911392405063E-2</v>
      </c>
      <c r="AY95">
        <v>0</v>
      </c>
      <c r="AZ95">
        <v>0</v>
      </c>
      <c r="BA95">
        <v>0</v>
      </c>
      <c r="BB95">
        <v>0</v>
      </c>
      <c r="BD95">
        <v>563</v>
      </c>
      <c r="BE95" t="s">
        <v>420</v>
      </c>
      <c r="BF95" t="s">
        <v>421</v>
      </c>
      <c r="BG95" t="s">
        <v>422</v>
      </c>
      <c r="BH95" t="s">
        <v>423</v>
      </c>
      <c r="BI95" t="s">
        <v>660</v>
      </c>
    </row>
    <row r="96" spans="3:61" x14ac:dyDescent="0.25">
      <c r="C96">
        <v>567</v>
      </c>
      <c r="D96">
        <v>0</v>
      </c>
      <c r="E96">
        <v>0</v>
      </c>
      <c r="F96">
        <v>0</v>
      </c>
      <c r="G96">
        <v>0</v>
      </c>
      <c r="H96">
        <v>0</v>
      </c>
      <c r="I96">
        <v>0</v>
      </c>
      <c r="J96">
        <v>0</v>
      </c>
      <c r="K96">
        <v>0</v>
      </c>
      <c r="L96">
        <v>0</v>
      </c>
      <c r="M96">
        <v>8.4210526315789486E-2</v>
      </c>
      <c r="N96">
        <v>0</v>
      </c>
      <c r="O96">
        <v>0</v>
      </c>
      <c r="P96">
        <v>0</v>
      </c>
      <c r="Q96">
        <v>0</v>
      </c>
      <c r="R96">
        <v>0</v>
      </c>
      <c r="S96">
        <v>0</v>
      </c>
      <c r="T96">
        <v>0</v>
      </c>
      <c r="U96">
        <v>0</v>
      </c>
      <c r="V96">
        <v>0</v>
      </c>
      <c r="W96">
        <v>0</v>
      </c>
      <c r="X96">
        <v>0</v>
      </c>
      <c r="Y96">
        <v>0</v>
      </c>
      <c r="Z96">
        <v>0</v>
      </c>
      <c r="AA96">
        <v>0</v>
      </c>
      <c r="AD96">
        <v>567</v>
      </c>
      <c r="AE96">
        <v>0</v>
      </c>
      <c r="AF96">
        <v>0</v>
      </c>
      <c r="AG96">
        <v>0</v>
      </c>
      <c r="AH96">
        <v>0</v>
      </c>
      <c r="AI96">
        <v>0</v>
      </c>
      <c r="AJ96">
        <v>0</v>
      </c>
      <c r="AK96">
        <v>0</v>
      </c>
      <c r="AL96">
        <v>0</v>
      </c>
      <c r="AM96">
        <v>0</v>
      </c>
      <c r="AN96">
        <v>8.4210526315789486E-2</v>
      </c>
      <c r="AO96">
        <v>0</v>
      </c>
      <c r="AP96">
        <v>0</v>
      </c>
      <c r="AQ96">
        <v>0</v>
      </c>
      <c r="AR96">
        <v>0</v>
      </c>
      <c r="AS96">
        <v>0</v>
      </c>
      <c r="AT96">
        <v>0</v>
      </c>
      <c r="AU96">
        <v>0</v>
      </c>
      <c r="AV96">
        <v>0</v>
      </c>
      <c r="AW96">
        <v>0</v>
      </c>
      <c r="AX96">
        <v>0</v>
      </c>
      <c r="AY96">
        <v>0</v>
      </c>
      <c r="AZ96">
        <v>0</v>
      </c>
      <c r="BA96">
        <v>0</v>
      </c>
      <c r="BB96">
        <v>0</v>
      </c>
      <c r="BD96">
        <v>567</v>
      </c>
      <c r="BE96" t="s">
        <v>424</v>
      </c>
      <c r="BF96" t="s">
        <v>425</v>
      </c>
      <c r="BG96" t="s">
        <v>426</v>
      </c>
      <c r="BH96" t="s">
        <v>427</v>
      </c>
      <c r="BI96" t="s">
        <v>427</v>
      </c>
    </row>
    <row r="97" spans="3:62" x14ac:dyDescent="0.25">
      <c r="C97">
        <v>578</v>
      </c>
      <c r="D97">
        <v>0</v>
      </c>
      <c r="E97">
        <v>0</v>
      </c>
      <c r="F97">
        <v>0</v>
      </c>
      <c r="G97">
        <v>0</v>
      </c>
      <c r="H97">
        <v>0</v>
      </c>
      <c r="I97">
        <v>0</v>
      </c>
      <c r="J97">
        <v>0</v>
      </c>
      <c r="K97">
        <v>0</v>
      </c>
      <c r="L97">
        <v>0</v>
      </c>
      <c r="M97">
        <v>0</v>
      </c>
      <c r="N97">
        <v>0</v>
      </c>
      <c r="O97">
        <v>0</v>
      </c>
      <c r="P97">
        <v>0</v>
      </c>
      <c r="Q97">
        <v>0</v>
      </c>
      <c r="R97">
        <v>0</v>
      </c>
      <c r="S97">
        <v>0</v>
      </c>
      <c r="T97">
        <v>0</v>
      </c>
      <c r="U97">
        <v>0</v>
      </c>
      <c r="V97">
        <v>0</v>
      </c>
      <c r="W97">
        <v>0</v>
      </c>
      <c r="X97">
        <v>4.3478260869565216E-2</v>
      </c>
      <c r="Y97">
        <v>0</v>
      </c>
      <c r="Z97">
        <v>0</v>
      </c>
      <c r="AA97">
        <v>0</v>
      </c>
      <c r="AD97">
        <v>578</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4.3478260869565216E-2</v>
      </c>
      <c r="AZ97">
        <v>0</v>
      </c>
      <c r="BA97">
        <v>0</v>
      </c>
      <c r="BB97">
        <v>0</v>
      </c>
      <c r="BD97">
        <v>578</v>
      </c>
      <c r="BE97" t="s">
        <v>428</v>
      </c>
      <c r="BF97" t="s">
        <v>429</v>
      </c>
      <c r="BG97" t="s">
        <v>430</v>
      </c>
      <c r="BH97" t="s">
        <v>188</v>
      </c>
      <c r="BI97" t="s">
        <v>188</v>
      </c>
    </row>
    <row r="98" spans="3:62" x14ac:dyDescent="0.25">
      <c r="C98">
        <v>580</v>
      </c>
      <c r="D98">
        <v>0</v>
      </c>
      <c r="E98">
        <v>0</v>
      </c>
      <c r="F98">
        <v>0</v>
      </c>
      <c r="G98">
        <v>0</v>
      </c>
      <c r="H98">
        <v>0</v>
      </c>
      <c r="I98">
        <v>0</v>
      </c>
      <c r="J98">
        <v>5.6737588652482268E-2</v>
      </c>
      <c r="K98">
        <v>0</v>
      </c>
      <c r="L98">
        <v>0</v>
      </c>
      <c r="M98">
        <v>0</v>
      </c>
      <c r="N98">
        <v>0</v>
      </c>
      <c r="O98">
        <v>0</v>
      </c>
      <c r="P98">
        <v>0</v>
      </c>
      <c r="Q98">
        <v>0</v>
      </c>
      <c r="R98">
        <v>0</v>
      </c>
      <c r="S98">
        <v>0</v>
      </c>
      <c r="T98">
        <v>0</v>
      </c>
      <c r="U98">
        <v>0</v>
      </c>
      <c r="V98">
        <v>0</v>
      </c>
      <c r="W98">
        <v>0</v>
      </c>
      <c r="X98">
        <v>0</v>
      </c>
      <c r="Y98">
        <v>0</v>
      </c>
      <c r="Z98">
        <v>0</v>
      </c>
      <c r="AA98">
        <v>0</v>
      </c>
      <c r="AD98">
        <v>580</v>
      </c>
      <c r="AE98">
        <v>0</v>
      </c>
      <c r="AF98">
        <v>0</v>
      </c>
      <c r="AG98">
        <v>0</v>
      </c>
      <c r="AH98">
        <v>0</v>
      </c>
      <c r="AI98">
        <v>0</v>
      </c>
      <c r="AJ98">
        <v>0</v>
      </c>
      <c r="AK98">
        <v>5.6737588652482268E-2</v>
      </c>
      <c r="AL98">
        <v>0</v>
      </c>
      <c r="AM98">
        <v>0</v>
      </c>
      <c r="AN98">
        <v>0</v>
      </c>
      <c r="AO98">
        <v>0</v>
      </c>
      <c r="AP98">
        <v>0</v>
      </c>
      <c r="AQ98">
        <v>0</v>
      </c>
      <c r="AR98">
        <v>0</v>
      </c>
      <c r="AS98">
        <v>0</v>
      </c>
      <c r="AT98">
        <v>0</v>
      </c>
      <c r="AU98">
        <v>0</v>
      </c>
      <c r="AV98">
        <v>0</v>
      </c>
      <c r="AW98">
        <v>0</v>
      </c>
      <c r="AX98">
        <v>0</v>
      </c>
      <c r="AY98">
        <v>0</v>
      </c>
      <c r="AZ98">
        <v>0</v>
      </c>
      <c r="BA98">
        <v>0</v>
      </c>
      <c r="BB98">
        <v>0</v>
      </c>
      <c r="BD98">
        <v>580</v>
      </c>
      <c r="BE98" t="s">
        <v>431</v>
      </c>
      <c r="BF98" t="s">
        <v>432</v>
      </c>
      <c r="BG98" t="s">
        <v>433</v>
      </c>
      <c r="BH98" t="s">
        <v>434</v>
      </c>
      <c r="BI98" t="s">
        <v>661</v>
      </c>
    </row>
    <row r="99" spans="3:62" x14ac:dyDescent="0.25">
      <c r="C99">
        <v>584</v>
      </c>
      <c r="D99">
        <v>0</v>
      </c>
      <c r="E99">
        <v>0</v>
      </c>
      <c r="F99">
        <v>0</v>
      </c>
      <c r="G99">
        <v>0</v>
      </c>
      <c r="H99">
        <v>0</v>
      </c>
      <c r="I99">
        <v>0</v>
      </c>
      <c r="J99">
        <v>0</v>
      </c>
      <c r="K99">
        <v>0</v>
      </c>
      <c r="L99">
        <v>0</v>
      </c>
      <c r="M99">
        <v>0</v>
      </c>
      <c r="N99">
        <v>0</v>
      </c>
      <c r="O99">
        <v>0</v>
      </c>
      <c r="P99">
        <v>0</v>
      </c>
      <c r="Q99">
        <v>0</v>
      </c>
      <c r="R99">
        <v>0</v>
      </c>
      <c r="S99">
        <v>0</v>
      </c>
      <c r="T99">
        <v>0</v>
      </c>
      <c r="U99">
        <v>0</v>
      </c>
      <c r="V99">
        <v>0</v>
      </c>
      <c r="W99">
        <v>0</v>
      </c>
      <c r="X99">
        <v>4.3478260869565216E-2</v>
      </c>
      <c r="Y99">
        <v>0</v>
      </c>
      <c r="Z99">
        <v>0</v>
      </c>
      <c r="AA99">
        <v>0</v>
      </c>
      <c r="AD99">
        <v>584</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4.3478260869565216E-2</v>
      </c>
      <c r="AZ99">
        <v>0</v>
      </c>
      <c r="BA99">
        <v>0</v>
      </c>
      <c r="BB99">
        <v>0</v>
      </c>
      <c r="BD99">
        <v>584</v>
      </c>
      <c r="BE99" t="s">
        <v>435</v>
      </c>
      <c r="BF99" t="s">
        <v>436</v>
      </c>
      <c r="BG99" t="s">
        <v>437</v>
      </c>
      <c r="BH99" t="s">
        <v>438</v>
      </c>
      <c r="BI99" t="s">
        <v>438</v>
      </c>
    </row>
    <row r="100" spans="3:62" x14ac:dyDescent="0.25">
      <c r="C100">
        <v>586</v>
      </c>
      <c r="D100">
        <v>0</v>
      </c>
      <c r="E100">
        <v>0</v>
      </c>
      <c r="F100">
        <v>0</v>
      </c>
      <c r="G100">
        <v>0</v>
      </c>
      <c r="H100">
        <v>0</v>
      </c>
      <c r="I100">
        <v>0</v>
      </c>
      <c r="J100">
        <v>0</v>
      </c>
      <c r="K100">
        <v>0</v>
      </c>
      <c r="L100">
        <v>3.0651340996168581E-2</v>
      </c>
      <c r="M100">
        <v>0</v>
      </c>
      <c r="N100">
        <v>0</v>
      </c>
      <c r="O100">
        <v>0</v>
      </c>
      <c r="P100">
        <v>0</v>
      </c>
      <c r="Q100">
        <v>0</v>
      </c>
      <c r="R100">
        <v>0</v>
      </c>
      <c r="S100">
        <v>0</v>
      </c>
      <c r="T100">
        <v>0</v>
      </c>
      <c r="U100">
        <v>0</v>
      </c>
      <c r="V100">
        <v>0</v>
      </c>
      <c r="W100">
        <v>0</v>
      </c>
      <c r="X100">
        <v>0</v>
      </c>
      <c r="Y100">
        <v>0</v>
      </c>
      <c r="Z100">
        <v>0</v>
      </c>
      <c r="AA100">
        <v>0</v>
      </c>
      <c r="AD100">
        <v>586</v>
      </c>
      <c r="AE100">
        <v>0</v>
      </c>
      <c r="AF100">
        <v>0</v>
      </c>
      <c r="AG100">
        <v>0</v>
      </c>
      <c r="AH100">
        <v>0</v>
      </c>
      <c r="AI100">
        <v>0</v>
      </c>
      <c r="AJ100">
        <v>0</v>
      </c>
      <c r="AK100">
        <v>0</v>
      </c>
      <c r="AL100">
        <v>0</v>
      </c>
      <c r="AM100">
        <v>3.0651340996168581E-2</v>
      </c>
      <c r="AN100">
        <v>0</v>
      </c>
      <c r="AO100">
        <v>0</v>
      </c>
      <c r="AP100">
        <v>0</v>
      </c>
      <c r="AQ100">
        <v>0</v>
      </c>
      <c r="AR100">
        <v>0</v>
      </c>
      <c r="AS100">
        <v>0</v>
      </c>
      <c r="AT100">
        <v>0</v>
      </c>
      <c r="AU100">
        <v>0</v>
      </c>
      <c r="AV100">
        <v>0</v>
      </c>
      <c r="AW100">
        <v>0</v>
      </c>
      <c r="AX100">
        <v>0</v>
      </c>
      <c r="AY100">
        <v>0</v>
      </c>
      <c r="AZ100">
        <v>0</v>
      </c>
      <c r="BA100">
        <v>0</v>
      </c>
      <c r="BB100">
        <v>0</v>
      </c>
      <c r="BD100">
        <v>586</v>
      </c>
      <c r="BE100" t="s">
        <v>439</v>
      </c>
      <c r="BF100" t="s">
        <v>440</v>
      </c>
      <c r="BG100" t="s">
        <v>441</v>
      </c>
      <c r="BH100" t="s">
        <v>442</v>
      </c>
      <c r="BI100" t="s">
        <v>442</v>
      </c>
    </row>
    <row r="101" spans="3:62" x14ac:dyDescent="0.25">
      <c r="C101">
        <v>598</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4.3478260869565216E-2</v>
      </c>
      <c r="Y101">
        <v>0</v>
      </c>
      <c r="Z101">
        <v>0</v>
      </c>
      <c r="AA101">
        <v>0</v>
      </c>
      <c r="AD101">
        <v>598</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4.3478260869565216E-2</v>
      </c>
      <c r="AZ101">
        <v>0</v>
      </c>
      <c r="BA101">
        <v>0</v>
      </c>
      <c r="BB101">
        <v>0</v>
      </c>
      <c r="BD101">
        <v>598</v>
      </c>
      <c r="BE101" t="s">
        <v>443</v>
      </c>
      <c r="BF101" t="s">
        <v>444</v>
      </c>
      <c r="BG101" t="s">
        <v>445</v>
      </c>
    </row>
    <row r="102" spans="3:62" x14ac:dyDescent="0.25">
      <c r="C102">
        <v>611</v>
      </c>
      <c r="D102">
        <v>0</v>
      </c>
      <c r="E102">
        <v>0</v>
      </c>
      <c r="F102">
        <v>0</v>
      </c>
      <c r="G102">
        <v>0</v>
      </c>
      <c r="H102">
        <v>0</v>
      </c>
      <c r="I102">
        <v>0</v>
      </c>
      <c r="J102">
        <v>0</v>
      </c>
      <c r="K102">
        <v>7.9207920792079223E-2</v>
      </c>
      <c r="L102">
        <v>0</v>
      </c>
      <c r="M102">
        <v>8.4210526315789486E-2</v>
      </c>
      <c r="N102">
        <v>0</v>
      </c>
      <c r="O102">
        <v>0</v>
      </c>
      <c r="P102">
        <v>0</v>
      </c>
      <c r="Q102">
        <v>0</v>
      </c>
      <c r="R102">
        <v>0</v>
      </c>
      <c r="S102">
        <v>0</v>
      </c>
      <c r="T102">
        <v>0</v>
      </c>
      <c r="U102">
        <v>0</v>
      </c>
      <c r="V102">
        <v>0</v>
      </c>
      <c r="W102">
        <v>0</v>
      </c>
      <c r="X102">
        <v>0</v>
      </c>
      <c r="Y102">
        <v>0</v>
      </c>
      <c r="Z102">
        <v>0</v>
      </c>
      <c r="AA102">
        <v>0</v>
      </c>
      <c r="AD102">
        <v>611</v>
      </c>
      <c r="AE102">
        <v>0</v>
      </c>
      <c r="AF102">
        <v>0</v>
      </c>
      <c r="AG102">
        <v>0</v>
      </c>
      <c r="AH102">
        <v>0</v>
      </c>
      <c r="AI102">
        <v>0</v>
      </c>
      <c r="AJ102">
        <v>0</v>
      </c>
      <c r="AK102">
        <v>0</v>
      </c>
      <c r="AL102">
        <v>7.9207920792079223E-2</v>
      </c>
      <c r="AM102">
        <v>0</v>
      </c>
      <c r="AN102">
        <v>8.4210526315789486E-2</v>
      </c>
      <c r="AO102">
        <v>0</v>
      </c>
      <c r="AP102">
        <v>0</v>
      </c>
      <c r="AQ102">
        <v>0</v>
      </c>
      <c r="AR102">
        <v>0</v>
      </c>
      <c r="AS102">
        <v>0</v>
      </c>
      <c r="AT102">
        <v>0</v>
      </c>
      <c r="AU102">
        <v>0</v>
      </c>
      <c r="AV102">
        <v>0</v>
      </c>
      <c r="AW102">
        <v>0</v>
      </c>
      <c r="AX102">
        <v>0</v>
      </c>
      <c r="AY102">
        <v>0</v>
      </c>
      <c r="AZ102">
        <v>0</v>
      </c>
      <c r="BA102">
        <v>0</v>
      </c>
      <c r="BB102">
        <v>0</v>
      </c>
      <c r="BD102">
        <v>611</v>
      </c>
      <c r="BE102" t="s">
        <v>779</v>
      </c>
      <c r="BF102" t="s">
        <v>780</v>
      </c>
      <c r="BG102" t="s">
        <v>781</v>
      </c>
      <c r="BH102" t="s">
        <v>782</v>
      </c>
      <c r="BI102" t="s">
        <v>782</v>
      </c>
    </row>
    <row r="103" spans="3:62" x14ac:dyDescent="0.25">
      <c r="C103">
        <v>621</v>
      </c>
      <c r="D103">
        <v>0</v>
      </c>
      <c r="E103">
        <v>0</v>
      </c>
      <c r="F103">
        <v>0</v>
      </c>
      <c r="G103">
        <v>0</v>
      </c>
      <c r="H103">
        <v>0</v>
      </c>
      <c r="I103">
        <v>0</v>
      </c>
      <c r="J103">
        <v>0</v>
      </c>
      <c r="K103">
        <v>0</v>
      </c>
      <c r="L103">
        <v>0</v>
      </c>
      <c r="M103">
        <v>0</v>
      </c>
      <c r="N103">
        <v>0</v>
      </c>
      <c r="O103">
        <v>0</v>
      </c>
      <c r="P103">
        <v>0</v>
      </c>
      <c r="Q103">
        <v>0</v>
      </c>
      <c r="R103">
        <v>0</v>
      </c>
      <c r="S103">
        <v>0</v>
      </c>
      <c r="T103">
        <v>0</v>
      </c>
      <c r="U103">
        <v>3.7558685446009377E-2</v>
      </c>
      <c r="V103">
        <v>0</v>
      </c>
      <c r="W103">
        <v>0</v>
      </c>
      <c r="X103">
        <v>0</v>
      </c>
      <c r="Y103">
        <v>0</v>
      </c>
      <c r="Z103">
        <v>0</v>
      </c>
      <c r="AA103">
        <v>0</v>
      </c>
      <c r="AD103">
        <v>621</v>
      </c>
      <c r="AE103">
        <v>0</v>
      </c>
      <c r="AF103">
        <v>0</v>
      </c>
      <c r="AG103">
        <v>0</v>
      </c>
      <c r="AH103">
        <v>0</v>
      </c>
      <c r="AI103">
        <v>0</v>
      </c>
      <c r="AJ103">
        <v>0</v>
      </c>
      <c r="AK103">
        <v>0</v>
      </c>
      <c r="AL103">
        <v>0</v>
      </c>
      <c r="AM103">
        <v>0</v>
      </c>
      <c r="AN103">
        <v>0</v>
      </c>
      <c r="AO103">
        <v>0</v>
      </c>
      <c r="AP103">
        <v>0</v>
      </c>
      <c r="AQ103">
        <v>0</v>
      </c>
      <c r="AR103">
        <v>0</v>
      </c>
      <c r="AS103">
        <v>0</v>
      </c>
      <c r="AT103">
        <v>0</v>
      </c>
      <c r="AU103">
        <v>0</v>
      </c>
      <c r="AV103">
        <v>3.7558685446009377E-2</v>
      </c>
      <c r="AW103">
        <v>0</v>
      </c>
      <c r="AX103">
        <v>0</v>
      </c>
      <c r="AY103">
        <v>0</v>
      </c>
      <c r="AZ103">
        <v>0</v>
      </c>
      <c r="BA103">
        <v>0</v>
      </c>
      <c r="BB103">
        <v>0</v>
      </c>
      <c r="BD103">
        <v>621</v>
      </c>
      <c r="BE103" t="s">
        <v>446</v>
      </c>
      <c r="BF103" t="s">
        <v>447</v>
      </c>
      <c r="BG103" t="s">
        <v>448</v>
      </c>
      <c r="BH103" t="s">
        <v>449</v>
      </c>
      <c r="BI103" t="s">
        <v>449</v>
      </c>
    </row>
    <row r="104" spans="3:62" x14ac:dyDescent="0.25">
      <c r="C104">
        <v>622</v>
      </c>
      <c r="D104">
        <v>0</v>
      </c>
      <c r="E104">
        <v>0</v>
      </c>
      <c r="F104">
        <v>0</v>
      </c>
      <c r="G104">
        <v>0</v>
      </c>
      <c r="H104">
        <v>0</v>
      </c>
      <c r="I104">
        <v>0</v>
      </c>
      <c r="J104">
        <v>0</v>
      </c>
      <c r="K104">
        <v>0</v>
      </c>
      <c r="L104">
        <v>0</v>
      </c>
      <c r="M104">
        <v>0</v>
      </c>
      <c r="N104">
        <v>0</v>
      </c>
      <c r="O104">
        <v>0</v>
      </c>
      <c r="P104">
        <v>0</v>
      </c>
      <c r="Q104">
        <v>0</v>
      </c>
      <c r="R104">
        <v>0</v>
      </c>
      <c r="S104">
        <v>0</v>
      </c>
      <c r="T104">
        <v>0</v>
      </c>
      <c r="U104">
        <v>0</v>
      </c>
      <c r="V104">
        <v>0</v>
      </c>
      <c r="W104">
        <v>5.0632911392405063E-2</v>
      </c>
      <c r="X104">
        <v>0</v>
      </c>
      <c r="Y104">
        <v>0</v>
      </c>
      <c r="Z104">
        <v>0</v>
      </c>
      <c r="AA104">
        <v>0</v>
      </c>
      <c r="AD104">
        <v>622</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5.0632911392405063E-2</v>
      </c>
      <c r="AY104">
        <v>0</v>
      </c>
      <c r="AZ104">
        <v>0</v>
      </c>
      <c r="BA104">
        <v>0</v>
      </c>
      <c r="BB104">
        <v>0</v>
      </c>
      <c r="BD104">
        <v>622</v>
      </c>
      <c r="BE104" t="s">
        <v>450</v>
      </c>
      <c r="BF104" t="s">
        <v>451</v>
      </c>
      <c r="BG104" t="s">
        <v>452</v>
      </c>
      <c r="BH104" t="s">
        <v>453</v>
      </c>
      <c r="BI104" t="s">
        <v>453</v>
      </c>
    </row>
    <row r="105" spans="3:62" x14ac:dyDescent="0.25">
      <c r="C105">
        <v>626</v>
      </c>
      <c r="D105">
        <v>0</v>
      </c>
      <c r="E105">
        <v>0</v>
      </c>
      <c r="F105">
        <v>0</v>
      </c>
      <c r="G105">
        <v>0</v>
      </c>
      <c r="H105">
        <v>0</v>
      </c>
      <c r="I105">
        <v>0</v>
      </c>
      <c r="J105">
        <v>0</v>
      </c>
      <c r="K105">
        <v>0</v>
      </c>
      <c r="L105">
        <v>0</v>
      </c>
      <c r="M105">
        <v>0</v>
      </c>
      <c r="N105">
        <v>0</v>
      </c>
      <c r="O105">
        <v>0</v>
      </c>
      <c r="P105">
        <v>0</v>
      </c>
      <c r="Q105">
        <v>0</v>
      </c>
      <c r="R105">
        <v>4.8484848484848485E-2</v>
      </c>
      <c r="S105">
        <v>0</v>
      </c>
      <c r="T105">
        <v>0</v>
      </c>
      <c r="U105">
        <v>0</v>
      </c>
      <c r="V105">
        <v>0</v>
      </c>
      <c r="W105">
        <v>0</v>
      </c>
      <c r="X105">
        <v>0</v>
      </c>
      <c r="Y105">
        <v>0</v>
      </c>
      <c r="Z105">
        <v>0</v>
      </c>
      <c r="AA105">
        <v>0</v>
      </c>
      <c r="AD105">
        <v>626</v>
      </c>
      <c r="AE105" s="3">
        <v>0</v>
      </c>
      <c r="AF105" s="3">
        <v>0</v>
      </c>
      <c r="AG105" s="3">
        <v>0</v>
      </c>
      <c r="AH105" s="3">
        <v>0</v>
      </c>
      <c r="AI105" s="3">
        <v>0</v>
      </c>
      <c r="AJ105" s="3">
        <v>0</v>
      </c>
      <c r="AK105" s="3">
        <v>0</v>
      </c>
      <c r="AL105" s="3">
        <v>0</v>
      </c>
      <c r="AM105" s="3">
        <v>0</v>
      </c>
      <c r="AN105" s="3">
        <v>0</v>
      </c>
      <c r="AO105" s="3">
        <v>0</v>
      </c>
      <c r="AP105" s="3">
        <v>0</v>
      </c>
      <c r="AQ105" s="3">
        <v>0</v>
      </c>
      <c r="AR105" s="3">
        <v>0</v>
      </c>
      <c r="AS105" s="3">
        <v>0</v>
      </c>
      <c r="AT105" s="3">
        <v>0</v>
      </c>
      <c r="AU105" s="3">
        <v>0</v>
      </c>
      <c r="AV105" s="3">
        <v>0</v>
      </c>
      <c r="AW105" s="3">
        <v>0</v>
      </c>
      <c r="AX105" s="3">
        <v>0</v>
      </c>
      <c r="AY105" s="3">
        <v>0</v>
      </c>
      <c r="AZ105" s="3">
        <v>0</v>
      </c>
      <c r="BA105" s="3">
        <v>0</v>
      </c>
      <c r="BB105" s="3">
        <v>0</v>
      </c>
      <c r="BD105" s="3">
        <v>626</v>
      </c>
      <c r="BE105" s="3" t="s">
        <v>454</v>
      </c>
      <c r="BF105" s="3" t="s">
        <v>455</v>
      </c>
      <c r="BG105" s="3" t="s">
        <v>456</v>
      </c>
      <c r="BH105" s="3" t="s">
        <v>457</v>
      </c>
      <c r="BI105" s="3" t="s">
        <v>457</v>
      </c>
      <c r="BJ105" s="3"/>
    </row>
    <row r="106" spans="3:62" x14ac:dyDescent="0.25">
      <c r="C106">
        <v>629</v>
      </c>
      <c r="D106">
        <v>0</v>
      </c>
      <c r="E106">
        <v>0</v>
      </c>
      <c r="F106">
        <v>0</v>
      </c>
      <c r="G106">
        <v>0</v>
      </c>
      <c r="H106">
        <v>0</v>
      </c>
      <c r="I106">
        <v>0</v>
      </c>
      <c r="J106">
        <v>0</v>
      </c>
      <c r="K106">
        <v>0</v>
      </c>
      <c r="L106">
        <v>0</v>
      </c>
      <c r="M106">
        <v>0</v>
      </c>
      <c r="N106">
        <v>0</v>
      </c>
      <c r="O106">
        <v>0</v>
      </c>
      <c r="P106">
        <v>0</v>
      </c>
      <c r="Q106">
        <v>0</v>
      </c>
      <c r="R106">
        <v>0</v>
      </c>
      <c r="S106">
        <v>3.5087719298245626E-2</v>
      </c>
      <c r="T106">
        <v>0</v>
      </c>
      <c r="U106">
        <v>3.7558685446009377E-2</v>
      </c>
      <c r="V106">
        <v>0</v>
      </c>
      <c r="W106">
        <v>0</v>
      </c>
      <c r="X106">
        <v>0</v>
      </c>
      <c r="Y106">
        <v>0</v>
      </c>
      <c r="Z106">
        <v>0</v>
      </c>
      <c r="AA106">
        <v>0</v>
      </c>
      <c r="AD106">
        <v>629</v>
      </c>
      <c r="AE106">
        <v>0</v>
      </c>
      <c r="AF106">
        <v>0</v>
      </c>
      <c r="AG106">
        <v>0</v>
      </c>
      <c r="AH106">
        <v>0</v>
      </c>
      <c r="AI106">
        <v>0</v>
      </c>
      <c r="AJ106">
        <v>0</v>
      </c>
      <c r="AK106">
        <v>0</v>
      </c>
      <c r="AL106">
        <v>0</v>
      </c>
      <c r="AM106">
        <v>0</v>
      </c>
      <c r="AN106">
        <v>0</v>
      </c>
      <c r="AO106">
        <v>0</v>
      </c>
      <c r="AP106">
        <v>0</v>
      </c>
      <c r="AQ106">
        <v>0</v>
      </c>
      <c r="AR106">
        <v>0</v>
      </c>
      <c r="AS106">
        <v>0</v>
      </c>
      <c r="AT106">
        <v>3.5087719298245626E-2</v>
      </c>
      <c r="AU106">
        <v>0</v>
      </c>
      <c r="AV106">
        <v>3.7558685446009377E-2</v>
      </c>
      <c r="AW106">
        <v>0</v>
      </c>
      <c r="AX106">
        <v>0</v>
      </c>
      <c r="AY106">
        <v>0</v>
      </c>
      <c r="AZ106">
        <v>0</v>
      </c>
      <c r="BA106">
        <v>0</v>
      </c>
      <c r="BB106">
        <v>0</v>
      </c>
      <c r="BD106">
        <v>629</v>
      </c>
      <c r="BE106" t="s">
        <v>458</v>
      </c>
      <c r="BF106" t="s">
        <v>459</v>
      </c>
      <c r="BG106" t="s">
        <v>460</v>
      </c>
      <c r="BH106" t="s">
        <v>461</v>
      </c>
      <c r="BI106" t="s">
        <v>461</v>
      </c>
    </row>
    <row r="107" spans="3:62" x14ac:dyDescent="0.25">
      <c r="C107">
        <v>630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4.7904191616766456E-2</v>
      </c>
      <c r="Z107">
        <v>0</v>
      </c>
      <c r="AA107">
        <v>0</v>
      </c>
      <c r="AD107">
        <v>630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4.7904191616766456E-2</v>
      </c>
      <c r="BA107">
        <v>0</v>
      </c>
      <c r="BB107">
        <v>0</v>
      </c>
      <c r="BD107">
        <v>630</v>
      </c>
      <c r="BE107" t="s">
        <v>462</v>
      </c>
      <c r="BF107" t="s">
        <v>463</v>
      </c>
      <c r="BG107" t="s">
        <v>464</v>
      </c>
      <c r="BH107" t="s">
        <v>165</v>
      </c>
      <c r="BI107" t="s">
        <v>628</v>
      </c>
    </row>
    <row r="108" spans="3:62" x14ac:dyDescent="0.25">
      <c r="C108">
        <v>646</v>
      </c>
      <c r="D108">
        <v>0</v>
      </c>
      <c r="E108">
        <v>0</v>
      </c>
      <c r="F108">
        <v>0</v>
      </c>
      <c r="G108">
        <v>0</v>
      </c>
      <c r="H108">
        <v>0</v>
      </c>
      <c r="I108">
        <v>0</v>
      </c>
      <c r="J108">
        <v>0</v>
      </c>
      <c r="K108">
        <v>0</v>
      </c>
      <c r="L108">
        <v>0</v>
      </c>
      <c r="M108">
        <v>0</v>
      </c>
      <c r="N108">
        <v>0</v>
      </c>
      <c r="O108">
        <v>0</v>
      </c>
      <c r="P108">
        <v>0</v>
      </c>
      <c r="Q108">
        <v>0</v>
      </c>
      <c r="R108">
        <v>4.8484848484848485E-2</v>
      </c>
      <c r="S108">
        <v>0</v>
      </c>
      <c r="T108">
        <v>0</v>
      </c>
      <c r="U108">
        <v>0</v>
      </c>
      <c r="V108">
        <v>0</v>
      </c>
      <c r="W108">
        <v>0</v>
      </c>
      <c r="X108">
        <v>0</v>
      </c>
      <c r="Y108">
        <v>0</v>
      </c>
      <c r="Z108">
        <v>0</v>
      </c>
      <c r="AA108">
        <v>0</v>
      </c>
      <c r="AD108">
        <v>646</v>
      </c>
      <c r="AE108">
        <v>0</v>
      </c>
      <c r="AF108">
        <v>0</v>
      </c>
      <c r="AG108">
        <v>0</v>
      </c>
      <c r="AH108">
        <v>0</v>
      </c>
      <c r="AI108">
        <v>0</v>
      </c>
      <c r="AJ108">
        <v>0</v>
      </c>
      <c r="AK108">
        <v>0</v>
      </c>
      <c r="AL108">
        <v>0</v>
      </c>
      <c r="AM108">
        <v>0</v>
      </c>
      <c r="AN108">
        <v>0</v>
      </c>
      <c r="AO108">
        <v>0</v>
      </c>
      <c r="AP108">
        <v>0</v>
      </c>
      <c r="AQ108">
        <v>0</v>
      </c>
      <c r="AR108">
        <v>0</v>
      </c>
      <c r="AS108">
        <v>4.8484848484848485E-2</v>
      </c>
      <c r="AT108">
        <v>0</v>
      </c>
      <c r="AU108">
        <v>0</v>
      </c>
      <c r="AV108">
        <v>0</v>
      </c>
      <c r="AW108">
        <v>0</v>
      </c>
      <c r="AX108">
        <v>0</v>
      </c>
      <c r="AY108">
        <v>0</v>
      </c>
      <c r="AZ108">
        <v>0</v>
      </c>
      <c r="BA108">
        <v>0</v>
      </c>
      <c r="BB108">
        <v>0</v>
      </c>
      <c r="BD108">
        <v>646</v>
      </c>
      <c r="BE108" t="s">
        <v>783</v>
      </c>
      <c r="BF108" t="s">
        <v>784</v>
      </c>
      <c r="BG108" t="s">
        <v>785</v>
      </c>
      <c r="BH108" t="s">
        <v>786</v>
      </c>
      <c r="BI108" t="s">
        <v>787</v>
      </c>
      <c r="BJ108" t="s">
        <v>788</v>
      </c>
    </row>
    <row r="109" spans="3:62" x14ac:dyDescent="0.25">
      <c r="C109">
        <v>652</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4.7904191616766456E-2</v>
      </c>
      <c r="Z109">
        <v>0</v>
      </c>
      <c r="AA109">
        <v>0</v>
      </c>
      <c r="AD109">
        <v>652</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4.7904191616766456E-2</v>
      </c>
      <c r="BA109">
        <v>0</v>
      </c>
      <c r="BB109">
        <v>0</v>
      </c>
      <c r="BD109">
        <v>652</v>
      </c>
      <c r="BE109" t="s">
        <v>465</v>
      </c>
      <c r="BF109" t="s">
        <v>466</v>
      </c>
      <c r="BG109" t="s">
        <v>467</v>
      </c>
      <c r="BH109" t="s">
        <v>468</v>
      </c>
      <c r="BI109" t="s">
        <v>662</v>
      </c>
    </row>
    <row r="110" spans="3:62" x14ac:dyDescent="0.25">
      <c r="C110">
        <v>653</v>
      </c>
      <c r="D110">
        <v>0</v>
      </c>
      <c r="E110">
        <v>0</v>
      </c>
      <c r="F110">
        <v>0</v>
      </c>
      <c r="G110">
        <v>0</v>
      </c>
      <c r="H110">
        <v>0</v>
      </c>
      <c r="I110">
        <v>0</v>
      </c>
      <c r="J110">
        <v>0</v>
      </c>
      <c r="K110">
        <v>0</v>
      </c>
      <c r="L110">
        <v>0</v>
      </c>
      <c r="M110">
        <v>8.4210526315789486E-2</v>
      </c>
      <c r="N110">
        <v>0</v>
      </c>
      <c r="O110">
        <v>0</v>
      </c>
      <c r="P110">
        <v>0</v>
      </c>
      <c r="Q110">
        <v>0</v>
      </c>
      <c r="R110">
        <v>0</v>
      </c>
      <c r="S110">
        <v>0</v>
      </c>
      <c r="T110">
        <v>0</v>
      </c>
      <c r="U110">
        <v>0</v>
      </c>
      <c r="V110">
        <v>0</v>
      </c>
      <c r="W110">
        <v>0</v>
      </c>
      <c r="X110">
        <v>0</v>
      </c>
      <c r="Y110">
        <v>0</v>
      </c>
      <c r="Z110">
        <v>0</v>
      </c>
      <c r="AA110">
        <v>0</v>
      </c>
      <c r="AD110">
        <v>653</v>
      </c>
      <c r="AE110">
        <v>0</v>
      </c>
      <c r="AF110">
        <v>0</v>
      </c>
      <c r="AG110">
        <v>0</v>
      </c>
      <c r="AH110">
        <v>0</v>
      </c>
      <c r="AI110">
        <v>0</v>
      </c>
      <c r="AJ110">
        <v>0</v>
      </c>
      <c r="AK110">
        <v>0</v>
      </c>
      <c r="AL110">
        <v>0</v>
      </c>
      <c r="AM110">
        <v>0</v>
      </c>
      <c r="AN110">
        <v>8.4210526315789486E-2</v>
      </c>
      <c r="AO110">
        <v>0</v>
      </c>
      <c r="AP110">
        <v>0</v>
      </c>
      <c r="AQ110">
        <v>0</v>
      </c>
      <c r="AR110">
        <v>0</v>
      </c>
      <c r="AS110">
        <v>0</v>
      </c>
      <c r="AT110">
        <v>0</v>
      </c>
      <c r="AU110">
        <v>0</v>
      </c>
      <c r="AV110">
        <v>0</v>
      </c>
      <c r="AW110">
        <v>0</v>
      </c>
      <c r="AX110">
        <v>0</v>
      </c>
      <c r="AY110">
        <v>0</v>
      </c>
      <c r="AZ110">
        <v>0</v>
      </c>
      <c r="BA110">
        <v>0</v>
      </c>
      <c r="BB110">
        <v>0</v>
      </c>
      <c r="BD110">
        <v>653</v>
      </c>
      <c r="BE110" t="s">
        <v>469</v>
      </c>
      <c r="BF110" t="s">
        <v>470</v>
      </c>
      <c r="BG110" t="s">
        <v>471</v>
      </c>
      <c r="BH110" t="s">
        <v>472</v>
      </c>
      <c r="BI110" t="s">
        <v>663</v>
      </c>
    </row>
    <row r="111" spans="3:62" x14ac:dyDescent="0.25">
      <c r="C111">
        <v>658</v>
      </c>
      <c r="D111">
        <v>4.2105263157894687E-2</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D111">
        <v>658</v>
      </c>
      <c r="AE111">
        <v>4.2105263157894687E-2</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D111">
        <v>658</v>
      </c>
      <c r="BE111" t="s">
        <v>473</v>
      </c>
      <c r="BF111" t="s">
        <v>474</v>
      </c>
      <c r="BG111" t="s">
        <v>475</v>
      </c>
      <c r="BH111" t="s">
        <v>476</v>
      </c>
      <c r="BI111" t="s">
        <v>476</v>
      </c>
    </row>
    <row r="112" spans="3:62" x14ac:dyDescent="0.25">
      <c r="C112">
        <v>659</v>
      </c>
      <c r="D112">
        <v>0</v>
      </c>
      <c r="E112">
        <v>0</v>
      </c>
      <c r="F112">
        <v>0</v>
      </c>
      <c r="G112">
        <v>0</v>
      </c>
      <c r="H112">
        <v>0</v>
      </c>
      <c r="I112">
        <v>0</v>
      </c>
      <c r="J112">
        <v>0</v>
      </c>
      <c r="K112">
        <v>0</v>
      </c>
      <c r="L112">
        <v>0</v>
      </c>
      <c r="M112">
        <v>0</v>
      </c>
      <c r="N112">
        <v>0</v>
      </c>
      <c r="O112">
        <v>0</v>
      </c>
      <c r="P112">
        <v>0</v>
      </c>
      <c r="Q112">
        <v>0</v>
      </c>
      <c r="R112">
        <v>0</v>
      </c>
      <c r="S112">
        <v>0</v>
      </c>
      <c r="T112">
        <v>0</v>
      </c>
      <c r="U112">
        <v>0</v>
      </c>
      <c r="V112">
        <v>0</v>
      </c>
      <c r="W112">
        <v>5.0632911392405063E-2</v>
      </c>
      <c r="X112">
        <v>0</v>
      </c>
      <c r="Y112">
        <v>0</v>
      </c>
      <c r="Z112">
        <v>0</v>
      </c>
      <c r="AA112">
        <v>0</v>
      </c>
      <c r="AD112">
        <v>659</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5.0632911392405063E-2</v>
      </c>
      <c r="AY112">
        <v>0</v>
      </c>
      <c r="AZ112">
        <v>0</v>
      </c>
      <c r="BA112">
        <v>0</v>
      </c>
      <c r="BB112">
        <v>0</v>
      </c>
      <c r="BD112">
        <v>659</v>
      </c>
      <c r="BE112" t="s">
        <v>477</v>
      </c>
      <c r="BF112" t="s">
        <v>478</v>
      </c>
      <c r="BG112" t="s">
        <v>479</v>
      </c>
      <c r="BH112" t="s">
        <v>480</v>
      </c>
      <c r="BI112" t="s">
        <v>480</v>
      </c>
    </row>
    <row r="113" spans="3:62" x14ac:dyDescent="0.25">
      <c r="C113">
        <v>681</v>
      </c>
      <c r="D113">
        <v>0</v>
      </c>
      <c r="E113">
        <v>0</v>
      </c>
      <c r="F113">
        <v>0</v>
      </c>
      <c r="G113">
        <v>0</v>
      </c>
      <c r="H113">
        <v>0</v>
      </c>
      <c r="I113">
        <v>0</v>
      </c>
      <c r="J113">
        <v>0</v>
      </c>
      <c r="K113">
        <v>0</v>
      </c>
      <c r="L113">
        <v>0</v>
      </c>
      <c r="M113">
        <v>0</v>
      </c>
      <c r="N113">
        <v>0</v>
      </c>
      <c r="O113">
        <v>0</v>
      </c>
      <c r="P113">
        <v>0</v>
      </c>
      <c r="Q113">
        <v>0</v>
      </c>
      <c r="R113">
        <v>0</v>
      </c>
      <c r="S113">
        <v>0</v>
      </c>
      <c r="T113">
        <v>0</v>
      </c>
      <c r="U113">
        <v>0</v>
      </c>
      <c r="V113">
        <v>7.4074074074074042E-2</v>
      </c>
      <c r="W113">
        <v>0</v>
      </c>
      <c r="X113">
        <v>0</v>
      </c>
      <c r="Y113">
        <v>4.7904191616766456E-2</v>
      </c>
      <c r="Z113">
        <v>0</v>
      </c>
      <c r="AA113">
        <v>3.7558685446009391E-2</v>
      </c>
      <c r="AD113">
        <v>681</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7.4074074074074042E-2</v>
      </c>
      <c r="AX113">
        <v>0</v>
      </c>
      <c r="AY113">
        <v>0</v>
      </c>
      <c r="AZ113">
        <v>4.7904191616766456E-2</v>
      </c>
      <c r="BA113">
        <v>0</v>
      </c>
      <c r="BB113">
        <v>3.7558685446009391E-2</v>
      </c>
      <c r="BD113">
        <v>681</v>
      </c>
      <c r="BE113" t="s">
        <v>481</v>
      </c>
      <c r="BF113" t="s">
        <v>482</v>
      </c>
      <c r="BG113" t="s">
        <v>483</v>
      </c>
      <c r="BH113" t="s">
        <v>484</v>
      </c>
      <c r="BI113" t="s">
        <v>484</v>
      </c>
    </row>
    <row r="114" spans="3:62" x14ac:dyDescent="0.25">
      <c r="C114">
        <v>682</v>
      </c>
      <c r="D114">
        <v>0.2526315789473681</v>
      </c>
      <c r="E114">
        <v>0.30188679245283034</v>
      </c>
      <c r="F114">
        <v>0.26168224299065435</v>
      </c>
      <c r="G114">
        <v>0.3</v>
      </c>
      <c r="H114">
        <v>0.24161073825503365</v>
      </c>
      <c r="I114">
        <v>0.2857142857142857</v>
      </c>
      <c r="J114">
        <v>0.25531914893617019</v>
      </c>
      <c r="K114">
        <v>0.23762376237623764</v>
      </c>
      <c r="L114">
        <v>0.26053639846743309</v>
      </c>
      <c r="M114">
        <v>0.25263157894736848</v>
      </c>
      <c r="N114">
        <v>0.24489795918367349</v>
      </c>
      <c r="O114">
        <v>0.26373626373626408</v>
      </c>
      <c r="P114">
        <v>0.26190476190476208</v>
      </c>
      <c r="Q114">
        <v>0.29268292682926794</v>
      </c>
      <c r="R114">
        <v>0.26666666666666666</v>
      </c>
      <c r="S114">
        <v>0.26315789473684215</v>
      </c>
      <c r="T114">
        <v>0.26315789473684226</v>
      </c>
      <c r="U114">
        <v>0.26291079812206564</v>
      </c>
      <c r="V114">
        <v>0.29629629629629617</v>
      </c>
      <c r="W114">
        <v>0.25316455696202533</v>
      </c>
      <c r="X114">
        <v>0.28260869565217389</v>
      </c>
      <c r="Y114">
        <v>0.28742514970059879</v>
      </c>
      <c r="Z114">
        <v>0.26373626373626408</v>
      </c>
      <c r="AA114">
        <v>0.28169014084507044</v>
      </c>
      <c r="AD114">
        <v>682</v>
      </c>
      <c r="AE114" s="3">
        <v>0</v>
      </c>
      <c r="AF114" s="3">
        <v>0</v>
      </c>
      <c r="AG114" s="3">
        <v>0</v>
      </c>
      <c r="AH114" s="3">
        <v>0</v>
      </c>
      <c r="AI114" s="3">
        <v>0</v>
      </c>
      <c r="AJ114" s="3">
        <v>0</v>
      </c>
      <c r="AK114" s="3">
        <v>0</v>
      </c>
      <c r="AL114" s="3">
        <v>0</v>
      </c>
      <c r="AM114" s="3">
        <v>0</v>
      </c>
      <c r="AN114" s="3">
        <v>0</v>
      </c>
      <c r="AO114" s="3">
        <v>0</v>
      </c>
      <c r="AP114" s="3">
        <v>0</v>
      </c>
      <c r="AQ114" s="3">
        <v>0</v>
      </c>
      <c r="AR114" s="3">
        <v>0</v>
      </c>
      <c r="AS114" s="3">
        <v>0</v>
      </c>
      <c r="AT114" s="3">
        <v>0</v>
      </c>
      <c r="AU114" s="3">
        <v>0</v>
      </c>
      <c r="AV114" s="3">
        <v>0</v>
      </c>
      <c r="AW114" s="3">
        <v>0</v>
      </c>
      <c r="AX114" s="3">
        <v>0</v>
      </c>
      <c r="AY114" s="3">
        <v>0</v>
      </c>
      <c r="AZ114" s="3">
        <v>0</v>
      </c>
      <c r="BA114" s="3">
        <v>0</v>
      </c>
      <c r="BB114" s="3">
        <v>0</v>
      </c>
      <c r="BD114" s="3">
        <v>682</v>
      </c>
      <c r="BE114" s="3" t="s">
        <v>485</v>
      </c>
      <c r="BF114" s="3" t="s">
        <v>486</v>
      </c>
      <c r="BG114" s="3" t="s">
        <v>487</v>
      </c>
      <c r="BH114" s="3" t="s">
        <v>488</v>
      </c>
      <c r="BI114" s="3" t="s">
        <v>664</v>
      </c>
      <c r="BJ114" s="3"/>
    </row>
    <row r="115" spans="3:62" x14ac:dyDescent="0.25">
      <c r="C115">
        <v>683</v>
      </c>
      <c r="D115">
        <v>0</v>
      </c>
      <c r="E115">
        <v>0</v>
      </c>
      <c r="F115">
        <v>0</v>
      </c>
      <c r="G115">
        <v>0</v>
      </c>
      <c r="H115">
        <v>0</v>
      </c>
      <c r="I115">
        <v>0</v>
      </c>
      <c r="J115">
        <v>0</v>
      </c>
      <c r="K115">
        <v>0</v>
      </c>
      <c r="L115">
        <v>0</v>
      </c>
      <c r="M115">
        <v>0</v>
      </c>
      <c r="N115">
        <v>0</v>
      </c>
      <c r="O115">
        <v>0</v>
      </c>
      <c r="P115">
        <v>0</v>
      </c>
      <c r="Q115">
        <v>3.9024390243902363E-2</v>
      </c>
      <c r="R115">
        <v>0</v>
      </c>
      <c r="S115">
        <v>0</v>
      </c>
      <c r="T115">
        <v>0</v>
      </c>
      <c r="U115">
        <v>0</v>
      </c>
      <c r="V115">
        <v>0</v>
      </c>
      <c r="W115">
        <v>0</v>
      </c>
      <c r="X115">
        <v>0</v>
      </c>
      <c r="Y115">
        <v>0</v>
      </c>
      <c r="Z115">
        <v>0</v>
      </c>
      <c r="AA115">
        <v>0</v>
      </c>
      <c r="AD115">
        <v>683</v>
      </c>
      <c r="AE115">
        <v>0</v>
      </c>
      <c r="AF115">
        <v>0</v>
      </c>
      <c r="AG115">
        <v>0</v>
      </c>
      <c r="AH115">
        <v>0</v>
      </c>
      <c r="AI115">
        <v>0</v>
      </c>
      <c r="AJ115">
        <v>0</v>
      </c>
      <c r="AK115">
        <v>0</v>
      </c>
      <c r="AL115">
        <v>0</v>
      </c>
      <c r="AM115">
        <v>0</v>
      </c>
      <c r="AN115">
        <v>0</v>
      </c>
      <c r="AO115">
        <v>0</v>
      </c>
      <c r="AP115">
        <v>0</v>
      </c>
      <c r="AQ115">
        <v>0</v>
      </c>
      <c r="AR115">
        <v>3.9024390243902363E-2</v>
      </c>
      <c r="AS115">
        <v>0</v>
      </c>
      <c r="AT115">
        <v>0</v>
      </c>
      <c r="AU115">
        <v>0</v>
      </c>
      <c r="AV115">
        <v>0</v>
      </c>
      <c r="AW115">
        <v>0</v>
      </c>
      <c r="AX115">
        <v>0</v>
      </c>
      <c r="AY115">
        <v>0</v>
      </c>
      <c r="AZ115">
        <v>0</v>
      </c>
      <c r="BA115">
        <v>0</v>
      </c>
      <c r="BB115">
        <v>0</v>
      </c>
      <c r="BD115">
        <v>683</v>
      </c>
      <c r="BE115" t="s">
        <v>489</v>
      </c>
      <c r="BF115" t="s">
        <v>490</v>
      </c>
      <c r="BG115" t="s">
        <v>491</v>
      </c>
      <c r="BH115" t="s">
        <v>492</v>
      </c>
      <c r="BI115" t="s">
        <v>492</v>
      </c>
    </row>
    <row r="116" spans="3:62" x14ac:dyDescent="0.25">
      <c r="C116">
        <v>684</v>
      </c>
      <c r="D116">
        <v>0</v>
      </c>
      <c r="E116">
        <v>0</v>
      </c>
      <c r="F116">
        <v>0</v>
      </c>
      <c r="G116">
        <v>0</v>
      </c>
      <c r="H116">
        <v>0</v>
      </c>
      <c r="I116">
        <v>0</v>
      </c>
      <c r="J116">
        <v>0</v>
      </c>
      <c r="K116">
        <v>0</v>
      </c>
      <c r="L116">
        <v>0</v>
      </c>
      <c r="M116">
        <v>0</v>
      </c>
      <c r="N116">
        <v>0</v>
      </c>
      <c r="O116">
        <v>0</v>
      </c>
      <c r="P116">
        <v>0</v>
      </c>
      <c r="Q116">
        <v>0</v>
      </c>
      <c r="R116">
        <v>4.8484848484848485E-2</v>
      </c>
      <c r="S116">
        <v>0</v>
      </c>
      <c r="T116">
        <v>0</v>
      </c>
      <c r="U116">
        <v>0</v>
      </c>
      <c r="V116">
        <v>0</v>
      </c>
      <c r="W116">
        <v>0</v>
      </c>
      <c r="X116">
        <v>0</v>
      </c>
      <c r="Y116">
        <v>0</v>
      </c>
      <c r="Z116">
        <v>0</v>
      </c>
      <c r="AA116">
        <v>0</v>
      </c>
      <c r="AD116">
        <v>684</v>
      </c>
      <c r="AE116">
        <v>0</v>
      </c>
      <c r="AF116">
        <v>0</v>
      </c>
      <c r="AG116">
        <v>0</v>
      </c>
      <c r="AH116">
        <v>0</v>
      </c>
      <c r="AI116">
        <v>0</v>
      </c>
      <c r="AJ116">
        <v>0</v>
      </c>
      <c r="AK116">
        <v>0</v>
      </c>
      <c r="AL116">
        <v>0</v>
      </c>
      <c r="AM116">
        <v>0</v>
      </c>
      <c r="AN116">
        <v>0</v>
      </c>
      <c r="AO116">
        <v>0</v>
      </c>
      <c r="AP116">
        <v>0</v>
      </c>
      <c r="AQ116">
        <v>0</v>
      </c>
      <c r="AR116">
        <v>0</v>
      </c>
      <c r="AS116">
        <v>4.8484848484848485E-2</v>
      </c>
      <c r="AT116">
        <v>0</v>
      </c>
      <c r="AU116">
        <v>0</v>
      </c>
      <c r="AV116">
        <v>0</v>
      </c>
      <c r="AW116">
        <v>0</v>
      </c>
      <c r="AX116">
        <v>0</v>
      </c>
      <c r="AY116">
        <v>0</v>
      </c>
      <c r="AZ116">
        <v>0</v>
      </c>
      <c r="BA116">
        <v>0</v>
      </c>
      <c r="BB116">
        <v>0</v>
      </c>
      <c r="BD116">
        <v>684</v>
      </c>
      <c r="BE116" t="s">
        <v>493</v>
      </c>
      <c r="BF116" t="s">
        <v>494</v>
      </c>
      <c r="BG116" t="s">
        <v>495</v>
      </c>
      <c r="BH116" t="s">
        <v>496</v>
      </c>
      <c r="BI116" t="s">
        <v>496</v>
      </c>
    </row>
    <row r="117" spans="3:62" x14ac:dyDescent="0.25">
      <c r="C117">
        <v>689</v>
      </c>
      <c r="D117">
        <v>0</v>
      </c>
      <c r="E117">
        <v>0</v>
      </c>
      <c r="F117">
        <v>7.4766355140186966E-2</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D117">
        <v>689</v>
      </c>
      <c r="AE117">
        <v>0</v>
      </c>
      <c r="AF117">
        <v>0</v>
      </c>
      <c r="AG117">
        <v>7.4766355140186966E-2</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D117">
        <v>689</v>
      </c>
      <c r="BE117" t="s">
        <v>497</v>
      </c>
      <c r="BF117" t="s">
        <v>498</v>
      </c>
      <c r="BG117" t="s">
        <v>499</v>
      </c>
      <c r="BH117" t="s">
        <v>500</v>
      </c>
      <c r="BI117" t="s">
        <v>665</v>
      </c>
    </row>
    <row r="118" spans="3:62" x14ac:dyDescent="0.25">
      <c r="C118">
        <v>693</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4.7904191616766456E-2</v>
      </c>
      <c r="Z118">
        <v>0</v>
      </c>
      <c r="AA118">
        <v>0</v>
      </c>
      <c r="AD118">
        <v>693</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4.7904191616766456E-2</v>
      </c>
      <c r="BA118">
        <v>0</v>
      </c>
      <c r="BB118">
        <v>0</v>
      </c>
      <c r="BD118">
        <v>693</v>
      </c>
      <c r="BE118" t="s">
        <v>501</v>
      </c>
      <c r="BF118" t="s">
        <v>502</v>
      </c>
      <c r="BG118" t="s">
        <v>503</v>
      </c>
    </row>
    <row r="119" spans="3:62" x14ac:dyDescent="0.25">
      <c r="C119">
        <v>695</v>
      </c>
      <c r="D119">
        <v>0</v>
      </c>
      <c r="E119">
        <v>0</v>
      </c>
      <c r="F119">
        <v>0</v>
      </c>
      <c r="G119">
        <v>0</v>
      </c>
      <c r="H119">
        <v>0</v>
      </c>
      <c r="I119">
        <v>0</v>
      </c>
      <c r="J119">
        <v>0</v>
      </c>
      <c r="K119">
        <v>0</v>
      </c>
      <c r="L119">
        <v>0</v>
      </c>
      <c r="M119">
        <v>0</v>
      </c>
      <c r="N119">
        <v>0</v>
      </c>
      <c r="O119">
        <v>0</v>
      </c>
      <c r="P119">
        <v>4.7619047619047651E-2</v>
      </c>
      <c r="Q119">
        <v>0</v>
      </c>
      <c r="R119">
        <v>0</v>
      </c>
      <c r="S119">
        <v>0</v>
      </c>
      <c r="T119">
        <v>0</v>
      </c>
      <c r="U119">
        <v>0</v>
      </c>
      <c r="V119">
        <v>0</v>
      </c>
      <c r="W119">
        <v>0</v>
      </c>
      <c r="X119">
        <v>0</v>
      </c>
      <c r="Y119">
        <v>0</v>
      </c>
      <c r="Z119">
        <v>0</v>
      </c>
      <c r="AA119">
        <v>0</v>
      </c>
      <c r="AD119">
        <v>695</v>
      </c>
      <c r="AE119">
        <v>0</v>
      </c>
      <c r="AF119">
        <v>0</v>
      </c>
      <c r="AG119">
        <v>0</v>
      </c>
      <c r="AH119">
        <v>0</v>
      </c>
      <c r="AI119">
        <v>0</v>
      </c>
      <c r="AJ119">
        <v>0</v>
      </c>
      <c r="AK119">
        <v>0</v>
      </c>
      <c r="AL119">
        <v>0</v>
      </c>
      <c r="AM119">
        <v>0</v>
      </c>
      <c r="AN119">
        <v>0</v>
      </c>
      <c r="AO119">
        <v>0</v>
      </c>
      <c r="AP119">
        <v>0</v>
      </c>
      <c r="AQ119">
        <v>4.7619047619047651E-2</v>
      </c>
      <c r="AR119">
        <v>0</v>
      </c>
      <c r="AS119">
        <v>0</v>
      </c>
      <c r="AT119">
        <v>0</v>
      </c>
      <c r="AU119">
        <v>0</v>
      </c>
      <c r="AV119">
        <v>0</v>
      </c>
      <c r="AW119">
        <v>0</v>
      </c>
      <c r="AX119">
        <v>0</v>
      </c>
      <c r="AY119">
        <v>0</v>
      </c>
      <c r="AZ119">
        <v>0</v>
      </c>
      <c r="BA119">
        <v>0</v>
      </c>
      <c r="BB119">
        <v>0</v>
      </c>
      <c r="BD119">
        <v>695</v>
      </c>
      <c r="BE119" t="s">
        <v>504</v>
      </c>
      <c r="BF119" t="s">
        <v>505</v>
      </c>
      <c r="BG119" t="s">
        <v>506</v>
      </c>
      <c r="BH119" t="s">
        <v>391</v>
      </c>
      <c r="BI119" t="s">
        <v>391</v>
      </c>
    </row>
    <row r="120" spans="3:62" x14ac:dyDescent="0.25">
      <c r="C120">
        <v>703</v>
      </c>
      <c r="D120">
        <v>0.50526315789473619</v>
      </c>
      <c r="E120">
        <v>0.60377358490566069</v>
      </c>
      <c r="F120">
        <v>0.52336448598130869</v>
      </c>
      <c r="G120">
        <v>0.5</v>
      </c>
      <c r="H120">
        <v>0.4832214765100673</v>
      </c>
      <c r="I120">
        <v>0.5714285714285714</v>
      </c>
      <c r="J120">
        <v>0.51063829787234039</v>
      </c>
      <c r="K120">
        <v>0.47524752475247528</v>
      </c>
      <c r="L120">
        <v>0.52107279693486619</v>
      </c>
      <c r="M120">
        <v>0.50526315789473697</v>
      </c>
      <c r="N120">
        <v>0.48979591836734698</v>
      </c>
      <c r="O120">
        <v>0.52747252747252815</v>
      </c>
      <c r="P120">
        <v>0.52380952380952417</v>
      </c>
      <c r="Q120">
        <v>0.58536585365853588</v>
      </c>
      <c r="R120">
        <v>0.53333333333333333</v>
      </c>
      <c r="S120">
        <v>0.52631578947368429</v>
      </c>
      <c r="T120">
        <v>0.52631578947368451</v>
      </c>
      <c r="U120">
        <v>0.52582159624413127</v>
      </c>
      <c r="V120">
        <v>0.59259259259259234</v>
      </c>
      <c r="W120">
        <v>0.50632911392405067</v>
      </c>
      <c r="X120">
        <v>0.56521739130434778</v>
      </c>
      <c r="Y120">
        <v>0.57485029940119758</v>
      </c>
      <c r="Z120">
        <v>0.52747252747252815</v>
      </c>
      <c r="AA120">
        <v>0.56338028169014087</v>
      </c>
      <c r="AD120">
        <v>703</v>
      </c>
      <c r="AE120" s="3">
        <v>0</v>
      </c>
      <c r="AF120" s="3">
        <v>0</v>
      </c>
      <c r="AG120" s="3">
        <v>0</v>
      </c>
      <c r="AH120" s="3">
        <v>0</v>
      </c>
      <c r="AI120" s="3">
        <v>0</v>
      </c>
      <c r="AJ120" s="3">
        <v>0</v>
      </c>
      <c r="AK120" s="3">
        <v>0</v>
      </c>
      <c r="AL120" s="3">
        <v>0</v>
      </c>
      <c r="AM120" s="3">
        <v>0</v>
      </c>
      <c r="AN120" s="3">
        <v>0</v>
      </c>
      <c r="AO120" s="3">
        <v>0</v>
      </c>
      <c r="AP120" s="3">
        <v>0</v>
      </c>
      <c r="AQ120" s="3">
        <v>0</v>
      </c>
      <c r="AR120" s="3">
        <v>0</v>
      </c>
      <c r="AS120" s="3">
        <v>0</v>
      </c>
      <c r="AT120" s="3">
        <v>0</v>
      </c>
      <c r="AU120" s="3">
        <v>0</v>
      </c>
      <c r="AV120" s="3">
        <v>0</v>
      </c>
      <c r="AW120" s="3">
        <v>0</v>
      </c>
      <c r="AX120" s="3">
        <v>0</v>
      </c>
      <c r="AY120" s="3">
        <v>0</v>
      </c>
      <c r="AZ120" s="3">
        <v>0</v>
      </c>
      <c r="BA120" s="3">
        <v>0</v>
      </c>
      <c r="BB120" s="3">
        <v>0</v>
      </c>
      <c r="BD120" s="3">
        <v>703</v>
      </c>
      <c r="BE120" s="3" t="s">
        <v>507</v>
      </c>
      <c r="BF120" s="3" t="s">
        <v>508</v>
      </c>
      <c r="BG120" s="3" t="s">
        <v>509</v>
      </c>
      <c r="BH120" s="3" t="s">
        <v>510</v>
      </c>
      <c r="BI120" s="3" t="s">
        <v>666</v>
      </c>
      <c r="BJ120" s="3"/>
    </row>
    <row r="121" spans="3:62" x14ac:dyDescent="0.25">
      <c r="C121">
        <v>720</v>
      </c>
      <c r="D121">
        <v>0</v>
      </c>
      <c r="E121">
        <v>0</v>
      </c>
      <c r="F121">
        <v>0</v>
      </c>
      <c r="G121">
        <v>0</v>
      </c>
      <c r="H121">
        <v>0</v>
      </c>
      <c r="I121">
        <v>0</v>
      </c>
      <c r="J121">
        <v>0</v>
      </c>
      <c r="K121">
        <v>0</v>
      </c>
      <c r="L121">
        <v>0</v>
      </c>
      <c r="M121">
        <v>0</v>
      </c>
      <c r="N121">
        <v>0</v>
      </c>
      <c r="O121">
        <v>0</v>
      </c>
      <c r="P121">
        <v>0</v>
      </c>
      <c r="Q121">
        <v>0</v>
      </c>
      <c r="R121">
        <v>0</v>
      </c>
      <c r="S121">
        <v>0</v>
      </c>
      <c r="T121">
        <v>0</v>
      </c>
      <c r="U121">
        <v>0</v>
      </c>
      <c r="V121">
        <v>7.4074074074074042E-2</v>
      </c>
      <c r="W121">
        <v>0</v>
      </c>
      <c r="X121">
        <v>0</v>
      </c>
      <c r="Y121">
        <v>0</v>
      </c>
      <c r="Z121">
        <v>0</v>
      </c>
      <c r="AA121">
        <v>0</v>
      </c>
      <c r="AD121">
        <v>720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7.4074074074074042E-2</v>
      </c>
      <c r="AX121">
        <v>0</v>
      </c>
      <c r="AY121">
        <v>0</v>
      </c>
      <c r="AZ121">
        <v>0</v>
      </c>
      <c r="BA121">
        <v>0</v>
      </c>
      <c r="BB121">
        <v>0</v>
      </c>
      <c r="BD121">
        <v>720</v>
      </c>
      <c r="BE121" t="s">
        <v>515</v>
      </c>
      <c r="BF121" t="s">
        <v>516</v>
      </c>
      <c r="BG121" t="s">
        <v>517</v>
      </c>
      <c r="BH121" t="s">
        <v>518</v>
      </c>
      <c r="BI121" t="s">
        <v>667</v>
      </c>
    </row>
    <row r="122" spans="3:62" x14ac:dyDescent="0.25">
      <c r="C122">
        <v>729</v>
      </c>
      <c r="D122">
        <v>0</v>
      </c>
      <c r="E122">
        <v>0</v>
      </c>
      <c r="F122">
        <v>0</v>
      </c>
      <c r="G122">
        <v>0</v>
      </c>
      <c r="H122">
        <v>0</v>
      </c>
      <c r="I122">
        <v>0</v>
      </c>
      <c r="J122">
        <v>0</v>
      </c>
      <c r="K122">
        <v>0</v>
      </c>
      <c r="L122">
        <v>0</v>
      </c>
      <c r="M122">
        <v>0</v>
      </c>
      <c r="N122">
        <v>0</v>
      </c>
      <c r="O122">
        <v>0</v>
      </c>
      <c r="P122">
        <v>0</v>
      </c>
      <c r="Q122">
        <v>3.9024390243902363E-2</v>
      </c>
      <c r="R122">
        <v>0</v>
      </c>
      <c r="S122">
        <v>0</v>
      </c>
      <c r="T122">
        <v>0</v>
      </c>
      <c r="U122">
        <v>0</v>
      </c>
      <c r="V122">
        <v>0</v>
      </c>
      <c r="W122">
        <v>0</v>
      </c>
      <c r="X122">
        <v>0</v>
      </c>
      <c r="Y122">
        <v>0</v>
      </c>
      <c r="Z122">
        <v>0</v>
      </c>
      <c r="AA122">
        <v>0</v>
      </c>
      <c r="AD122">
        <v>729</v>
      </c>
      <c r="AE122">
        <v>0</v>
      </c>
      <c r="AF122">
        <v>0</v>
      </c>
      <c r="AG122">
        <v>0</v>
      </c>
      <c r="AH122">
        <v>0</v>
      </c>
      <c r="AI122">
        <v>0</v>
      </c>
      <c r="AJ122">
        <v>0</v>
      </c>
      <c r="AK122">
        <v>0</v>
      </c>
      <c r="AL122">
        <v>0</v>
      </c>
      <c r="AM122">
        <v>0</v>
      </c>
      <c r="AN122">
        <v>0</v>
      </c>
      <c r="AO122">
        <v>0</v>
      </c>
      <c r="AP122">
        <v>0</v>
      </c>
      <c r="AQ122">
        <v>0</v>
      </c>
      <c r="AR122">
        <v>3.9024390243902363E-2</v>
      </c>
      <c r="AS122">
        <v>0</v>
      </c>
      <c r="AT122">
        <v>0</v>
      </c>
      <c r="AU122">
        <v>0</v>
      </c>
      <c r="AV122">
        <v>0</v>
      </c>
      <c r="AW122">
        <v>0</v>
      </c>
      <c r="AX122">
        <v>0</v>
      </c>
      <c r="AY122">
        <v>0</v>
      </c>
      <c r="AZ122">
        <v>0</v>
      </c>
      <c r="BA122">
        <v>0</v>
      </c>
      <c r="BB122">
        <v>0</v>
      </c>
      <c r="BD122">
        <v>729</v>
      </c>
      <c r="BE122" t="s">
        <v>519</v>
      </c>
      <c r="BF122" t="s">
        <v>520</v>
      </c>
      <c r="BG122" t="s">
        <v>521</v>
      </c>
      <c r="BH122" t="s">
        <v>522</v>
      </c>
      <c r="BI122" t="s">
        <v>602</v>
      </c>
    </row>
    <row r="123" spans="3:62" x14ac:dyDescent="0.25">
      <c r="C123">
        <v>741</v>
      </c>
      <c r="D123">
        <v>0</v>
      </c>
      <c r="E123">
        <v>0</v>
      </c>
      <c r="F123">
        <v>0</v>
      </c>
      <c r="G123">
        <v>0</v>
      </c>
      <c r="H123">
        <v>0</v>
      </c>
      <c r="I123">
        <v>-0.11428571428571428</v>
      </c>
      <c r="J123">
        <v>0</v>
      </c>
      <c r="K123">
        <v>0</v>
      </c>
      <c r="L123">
        <v>0</v>
      </c>
      <c r="M123">
        <v>0</v>
      </c>
      <c r="N123">
        <v>0</v>
      </c>
      <c r="O123">
        <v>0</v>
      </c>
      <c r="P123">
        <v>0</v>
      </c>
      <c r="Q123">
        <v>0</v>
      </c>
      <c r="R123">
        <v>0</v>
      </c>
      <c r="S123">
        <v>0</v>
      </c>
      <c r="T123">
        <v>0</v>
      </c>
      <c r="U123">
        <v>0</v>
      </c>
      <c r="V123">
        <v>0</v>
      </c>
      <c r="W123">
        <v>0</v>
      </c>
      <c r="X123">
        <v>0</v>
      </c>
      <c r="Y123">
        <v>0</v>
      </c>
      <c r="Z123">
        <v>0</v>
      </c>
      <c r="AA123">
        <v>0</v>
      </c>
      <c r="AD123">
        <v>741</v>
      </c>
      <c r="AE123">
        <v>0</v>
      </c>
      <c r="AF123">
        <v>0</v>
      </c>
      <c r="AG123">
        <v>0</v>
      </c>
      <c r="AH123">
        <v>0</v>
      </c>
      <c r="AI123">
        <v>0</v>
      </c>
      <c r="AJ123">
        <v>-0.11428571428571428</v>
      </c>
      <c r="AK123">
        <v>0</v>
      </c>
      <c r="AL123">
        <v>0</v>
      </c>
      <c r="AM123">
        <v>0</v>
      </c>
      <c r="AN123">
        <v>0</v>
      </c>
      <c r="AO123">
        <v>0</v>
      </c>
      <c r="AP123">
        <v>0</v>
      </c>
      <c r="AQ123">
        <v>0</v>
      </c>
      <c r="AR123">
        <v>0</v>
      </c>
      <c r="AS123">
        <v>0</v>
      </c>
      <c r="AT123">
        <v>0</v>
      </c>
      <c r="AU123">
        <v>0</v>
      </c>
      <c r="AV123">
        <v>0</v>
      </c>
      <c r="AW123">
        <v>0</v>
      </c>
      <c r="AX123">
        <v>0</v>
      </c>
      <c r="AY123">
        <v>0</v>
      </c>
      <c r="AZ123">
        <v>0</v>
      </c>
      <c r="BA123">
        <v>0</v>
      </c>
      <c r="BB123">
        <v>0</v>
      </c>
      <c r="BD123">
        <v>741</v>
      </c>
      <c r="BE123" t="s">
        <v>523</v>
      </c>
      <c r="BF123" t="s">
        <v>524</v>
      </c>
      <c r="BG123" t="s">
        <v>525</v>
      </c>
      <c r="BH123" t="s">
        <v>526</v>
      </c>
      <c r="BI123" t="s">
        <v>526</v>
      </c>
    </row>
    <row r="124" spans="3:62" x14ac:dyDescent="0.25">
      <c r="C124">
        <v>747</v>
      </c>
      <c r="D124">
        <v>0</v>
      </c>
      <c r="E124">
        <v>0</v>
      </c>
      <c r="F124">
        <v>0</v>
      </c>
      <c r="G124">
        <v>0</v>
      </c>
      <c r="H124">
        <v>0</v>
      </c>
      <c r="I124">
        <v>0</v>
      </c>
      <c r="J124">
        <v>0</v>
      </c>
      <c r="K124">
        <v>0</v>
      </c>
      <c r="L124">
        <v>0</v>
      </c>
      <c r="M124">
        <v>0</v>
      </c>
      <c r="N124">
        <v>0</v>
      </c>
      <c r="O124">
        <v>0</v>
      </c>
      <c r="P124">
        <v>4.7619047619047651E-2</v>
      </c>
      <c r="Q124">
        <v>0</v>
      </c>
      <c r="R124">
        <v>0</v>
      </c>
      <c r="S124">
        <v>0</v>
      </c>
      <c r="T124">
        <v>0</v>
      </c>
      <c r="U124">
        <v>0</v>
      </c>
      <c r="V124">
        <v>0</v>
      </c>
      <c r="W124">
        <v>0</v>
      </c>
      <c r="X124">
        <v>0</v>
      </c>
      <c r="Y124">
        <v>0</v>
      </c>
      <c r="Z124">
        <v>0</v>
      </c>
      <c r="AA124">
        <v>0</v>
      </c>
      <c r="AD124">
        <v>747</v>
      </c>
      <c r="AE124">
        <v>0</v>
      </c>
      <c r="AF124">
        <v>0</v>
      </c>
      <c r="AG124">
        <v>0</v>
      </c>
      <c r="AH124">
        <v>0</v>
      </c>
      <c r="AI124">
        <v>0</v>
      </c>
      <c r="AJ124">
        <v>0</v>
      </c>
      <c r="AK124">
        <v>0</v>
      </c>
      <c r="AL124">
        <v>0</v>
      </c>
      <c r="AM124">
        <v>0</v>
      </c>
      <c r="AN124">
        <v>0</v>
      </c>
      <c r="AO124">
        <v>0</v>
      </c>
      <c r="AP124">
        <v>0</v>
      </c>
      <c r="AQ124">
        <v>4.7619047619047651E-2</v>
      </c>
      <c r="AR124">
        <v>0</v>
      </c>
      <c r="AS124">
        <v>0</v>
      </c>
      <c r="AT124">
        <v>0</v>
      </c>
      <c r="AU124">
        <v>0</v>
      </c>
      <c r="AV124">
        <v>0</v>
      </c>
      <c r="AW124">
        <v>0</v>
      </c>
      <c r="AX124">
        <v>0</v>
      </c>
      <c r="AY124">
        <v>0</v>
      </c>
      <c r="AZ124">
        <v>0</v>
      </c>
      <c r="BA124">
        <v>0</v>
      </c>
      <c r="BB124">
        <v>0</v>
      </c>
      <c r="BD124">
        <v>747</v>
      </c>
      <c r="BE124" t="s">
        <v>527</v>
      </c>
      <c r="BF124" t="s">
        <v>528</v>
      </c>
      <c r="BG124" t="s">
        <v>529</v>
      </c>
      <c r="BH124" t="s">
        <v>530</v>
      </c>
      <c r="BI124" t="s">
        <v>530</v>
      </c>
    </row>
    <row r="125" spans="3:62" x14ac:dyDescent="0.25">
      <c r="C125">
        <v>751</v>
      </c>
      <c r="D125">
        <v>0</v>
      </c>
      <c r="E125">
        <v>0</v>
      </c>
      <c r="F125">
        <v>0</v>
      </c>
      <c r="G125">
        <v>0</v>
      </c>
      <c r="H125">
        <v>0</v>
      </c>
      <c r="I125">
        <v>0</v>
      </c>
      <c r="J125">
        <v>0</v>
      </c>
      <c r="K125">
        <v>0</v>
      </c>
      <c r="L125">
        <v>0</v>
      </c>
      <c r="M125">
        <v>0</v>
      </c>
      <c r="N125">
        <v>0</v>
      </c>
      <c r="O125">
        <v>0</v>
      </c>
      <c r="P125">
        <v>0</v>
      </c>
      <c r="Q125">
        <v>0</v>
      </c>
      <c r="R125">
        <v>4.8484848484848485E-2</v>
      </c>
      <c r="S125">
        <v>0</v>
      </c>
      <c r="T125">
        <v>0</v>
      </c>
      <c r="U125">
        <v>0</v>
      </c>
      <c r="V125">
        <v>0</v>
      </c>
      <c r="W125">
        <v>0</v>
      </c>
      <c r="X125">
        <v>0</v>
      </c>
      <c r="Y125">
        <v>0</v>
      </c>
      <c r="Z125">
        <v>0</v>
      </c>
      <c r="AA125">
        <v>0</v>
      </c>
      <c r="AD125">
        <v>751</v>
      </c>
      <c r="AE125">
        <v>0</v>
      </c>
      <c r="AF125">
        <v>0</v>
      </c>
      <c r="AG125">
        <v>0</v>
      </c>
      <c r="AH125">
        <v>0</v>
      </c>
      <c r="AI125">
        <v>0</v>
      </c>
      <c r="AJ125">
        <v>0</v>
      </c>
      <c r="AK125">
        <v>0</v>
      </c>
      <c r="AL125">
        <v>0</v>
      </c>
      <c r="AM125">
        <v>0</v>
      </c>
      <c r="AN125">
        <v>0</v>
      </c>
      <c r="AO125">
        <v>0</v>
      </c>
      <c r="AP125">
        <v>0</v>
      </c>
      <c r="AQ125">
        <v>0</v>
      </c>
      <c r="AR125">
        <v>0</v>
      </c>
      <c r="AS125">
        <v>4.8484848484848485E-2</v>
      </c>
      <c r="AT125">
        <v>0</v>
      </c>
      <c r="AU125">
        <v>0</v>
      </c>
      <c r="AV125">
        <v>0</v>
      </c>
      <c r="AW125">
        <v>0</v>
      </c>
      <c r="AX125">
        <v>0</v>
      </c>
      <c r="AY125">
        <v>0</v>
      </c>
      <c r="AZ125">
        <v>0</v>
      </c>
      <c r="BA125">
        <v>0</v>
      </c>
      <c r="BB125">
        <v>0</v>
      </c>
      <c r="BD125">
        <v>751</v>
      </c>
      <c r="BE125" t="s">
        <v>531</v>
      </c>
      <c r="BF125" t="s">
        <v>532</v>
      </c>
      <c r="BG125" t="s">
        <v>533</v>
      </c>
      <c r="BH125" t="s">
        <v>534</v>
      </c>
      <c r="BI125" t="s">
        <v>668</v>
      </c>
    </row>
    <row r="126" spans="3:62" x14ac:dyDescent="0.25">
      <c r="C126">
        <v>754</v>
      </c>
      <c r="D126">
        <v>0</v>
      </c>
      <c r="E126">
        <v>0</v>
      </c>
      <c r="F126">
        <v>0</v>
      </c>
      <c r="G126">
        <v>0</v>
      </c>
      <c r="H126">
        <v>0</v>
      </c>
      <c r="I126">
        <v>0</v>
      </c>
      <c r="J126">
        <v>0</v>
      </c>
      <c r="K126">
        <v>0</v>
      </c>
      <c r="L126">
        <v>0</v>
      </c>
      <c r="M126">
        <v>0</v>
      </c>
      <c r="N126">
        <v>0</v>
      </c>
      <c r="O126">
        <v>0</v>
      </c>
      <c r="P126">
        <v>0</v>
      </c>
      <c r="Q126">
        <v>0</v>
      </c>
      <c r="R126">
        <v>4.8484848484848485E-2</v>
      </c>
      <c r="S126">
        <v>0</v>
      </c>
      <c r="T126">
        <v>0</v>
      </c>
      <c r="U126">
        <v>0</v>
      </c>
      <c r="V126">
        <v>0</v>
      </c>
      <c r="W126">
        <v>0</v>
      </c>
      <c r="X126">
        <v>0</v>
      </c>
      <c r="Y126">
        <v>0</v>
      </c>
      <c r="Z126">
        <v>0</v>
      </c>
      <c r="AA126">
        <v>0</v>
      </c>
      <c r="AD126">
        <v>754</v>
      </c>
      <c r="AE126">
        <v>0</v>
      </c>
      <c r="AF126">
        <v>0</v>
      </c>
      <c r="AG126">
        <v>0</v>
      </c>
      <c r="AH126">
        <v>0</v>
      </c>
      <c r="AI126">
        <v>0</v>
      </c>
      <c r="AJ126">
        <v>0</v>
      </c>
      <c r="AK126">
        <v>0</v>
      </c>
      <c r="AL126">
        <v>0</v>
      </c>
      <c r="AM126">
        <v>0</v>
      </c>
      <c r="AN126">
        <v>0</v>
      </c>
      <c r="AO126">
        <v>0</v>
      </c>
      <c r="AP126">
        <v>0</v>
      </c>
      <c r="AQ126">
        <v>0</v>
      </c>
      <c r="AR126">
        <v>0</v>
      </c>
      <c r="AS126">
        <v>4.8484848484848485E-2</v>
      </c>
      <c r="AT126">
        <v>0</v>
      </c>
      <c r="AU126">
        <v>0</v>
      </c>
      <c r="AV126">
        <v>0</v>
      </c>
      <c r="AW126">
        <v>0</v>
      </c>
      <c r="AX126">
        <v>0</v>
      </c>
      <c r="AY126">
        <v>0</v>
      </c>
      <c r="AZ126">
        <v>0</v>
      </c>
      <c r="BA126">
        <v>0</v>
      </c>
      <c r="BB126">
        <v>0</v>
      </c>
      <c r="BD126">
        <v>754</v>
      </c>
      <c r="BE126" t="s">
        <v>789</v>
      </c>
      <c r="BF126" t="s">
        <v>790</v>
      </c>
      <c r="BG126" t="s">
        <v>791</v>
      </c>
      <c r="BH126" t="s">
        <v>792</v>
      </c>
      <c r="BI126" t="s">
        <v>792</v>
      </c>
    </row>
    <row r="127" spans="3:62" x14ac:dyDescent="0.25">
      <c r="C127">
        <v>773</v>
      </c>
      <c r="D127">
        <v>0</v>
      </c>
      <c r="E127">
        <v>0</v>
      </c>
      <c r="F127">
        <v>0</v>
      </c>
      <c r="G127">
        <v>0</v>
      </c>
      <c r="H127">
        <v>0</v>
      </c>
      <c r="I127">
        <v>0</v>
      </c>
      <c r="J127">
        <v>0</v>
      </c>
      <c r="K127">
        <v>0</v>
      </c>
      <c r="L127">
        <v>3.0651340996168581E-2</v>
      </c>
      <c r="M127">
        <v>0</v>
      </c>
      <c r="N127">
        <v>0</v>
      </c>
      <c r="O127">
        <v>0</v>
      </c>
      <c r="P127">
        <v>0</v>
      </c>
      <c r="Q127">
        <v>0</v>
      </c>
      <c r="R127">
        <v>0</v>
      </c>
      <c r="S127">
        <v>0</v>
      </c>
      <c r="T127">
        <v>0</v>
      </c>
      <c r="U127">
        <v>0</v>
      </c>
      <c r="V127">
        <v>0</v>
      </c>
      <c r="W127">
        <v>0</v>
      </c>
      <c r="X127">
        <v>0</v>
      </c>
      <c r="Y127">
        <v>0</v>
      </c>
      <c r="Z127">
        <v>0</v>
      </c>
      <c r="AA127">
        <v>0</v>
      </c>
      <c r="AD127">
        <v>773</v>
      </c>
      <c r="AE127">
        <v>0</v>
      </c>
      <c r="AF127">
        <v>0</v>
      </c>
      <c r="AG127">
        <v>0</v>
      </c>
      <c r="AH127">
        <v>0</v>
      </c>
      <c r="AI127">
        <v>0</v>
      </c>
      <c r="AJ127">
        <v>0</v>
      </c>
      <c r="AK127">
        <v>0</v>
      </c>
      <c r="AL127">
        <v>0</v>
      </c>
      <c r="AM127">
        <v>3.0651340996168581E-2</v>
      </c>
      <c r="AN127">
        <v>0</v>
      </c>
      <c r="AO127">
        <v>0</v>
      </c>
      <c r="AP127">
        <v>0</v>
      </c>
      <c r="AQ127">
        <v>0</v>
      </c>
      <c r="AR127">
        <v>0</v>
      </c>
      <c r="AS127">
        <v>0</v>
      </c>
      <c r="AT127">
        <v>0</v>
      </c>
      <c r="AU127">
        <v>0</v>
      </c>
      <c r="AV127">
        <v>0</v>
      </c>
      <c r="AW127">
        <v>0</v>
      </c>
      <c r="AX127">
        <v>0</v>
      </c>
      <c r="AY127">
        <v>0</v>
      </c>
      <c r="AZ127">
        <v>0</v>
      </c>
      <c r="BA127">
        <v>0</v>
      </c>
      <c r="BB127">
        <v>0</v>
      </c>
      <c r="BD127">
        <v>773</v>
      </c>
      <c r="BE127" t="s">
        <v>535</v>
      </c>
      <c r="BF127" t="s">
        <v>536</v>
      </c>
      <c r="BG127" t="s">
        <v>537</v>
      </c>
      <c r="BH127" t="s">
        <v>538</v>
      </c>
      <c r="BI127" t="s">
        <v>669</v>
      </c>
    </row>
    <row r="128" spans="3:62" x14ac:dyDescent="0.25">
      <c r="C128">
        <v>804</v>
      </c>
      <c r="D128">
        <v>0</v>
      </c>
      <c r="E128">
        <v>0</v>
      </c>
      <c r="F128">
        <v>0</v>
      </c>
      <c r="G128">
        <v>0</v>
      </c>
      <c r="H128">
        <v>0</v>
      </c>
      <c r="I128">
        <v>0</v>
      </c>
      <c r="J128">
        <v>0</v>
      </c>
      <c r="K128">
        <v>0</v>
      </c>
      <c r="L128">
        <v>0</v>
      </c>
      <c r="M128">
        <v>0</v>
      </c>
      <c r="N128">
        <v>0</v>
      </c>
      <c r="O128">
        <v>0</v>
      </c>
      <c r="P128">
        <v>0</v>
      </c>
      <c r="Q128">
        <v>0</v>
      </c>
      <c r="R128">
        <v>0</v>
      </c>
      <c r="S128">
        <v>0</v>
      </c>
      <c r="T128">
        <v>0</v>
      </c>
      <c r="U128">
        <v>0</v>
      </c>
      <c r="V128">
        <v>0</v>
      </c>
      <c r="W128">
        <v>5.0632911392405063E-2</v>
      </c>
      <c r="X128">
        <v>0</v>
      </c>
      <c r="Y128">
        <v>0</v>
      </c>
      <c r="Z128">
        <v>0</v>
      </c>
      <c r="AA128">
        <v>0</v>
      </c>
      <c r="AD128">
        <v>804</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5.0632911392405063E-2</v>
      </c>
      <c r="AY128">
        <v>0</v>
      </c>
      <c r="AZ128">
        <v>0</v>
      </c>
      <c r="BA128">
        <v>0</v>
      </c>
      <c r="BB128">
        <v>0</v>
      </c>
      <c r="BD128">
        <v>804</v>
      </c>
      <c r="BE128" t="s">
        <v>539</v>
      </c>
      <c r="BF128" t="s">
        <v>540</v>
      </c>
      <c r="BG128" t="s">
        <v>541</v>
      </c>
      <c r="BH128" t="s">
        <v>542</v>
      </c>
      <c r="BI128" t="s">
        <v>542</v>
      </c>
    </row>
    <row r="129" spans="3:62" x14ac:dyDescent="0.25">
      <c r="C129">
        <v>816</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4.7904191616766456E-2</v>
      </c>
      <c r="Z129">
        <v>0</v>
      </c>
      <c r="AA129">
        <v>0</v>
      </c>
      <c r="AD129">
        <v>816</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4.7904191616766456E-2</v>
      </c>
      <c r="BA129">
        <v>0</v>
      </c>
      <c r="BB129">
        <v>0</v>
      </c>
      <c r="BD129">
        <v>816</v>
      </c>
      <c r="BE129" t="s">
        <v>543</v>
      </c>
      <c r="BF129" t="s">
        <v>544</v>
      </c>
      <c r="BG129" t="s">
        <v>545</v>
      </c>
      <c r="BH129" t="s">
        <v>546</v>
      </c>
      <c r="BI129" t="s">
        <v>546</v>
      </c>
    </row>
    <row r="130" spans="3:62" x14ac:dyDescent="0.25">
      <c r="C130">
        <v>835</v>
      </c>
      <c r="D130">
        <v>4.2105263157894687E-2</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D130">
        <v>835</v>
      </c>
      <c r="AE130">
        <v>4.2105263157894687E-2</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D130">
        <v>835</v>
      </c>
      <c r="BE130" t="s">
        <v>550</v>
      </c>
      <c r="BF130" t="s">
        <v>551</v>
      </c>
      <c r="BG130" t="s">
        <v>552</v>
      </c>
      <c r="BH130" t="s">
        <v>553</v>
      </c>
      <c r="BI130" t="s">
        <v>553</v>
      </c>
    </row>
    <row r="131" spans="3:62" x14ac:dyDescent="0.25">
      <c r="C131">
        <v>838</v>
      </c>
      <c r="D131">
        <v>4.2105263157894687E-2</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D131">
        <v>838</v>
      </c>
      <c r="AE131">
        <v>4.2105263157894687E-2</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D131">
        <v>838</v>
      </c>
      <c r="BE131" t="s">
        <v>554</v>
      </c>
      <c r="BF131" t="s">
        <v>555</v>
      </c>
      <c r="BG131" t="s">
        <v>556</v>
      </c>
      <c r="BH131" t="s">
        <v>557</v>
      </c>
      <c r="BI131" t="s">
        <v>557</v>
      </c>
    </row>
    <row r="132" spans="3:62" x14ac:dyDescent="0.25">
      <c r="C132">
        <v>839</v>
      </c>
      <c r="D132">
        <v>0</v>
      </c>
      <c r="E132">
        <v>0</v>
      </c>
      <c r="F132">
        <v>0</v>
      </c>
      <c r="G132">
        <v>0</v>
      </c>
      <c r="H132">
        <v>0</v>
      </c>
      <c r="I132">
        <v>0</v>
      </c>
      <c r="J132">
        <v>5.6737588652482268E-2</v>
      </c>
      <c r="K132">
        <v>0</v>
      </c>
      <c r="L132">
        <v>0</v>
      </c>
      <c r="M132">
        <v>0</v>
      </c>
      <c r="N132">
        <v>0</v>
      </c>
      <c r="O132">
        <v>0</v>
      </c>
      <c r="P132">
        <v>0</v>
      </c>
      <c r="Q132">
        <v>0</v>
      </c>
      <c r="R132">
        <v>0</v>
      </c>
      <c r="S132">
        <v>0</v>
      </c>
      <c r="T132">
        <v>0</v>
      </c>
      <c r="U132">
        <v>0</v>
      </c>
      <c r="V132">
        <v>0</v>
      </c>
      <c r="W132">
        <v>0</v>
      </c>
      <c r="X132">
        <v>0</v>
      </c>
      <c r="Y132">
        <v>0</v>
      </c>
      <c r="Z132">
        <v>0</v>
      </c>
      <c r="AA132">
        <v>0</v>
      </c>
      <c r="AD132">
        <v>839</v>
      </c>
      <c r="AE132">
        <v>0</v>
      </c>
      <c r="AF132">
        <v>0</v>
      </c>
      <c r="AG132">
        <v>0</v>
      </c>
      <c r="AH132">
        <v>0</v>
      </c>
      <c r="AI132">
        <v>0</v>
      </c>
      <c r="AJ132">
        <v>0</v>
      </c>
      <c r="AK132">
        <v>5.6737588652482268E-2</v>
      </c>
      <c r="AL132">
        <v>0</v>
      </c>
      <c r="AM132">
        <v>0</v>
      </c>
      <c r="AN132">
        <v>0</v>
      </c>
      <c r="AO132">
        <v>0</v>
      </c>
      <c r="AP132">
        <v>0</v>
      </c>
      <c r="AQ132">
        <v>0</v>
      </c>
      <c r="AR132">
        <v>0</v>
      </c>
      <c r="AS132">
        <v>0</v>
      </c>
      <c r="AT132">
        <v>0</v>
      </c>
      <c r="AU132">
        <v>0</v>
      </c>
      <c r="AV132">
        <v>0</v>
      </c>
      <c r="AW132">
        <v>0</v>
      </c>
      <c r="AX132">
        <v>0</v>
      </c>
      <c r="AY132">
        <v>0</v>
      </c>
      <c r="AZ132">
        <v>0</v>
      </c>
      <c r="BA132">
        <v>0</v>
      </c>
      <c r="BB132">
        <v>0</v>
      </c>
      <c r="BD132">
        <v>839</v>
      </c>
      <c r="BE132" t="s">
        <v>793</v>
      </c>
      <c r="BF132" t="s">
        <v>794</v>
      </c>
      <c r="BG132" t="s">
        <v>513</v>
      </c>
      <c r="BH132" t="s">
        <v>795</v>
      </c>
      <c r="BI132" t="s">
        <v>796</v>
      </c>
    </row>
    <row r="133" spans="3:62" x14ac:dyDescent="0.25">
      <c r="C133">
        <v>840</v>
      </c>
      <c r="D133">
        <v>0</v>
      </c>
      <c r="E133">
        <v>0</v>
      </c>
      <c r="F133">
        <v>0</v>
      </c>
      <c r="G133">
        <v>0</v>
      </c>
      <c r="H133">
        <v>0</v>
      </c>
      <c r="I133">
        <v>0</v>
      </c>
      <c r="J133">
        <v>0</v>
      </c>
      <c r="K133">
        <v>0</v>
      </c>
      <c r="L133">
        <v>0</v>
      </c>
      <c r="M133">
        <v>0</v>
      </c>
      <c r="N133">
        <v>0</v>
      </c>
      <c r="O133">
        <v>0</v>
      </c>
      <c r="P133">
        <v>0</v>
      </c>
      <c r="Q133">
        <v>0</v>
      </c>
      <c r="R133">
        <v>4.8484848484848485E-2</v>
      </c>
      <c r="S133">
        <v>0</v>
      </c>
      <c r="T133">
        <v>0</v>
      </c>
      <c r="U133">
        <v>0</v>
      </c>
      <c r="V133">
        <v>0</v>
      </c>
      <c r="W133">
        <v>0</v>
      </c>
      <c r="X133">
        <v>0</v>
      </c>
      <c r="Y133">
        <v>0</v>
      </c>
      <c r="Z133">
        <v>0</v>
      </c>
      <c r="AA133">
        <v>0</v>
      </c>
      <c r="AD133">
        <v>840</v>
      </c>
      <c r="AE133">
        <v>0</v>
      </c>
      <c r="AF133">
        <v>0</v>
      </c>
      <c r="AG133">
        <v>0</v>
      </c>
      <c r="AH133">
        <v>0</v>
      </c>
      <c r="AI133">
        <v>0</v>
      </c>
      <c r="AJ133">
        <v>0</v>
      </c>
      <c r="AK133">
        <v>0</v>
      </c>
      <c r="AL133">
        <v>0</v>
      </c>
      <c r="AM133">
        <v>0</v>
      </c>
      <c r="AN133">
        <v>0</v>
      </c>
      <c r="AO133">
        <v>0</v>
      </c>
      <c r="AP133">
        <v>0</v>
      </c>
      <c r="AQ133">
        <v>0</v>
      </c>
      <c r="AR133">
        <v>0</v>
      </c>
      <c r="AS133">
        <v>4.8484848484848485E-2</v>
      </c>
      <c r="AT133">
        <v>0</v>
      </c>
      <c r="AU133">
        <v>0</v>
      </c>
      <c r="AV133">
        <v>0</v>
      </c>
      <c r="AW133">
        <v>0</v>
      </c>
      <c r="AX133">
        <v>0</v>
      </c>
      <c r="AY133">
        <v>0</v>
      </c>
      <c r="AZ133">
        <v>0</v>
      </c>
      <c r="BA133">
        <v>0</v>
      </c>
      <c r="BB133">
        <v>0</v>
      </c>
      <c r="BD133">
        <v>840</v>
      </c>
      <c r="BE133" t="s">
        <v>797</v>
      </c>
      <c r="BF133" t="s">
        <v>798</v>
      </c>
      <c r="BG133" t="s">
        <v>799</v>
      </c>
      <c r="BH133" t="s">
        <v>800</v>
      </c>
      <c r="BI133" t="s">
        <v>801</v>
      </c>
    </row>
    <row r="134" spans="3:62" x14ac:dyDescent="0.25">
      <c r="C134">
        <v>842</v>
      </c>
      <c r="D134">
        <v>0</v>
      </c>
      <c r="E134">
        <v>0</v>
      </c>
      <c r="F134">
        <v>0</v>
      </c>
      <c r="G134">
        <v>0</v>
      </c>
      <c r="H134">
        <v>0</v>
      </c>
      <c r="I134">
        <v>0</v>
      </c>
      <c r="J134">
        <v>0</v>
      </c>
      <c r="K134">
        <v>0</v>
      </c>
      <c r="L134">
        <v>0</v>
      </c>
      <c r="M134">
        <v>0</v>
      </c>
      <c r="N134">
        <v>0</v>
      </c>
      <c r="O134">
        <v>0</v>
      </c>
      <c r="P134">
        <v>0</v>
      </c>
      <c r="Q134">
        <v>3.9024390243902363E-2</v>
      </c>
      <c r="R134">
        <v>0</v>
      </c>
      <c r="S134">
        <v>0</v>
      </c>
      <c r="T134">
        <v>0</v>
      </c>
      <c r="U134">
        <v>0</v>
      </c>
      <c r="V134">
        <v>0</v>
      </c>
      <c r="W134">
        <v>0</v>
      </c>
      <c r="X134">
        <v>0</v>
      </c>
      <c r="Y134">
        <v>0</v>
      </c>
      <c r="Z134">
        <v>0</v>
      </c>
      <c r="AA134">
        <v>0</v>
      </c>
      <c r="AD134">
        <v>842</v>
      </c>
      <c r="AE134">
        <v>0</v>
      </c>
      <c r="AF134">
        <v>0</v>
      </c>
      <c r="AG134">
        <v>0</v>
      </c>
      <c r="AH134">
        <v>0</v>
      </c>
      <c r="AI134">
        <v>0</v>
      </c>
      <c r="AJ134">
        <v>0</v>
      </c>
      <c r="AK134">
        <v>0</v>
      </c>
      <c r="AL134">
        <v>0</v>
      </c>
      <c r="AM134">
        <v>0</v>
      </c>
      <c r="AN134">
        <v>0</v>
      </c>
      <c r="AO134">
        <v>0</v>
      </c>
      <c r="AP134">
        <v>0</v>
      </c>
      <c r="AQ134">
        <v>0</v>
      </c>
      <c r="AR134">
        <v>3.9024390243902363E-2</v>
      </c>
      <c r="AS134">
        <v>0</v>
      </c>
      <c r="AT134">
        <v>0</v>
      </c>
      <c r="AU134">
        <v>0</v>
      </c>
      <c r="AV134">
        <v>0</v>
      </c>
      <c r="AW134">
        <v>0</v>
      </c>
      <c r="AX134">
        <v>0</v>
      </c>
      <c r="AY134">
        <v>0</v>
      </c>
      <c r="AZ134">
        <v>0</v>
      </c>
      <c r="BA134">
        <v>0</v>
      </c>
      <c r="BB134">
        <v>0</v>
      </c>
      <c r="BD134">
        <v>842</v>
      </c>
      <c r="BE134" t="s">
        <v>558</v>
      </c>
      <c r="BF134" t="s">
        <v>559</v>
      </c>
      <c r="BG134" t="s">
        <v>560</v>
      </c>
      <c r="BH134" t="s">
        <v>561</v>
      </c>
      <c r="BI134" t="s">
        <v>562</v>
      </c>
    </row>
    <row r="135" spans="3:62" x14ac:dyDescent="0.25">
      <c r="C135">
        <v>846</v>
      </c>
      <c r="D135">
        <v>0</v>
      </c>
      <c r="E135">
        <v>0</v>
      </c>
      <c r="F135">
        <v>0</v>
      </c>
      <c r="G135">
        <v>0</v>
      </c>
      <c r="H135">
        <v>0</v>
      </c>
      <c r="I135">
        <v>0</v>
      </c>
      <c r="J135">
        <v>0</v>
      </c>
      <c r="K135">
        <v>0</v>
      </c>
      <c r="L135">
        <v>0</v>
      </c>
      <c r="M135">
        <v>0</v>
      </c>
      <c r="N135">
        <v>0</v>
      </c>
      <c r="O135">
        <v>0</v>
      </c>
      <c r="P135">
        <v>0</v>
      </c>
      <c r="Q135">
        <v>0</v>
      </c>
      <c r="R135">
        <v>0</v>
      </c>
      <c r="S135">
        <v>0</v>
      </c>
      <c r="T135">
        <v>0.10526315789473689</v>
      </c>
      <c r="U135">
        <v>0</v>
      </c>
      <c r="V135">
        <v>0</v>
      </c>
      <c r="W135">
        <v>0</v>
      </c>
      <c r="X135">
        <v>0</v>
      </c>
      <c r="Y135">
        <v>0</v>
      </c>
      <c r="Z135">
        <v>8.791208791208803E-2</v>
      </c>
      <c r="AA135">
        <v>0</v>
      </c>
      <c r="AD135">
        <v>846</v>
      </c>
      <c r="AE135">
        <v>0</v>
      </c>
      <c r="AF135">
        <v>0</v>
      </c>
      <c r="AG135">
        <v>0</v>
      </c>
      <c r="AH135">
        <v>0</v>
      </c>
      <c r="AI135">
        <v>0</v>
      </c>
      <c r="AJ135">
        <v>0</v>
      </c>
      <c r="AK135">
        <v>0</v>
      </c>
      <c r="AL135">
        <v>0</v>
      </c>
      <c r="AM135">
        <v>0</v>
      </c>
      <c r="AN135">
        <v>0</v>
      </c>
      <c r="AO135">
        <v>0</v>
      </c>
      <c r="AP135">
        <v>0</v>
      </c>
      <c r="AQ135">
        <v>0</v>
      </c>
      <c r="AR135">
        <v>0</v>
      </c>
      <c r="AS135">
        <v>0</v>
      </c>
      <c r="AT135">
        <v>0</v>
      </c>
      <c r="AU135">
        <v>0.10526315789473689</v>
      </c>
      <c r="AV135">
        <v>0</v>
      </c>
      <c r="AW135">
        <v>0</v>
      </c>
      <c r="AX135">
        <v>0</v>
      </c>
      <c r="AY135">
        <v>0</v>
      </c>
      <c r="AZ135">
        <v>0</v>
      </c>
      <c r="BA135">
        <v>8.791208791208803E-2</v>
      </c>
      <c r="BB135">
        <v>0</v>
      </c>
      <c r="BD135">
        <v>846</v>
      </c>
      <c r="BE135" t="s">
        <v>563</v>
      </c>
      <c r="BF135" t="s">
        <v>564</v>
      </c>
      <c r="BG135" t="s">
        <v>565</v>
      </c>
      <c r="BH135" t="s">
        <v>566</v>
      </c>
      <c r="BI135" t="s">
        <v>567</v>
      </c>
    </row>
    <row r="136" spans="3:62" x14ac:dyDescent="0.25">
      <c r="C136">
        <v>849</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2.1739130434782608E-2</v>
      </c>
      <c r="Y136">
        <v>0</v>
      </c>
      <c r="Z136">
        <v>0</v>
      </c>
      <c r="AA136">
        <v>0</v>
      </c>
      <c r="AD136">
        <v>849</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2.1739130434782608E-2</v>
      </c>
      <c r="AZ136">
        <v>0</v>
      </c>
      <c r="BA136">
        <v>0</v>
      </c>
      <c r="BB136">
        <v>0</v>
      </c>
      <c r="BD136">
        <v>849</v>
      </c>
      <c r="BE136" t="s">
        <v>568</v>
      </c>
      <c r="BF136" t="s">
        <v>569</v>
      </c>
      <c r="BG136" t="s">
        <v>570</v>
      </c>
      <c r="BH136" t="s">
        <v>571</v>
      </c>
      <c r="BI136" t="s">
        <v>572</v>
      </c>
    </row>
    <row r="137" spans="3:62" x14ac:dyDescent="0.25">
      <c r="C137">
        <v>869</v>
      </c>
      <c r="D137">
        <v>0</v>
      </c>
      <c r="E137">
        <v>0</v>
      </c>
      <c r="F137">
        <v>0</v>
      </c>
      <c r="G137">
        <v>0</v>
      </c>
      <c r="H137">
        <v>0</v>
      </c>
      <c r="I137">
        <v>0.11428571428571428</v>
      </c>
      <c r="J137">
        <v>0</v>
      </c>
      <c r="K137">
        <v>0</v>
      </c>
      <c r="L137">
        <v>0</v>
      </c>
      <c r="M137">
        <v>0</v>
      </c>
      <c r="N137">
        <v>0</v>
      </c>
      <c r="O137">
        <v>0</v>
      </c>
      <c r="P137">
        <v>0</v>
      </c>
      <c r="Q137">
        <v>0</v>
      </c>
      <c r="R137">
        <v>0</v>
      </c>
      <c r="S137">
        <v>0</v>
      </c>
      <c r="T137">
        <v>0</v>
      </c>
      <c r="U137">
        <v>0</v>
      </c>
      <c r="V137">
        <v>0</v>
      </c>
      <c r="W137">
        <v>0</v>
      </c>
      <c r="X137">
        <v>0</v>
      </c>
      <c r="Y137">
        <v>0</v>
      </c>
      <c r="Z137">
        <v>0</v>
      </c>
      <c r="AA137">
        <v>0</v>
      </c>
      <c r="AD137">
        <v>869</v>
      </c>
      <c r="AE137">
        <v>0</v>
      </c>
      <c r="AF137">
        <v>0</v>
      </c>
      <c r="AG137">
        <v>0</v>
      </c>
      <c r="AH137">
        <v>0</v>
      </c>
      <c r="AI137">
        <v>0</v>
      </c>
      <c r="AJ137">
        <v>0.11428571428571428</v>
      </c>
      <c r="AK137">
        <v>0</v>
      </c>
      <c r="AL137">
        <v>0</v>
      </c>
      <c r="AM137">
        <v>0</v>
      </c>
      <c r="AN137">
        <v>0</v>
      </c>
      <c r="AO137">
        <v>0</v>
      </c>
      <c r="AP137">
        <v>0</v>
      </c>
      <c r="AQ137">
        <v>0</v>
      </c>
      <c r="AR137">
        <v>0</v>
      </c>
      <c r="AS137">
        <v>0</v>
      </c>
      <c r="AT137">
        <v>0</v>
      </c>
      <c r="AU137">
        <v>0</v>
      </c>
      <c r="AV137">
        <v>0</v>
      </c>
      <c r="AW137">
        <v>0</v>
      </c>
      <c r="AX137">
        <v>0</v>
      </c>
      <c r="AY137">
        <v>0</v>
      </c>
      <c r="AZ137">
        <v>0</v>
      </c>
      <c r="BA137">
        <v>0</v>
      </c>
      <c r="BB137">
        <v>0</v>
      </c>
      <c r="BD137">
        <v>869</v>
      </c>
      <c r="BE137" t="s">
        <v>573</v>
      </c>
      <c r="BF137" t="s">
        <v>574</v>
      </c>
      <c r="BG137" t="s">
        <v>575</v>
      </c>
      <c r="BH137" t="s">
        <v>576</v>
      </c>
      <c r="BI137" t="s">
        <v>577</v>
      </c>
    </row>
    <row r="138" spans="3:62" x14ac:dyDescent="0.25">
      <c r="C138">
        <v>872</v>
      </c>
      <c r="D138">
        <v>4.2105263157894687E-2</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D138">
        <v>872</v>
      </c>
      <c r="AE138">
        <v>4.2105263157894687E-2</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D138">
        <v>872</v>
      </c>
      <c r="BE138" t="s">
        <v>578</v>
      </c>
      <c r="BF138" t="s">
        <v>579</v>
      </c>
      <c r="BG138" t="s">
        <v>580</v>
      </c>
      <c r="BH138" t="s">
        <v>581</v>
      </c>
      <c r="BI138" t="s">
        <v>582</v>
      </c>
    </row>
    <row r="139" spans="3:62" x14ac:dyDescent="0.25">
      <c r="C139">
        <v>883</v>
      </c>
      <c r="D139">
        <v>0</v>
      </c>
      <c r="E139">
        <v>0</v>
      </c>
      <c r="F139">
        <v>0</v>
      </c>
      <c r="G139">
        <v>0</v>
      </c>
      <c r="H139">
        <v>0</v>
      </c>
      <c r="I139">
        <v>0</v>
      </c>
      <c r="J139">
        <v>0</v>
      </c>
      <c r="K139">
        <v>0</v>
      </c>
      <c r="L139">
        <v>0</v>
      </c>
      <c r="M139">
        <v>0</v>
      </c>
      <c r="N139">
        <v>0</v>
      </c>
      <c r="O139">
        <v>0</v>
      </c>
      <c r="P139">
        <v>0</v>
      </c>
      <c r="Q139">
        <v>0</v>
      </c>
      <c r="R139">
        <v>0</v>
      </c>
      <c r="S139">
        <v>3.5087719298245626E-2</v>
      </c>
      <c r="T139">
        <v>0</v>
      </c>
      <c r="U139">
        <v>3.7558685446009377E-2</v>
      </c>
      <c r="V139">
        <v>0</v>
      </c>
      <c r="W139">
        <v>0</v>
      </c>
      <c r="X139">
        <v>0</v>
      </c>
      <c r="Y139">
        <v>0</v>
      </c>
      <c r="Z139">
        <v>0</v>
      </c>
      <c r="AA139">
        <v>0</v>
      </c>
      <c r="AD139">
        <v>883</v>
      </c>
      <c r="AE139">
        <v>0</v>
      </c>
      <c r="AF139">
        <v>0</v>
      </c>
      <c r="AG139">
        <v>0</v>
      </c>
      <c r="AH139">
        <v>0</v>
      </c>
      <c r="AI139">
        <v>0</v>
      </c>
      <c r="AJ139">
        <v>0</v>
      </c>
      <c r="AK139">
        <v>0</v>
      </c>
      <c r="AL139">
        <v>0</v>
      </c>
      <c r="AM139">
        <v>0</v>
      </c>
      <c r="AN139">
        <v>0</v>
      </c>
      <c r="AO139">
        <v>0</v>
      </c>
      <c r="AP139">
        <v>0</v>
      </c>
      <c r="AQ139">
        <v>0</v>
      </c>
      <c r="AR139">
        <v>0</v>
      </c>
      <c r="AS139">
        <v>0</v>
      </c>
      <c r="AT139">
        <v>3.5087719298245626E-2</v>
      </c>
      <c r="AU139">
        <v>0</v>
      </c>
      <c r="AV139">
        <v>3.7558685446009377E-2</v>
      </c>
      <c r="AW139">
        <v>0</v>
      </c>
      <c r="AX139">
        <v>0</v>
      </c>
      <c r="AY139">
        <v>0</v>
      </c>
      <c r="AZ139">
        <v>0</v>
      </c>
      <c r="BA139">
        <v>0</v>
      </c>
      <c r="BB139">
        <v>0</v>
      </c>
      <c r="BD139">
        <v>883</v>
      </c>
      <c r="BE139" t="s">
        <v>583</v>
      </c>
      <c r="BF139" t="s">
        <v>584</v>
      </c>
      <c r="BG139" t="s">
        <v>585</v>
      </c>
      <c r="BH139" t="s">
        <v>586</v>
      </c>
      <c r="BI139" t="s">
        <v>586</v>
      </c>
    </row>
    <row r="140" spans="3:62" x14ac:dyDescent="0.25">
      <c r="C140">
        <v>898</v>
      </c>
      <c r="D140">
        <v>0.21052631578947342</v>
      </c>
      <c r="E140">
        <v>0.22641509433962276</v>
      </c>
      <c r="F140">
        <v>0.18691588785046737</v>
      </c>
      <c r="G140">
        <v>0.19999999999999998</v>
      </c>
      <c r="H140">
        <v>0.18791946308724838</v>
      </c>
      <c r="I140">
        <v>0.22857142857142856</v>
      </c>
      <c r="J140">
        <v>0.19858156028368792</v>
      </c>
      <c r="K140">
        <v>0.19801980198019803</v>
      </c>
      <c r="L140">
        <v>0.19923371647509588</v>
      </c>
      <c r="M140">
        <v>0.21052631578947373</v>
      </c>
      <c r="N140">
        <v>0.19047619047619049</v>
      </c>
      <c r="O140">
        <v>0.21978021978022008</v>
      </c>
      <c r="P140">
        <v>0.1904761904761906</v>
      </c>
      <c r="Q140">
        <v>0.21463414634146316</v>
      </c>
      <c r="R140">
        <v>0.2181818181818182</v>
      </c>
      <c r="S140">
        <v>0.21052631578947373</v>
      </c>
      <c r="T140">
        <v>0.21052631578947378</v>
      </c>
      <c r="U140">
        <v>0.20657276995305157</v>
      </c>
      <c r="V140">
        <v>0.22222222222222215</v>
      </c>
      <c r="W140">
        <v>0.20253164556962025</v>
      </c>
      <c r="X140">
        <v>0.21739130434782608</v>
      </c>
      <c r="Y140">
        <v>0.21556886227544911</v>
      </c>
      <c r="Z140">
        <v>0.21978021978022008</v>
      </c>
      <c r="AA140">
        <v>0.20657276995305165</v>
      </c>
      <c r="AD140">
        <v>898</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D140" s="3">
        <v>898</v>
      </c>
      <c r="BE140" s="3" t="s">
        <v>591</v>
      </c>
      <c r="BF140" s="3" t="s">
        <v>592</v>
      </c>
      <c r="BG140" s="3" t="s">
        <v>593</v>
      </c>
      <c r="BH140" s="3" t="s">
        <v>594</v>
      </c>
      <c r="BI140" s="3" t="s">
        <v>595</v>
      </c>
      <c r="BJ140" s="3"/>
    </row>
    <row r="141" spans="3:62" x14ac:dyDescent="0.25">
      <c r="C141">
        <v>906</v>
      </c>
      <c r="D141">
        <v>0</v>
      </c>
      <c r="E141">
        <v>0</v>
      </c>
      <c r="F141">
        <v>0</v>
      </c>
      <c r="G141">
        <v>0</v>
      </c>
      <c r="H141">
        <v>0</v>
      </c>
      <c r="I141">
        <v>0</v>
      </c>
      <c r="J141">
        <v>0</v>
      </c>
      <c r="K141">
        <v>0</v>
      </c>
      <c r="L141">
        <v>0</v>
      </c>
      <c r="M141">
        <v>0</v>
      </c>
      <c r="N141">
        <v>0</v>
      </c>
      <c r="O141">
        <v>0</v>
      </c>
      <c r="P141">
        <v>0</v>
      </c>
      <c r="Q141">
        <v>3.9024390243902363E-2</v>
      </c>
      <c r="R141">
        <v>0</v>
      </c>
      <c r="S141">
        <v>0</v>
      </c>
      <c r="T141">
        <v>0</v>
      </c>
      <c r="U141">
        <v>0</v>
      </c>
      <c r="V141">
        <v>0</v>
      </c>
      <c r="W141">
        <v>0</v>
      </c>
      <c r="X141">
        <v>0</v>
      </c>
      <c r="Y141">
        <v>0</v>
      </c>
      <c r="Z141">
        <v>0</v>
      </c>
      <c r="AA141">
        <v>0</v>
      </c>
      <c r="AD141">
        <v>906</v>
      </c>
      <c r="AE141">
        <v>0</v>
      </c>
      <c r="AF141">
        <v>0</v>
      </c>
      <c r="AG141">
        <v>0</v>
      </c>
      <c r="AH141">
        <v>0</v>
      </c>
      <c r="AI141">
        <v>0</v>
      </c>
      <c r="AJ141">
        <v>0</v>
      </c>
      <c r="AK141">
        <v>0</v>
      </c>
      <c r="AL141">
        <v>0</v>
      </c>
      <c r="AM141">
        <v>0</v>
      </c>
      <c r="AN141">
        <v>0</v>
      </c>
      <c r="AO141">
        <v>0</v>
      </c>
      <c r="AP141">
        <v>0</v>
      </c>
      <c r="AQ141">
        <v>0</v>
      </c>
      <c r="AR141">
        <v>3.9024390243902363E-2</v>
      </c>
      <c r="AS141">
        <v>0</v>
      </c>
      <c r="AT141">
        <v>0</v>
      </c>
      <c r="AU141">
        <v>0</v>
      </c>
      <c r="AV141">
        <v>0</v>
      </c>
      <c r="AW141">
        <v>0</v>
      </c>
      <c r="AX141">
        <v>0</v>
      </c>
      <c r="AY141">
        <v>0</v>
      </c>
      <c r="AZ141">
        <v>0</v>
      </c>
      <c r="BA141">
        <v>0</v>
      </c>
      <c r="BB141">
        <v>0</v>
      </c>
      <c r="BD141">
        <v>906</v>
      </c>
      <c r="BE141" t="s">
        <v>596</v>
      </c>
      <c r="BF141" t="s">
        <v>597</v>
      </c>
      <c r="BG141" t="s">
        <v>598</v>
      </c>
      <c r="BH141" t="s">
        <v>364</v>
      </c>
      <c r="BI141" t="s">
        <v>364</v>
      </c>
    </row>
    <row r="142" spans="3:62" x14ac:dyDescent="0.25">
      <c r="C142">
        <v>915</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3.7558685446009391E-2</v>
      </c>
      <c r="AD142">
        <v>915</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3.7558685446009391E-2</v>
      </c>
      <c r="BD142">
        <v>915</v>
      </c>
      <c r="BE142" t="s">
        <v>599</v>
      </c>
      <c r="BF142" t="s">
        <v>600</v>
      </c>
      <c r="BG142" t="s">
        <v>601</v>
      </c>
      <c r="BH142" t="s">
        <v>522</v>
      </c>
      <c r="BI142" t="s">
        <v>602</v>
      </c>
    </row>
    <row r="143" spans="3:62" x14ac:dyDescent="0.25">
      <c r="C143">
        <v>923</v>
      </c>
      <c r="D143">
        <v>0</v>
      </c>
      <c r="E143">
        <v>0</v>
      </c>
      <c r="F143">
        <v>0</v>
      </c>
      <c r="G143">
        <v>0</v>
      </c>
      <c r="H143">
        <v>0</v>
      </c>
      <c r="I143">
        <v>0</v>
      </c>
      <c r="J143">
        <v>0</v>
      </c>
      <c r="K143">
        <v>0</v>
      </c>
      <c r="L143">
        <v>0</v>
      </c>
      <c r="M143">
        <v>0</v>
      </c>
      <c r="N143">
        <v>0</v>
      </c>
      <c r="O143">
        <v>0</v>
      </c>
      <c r="P143">
        <v>0</v>
      </c>
      <c r="Q143">
        <v>0</v>
      </c>
      <c r="R143">
        <v>0</v>
      </c>
      <c r="S143">
        <v>3.5087719298245626E-2</v>
      </c>
      <c r="T143">
        <v>0</v>
      </c>
      <c r="U143">
        <v>3.7558685446009377E-2</v>
      </c>
      <c r="V143">
        <v>0</v>
      </c>
      <c r="W143">
        <v>0</v>
      </c>
      <c r="X143">
        <v>0</v>
      </c>
      <c r="Y143">
        <v>0</v>
      </c>
      <c r="Z143">
        <v>0</v>
      </c>
      <c r="AA143">
        <v>0</v>
      </c>
      <c r="AD143">
        <v>923</v>
      </c>
      <c r="AE143">
        <v>0</v>
      </c>
      <c r="AF143">
        <v>0</v>
      </c>
      <c r="AG143">
        <v>0</v>
      </c>
      <c r="AH143">
        <v>0</v>
      </c>
      <c r="AI143">
        <v>0</v>
      </c>
      <c r="AJ143">
        <v>0</v>
      </c>
      <c r="AK143">
        <v>0</v>
      </c>
      <c r="AL143">
        <v>0</v>
      </c>
      <c r="AM143">
        <v>0</v>
      </c>
      <c r="AN143">
        <v>0</v>
      </c>
      <c r="AO143">
        <v>0</v>
      </c>
      <c r="AP143">
        <v>0</v>
      </c>
      <c r="AQ143">
        <v>0</v>
      </c>
      <c r="AR143">
        <v>0</v>
      </c>
      <c r="AS143">
        <v>0</v>
      </c>
      <c r="AT143">
        <v>3.5087719298245626E-2</v>
      </c>
      <c r="AU143">
        <v>0</v>
      </c>
      <c r="AV143">
        <v>3.7558685446009377E-2</v>
      </c>
      <c r="AW143">
        <v>0</v>
      </c>
      <c r="AX143">
        <v>0</v>
      </c>
      <c r="AY143">
        <v>0</v>
      </c>
      <c r="AZ143">
        <v>0</v>
      </c>
      <c r="BA143">
        <v>0</v>
      </c>
      <c r="BB143">
        <v>0</v>
      </c>
      <c r="BD143">
        <v>923</v>
      </c>
      <c r="BE143" t="s">
        <v>603</v>
      </c>
      <c r="BF143" t="s">
        <v>604</v>
      </c>
      <c r="BG143" t="s">
        <v>605</v>
      </c>
      <c r="BH143" t="s">
        <v>606</v>
      </c>
      <c r="BI143" t="s">
        <v>606</v>
      </c>
    </row>
    <row r="144" spans="3:62" x14ac:dyDescent="0.25">
      <c r="C144">
        <v>959</v>
      </c>
      <c r="D144">
        <v>0</v>
      </c>
      <c r="E144">
        <v>0</v>
      </c>
      <c r="F144">
        <v>0</v>
      </c>
      <c r="G144">
        <v>0</v>
      </c>
      <c r="H144">
        <v>0</v>
      </c>
      <c r="I144">
        <v>0</v>
      </c>
      <c r="J144">
        <v>0</v>
      </c>
      <c r="K144">
        <v>0</v>
      </c>
      <c r="L144">
        <v>3.0651340996168581E-2</v>
      </c>
      <c r="M144">
        <v>0</v>
      </c>
      <c r="N144">
        <v>0</v>
      </c>
      <c r="O144">
        <v>0</v>
      </c>
      <c r="P144">
        <v>0</v>
      </c>
      <c r="Q144">
        <v>0</v>
      </c>
      <c r="R144">
        <v>0</v>
      </c>
      <c r="S144">
        <v>0</v>
      </c>
      <c r="T144">
        <v>0</v>
      </c>
      <c r="U144">
        <v>0</v>
      </c>
      <c r="V144">
        <v>0</v>
      </c>
      <c r="W144">
        <v>0</v>
      </c>
      <c r="X144">
        <v>0</v>
      </c>
      <c r="Y144">
        <v>0</v>
      </c>
      <c r="Z144">
        <v>0</v>
      </c>
      <c r="AA144">
        <v>0</v>
      </c>
      <c r="AD144">
        <v>959</v>
      </c>
      <c r="AE144">
        <v>0</v>
      </c>
      <c r="AF144">
        <v>0</v>
      </c>
      <c r="AG144">
        <v>0</v>
      </c>
      <c r="AH144">
        <v>0</v>
      </c>
      <c r="AI144">
        <v>0</v>
      </c>
      <c r="AJ144">
        <v>0</v>
      </c>
      <c r="AK144">
        <v>0</v>
      </c>
      <c r="AL144">
        <v>0</v>
      </c>
      <c r="AM144">
        <v>3.0651340996168581E-2</v>
      </c>
      <c r="AN144">
        <v>0</v>
      </c>
      <c r="AO144">
        <v>0</v>
      </c>
      <c r="AP144">
        <v>0</v>
      </c>
      <c r="AQ144">
        <v>0</v>
      </c>
      <c r="AR144">
        <v>0</v>
      </c>
      <c r="AS144">
        <v>0</v>
      </c>
      <c r="AT144">
        <v>0</v>
      </c>
      <c r="AU144">
        <v>0</v>
      </c>
      <c r="AV144">
        <v>0</v>
      </c>
      <c r="AW144">
        <v>0</v>
      </c>
      <c r="AX144">
        <v>0</v>
      </c>
      <c r="AY144">
        <v>0</v>
      </c>
      <c r="AZ144">
        <v>0</v>
      </c>
      <c r="BA144">
        <v>0</v>
      </c>
      <c r="BB144">
        <v>0</v>
      </c>
      <c r="BD144">
        <v>959</v>
      </c>
      <c r="BE144" t="s">
        <v>607</v>
      </c>
      <c r="BF144" t="s">
        <v>608</v>
      </c>
      <c r="BG144" t="s">
        <v>609</v>
      </c>
      <c r="BH144" t="s">
        <v>610</v>
      </c>
      <c r="BI144" t="s">
        <v>610</v>
      </c>
    </row>
    <row r="145" spans="3:62" x14ac:dyDescent="0.25">
      <c r="C145">
        <v>963</v>
      </c>
      <c r="D145">
        <v>4.2105263157894687E-2</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D145">
        <v>963</v>
      </c>
      <c r="AE145">
        <v>4.2105263157894687E-2</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D145">
        <v>963</v>
      </c>
      <c r="BE145" t="s">
        <v>611</v>
      </c>
      <c r="BF145" t="s">
        <v>612</v>
      </c>
      <c r="BG145" t="s">
        <v>613</v>
      </c>
    </row>
    <row r="146" spans="3:62" x14ac:dyDescent="0.25">
      <c r="C146">
        <v>1019</v>
      </c>
      <c r="D146">
        <v>0</v>
      </c>
      <c r="E146">
        <v>0</v>
      </c>
      <c r="F146">
        <v>0</v>
      </c>
      <c r="G146">
        <v>0</v>
      </c>
      <c r="H146">
        <v>0</v>
      </c>
      <c r="I146">
        <v>0</v>
      </c>
      <c r="J146">
        <v>0</v>
      </c>
      <c r="K146">
        <v>0</v>
      </c>
      <c r="L146">
        <v>0</v>
      </c>
      <c r="M146">
        <v>0</v>
      </c>
      <c r="N146">
        <v>0</v>
      </c>
      <c r="O146">
        <v>0</v>
      </c>
      <c r="P146">
        <v>0</v>
      </c>
      <c r="Q146">
        <v>3.9024390243902363E-2</v>
      </c>
      <c r="R146">
        <v>0</v>
      </c>
      <c r="S146">
        <v>0</v>
      </c>
      <c r="T146">
        <v>0</v>
      </c>
      <c r="U146">
        <v>0</v>
      </c>
      <c r="V146">
        <v>0</v>
      </c>
      <c r="W146">
        <v>0</v>
      </c>
      <c r="X146">
        <v>0</v>
      </c>
      <c r="Y146">
        <v>0</v>
      </c>
      <c r="Z146">
        <v>0</v>
      </c>
      <c r="AA146">
        <v>0</v>
      </c>
      <c r="AD146">
        <v>1019</v>
      </c>
      <c r="AE146">
        <v>0</v>
      </c>
      <c r="AF146">
        <v>0</v>
      </c>
      <c r="AG146">
        <v>0</v>
      </c>
      <c r="AH146">
        <v>0</v>
      </c>
      <c r="AI146">
        <v>0</v>
      </c>
      <c r="AJ146">
        <v>0</v>
      </c>
      <c r="AK146">
        <v>0</v>
      </c>
      <c r="AL146">
        <v>0</v>
      </c>
      <c r="AM146">
        <v>0</v>
      </c>
      <c r="AN146">
        <v>0</v>
      </c>
      <c r="AO146">
        <v>0</v>
      </c>
      <c r="AP146">
        <v>0</v>
      </c>
      <c r="AQ146">
        <v>0</v>
      </c>
      <c r="AR146">
        <v>3.9024390243902363E-2</v>
      </c>
      <c r="AS146">
        <v>0</v>
      </c>
      <c r="AT146">
        <v>0</v>
      </c>
      <c r="AU146">
        <v>0</v>
      </c>
      <c r="AV146">
        <v>0</v>
      </c>
      <c r="AW146">
        <v>0</v>
      </c>
      <c r="AX146">
        <v>0</v>
      </c>
      <c r="AY146">
        <v>0</v>
      </c>
      <c r="AZ146">
        <v>0</v>
      </c>
      <c r="BA146">
        <v>0</v>
      </c>
      <c r="BB146">
        <v>0</v>
      </c>
      <c r="BD146">
        <v>1019</v>
      </c>
      <c r="BE146" t="s">
        <v>614</v>
      </c>
      <c r="BF146" t="s">
        <v>615</v>
      </c>
      <c r="BG146" t="s">
        <v>616</v>
      </c>
      <c r="BH146" t="s">
        <v>617</v>
      </c>
      <c r="BI146" t="s">
        <v>670</v>
      </c>
    </row>
    <row r="147" spans="3:62" x14ac:dyDescent="0.25">
      <c r="C147">
        <v>1032</v>
      </c>
      <c r="D147">
        <v>0</v>
      </c>
      <c r="E147">
        <v>0</v>
      </c>
      <c r="F147">
        <v>0</v>
      </c>
      <c r="G147">
        <v>0</v>
      </c>
      <c r="H147">
        <v>0</v>
      </c>
      <c r="I147">
        <v>0</v>
      </c>
      <c r="J147">
        <v>0</v>
      </c>
      <c r="K147">
        <v>0</v>
      </c>
      <c r="L147">
        <v>0</v>
      </c>
      <c r="M147">
        <v>0</v>
      </c>
      <c r="N147">
        <v>0</v>
      </c>
      <c r="O147">
        <v>0</v>
      </c>
      <c r="P147">
        <v>0</v>
      </c>
      <c r="Q147">
        <v>0</v>
      </c>
      <c r="R147">
        <v>0</v>
      </c>
      <c r="S147">
        <v>0</v>
      </c>
      <c r="T147">
        <v>0</v>
      </c>
      <c r="U147">
        <v>0</v>
      </c>
      <c r="V147">
        <v>0</v>
      </c>
      <c r="W147">
        <v>5.0632911392405063E-2</v>
      </c>
      <c r="X147">
        <v>0</v>
      </c>
      <c r="Y147">
        <v>0</v>
      </c>
      <c r="Z147">
        <v>0</v>
      </c>
      <c r="AA147">
        <v>0</v>
      </c>
      <c r="AD147">
        <v>1032</v>
      </c>
      <c r="AE147" s="4">
        <v>0</v>
      </c>
      <c r="AF147" s="4">
        <v>0</v>
      </c>
      <c r="AG147" s="4">
        <v>0</v>
      </c>
      <c r="AH147" s="4">
        <v>0</v>
      </c>
      <c r="AI147" s="4">
        <v>0</v>
      </c>
      <c r="AJ147" s="4">
        <v>0</v>
      </c>
      <c r="AK147" s="4">
        <v>0</v>
      </c>
      <c r="AL147" s="4">
        <v>0</v>
      </c>
      <c r="AM147" s="4">
        <v>0</v>
      </c>
      <c r="AN147" s="4">
        <v>0</v>
      </c>
      <c r="AO147" s="4">
        <v>0</v>
      </c>
      <c r="AP147" s="4">
        <v>0</v>
      </c>
      <c r="AQ147" s="4">
        <v>0</v>
      </c>
      <c r="AR147" s="4">
        <v>0</v>
      </c>
      <c r="AS147" s="4">
        <v>0</v>
      </c>
      <c r="AT147" s="4">
        <v>0</v>
      </c>
      <c r="AU147" s="4">
        <v>0</v>
      </c>
      <c r="AV147" s="4">
        <v>0</v>
      </c>
      <c r="AW147" s="4">
        <v>0</v>
      </c>
      <c r="AX147" s="4">
        <v>0</v>
      </c>
      <c r="AY147" s="4">
        <v>0</v>
      </c>
      <c r="AZ147" s="4">
        <v>0</v>
      </c>
      <c r="BA147" s="4">
        <v>0</v>
      </c>
      <c r="BB147" s="4">
        <v>0</v>
      </c>
      <c r="BD147">
        <v>1032</v>
      </c>
      <c r="BE147" s="4" t="s">
        <v>671</v>
      </c>
      <c r="BF147" s="4" t="s">
        <v>672</v>
      </c>
      <c r="BG147" s="4" t="s">
        <v>673</v>
      </c>
      <c r="BH147" s="4"/>
      <c r="BI147" s="4"/>
      <c r="BJ147" s="4"/>
    </row>
    <row r="148" spans="3:62" x14ac:dyDescent="0.25">
      <c r="C148">
        <v>1034</v>
      </c>
      <c r="D148">
        <v>0</v>
      </c>
      <c r="E148">
        <v>0</v>
      </c>
      <c r="F148">
        <v>0</v>
      </c>
      <c r="G148">
        <v>0</v>
      </c>
      <c r="H148">
        <v>0</v>
      </c>
      <c r="I148">
        <v>0</v>
      </c>
      <c r="J148">
        <v>0</v>
      </c>
      <c r="K148">
        <v>0</v>
      </c>
      <c r="L148">
        <v>0</v>
      </c>
      <c r="M148">
        <v>0</v>
      </c>
      <c r="N148">
        <v>0</v>
      </c>
      <c r="O148">
        <v>8.791208791208803E-2</v>
      </c>
      <c r="P148">
        <v>0</v>
      </c>
      <c r="Q148">
        <v>0</v>
      </c>
      <c r="R148">
        <v>0</v>
      </c>
      <c r="S148">
        <v>0</v>
      </c>
      <c r="T148">
        <v>0</v>
      </c>
      <c r="U148">
        <v>0</v>
      </c>
      <c r="V148">
        <v>0</v>
      </c>
      <c r="W148">
        <v>0</v>
      </c>
      <c r="X148">
        <v>0</v>
      </c>
      <c r="Y148">
        <v>0</v>
      </c>
      <c r="Z148">
        <v>0</v>
      </c>
      <c r="AA148">
        <v>0</v>
      </c>
      <c r="AD148">
        <v>1034</v>
      </c>
      <c r="AE148" s="4">
        <v>0</v>
      </c>
      <c r="AF148" s="4">
        <v>0</v>
      </c>
      <c r="AG148" s="4">
        <v>0</v>
      </c>
      <c r="AH148" s="4">
        <v>0</v>
      </c>
      <c r="AI148" s="4">
        <v>0</v>
      </c>
      <c r="AJ148" s="4">
        <v>0</v>
      </c>
      <c r="AK148" s="4">
        <v>0</v>
      </c>
      <c r="AL148" s="4">
        <v>0</v>
      </c>
      <c r="AM148" s="4">
        <v>0</v>
      </c>
      <c r="AN148" s="4">
        <v>0</v>
      </c>
      <c r="AO148" s="4">
        <v>0</v>
      </c>
      <c r="AP148" s="4">
        <v>0</v>
      </c>
      <c r="AQ148" s="4">
        <v>0</v>
      </c>
      <c r="AR148" s="4">
        <v>0</v>
      </c>
      <c r="AS148" s="4">
        <v>0</v>
      </c>
      <c r="AT148" s="4">
        <v>0</v>
      </c>
      <c r="AU148" s="4">
        <v>0</v>
      </c>
      <c r="AV148" s="4">
        <v>0</v>
      </c>
      <c r="AW148" s="4">
        <v>0</v>
      </c>
      <c r="AX148" s="4">
        <v>0</v>
      </c>
      <c r="AY148" s="4">
        <v>0</v>
      </c>
      <c r="AZ148" s="4">
        <v>0</v>
      </c>
      <c r="BA148" s="4">
        <v>0</v>
      </c>
      <c r="BB148" s="4">
        <v>0</v>
      </c>
      <c r="BD148">
        <v>1034</v>
      </c>
      <c r="BE148" s="4" t="s">
        <v>674</v>
      </c>
      <c r="BF148" s="4" t="s">
        <v>675</v>
      </c>
      <c r="BG148" s="4" t="s">
        <v>676</v>
      </c>
      <c r="BH148" s="4"/>
      <c r="BI148" s="4"/>
      <c r="BJ148" s="4"/>
    </row>
    <row r="149" spans="3:62" x14ac:dyDescent="0.25">
      <c r="C149">
        <v>1038</v>
      </c>
      <c r="D149">
        <v>0</v>
      </c>
      <c r="E149">
        <v>0</v>
      </c>
      <c r="F149">
        <v>0</v>
      </c>
      <c r="G149">
        <v>0</v>
      </c>
      <c r="H149">
        <v>0</v>
      </c>
      <c r="I149">
        <v>0</v>
      </c>
      <c r="J149">
        <v>0</v>
      </c>
      <c r="K149">
        <v>0</v>
      </c>
      <c r="L149">
        <v>0</v>
      </c>
      <c r="M149">
        <v>0</v>
      </c>
      <c r="N149">
        <v>0</v>
      </c>
      <c r="O149">
        <v>0</v>
      </c>
      <c r="P149">
        <v>0</v>
      </c>
      <c r="Q149">
        <v>0</v>
      </c>
      <c r="R149">
        <v>0</v>
      </c>
      <c r="S149">
        <v>0</v>
      </c>
      <c r="T149">
        <v>0</v>
      </c>
      <c r="U149">
        <v>3.7558685446009377E-2</v>
      </c>
      <c r="V149">
        <v>0</v>
      </c>
      <c r="W149">
        <v>0</v>
      </c>
      <c r="X149">
        <v>0</v>
      </c>
      <c r="Y149">
        <v>0</v>
      </c>
      <c r="Z149">
        <v>0</v>
      </c>
      <c r="AA149">
        <v>0</v>
      </c>
      <c r="AD149">
        <v>1038</v>
      </c>
      <c r="AE149" s="4">
        <v>0</v>
      </c>
      <c r="AF149" s="4">
        <v>0</v>
      </c>
      <c r="AG149" s="4">
        <v>0</v>
      </c>
      <c r="AH149" s="4">
        <v>0</v>
      </c>
      <c r="AI149" s="4">
        <v>0</v>
      </c>
      <c r="AJ149" s="4">
        <v>0</v>
      </c>
      <c r="AK149" s="4">
        <v>0</v>
      </c>
      <c r="AL149" s="4">
        <v>0</v>
      </c>
      <c r="AM149" s="4">
        <v>0</v>
      </c>
      <c r="AN149" s="4">
        <v>0</v>
      </c>
      <c r="AO149" s="4">
        <v>0</v>
      </c>
      <c r="AP149" s="4">
        <v>0</v>
      </c>
      <c r="AQ149" s="4">
        <v>0</v>
      </c>
      <c r="AR149" s="4">
        <v>0</v>
      </c>
      <c r="AS149" s="4">
        <v>0</v>
      </c>
      <c r="AT149" s="4">
        <v>0</v>
      </c>
      <c r="AU149" s="4">
        <v>0</v>
      </c>
      <c r="AV149" s="4">
        <v>0</v>
      </c>
      <c r="AW149" s="4">
        <v>0</v>
      </c>
      <c r="AX149" s="4">
        <v>0</v>
      </c>
      <c r="AY149" s="4">
        <v>0</v>
      </c>
      <c r="AZ149" s="4">
        <v>0</v>
      </c>
      <c r="BA149" s="4">
        <v>0</v>
      </c>
      <c r="BB149" s="4">
        <v>0</v>
      </c>
      <c r="BD149">
        <v>1038</v>
      </c>
      <c r="BE149" s="4" t="s">
        <v>677</v>
      </c>
      <c r="BF149" s="4" t="s">
        <v>678</v>
      </c>
      <c r="BG149" s="4" t="s">
        <v>679</v>
      </c>
      <c r="BH149" s="4"/>
      <c r="BI149" s="4"/>
      <c r="BJ149" s="4"/>
    </row>
    <row r="150" spans="3:62" x14ac:dyDescent="0.25">
      <c r="C150">
        <v>1041</v>
      </c>
      <c r="D150">
        <v>0</v>
      </c>
      <c r="E150">
        <v>0</v>
      </c>
      <c r="F150">
        <v>7.4766355140186994E-2</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D150">
        <v>1041</v>
      </c>
      <c r="AE150" s="4">
        <v>0</v>
      </c>
      <c r="AF150" s="4">
        <v>0</v>
      </c>
      <c r="AG150" s="4">
        <v>0</v>
      </c>
      <c r="AH150" s="4">
        <v>0</v>
      </c>
      <c r="AI150" s="4">
        <v>0</v>
      </c>
      <c r="AJ150" s="4">
        <v>0</v>
      </c>
      <c r="AK150" s="4">
        <v>0</v>
      </c>
      <c r="AL150" s="4">
        <v>0</v>
      </c>
      <c r="AM150" s="4">
        <v>0</v>
      </c>
      <c r="AN150" s="4">
        <v>0</v>
      </c>
      <c r="AO150" s="4">
        <v>0</v>
      </c>
      <c r="AP150" s="4">
        <v>0</v>
      </c>
      <c r="AQ150" s="4">
        <v>0</v>
      </c>
      <c r="AR150" s="4">
        <v>0</v>
      </c>
      <c r="AS150" s="4">
        <v>0</v>
      </c>
      <c r="AT150" s="4">
        <v>0</v>
      </c>
      <c r="AU150" s="4">
        <v>0</v>
      </c>
      <c r="AV150" s="4">
        <v>0</v>
      </c>
      <c r="AW150" s="4">
        <v>0</v>
      </c>
      <c r="AX150" s="4">
        <v>0</v>
      </c>
      <c r="AY150" s="4">
        <v>0</v>
      </c>
      <c r="AZ150" s="4">
        <v>0</v>
      </c>
      <c r="BA150" s="4">
        <v>0</v>
      </c>
      <c r="BB150" s="4">
        <v>0</v>
      </c>
      <c r="BD150">
        <v>1041</v>
      </c>
      <c r="BE150" s="4" t="s">
        <v>680</v>
      </c>
      <c r="BF150" s="4" t="s">
        <v>681</v>
      </c>
      <c r="BG150" s="4" t="s">
        <v>682</v>
      </c>
      <c r="BH150" s="4"/>
      <c r="BI150" s="4"/>
      <c r="BJ150" s="4"/>
    </row>
    <row r="151" spans="3:62" x14ac:dyDescent="0.25">
      <c r="C151">
        <v>1047</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4.3478260869565216E-2</v>
      </c>
      <c r="Y151">
        <v>0</v>
      </c>
      <c r="Z151">
        <v>0</v>
      </c>
      <c r="AA151">
        <v>0</v>
      </c>
      <c r="AD151">
        <v>1047</v>
      </c>
      <c r="AE151" s="4">
        <v>0</v>
      </c>
      <c r="AF151" s="4">
        <v>0</v>
      </c>
      <c r="AG151" s="4">
        <v>0</v>
      </c>
      <c r="AH151" s="4">
        <v>0</v>
      </c>
      <c r="AI151" s="4">
        <v>0</v>
      </c>
      <c r="AJ151" s="4">
        <v>0</v>
      </c>
      <c r="AK151" s="4">
        <v>0</v>
      </c>
      <c r="AL151" s="4">
        <v>0</v>
      </c>
      <c r="AM151" s="4">
        <v>0</v>
      </c>
      <c r="AN151" s="4">
        <v>0</v>
      </c>
      <c r="AO151" s="4">
        <v>0</v>
      </c>
      <c r="AP151" s="4">
        <v>0</v>
      </c>
      <c r="AQ151" s="4">
        <v>0</v>
      </c>
      <c r="AR151" s="4">
        <v>0</v>
      </c>
      <c r="AS151" s="4">
        <v>0</v>
      </c>
      <c r="AT151" s="4">
        <v>0</v>
      </c>
      <c r="AU151" s="4">
        <v>0</v>
      </c>
      <c r="AV151" s="4">
        <v>0</v>
      </c>
      <c r="AW151" s="4">
        <v>0</v>
      </c>
      <c r="AX151" s="4">
        <v>0</v>
      </c>
      <c r="AY151" s="4">
        <v>0</v>
      </c>
      <c r="AZ151" s="4">
        <v>0</v>
      </c>
      <c r="BA151" s="4">
        <v>0</v>
      </c>
      <c r="BB151" s="4">
        <v>0</v>
      </c>
      <c r="BD151">
        <v>1047</v>
      </c>
      <c r="BE151" s="4" t="s">
        <v>683</v>
      </c>
      <c r="BF151" s="4" t="s">
        <v>684</v>
      </c>
      <c r="BG151" s="4" t="s">
        <v>685</v>
      </c>
      <c r="BH151" s="4"/>
      <c r="BI151" s="4"/>
      <c r="BJ151" s="4"/>
    </row>
    <row r="152" spans="3:62" x14ac:dyDescent="0.25">
      <c r="C152">
        <v>1050</v>
      </c>
      <c r="D152">
        <v>0</v>
      </c>
      <c r="E152">
        <v>0</v>
      </c>
      <c r="F152">
        <v>0</v>
      </c>
      <c r="G152">
        <v>0</v>
      </c>
      <c r="H152">
        <v>0</v>
      </c>
      <c r="I152">
        <v>0</v>
      </c>
      <c r="J152">
        <v>0</v>
      </c>
      <c r="K152">
        <v>0</v>
      </c>
      <c r="L152">
        <v>0</v>
      </c>
      <c r="M152">
        <v>0</v>
      </c>
      <c r="N152">
        <v>0</v>
      </c>
      <c r="O152">
        <v>0</v>
      </c>
      <c r="P152">
        <v>0</v>
      </c>
      <c r="Q152">
        <v>0</v>
      </c>
      <c r="R152">
        <v>0</v>
      </c>
      <c r="S152">
        <v>0</v>
      </c>
      <c r="T152">
        <v>0.10526315789473689</v>
      </c>
      <c r="U152">
        <v>0</v>
      </c>
      <c r="V152">
        <v>0</v>
      </c>
      <c r="W152">
        <v>0</v>
      </c>
      <c r="X152">
        <v>0</v>
      </c>
      <c r="Y152">
        <v>0</v>
      </c>
      <c r="Z152">
        <v>0</v>
      </c>
      <c r="AA152">
        <v>0</v>
      </c>
      <c r="AD152">
        <v>1050</v>
      </c>
      <c r="AE152" s="4">
        <v>0</v>
      </c>
      <c r="AF152" s="4">
        <v>0</v>
      </c>
      <c r="AG152" s="4">
        <v>0</v>
      </c>
      <c r="AH152" s="4">
        <v>0</v>
      </c>
      <c r="AI152" s="4">
        <v>0</v>
      </c>
      <c r="AJ152" s="4">
        <v>0</v>
      </c>
      <c r="AK152" s="4">
        <v>0</v>
      </c>
      <c r="AL152" s="4">
        <v>0</v>
      </c>
      <c r="AM152" s="4">
        <v>0</v>
      </c>
      <c r="AN152" s="4">
        <v>0</v>
      </c>
      <c r="AO152" s="4">
        <v>0</v>
      </c>
      <c r="AP152" s="4">
        <v>0</v>
      </c>
      <c r="AQ152" s="4">
        <v>0</v>
      </c>
      <c r="AR152" s="4">
        <v>0</v>
      </c>
      <c r="AS152" s="4">
        <v>0</v>
      </c>
      <c r="AT152" s="4">
        <v>0</v>
      </c>
      <c r="AU152" s="4">
        <v>0</v>
      </c>
      <c r="AV152" s="4">
        <v>0</v>
      </c>
      <c r="AW152" s="4">
        <v>0</v>
      </c>
      <c r="AX152" s="4">
        <v>0</v>
      </c>
      <c r="AY152" s="4">
        <v>0</v>
      </c>
      <c r="AZ152" s="4">
        <v>0</v>
      </c>
      <c r="BA152" s="4">
        <v>0</v>
      </c>
      <c r="BB152" s="4">
        <v>0</v>
      </c>
      <c r="BD152">
        <v>1050</v>
      </c>
      <c r="BE152" s="4" t="s">
        <v>686</v>
      </c>
      <c r="BF152" s="4" t="s">
        <v>687</v>
      </c>
      <c r="BG152" s="4" t="s">
        <v>688</v>
      </c>
      <c r="BH152" s="4"/>
      <c r="BI152" s="4"/>
      <c r="BJ152" s="4"/>
    </row>
    <row r="153" spans="3:62" x14ac:dyDescent="0.25">
      <c r="C153">
        <v>1051</v>
      </c>
      <c r="D153">
        <v>0</v>
      </c>
      <c r="E153">
        <v>0</v>
      </c>
      <c r="F153">
        <v>0</v>
      </c>
      <c r="G153">
        <v>0</v>
      </c>
      <c r="H153">
        <v>5.3691275167785255E-2</v>
      </c>
      <c r="I153">
        <v>0</v>
      </c>
      <c r="J153">
        <v>0</v>
      </c>
      <c r="K153">
        <v>0</v>
      </c>
      <c r="L153">
        <v>0</v>
      </c>
      <c r="M153">
        <v>0</v>
      </c>
      <c r="N153">
        <v>0</v>
      </c>
      <c r="O153">
        <v>0</v>
      </c>
      <c r="P153">
        <v>0</v>
      </c>
      <c r="Q153">
        <v>0</v>
      </c>
      <c r="R153">
        <v>0</v>
      </c>
      <c r="S153">
        <v>0</v>
      </c>
      <c r="T153">
        <v>0</v>
      </c>
      <c r="U153">
        <v>0</v>
      </c>
      <c r="V153">
        <v>0</v>
      </c>
      <c r="W153">
        <v>0</v>
      </c>
      <c r="X153">
        <v>0</v>
      </c>
      <c r="Y153">
        <v>0</v>
      </c>
      <c r="Z153">
        <v>0</v>
      </c>
      <c r="AA153">
        <v>0</v>
      </c>
      <c r="AD153">
        <v>1051</v>
      </c>
      <c r="AE153" s="4">
        <v>0</v>
      </c>
      <c r="AF153" s="4">
        <v>0</v>
      </c>
      <c r="AG153" s="4">
        <v>0</v>
      </c>
      <c r="AH153" s="4">
        <v>0</v>
      </c>
      <c r="AI153" s="4">
        <v>0</v>
      </c>
      <c r="AJ153" s="4">
        <v>0</v>
      </c>
      <c r="AK153" s="4">
        <v>0</v>
      </c>
      <c r="AL153" s="4">
        <v>0</v>
      </c>
      <c r="AM153" s="4">
        <v>0</v>
      </c>
      <c r="AN153" s="4">
        <v>0</v>
      </c>
      <c r="AO153" s="4">
        <v>0</v>
      </c>
      <c r="AP153" s="4">
        <v>0</v>
      </c>
      <c r="AQ153" s="4">
        <v>0</v>
      </c>
      <c r="AR153" s="4">
        <v>0</v>
      </c>
      <c r="AS153" s="4">
        <v>0</v>
      </c>
      <c r="AT153" s="4">
        <v>0</v>
      </c>
      <c r="AU153" s="4">
        <v>0</v>
      </c>
      <c r="AV153" s="4">
        <v>0</v>
      </c>
      <c r="AW153" s="4">
        <v>0</v>
      </c>
      <c r="AX153" s="4">
        <v>0</v>
      </c>
      <c r="AY153" s="4">
        <v>0</v>
      </c>
      <c r="AZ153" s="4">
        <v>0</v>
      </c>
      <c r="BA153" s="4">
        <v>0</v>
      </c>
      <c r="BB153" s="4">
        <v>0</v>
      </c>
      <c r="BD153">
        <v>1051</v>
      </c>
      <c r="BE153" s="4" t="s">
        <v>759</v>
      </c>
      <c r="BF153" s="4" t="s">
        <v>760</v>
      </c>
      <c r="BG153" s="4" t="s">
        <v>761</v>
      </c>
      <c r="BH153" s="4"/>
      <c r="BI153" s="4"/>
      <c r="BJ153" s="4"/>
    </row>
    <row r="154" spans="3:62" x14ac:dyDescent="0.25">
      <c r="C154">
        <v>1055</v>
      </c>
      <c r="D154">
        <v>0.25263157894736693</v>
      </c>
      <c r="E154">
        <v>0.30188679245283079</v>
      </c>
      <c r="F154">
        <v>0.2242990654205613</v>
      </c>
      <c r="G154">
        <v>0.29999999999999993</v>
      </c>
      <c r="H154">
        <v>0.2147651006711413</v>
      </c>
      <c r="I154">
        <v>0.11428571428571425</v>
      </c>
      <c r="J154">
        <v>0.11347517730496451</v>
      </c>
      <c r="K154">
        <v>0.15841584158415845</v>
      </c>
      <c r="L154">
        <v>9.1954022988506301E-2</v>
      </c>
      <c r="M154">
        <v>8.4210526315789652E-2</v>
      </c>
      <c r="N154">
        <v>0.16326530612244905</v>
      </c>
      <c r="O154">
        <v>0.17582417582417642</v>
      </c>
      <c r="P154">
        <v>0.14285714285714365</v>
      </c>
      <c r="Q154">
        <v>0.19512195121951081</v>
      </c>
      <c r="R154">
        <v>9.69696969696969E-2</v>
      </c>
      <c r="S154">
        <v>0.14035087719298256</v>
      </c>
      <c r="T154">
        <v>0.21052631578947401</v>
      </c>
      <c r="U154">
        <v>0.15023474178403728</v>
      </c>
      <c r="V154">
        <v>0.22222222222222177</v>
      </c>
      <c r="W154">
        <v>0</v>
      </c>
      <c r="X154">
        <v>0.17391304347826089</v>
      </c>
      <c r="Y154">
        <v>0.19161676646706596</v>
      </c>
      <c r="Z154">
        <v>0.17582417582417642</v>
      </c>
      <c r="AA154">
        <v>0.18779342723004697</v>
      </c>
      <c r="AD154">
        <v>1055</v>
      </c>
      <c r="AE154" s="4">
        <v>0</v>
      </c>
      <c r="AF154" s="4">
        <v>0</v>
      </c>
      <c r="AG154" s="4">
        <v>0</v>
      </c>
      <c r="AH154" s="4">
        <v>0</v>
      </c>
      <c r="AI154" s="4">
        <v>0</v>
      </c>
      <c r="AJ154" s="4">
        <v>0</v>
      </c>
      <c r="AK154" s="4">
        <v>0</v>
      </c>
      <c r="AL154" s="4">
        <v>0</v>
      </c>
      <c r="AM154" s="4">
        <v>0</v>
      </c>
      <c r="AN154" s="4">
        <v>0</v>
      </c>
      <c r="AO154" s="4">
        <v>0</v>
      </c>
      <c r="AP154" s="4">
        <v>0</v>
      </c>
      <c r="AQ154" s="4">
        <v>0</v>
      </c>
      <c r="AR154" s="4">
        <v>0</v>
      </c>
      <c r="AS154" s="4">
        <v>0</v>
      </c>
      <c r="AT154" s="4">
        <v>0</v>
      </c>
      <c r="AU154" s="4">
        <v>0</v>
      </c>
      <c r="AV154" s="4">
        <v>0</v>
      </c>
      <c r="AW154" s="4">
        <v>0</v>
      </c>
      <c r="AX154" s="4">
        <v>0</v>
      </c>
      <c r="AY154" s="4">
        <v>0</v>
      </c>
      <c r="AZ154" s="4">
        <v>0</v>
      </c>
      <c r="BA154" s="4">
        <v>0</v>
      </c>
      <c r="BB154" s="4">
        <v>0</v>
      </c>
      <c r="BD154">
        <v>1055</v>
      </c>
      <c r="BE154" s="4" t="s">
        <v>689</v>
      </c>
      <c r="BF154" s="4" t="s">
        <v>690</v>
      </c>
      <c r="BG154" s="4" t="s">
        <v>691</v>
      </c>
      <c r="BH154" s="4"/>
      <c r="BI154" s="4"/>
      <c r="BJ154" s="4"/>
    </row>
    <row r="155" spans="3:62" x14ac:dyDescent="0.25">
      <c r="C155">
        <v>1060</v>
      </c>
      <c r="D155">
        <v>0</v>
      </c>
      <c r="E155">
        <v>0</v>
      </c>
      <c r="F155">
        <v>0</v>
      </c>
      <c r="G155">
        <v>0</v>
      </c>
      <c r="H155">
        <v>0</v>
      </c>
      <c r="I155">
        <v>0.114285714285714</v>
      </c>
      <c r="J155">
        <v>0</v>
      </c>
      <c r="K155">
        <v>0</v>
      </c>
      <c r="L155">
        <v>0</v>
      </c>
      <c r="M155">
        <v>0</v>
      </c>
      <c r="N155">
        <v>0</v>
      </c>
      <c r="O155">
        <v>0</v>
      </c>
      <c r="P155">
        <v>0</v>
      </c>
      <c r="Q155">
        <v>0</v>
      </c>
      <c r="R155">
        <v>0</v>
      </c>
      <c r="S155">
        <v>0</v>
      </c>
      <c r="T155">
        <v>0</v>
      </c>
      <c r="U155">
        <v>0</v>
      </c>
      <c r="V155">
        <v>0</v>
      </c>
      <c r="W155">
        <v>0</v>
      </c>
      <c r="X155">
        <v>0</v>
      </c>
      <c r="Y155">
        <v>0</v>
      </c>
      <c r="Z155">
        <v>0</v>
      </c>
      <c r="AA155">
        <v>0</v>
      </c>
      <c r="AD155">
        <v>1060</v>
      </c>
      <c r="AE155" s="4">
        <v>0</v>
      </c>
      <c r="AF155" s="4">
        <v>0</v>
      </c>
      <c r="AG155" s="4">
        <v>0</v>
      </c>
      <c r="AH155" s="4">
        <v>0</v>
      </c>
      <c r="AI155" s="4">
        <v>0</v>
      </c>
      <c r="AJ155" s="4">
        <v>0</v>
      </c>
      <c r="AK155" s="4">
        <v>0</v>
      </c>
      <c r="AL155" s="4">
        <v>0</v>
      </c>
      <c r="AM155" s="4">
        <v>0</v>
      </c>
      <c r="AN155" s="4">
        <v>0</v>
      </c>
      <c r="AO155" s="4">
        <v>0</v>
      </c>
      <c r="AP155" s="4">
        <v>0</v>
      </c>
      <c r="AQ155" s="4">
        <v>0</v>
      </c>
      <c r="AR155" s="4">
        <v>0</v>
      </c>
      <c r="AS155" s="4">
        <v>0</v>
      </c>
      <c r="AT155" s="4">
        <v>0</v>
      </c>
      <c r="AU155" s="4">
        <v>0</v>
      </c>
      <c r="AV155" s="4">
        <v>0</v>
      </c>
      <c r="AW155" s="4">
        <v>0</v>
      </c>
      <c r="AX155" s="4">
        <v>0</v>
      </c>
      <c r="AY155" s="4">
        <v>0</v>
      </c>
      <c r="AZ155" s="4">
        <v>0</v>
      </c>
      <c r="BA155" s="4">
        <v>0</v>
      </c>
      <c r="BB155" s="4">
        <v>0</v>
      </c>
      <c r="BD155">
        <v>1060</v>
      </c>
      <c r="BE155" s="4" t="s">
        <v>692</v>
      </c>
      <c r="BF155" s="4" t="s">
        <v>693</v>
      </c>
      <c r="BG155" s="4" t="s">
        <v>694</v>
      </c>
      <c r="BH155" s="4"/>
      <c r="BI155" s="4"/>
      <c r="BJ155" s="4"/>
    </row>
    <row r="156" spans="3:62" x14ac:dyDescent="0.25">
      <c r="C156">
        <v>1061</v>
      </c>
      <c r="D156">
        <v>0</v>
      </c>
      <c r="E156">
        <v>0</v>
      </c>
      <c r="F156">
        <v>0</v>
      </c>
      <c r="G156">
        <v>0</v>
      </c>
      <c r="H156">
        <v>0</v>
      </c>
      <c r="I156">
        <v>0</v>
      </c>
      <c r="J156">
        <v>0</v>
      </c>
      <c r="K156">
        <v>0</v>
      </c>
      <c r="L156">
        <v>0</v>
      </c>
      <c r="M156">
        <v>0</v>
      </c>
      <c r="N156">
        <v>0</v>
      </c>
      <c r="O156">
        <v>0</v>
      </c>
      <c r="P156">
        <v>0</v>
      </c>
      <c r="Q156">
        <v>0</v>
      </c>
      <c r="R156">
        <v>4.8484848484848485E-2</v>
      </c>
      <c r="S156">
        <v>0</v>
      </c>
      <c r="T156">
        <v>0</v>
      </c>
      <c r="U156">
        <v>0</v>
      </c>
      <c r="V156">
        <v>0</v>
      </c>
      <c r="W156">
        <v>0</v>
      </c>
      <c r="X156">
        <v>0</v>
      </c>
      <c r="Y156">
        <v>0</v>
      </c>
      <c r="Z156">
        <v>0</v>
      </c>
      <c r="AA156">
        <v>0</v>
      </c>
      <c r="AD156">
        <v>1061</v>
      </c>
      <c r="AE156" s="4">
        <v>0</v>
      </c>
      <c r="AF156" s="4">
        <v>0</v>
      </c>
      <c r="AG156" s="4">
        <v>0</v>
      </c>
      <c r="AH156" s="4">
        <v>0</v>
      </c>
      <c r="AI156" s="4">
        <v>0</v>
      </c>
      <c r="AJ156" s="4">
        <v>0</v>
      </c>
      <c r="AK156" s="4">
        <v>0</v>
      </c>
      <c r="AL156" s="4">
        <v>0</v>
      </c>
      <c r="AM156" s="4">
        <v>0</v>
      </c>
      <c r="AN156" s="4">
        <v>0</v>
      </c>
      <c r="AO156" s="4">
        <v>0</v>
      </c>
      <c r="AP156" s="4">
        <v>0</v>
      </c>
      <c r="AQ156" s="4">
        <v>0</v>
      </c>
      <c r="AR156" s="4">
        <v>0</v>
      </c>
      <c r="AS156" s="4">
        <v>0</v>
      </c>
      <c r="AT156" s="4">
        <v>0</v>
      </c>
      <c r="AU156" s="4">
        <v>0</v>
      </c>
      <c r="AV156" s="4">
        <v>0</v>
      </c>
      <c r="AW156" s="4">
        <v>0</v>
      </c>
      <c r="AX156" s="4">
        <v>0</v>
      </c>
      <c r="AY156" s="4">
        <v>0</v>
      </c>
      <c r="AZ156" s="4">
        <v>0</v>
      </c>
      <c r="BA156" s="4">
        <v>0</v>
      </c>
      <c r="BB156" s="4">
        <v>0</v>
      </c>
      <c r="BD156">
        <v>1061</v>
      </c>
      <c r="BE156" s="4" t="s">
        <v>695</v>
      </c>
      <c r="BF156" s="4" t="s">
        <v>696</v>
      </c>
      <c r="BG156" s="4" t="s">
        <v>697</v>
      </c>
      <c r="BH156" s="4"/>
      <c r="BI156" s="4"/>
      <c r="BJ156" s="4"/>
    </row>
    <row r="157" spans="3:62" x14ac:dyDescent="0.25">
      <c r="C157">
        <v>1063</v>
      </c>
      <c r="D157">
        <v>0</v>
      </c>
      <c r="E157">
        <v>0</v>
      </c>
      <c r="F157">
        <v>0</v>
      </c>
      <c r="G157">
        <v>0</v>
      </c>
      <c r="H157">
        <v>0</v>
      </c>
      <c r="I157">
        <v>0</v>
      </c>
      <c r="J157">
        <v>0</v>
      </c>
      <c r="K157">
        <v>0</v>
      </c>
      <c r="L157">
        <v>0</v>
      </c>
      <c r="M157">
        <v>0</v>
      </c>
      <c r="N157">
        <v>0</v>
      </c>
      <c r="O157">
        <v>0</v>
      </c>
      <c r="P157">
        <v>0</v>
      </c>
      <c r="Q157">
        <v>0</v>
      </c>
      <c r="R157">
        <v>4.8484848484848485E-2</v>
      </c>
      <c r="S157">
        <v>0</v>
      </c>
      <c r="T157">
        <v>0</v>
      </c>
      <c r="U157">
        <v>0</v>
      </c>
      <c r="V157">
        <v>0</v>
      </c>
      <c r="W157">
        <v>0</v>
      </c>
      <c r="X157">
        <v>0</v>
      </c>
      <c r="Y157">
        <v>0</v>
      </c>
      <c r="Z157">
        <v>0</v>
      </c>
      <c r="AA157">
        <v>0</v>
      </c>
      <c r="AD157">
        <v>1063</v>
      </c>
      <c r="AE157" s="4">
        <v>0</v>
      </c>
      <c r="AF157" s="4">
        <v>0</v>
      </c>
      <c r="AG157" s="4">
        <v>0</v>
      </c>
      <c r="AH157" s="4">
        <v>0</v>
      </c>
      <c r="AI157" s="4">
        <v>0</v>
      </c>
      <c r="AJ157" s="4">
        <v>0</v>
      </c>
      <c r="AK157" s="4">
        <v>0</v>
      </c>
      <c r="AL157" s="4">
        <v>0</v>
      </c>
      <c r="AM157" s="4">
        <v>0</v>
      </c>
      <c r="AN157" s="4">
        <v>0</v>
      </c>
      <c r="AO157" s="4">
        <v>0</v>
      </c>
      <c r="AP157" s="4">
        <v>0</v>
      </c>
      <c r="AQ157" s="4">
        <v>0</v>
      </c>
      <c r="AR157" s="4">
        <v>0</v>
      </c>
      <c r="AS157" s="4">
        <v>0</v>
      </c>
      <c r="AT157" s="4">
        <v>0</v>
      </c>
      <c r="AU157" s="4">
        <v>0</v>
      </c>
      <c r="AV157" s="4">
        <v>0</v>
      </c>
      <c r="AW157" s="4">
        <v>0</v>
      </c>
      <c r="AX157" s="4">
        <v>0</v>
      </c>
      <c r="AY157" s="4">
        <v>0</v>
      </c>
      <c r="AZ157" s="4">
        <v>0</v>
      </c>
      <c r="BA157" s="4">
        <v>0</v>
      </c>
      <c r="BB157" s="4">
        <v>0</v>
      </c>
      <c r="BD157">
        <v>1063</v>
      </c>
      <c r="BE157" s="4" t="s">
        <v>762</v>
      </c>
      <c r="BF157" s="4" t="s">
        <v>763</v>
      </c>
      <c r="BG157" s="4" t="s">
        <v>764</v>
      </c>
      <c r="BH157" s="4"/>
      <c r="BI157" s="4"/>
      <c r="BJ157" s="4"/>
    </row>
    <row r="158" spans="3:62" x14ac:dyDescent="0.25">
      <c r="C158">
        <v>1065</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3.7558685446009391E-2</v>
      </c>
      <c r="AD158">
        <v>1065</v>
      </c>
      <c r="AE158" s="4">
        <v>0</v>
      </c>
      <c r="AF158" s="4">
        <v>0</v>
      </c>
      <c r="AG158" s="4">
        <v>0</v>
      </c>
      <c r="AH158" s="4">
        <v>0</v>
      </c>
      <c r="AI158" s="4">
        <v>0</v>
      </c>
      <c r="AJ158" s="4">
        <v>0</v>
      </c>
      <c r="AK158" s="4">
        <v>0</v>
      </c>
      <c r="AL158" s="4">
        <v>0</v>
      </c>
      <c r="AM158" s="4">
        <v>0</v>
      </c>
      <c r="AN158" s="4">
        <v>0</v>
      </c>
      <c r="AO158" s="4">
        <v>0</v>
      </c>
      <c r="AP158" s="4">
        <v>0</v>
      </c>
      <c r="AQ158" s="4">
        <v>0</v>
      </c>
      <c r="AR158" s="4">
        <v>0</v>
      </c>
      <c r="AS158" s="4">
        <v>0</v>
      </c>
      <c r="AT158" s="4">
        <v>0</v>
      </c>
      <c r="AU158" s="4">
        <v>0</v>
      </c>
      <c r="AV158" s="4">
        <v>0</v>
      </c>
      <c r="AW158" s="4">
        <v>0</v>
      </c>
      <c r="AX158" s="4">
        <v>0</v>
      </c>
      <c r="AY158" s="4">
        <v>0</v>
      </c>
      <c r="AZ158" s="4">
        <v>0</v>
      </c>
      <c r="BA158" s="4">
        <v>0</v>
      </c>
      <c r="BB158" s="4">
        <v>0</v>
      </c>
      <c r="BD158">
        <v>1065</v>
      </c>
      <c r="BE158" s="4" t="s">
        <v>698</v>
      </c>
      <c r="BF158" s="4" t="s">
        <v>699</v>
      </c>
      <c r="BG158" s="4" t="s">
        <v>700</v>
      </c>
      <c r="BH158" s="4"/>
      <c r="BI158" s="4"/>
      <c r="BJ158" s="4"/>
    </row>
    <row r="159" spans="3:62" x14ac:dyDescent="0.25">
      <c r="C159">
        <v>1078</v>
      </c>
      <c r="D159">
        <v>0</v>
      </c>
      <c r="E159">
        <v>0</v>
      </c>
      <c r="F159">
        <v>0</v>
      </c>
      <c r="G159">
        <v>0</v>
      </c>
      <c r="H159">
        <v>0</v>
      </c>
      <c r="I159">
        <v>0</v>
      </c>
      <c r="J159">
        <v>0</v>
      </c>
      <c r="K159">
        <v>0</v>
      </c>
      <c r="L159">
        <v>0</v>
      </c>
      <c r="M159">
        <v>0</v>
      </c>
      <c r="N159">
        <v>0</v>
      </c>
      <c r="O159">
        <v>0</v>
      </c>
      <c r="P159">
        <v>0</v>
      </c>
      <c r="Q159">
        <v>3.9024390243902363E-2</v>
      </c>
      <c r="R159">
        <v>0</v>
      </c>
      <c r="S159">
        <v>0</v>
      </c>
      <c r="T159">
        <v>0</v>
      </c>
      <c r="U159">
        <v>0</v>
      </c>
      <c r="V159">
        <v>0</v>
      </c>
      <c r="W159">
        <v>0</v>
      </c>
      <c r="X159">
        <v>0</v>
      </c>
      <c r="Y159">
        <v>0</v>
      </c>
      <c r="Z159">
        <v>0</v>
      </c>
      <c r="AA159">
        <v>0</v>
      </c>
      <c r="AD159">
        <v>1078</v>
      </c>
      <c r="AE159" s="4">
        <v>0</v>
      </c>
      <c r="AF159" s="4">
        <v>0</v>
      </c>
      <c r="AG159" s="4">
        <v>0</v>
      </c>
      <c r="AH159" s="4">
        <v>0</v>
      </c>
      <c r="AI159" s="4">
        <v>0</v>
      </c>
      <c r="AJ159" s="4">
        <v>0</v>
      </c>
      <c r="AK159" s="4">
        <v>0</v>
      </c>
      <c r="AL159" s="4">
        <v>0</v>
      </c>
      <c r="AM159" s="4">
        <v>0</v>
      </c>
      <c r="AN159" s="4">
        <v>0</v>
      </c>
      <c r="AO159" s="4">
        <v>0</v>
      </c>
      <c r="AP159" s="4">
        <v>0</v>
      </c>
      <c r="AQ159" s="4">
        <v>0</v>
      </c>
      <c r="AR159" s="4">
        <v>0</v>
      </c>
      <c r="AS159" s="4">
        <v>0</v>
      </c>
      <c r="AT159" s="4">
        <v>0</v>
      </c>
      <c r="AU159" s="4">
        <v>0</v>
      </c>
      <c r="AV159" s="4">
        <v>0</v>
      </c>
      <c r="AW159" s="4">
        <v>0</v>
      </c>
      <c r="AX159" s="4">
        <v>0</v>
      </c>
      <c r="AY159" s="4">
        <v>0</v>
      </c>
      <c r="AZ159" s="4">
        <v>0</v>
      </c>
      <c r="BA159" s="4">
        <v>0</v>
      </c>
      <c r="BB159" s="4">
        <v>0</v>
      </c>
      <c r="BD159">
        <v>1078</v>
      </c>
      <c r="BE159" s="4" t="s">
        <v>701</v>
      </c>
      <c r="BF159" s="4" t="s">
        <v>702</v>
      </c>
      <c r="BG159" s="4" t="s">
        <v>703</v>
      </c>
      <c r="BH159" s="4"/>
      <c r="BI159" s="4"/>
      <c r="BJ159" s="4"/>
    </row>
    <row r="160" spans="3:62" x14ac:dyDescent="0.25">
      <c r="C160">
        <v>1079</v>
      </c>
      <c r="D160">
        <v>0</v>
      </c>
      <c r="E160">
        <v>0</v>
      </c>
      <c r="F160">
        <v>0</v>
      </c>
      <c r="G160">
        <v>0</v>
      </c>
      <c r="H160">
        <v>0</v>
      </c>
      <c r="I160">
        <v>0</v>
      </c>
      <c r="J160">
        <v>0</v>
      </c>
      <c r="K160">
        <v>0</v>
      </c>
      <c r="L160">
        <v>0</v>
      </c>
      <c r="M160">
        <v>8.4210526315789486E-2</v>
      </c>
      <c r="N160">
        <v>0</v>
      </c>
      <c r="O160">
        <v>0</v>
      </c>
      <c r="P160">
        <v>0</v>
      </c>
      <c r="Q160">
        <v>0</v>
      </c>
      <c r="R160">
        <v>0</v>
      </c>
      <c r="S160">
        <v>0</v>
      </c>
      <c r="T160">
        <v>0</v>
      </c>
      <c r="U160">
        <v>0</v>
      </c>
      <c r="V160">
        <v>0</v>
      </c>
      <c r="W160">
        <v>0</v>
      </c>
      <c r="X160">
        <v>0</v>
      </c>
      <c r="Y160">
        <v>0</v>
      </c>
      <c r="Z160">
        <v>0</v>
      </c>
      <c r="AA160">
        <v>0</v>
      </c>
      <c r="AD160">
        <v>1079</v>
      </c>
      <c r="AE160" s="4">
        <v>0</v>
      </c>
      <c r="AF160" s="4">
        <v>0</v>
      </c>
      <c r="AG160" s="4">
        <v>0</v>
      </c>
      <c r="AH160" s="4">
        <v>0</v>
      </c>
      <c r="AI160" s="4">
        <v>0</v>
      </c>
      <c r="AJ160" s="4">
        <v>0</v>
      </c>
      <c r="AK160" s="4">
        <v>0</v>
      </c>
      <c r="AL160" s="4">
        <v>0</v>
      </c>
      <c r="AM160" s="4">
        <v>0</v>
      </c>
      <c r="AN160" s="4">
        <v>0</v>
      </c>
      <c r="AO160" s="4">
        <v>0</v>
      </c>
      <c r="AP160" s="4">
        <v>0</v>
      </c>
      <c r="AQ160" s="4">
        <v>0</v>
      </c>
      <c r="AR160" s="4">
        <v>0</v>
      </c>
      <c r="AS160" s="4">
        <v>0</v>
      </c>
      <c r="AT160" s="4">
        <v>0</v>
      </c>
      <c r="AU160" s="4">
        <v>0</v>
      </c>
      <c r="AV160" s="4">
        <v>0</v>
      </c>
      <c r="AW160" s="4">
        <v>0</v>
      </c>
      <c r="AX160" s="4">
        <v>0</v>
      </c>
      <c r="AY160" s="4">
        <v>0</v>
      </c>
      <c r="AZ160" s="4">
        <v>0</v>
      </c>
      <c r="BA160" s="4">
        <v>0</v>
      </c>
      <c r="BB160" s="4">
        <v>0</v>
      </c>
      <c r="BD160">
        <v>1079</v>
      </c>
      <c r="BE160" s="4" t="s">
        <v>704</v>
      </c>
      <c r="BF160" s="4" t="s">
        <v>705</v>
      </c>
      <c r="BG160" s="4" t="s">
        <v>706</v>
      </c>
      <c r="BH160" s="4"/>
      <c r="BI160" s="4"/>
      <c r="BJ160" s="4"/>
    </row>
    <row r="161" spans="3:62" x14ac:dyDescent="0.25">
      <c r="C161">
        <v>1086</v>
      </c>
      <c r="D161">
        <v>0</v>
      </c>
      <c r="E161">
        <v>0</v>
      </c>
      <c r="F161">
        <v>0</v>
      </c>
      <c r="G161">
        <v>0</v>
      </c>
      <c r="H161">
        <v>0</v>
      </c>
      <c r="I161">
        <v>0.11428571428571428</v>
      </c>
      <c r="J161">
        <v>0.11347517730496454</v>
      </c>
      <c r="K161">
        <v>7.9207920792079223E-2</v>
      </c>
      <c r="L161">
        <v>6.1302681992337162E-2</v>
      </c>
      <c r="M161">
        <v>0.16842105263157897</v>
      </c>
      <c r="N161">
        <v>5.4421768707482991E-2</v>
      </c>
      <c r="O161">
        <v>8.791208791208803E-2</v>
      </c>
      <c r="P161">
        <v>4.7619047619047651E-2</v>
      </c>
      <c r="Q161">
        <v>3.9024390243902363E-2</v>
      </c>
      <c r="R161">
        <v>9.696969696969697E-2</v>
      </c>
      <c r="S161">
        <v>3.5087719298245626E-2</v>
      </c>
      <c r="T161">
        <v>0.10526315789473689</v>
      </c>
      <c r="U161">
        <v>3.7558685446009377E-2</v>
      </c>
      <c r="V161">
        <v>7.4074074074074042E-2</v>
      </c>
      <c r="W161">
        <v>0.15189873417721519</v>
      </c>
      <c r="X161">
        <v>8.6956521739130432E-2</v>
      </c>
      <c r="Y161">
        <v>4.7904191616766456E-2</v>
      </c>
      <c r="Z161">
        <v>0.17582417582417606</v>
      </c>
      <c r="AA161">
        <v>3.7558685446009391E-2</v>
      </c>
      <c r="AD161">
        <v>1086</v>
      </c>
      <c r="AE161" s="4">
        <v>0</v>
      </c>
      <c r="AF161" s="4">
        <v>0</v>
      </c>
      <c r="AG161" s="4">
        <v>0</v>
      </c>
      <c r="AH161" s="4">
        <v>0</v>
      </c>
      <c r="AI161" s="4">
        <v>0</v>
      </c>
      <c r="AJ161" s="4">
        <v>0</v>
      </c>
      <c r="AK161" s="4">
        <v>0</v>
      </c>
      <c r="AL161" s="4">
        <v>0</v>
      </c>
      <c r="AM161" s="4">
        <v>0</v>
      </c>
      <c r="AN161" s="4">
        <v>0</v>
      </c>
      <c r="AO161" s="4">
        <v>0</v>
      </c>
      <c r="AP161" s="4">
        <v>0</v>
      </c>
      <c r="AQ161" s="4">
        <v>0</v>
      </c>
      <c r="AR161" s="4">
        <v>0</v>
      </c>
      <c r="AS161" s="4">
        <v>0</v>
      </c>
      <c r="AT161" s="4">
        <v>0</v>
      </c>
      <c r="AU161" s="4">
        <v>0</v>
      </c>
      <c r="AV161" s="4">
        <v>0</v>
      </c>
      <c r="AW161" s="4">
        <v>0</v>
      </c>
      <c r="AX161" s="4">
        <v>0</v>
      </c>
      <c r="AY161" s="4">
        <v>0</v>
      </c>
      <c r="AZ161" s="4">
        <v>0</v>
      </c>
      <c r="BA161" s="4">
        <v>0</v>
      </c>
      <c r="BB161" s="4">
        <v>0</v>
      </c>
      <c r="BD161">
        <v>1086</v>
      </c>
      <c r="BE161" s="4" t="s">
        <v>707</v>
      </c>
      <c r="BF161" s="4" t="s">
        <v>708</v>
      </c>
      <c r="BG161" s="4" t="s">
        <v>709</v>
      </c>
      <c r="BH161" s="4"/>
      <c r="BI161" s="4"/>
      <c r="BJ161" s="4"/>
    </row>
    <row r="162" spans="3:62" x14ac:dyDescent="0.25">
      <c r="C162">
        <v>1090</v>
      </c>
      <c r="D162">
        <v>0.2526315789473681</v>
      </c>
      <c r="E162">
        <v>0.30188679245283034</v>
      </c>
      <c r="F162">
        <v>0.29906542056074781</v>
      </c>
      <c r="G162">
        <v>0.30000000000000004</v>
      </c>
      <c r="H162">
        <v>0.3221476510067115</v>
      </c>
      <c r="I162">
        <v>0.34285714285714286</v>
      </c>
      <c r="J162">
        <v>0.28368794326241131</v>
      </c>
      <c r="K162">
        <v>0.31683168316831689</v>
      </c>
      <c r="L162">
        <v>0.33716475095785448</v>
      </c>
      <c r="M162">
        <v>0.33684210526315794</v>
      </c>
      <c r="N162">
        <v>0.27210884353741499</v>
      </c>
      <c r="O162">
        <v>0.26373626373626408</v>
      </c>
      <c r="P162">
        <v>0.23809523809523825</v>
      </c>
      <c r="Q162">
        <v>0.2341463414634144</v>
      </c>
      <c r="R162">
        <v>0.24242424242424243</v>
      </c>
      <c r="S162">
        <v>0.31578947368421062</v>
      </c>
      <c r="T162">
        <v>0.31578947368421068</v>
      </c>
      <c r="U162">
        <v>0.33802816901408439</v>
      </c>
      <c r="V162">
        <v>0.29629629629629617</v>
      </c>
      <c r="W162">
        <v>0.30379746835443039</v>
      </c>
      <c r="X162">
        <v>0.2608695652173913</v>
      </c>
      <c r="Y162">
        <v>0.23952095808383236</v>
      </c>
      <c r="Z162">
        <v>0.35164835164835212</v>
      </c>
      <c r="AA162">
        <v>0.22535211267605632</v>
      </c>
      <c r="AD162">
        <v>1090</v>
      </c>
      <c r="AE162" s="4">
        <v>0</v>
      </c>
      <c r="AF162" s="4">
        <v>0</v>
      </c>
      <c r="AG162" s="4">
        <v>0</v>
      </c>
      <c r="AH162" s="4">
        <v>0</v>
      </c>
      <c r="AI162" s="4">
        <v>0</v>
      </c>
      <c r="AJ162" s="4">
        <v>0</v>
      </c>
      <c r="AK162" s="4">
        <v>0</v>
      </c>
      <c r="AL162" s="4">
        <v>0</v>
      </c>
      <c r="AM162" s="4">
        <v>0</v>
      </c>
      <c r="AN162" s="4">
        <v>0</v>
      </c>
      <c r="AO162" s="4">
        <v>0</v>
      </c>
      <c r="AP162" s="4">
        <v>0</v>
      </c>
      <c r="AQ162" s="4">
        <v>0</v>
      </c>
      <c r="AR162" s="4">
        <v>0</v>
      </c>
      <c r="AS162" s="4">
        <v>0</v>
      </c>
      <c r="AT162" s="4">
        <v>0</v>
      </c>
      <c r="AU162" s="4">
        <v>0</v>
      </c>
      <c r="AV162" s="4">
        <v>0</v>
      </c>
      <c r="AW162" s="4">
        <v>0</v>
      </c>
      <c r="AX162" s="4">
        <v>0</v>
      </c>
      <c r="AY162" s="4">
        <v>0</v>
      </c>
      <c r="AZ162" s="4">
        <v>0</v>
      </c>
      <c r="BA162" s="4">
        <v>0</v>
      </c>
      <c r="BB162" s="4">
        <v>0</v>
      </c>
      <c r="BD162">
        <v>1090</v>
      </c>
      <c r="BE162" s="4" t="s">
        <v>710</v>
      </c>
      <c r="BF162" s="4" t="s">
        <v>711</v>
      </c>
      <c r="BG162" s="4" t="s">
        <v>712</v>
      </c>
      <c r="BH162" s="4"/>
      <c r="BI162" s="4"/>
      <c r="BJ162" s="4"/>
    </row>
    <row r="163" spans="3:62" x14ac:dyDescent="0.25">
      <c r="C163">
        <v>1107</v>
      </c>
      <c r="D163">
        <v>4.2105263157894687E-2</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D163">
        <v>1107</v>
      </c>
      <c r="AE163" s="4">
        <v>0</v>
      </c>
      <c r="AF163" s="4">
        <v>0</v>
      </c>
      <c r="AG163" s="4">
        <v>0</v>
      </c>
      <c r="AH163" s="4">
        <v>0</v>
      </c>
      <c r="AI163" s="4">
        <v>0</v>
      </c>
      <c r="AJ163" s="4">
        <v>0</v>
      </c>
      <c r="AK163" s="4">
        <v>0</v>
      </c>
      <c r="AL163" s="4">
        <v>0</v>
      </c>
      <c r="AM163" s="4">
        <v>0</v>
      </c>
      <c r="AN163" s="4">
        <v>0</v>
      </c>
      <c r="AO163" s="4">
        <v>0</v>
      </c>
      <c r="AP163" s="4">
        <v>0</v>
      </c>
      <c r="AQ163" s="4">
        <v>0</v>
      </c>
      <c r="AR163" s="4">
        <v>0</v>
      </c>
      <c r="AS163" s="4">
        <v>0</v>
      </c>
      <c r="AT163" s="4">
        <v>0</v>
      </c>
      <c r="AU163" s="4">
        <v>0</v>
      </c>
      <c r="AV163" s="4">
        <v>0</v>
      </c>
      <c r="AW163" s="4">
        <v>0</v>
      </c>
      <c r="AX163" s="4">
        <v>0</v>
      </c>
      <c r="AY163" s="4">
        <v>0</v>
      </c>
      <c r="AZ163" s="4">
        <v>0</v>
      </c>
      <c r="BA163" s="4">
        <v>0</v>
      </c>
      <c r="BB163" s="4">
        <v>0</v>
      </c>
      <c r="BD163">
        <v>1107</v>
      </c>
      <c r="BE163" s="4" t="s">
        <v>713</v>
      </c>
      <c r="BF163" s="4" t="s">
        <v>714</v>
      </c>
      <c r="BG163" s="4" t="s">
        <v>715</v>
      </c>
      <c r="BH163" s="4"/>
      <c r="BI163" s="4"/>
      <c r="BJ163" s="4"/>
    </row>
    <row r="164" spans="3:62" x14ac:dyDescent="0.25">
      <c r="C164">
        <v>1108</v>
      </c>
      <c r="D164">
        <v>0</v>
      </c>
      <c r="E164">
        <v>0.15094339622641501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D164">
        <v>1108</v>
      </c>
      <c r="AE164" s="4">
        <v>0</v>
      </c>
      <c r="AF164" s="4">
        <v>0</v>
      </c>
      <c r="AG164" s="4">
        <v>0</v>
      </c>
      <c r="AH164" s="4">
        <v>0</v>
      </c>
      <c r="AI164" s="4">
        <v>0</v>
      </c>
      <c r="AJ164" s="4">
        <v>0</v>
      </c>
      <c r="AK164" s="4">
        <v>0</v>
      </c>
      <c r="AL164" s="4">
        <v>0</v>
      </c>
      <c r="AM164" s="4">
        <v>0</v>
      </c>
      <c r="AN164" s="4">
        <v>0</v>
      </c>
      <c r="AO164" s="4">
        <v>0</v>
      </c>
      <c r="AP164" s="4">
        <v>0</v>
      </c>
      <c r="AQ164" s="4">
        <v>0</v>
      </c>
      <c r="AR164" s="4">
        <v>0</v>
      </c>
      <c r="AS164" s="4">
        <v>0</v>
      </c>
      <c r="AT164" s="4">
        <v>0</v>
      </c>
      <c r="AU164" s="4">
        <v>0</v>
      </c>
      <c r="AV164" s="4">
        <v>0</v>
      </c>
      <c r="AW164" s="4">
        <v>0</v>
      </c>
      <c r="AX164" s="4">
        <v>0</v>
      </c>
      <c r="AY164" s="4">
        <v>0</v>
      </c>
      <c r="AZ164" s="4">
        <v>0</v>
      </c>
      <c r="BA164" s="4">
        <v>0</v>
      </c>
      <c r="BB164" s="4">
        <v>0</v>
      </c>
      <c r="BD164">
        <v>1108</v>
      </c>
      <c r="BE164" s="4" t="s">
        <v>716</v>
      </c>
      <c r="BF164" s="4" t="s">
        <v>717</v>
      </c>
      <c r="BG164" s="4" t="s">
        <v>718</v>
      </c>
      <c r="BH164" s="4"/>
      <c r="BI164" s="4"/>
      <c r="BJ164" s="4"/>
    </row>
    <row r="165" spans="3:62" x14ac:dyDescent="0.25">
      <c r="C165">
        <v>1109</v>
      </c>
      <c r="D165">
        <v>0</v>
      </c>
      <c r="E165">
        <v>0</v>
      </c>
      <c r="F165">
        <v>0</v>
      </c>
      <c r="G165">
        <v>0</v>
      </c>
      <c r="H165">
        <v>0</v>
      </c>
      <c r="I165">
        <v>0</v>
      </c>
      <c r="J165">
        <v>0</v>
      </c>
      <c r="K165">
        <v>0</v>
      </c>
      <c r="L165">
        <v>0</v>
      </c>
      <c r="M165">
        <v>0</v>
      </c>
      <c r="N165">
        <v>0</v>
      </c>
      <c r="O165">
        <v>0</v>
      </c>
      <c r="P165">
        <v>0</v>
      </c>
      <c r="Q165">
        <v>0</v>
      </c>
      <c r="R165">
        <v>0</v>
      </c>
      <c r="S165">
        <v>3.5087719298245626E-2</v>
      </c>
      <c r="T165">
        <v>0</v>
      </c>
      <c r="U165">
        <v>0</v>
      </c>
      <c r="V165">
        <v>0</v>
      </c>
      <c r="W165">
        <v>0</v>
      </c>
      <c r="X165">
        <v>0</v>
      </c>
      <c r="Y165">
        <v>0</v>
      </c>
      <c r="Z165">
        <v>0</v>
      </c>
      <c r="AA165">
        <v>0</v>
      </c>
      <c r="AD165">
        <v>1109</v>
      </c>
      <c r="AE165" s="4">
        <v>0</v>
      </c>
      <c r="AF165" s="4">
        <v>0</v>
      </c>
      <c r="AG165" s="4">
        <v>0</v>
      </c>
      <c r="AH165" s="4">
        <v>0</v>
      </c>
      <c r="AI165" s="4">
        <v>0</v>
      </c>
      <c r="AJ165" s="4">
        <v>0</v>
      </c>
      <c r="AK165" s="4">
        <v>0</v>
      </c>
      <c r="AL165" s="4">
        <v>0</v>
      </c>
      <c r="AM165" s="4">
        <v>0</v>
      </c>
      <c r="AN165" s="4">
        <v>0</v>
      </c>
      <c r="AO165" s="4">
        <v>0</v>
      </c>
      <c r="AP165" s="4">
        <v>0</v>
      </c>
      <c r="AQ165" s="4">
        <v>0</v>
      </c>
      <c r="AR165" s="4">
        <v>0</v>
      </c>
      <c r="AS165" s="4">
        <v>0</v>
      </c>
      <c r="AT165" s="4">
        <v>0</v>
      </c>
      <c r="AU165" s="4">
        <v>0</v>
      </c>
      <c r="AV165" s="4">
        <v>0</v>
      </c>
      <c r="AW165" s="4">
        <v>0</v>
      </c>
      <c r="AX165" s="4">
        <v>0</v>
      </c>
      <c r="AY165" s="4">
        <v>0</v>
      </c>
      <c r="AZ165" s="4">
        <v>0</v>
      </c>
      <c r="BA165" s="4">
        <v>0</v>
      </c>
      <c r="BB165" s="4">
        <v>0</v>
      </c>
      <c r="BD165">
        <v>1109</v>
      </c>
      <c r="BE165" s="4" t="s">
        <v>719</v>
      </c>
      <c r="BF165" s="4" t="s">
        <v>720</v>
      </c>
      <c r="BG165" s="4" t="s">
        <v>721</v>
      </c>
      <c r="BH165" s="4"/>
      <c r="BI165" s="4"/>
      <c r="BJ165" s="4"/>
    </row>
    <row r="166" spans="3:62" x14ac:dyDescent="0.25">
      <c r="C166">
        <v>1116</v>
      </c>
      <c r="D166">
        <v>0</v>
      </c>
      <c r="E166">
        <v>0</v>
      </c>
      <c r="F166">
        <v>0</v>
      </c>
      <c r="G166">
        <v>0</v>
      </c>
      <c r="H166">
        <v>0</v>
      </c>
      <c r="I166">
        <v>0</v>
      </c>
      <c r="J166">
        <v>5.6737588652482303E-2</v>
      </c>
      <c r="K166">
        <v>0</v>
      </c>
      <c r="L166">
        <v>0</v>
      </c>
      <c r="M166">
        <v>0</v>
      </c>
      <c r="N166">
        <v>0</v>
      </c>
      <c r="O166">
        <v>0</v>
      </c>
      <c r="P166">
        <v>0</v>
      </c>
      <c r="Q166">
        <v>0</v>
      </c>
      <c r="R166">
        <v>0</v>
      </c>
      <c r="S166">
        <v>0</v>
      </c>
      <c r="T166">
        <v>0</v>
      </c>
      <c r="U166">
        <v>0</v>
      </c>
      <c r="V166">
        <v>0</v>
      </c>
      <c r="W166">
        <v>0</v>
      </c>
      <c r="X166">
        <v>0</v>
      </c>
      <c r="Y166">
        <v>0</v>
      </c>
      <c r="Z166">
        <v>0</v>
      </c>
      <c r="AA166">
        <v>0</v>
      </c>
      <c r="AD166">
        <v>1116</v>
      </c>
      <c r="AE166" s="4">
        <v>0</v>
      </c>
      <c r="AF166" s="4">
        <v>0</v>
      </c>
      <c r="AG166" s="4">
        <v>0</v>
      </c>
      <c r="AH166" s="4">
        <v>0</v>
      </c>
      <c r="AI166" s="4">
        <v>0</v>
      </c>
      <c r="AJ166" s="4">
        <v>0</v>
      </c>
      <c r="AK166" s="4">
        <v>0</v>
      </c>
      <c r="AL166" s="4">
        <v>0</v>
      </c>
      <c r="AM166" s="4">
        <v>0</v>
      </c>
      <c r="AN166" s="4">
        <v>0</v>
      </c>
      <c r="AO166" s="4">
        <v>0</v>
      </c>
      <c r="AP166" s="4">
        <v>0</v>
      </c>
      <c r="AQ166" s="4">
        <v>0</v>
      </c>
      <c r="AR166" s="4">
        <v>0</v>
      </c>
      <c r="AS166" s="4">
        <v>0</v>
      </c>
      <c r="AT166" s="4">
        <v>0</v>
      </c>
      <c r="AU166" s="4">
        <v>0</v>
      </c>
      <c r="AV166" s="4">
        <v>0</v>
      </c>
      <c r="AW166" s="4">
        <v>0</v>
      </c>
      <c r="AX166" s="4">
        <v>0</v>
      </c>
      <c r="AY166" s="4">
        <v>0</v>
      </c>
      <c r="AZ166" s="4">
        <v>0</v>
      </c>
      <c r="BA166" s="4">
        <v>0</v>
      </c>
      <c r="BB166" s="4">
        <v>0</v>
      </c>
      <c r="BD166">
        <v>1116</v>
      </c>
      <c r="BE166" s="4" t="s">
        <v>722</v>
      </c>
      <c r="BF166" s="4" t="s">
        <v>723</v>
      </c>
      <c r="BG166" s="4" t="s">
        <v>724</v>
      </c>
      <c r="BH166" s="4"/>
      <c r="BI166" s="4"/>
      <c r="BJ166" s="4"/>
    </row>
    <row r="167" spans="3:62" x14ac:dyDescent="0.25">
      <c r="C167">
        <v>1118</v>
      </c>
      <c r="D167">
        <v>0</v>
      </c>
      <c r="E167">
        <v>0</v>
      </c>
      <c r="F167">
        <v>0</v>
      </c>
      <c r="G167">
        <v>0</v>
      </c>
      <c r="H167">
        <v>0</v>
      </c>
      <c r="I167">
        <v>0</v>
      </c>
      <c r="J167">
        <v>0</v>
      </c>
      <c r="K167">
        <v>0</v>
      </c>
      <c r="L167">
        <v>0</v>
      </c>
      <c r="M167">
        <v>0</v>
      </c>
      <c r="N167">
        <v>0</v>
      </c>
      <c r="O167">
        <v>0</v>
      </c>
      <c r="P167">
        <v>0</v>
      </c>
      <c r="Q167">
        <v>0</v>
      </c>
      <c r="R167">
        <v>0</v>
      </c>
      <c r="S167">
        <v>0</v>
      </c>
      <c r="T167">
        <v>0</v>
      </c>
      <c r="U167">
        <v>0</v>
      </c>
      <c r="V167">
        <v>7.4074074074074042E-2</v>
      </c>
      <c r="W167">
        <v>0</v>
      </c>
      <c r="X167">
        <v>0</v>
      </c>
      <c r="Y167">
        <v>0</v>
      </c>
      <c r="Z167">
        <v>0</v>
      </c>
      <c r="AA167">
        <v>0</v>
      </c>
      <c r="AD167">
        <v>1118</v>
      </c>
      <c r="AE167" s="4">
        <v>0</v>
      </c>
      <c r="AF167" s="4">
        <v>0</v>
      </c>
      <c r="AG167" s="4">
        <v>0</v>
      </c>
      <c r="AH167" s="4">
        <v>0</v>
      </c>
      <c r="AI167" s="4">
        <v>0</v>
      </c>
      <c r="AJ167" s="4">
        <v>0</v>
      </c>
      <c r="AK167" s="4">
        <v>0</v>
      </c>
      <c r="AL167" s="4">
        <v>0</v>
      </c>
      <c r="AM167" s="4">
        <v>0</v>
      </c>
      <c r="AN167" s="4">
        <v>0</v>
      </c>
      <c r="AO167" s="4">
        <v>0</v>
      </c>
      <c r="AP167" s="4">
        <v>0</v>
      </c>
      <c r="AQ167" s="4">
        <v>0</v>
      </c>
      <c r="AR167" s="4">
        <v>0</v>
      </c>
      <c r="AS167" s="4">
        <v>0</v>
      </c>
      <c r="AT167" s="4">
        <v>0</v>
      </c>
      <c r="AU167" s="4">
        <v>0</v>
      </c>
      <c r="AV167" s="4">
        <v>0</v>
      </c>
      <c r="AW167" s="4">
        <v>0</v>
      </c>
      <c r="AX167" s="4">
        <v>0</v>
      </c>
      <c r="AY167" s="4">
        <v>0</v>
      </c>
      <c r="AZ167" s="4">
        <v>0</v>
      </c>
      <c r="BA167" s="4">
        <v>0</v>
      </c>
      <c r="BB167" s="4">
        <v>0</v>
      </c>
      <c r="BD167">
        <v>1118</v>
      </c>
      <c r="BE167" s="4" t="s">
        <v>725</v>
      </c>
      <c r="BF167" s="4" t="s">
        <v>726</v>
      </c>
      <c r="BG167" s="4" t="s">
        <v>727</v>
      </c>
      <c r="BH167" s="4"/>
      <c r="BI167" s="4"/>
      <c r="BJ167" s="4"/>
    </row>
    <row r="168" spans="3:62" x14ac:dyDescent="0.25">
      <c r="C168">
        <v>1121</v>
      </c>
      <c r="D168">
        <v>0</v>
      </c>
      <c r="E168">
        <v>0</v>
      </c>
      <c r="F168">
        <v>0</v>
      </c>
      <c r="G168">
        <v>0</v>
      </c>
      <c r="H168">
        <v>0</v>
      </c>
      <c r="I168">
        <v>0</v>
      </c>
      <c r="J168">
        <v>0</v>
      </c>
      <c r="K168">
        <v>0</v>
      </c>
      <c r="L168">
        <v>0</v>
      </c>
      <c r="M168">
        <v>0</v>
      </c>
      <c r="N168">
        <v>0</v>
      </c>
      <c r="O168">
        <v>0</v>
      </c>
      <c r="P168">
        <v>4.7619047619047651E-2</v>
      </c>
      <c r="Q168">
        <v>0</v>
      </c>
      <c r="R168">
        <v>0</v>
      </c>
      <c r="S168">
        <v>0</v>
      </c>
      <c r="T168">
        <v>0</v>
      </c>
      <c r="U168">
        <v>0</v>
      </c>
      <c r="V168">
        <v>0</v>
      </c>
      <c r="W168">
        <v>0</v>
      </c>
      <c r="X168">
        <v>0</v>
      </c>
      <c r="Y168">
        <v>0</v>
      </c>
      <c r="Z168">
        <v>0</v>
      </c>
      <c r="AA168">
        <v>0</v>
      </c>
      <c r="AD168">
        <v>1121</v>
      </c>
      <c r="AE168" s="4">
        <v>0</v>
      </c>
      <c r="AF168" s="4">
        <v>0</v>
      </c>
      <c r="AG168" s="4">
        <v>0</v>
      </c>
      <c r="AH168" s="4">
        <v>0</v>
      </c>
      <c r="AI168" s="4">
        <v>0</v>
      </c>
      <c r="AJ168" s="4">
        <v>0</v>
      </c>
      <c r="AK168" s="4">
        <v>0</v>
      </c>
      <c r="AL168" s="4">
        <v>0</v>
      </c>
      <c r="AM168" s="4">
        <v>0</v>
      </c>
      <c r="AN168" s="4">
        <v>0</v>
      </c>
      <c r="AO168" s="4">
        <v>0</v>
      </c>
      <c r="AP168" s="4">
        <v>0</v>
      </c>
      <c r="AQ168" s="4">
        <v>0</v>
      </c>
      <c r="AR168" s="4">
        <v>0</v>
      </c>
      <c r="AS168" s="4">
        <v>0</v>
      </c>
      <c r="AT168" s="4">
        <v>0</v>
      </c>
      <c r="AU168" s="4">
        <v>0</v>
      </c>
      <c r="AV168" s="4">
        <v>0</v>
      </c>
      <c r="AW168" s="4">
        <v>0</v>
      </c>
      <c r="AX168" s="4">
        <v>0</v>
      </c>
      <c r="AY168" s="4">
        <v>0</v>
      </c>
      <c r="AZ168" s="4">
        <v>0</v>
      </c>
      <c r="BA168" s="4">
        <v>0</v>
      </c>
      <c r="BB168" s="4">
        <v>0</v>
      </c>
      <c r="BD168">
        <v>1121</v>
      </c>
      <c r="BE168" s="4" t="s">
        <v>728</v>
      </c>
      <c r="BF168" s="4" t="s">
        <v>729</v>
      </c>
      <c r="BG168" s="4" t="s">
        <v>730</v>
      </c>
      <c r="BH168" s="4"/>
      <c r="BI168" s="4"/>
      <c r="BJ168" s="4"/>
    </row>
    <row r="169" spans="3:62" x14ac:dyDescent="0.25">
      <c r="C169">
        <v>1123</v>
      </c>
      <c r="D169">
        <v>0</v>
      </c>
      <c r="E169">
        <v>0</v>
      </c>
      <c r="F169">
        <v>0</v>
      </c>
      <c r="G169">
        <v>0</v>
      </c>
      <c r="H169">
        <v>0</v>
      </c>
      <c r="I169">
        <v>0</v>
      </c>
      <c r="J169">
        <v>0</v>
      </c>
      <c r="K169">
        <v>7.9207920792079223E-2</v>
      </c>
      <c r="L169">
        <v>0</v>
      </c>
      <c r="M169">
        <v>0</v>
      </c>
      <c r="N169">
        <v>0</v>
      </c>
      <c r="O169">
        <v>0</v>
      </c>
      <c r="P169">
        <v>0</v>
      </c>
      <c r="Q169">
        <v>0</v>
      </c>
      <c r="R169">
        <v>0</v>
      </c>
      <c r="S169">
        <v>0</v>
      </c>
      <c r="T169">
        <v>0</v>
      </c>
      <c r="U169">
        <v>0</v>
      </c>
      <c r="V169">
        <v>0</v>
      </c>
      <c r="W169">
        <v>0</v>
      </c>
      <c r="X169">
        <v>0</v>
      </c>
      <c r="Y169">
        <v>0</v>
      </c>
      <c r="Z169">
        <v>0</v>
      </c>
      <c r="AA169">
        <v>0</v>
      </c>
      <c r="AD169">
        <v>1123</v>
      </c>
      <c r="AE169" s="4">
        <v>0</v>
      </c>
      <c r="AF169" s="4">
        <v>0</v>
      </c>
      <c r="AG169" s="4">
        <v>0</v>
      </c>
      <c r="AH169" s="4">
        <v>0</v>
      </c>
      <c r="AI169" s="4">
        <v>0</v>
      </c>
      <c r="AJ169" s="4">
        <v>0</v>
      </c>
      <c r="AK169" s="4">
        <v>0</v>
      </c>
      <c r="AL169" s="4">
        <v>0</v>
      </c>
      <c r="AM169" s="4">
        <v>0</v>
      </c>
      <c r="AN169" s="4">
        <v>0</v>
      </c>
      <c r="AO169" s="4">
        <v>0</v>
      </c>
      <c r="AP169" s="4">
        <v>0</v>
      </c>
      <c r="AQ169" s="4">
        <v>0</v>
      </c>
      <c r="AR169" s="4">
        <v>0</v>
      </c>
      <c r="AS169" s="4">
        <v>0</v>
      </c>
      <c r="AT169" s="4">
        <v>0</v>
      </c>
      <c r="AU169" s="4">
        <v>0</v>
      </c>
      <c r="AV169" s="4">
        <v>0</v>
      </c>
      <c r="AW169" s="4">
        <v>0</v>
      </c>
      <c r="AX169" s="4">
        <v>0</v>
      </c>
      <c r="AY169" s="4">
        <v>0</v>
      </c>
      <c r="AZ169" s="4">
        <v>0</v>
      </c>
      <c r="BA169" s="4">
        <v>0</v>
      </c>
      <c r="BB169" s="4">
        <v>0</v>
      </c>
      <c r="BD169">
        <v>1123</v>
      </c>
      <c r="BE169" s="4" t="s">
        <v>731</v>
      </c>
      <c r="BF169" s="4" t="s">
        <v>732</v>
      </c>
      <c r="BG169" s="4" t="s">
        <v>733</v>
      </c>
      <c r="BH169" s="4"/>
      <c r="BI169" s="4"/>
      <c r="BJ169" s="4"/>
    </row>
    <row r="170" spans="3:62" x14ac:dyDescent="0.25">
      <c r="C170">
        <v>1124</v>
      </c>
      <c r="D170">
        <v>0</v>
      </c>
      <c r="E170">
        <v>-0.15094339622641506</v>
      </c>
      <c r="F170">
        <v>-0.1495327102803734</v>
      </c>
      <c r="G170">
        <v>-0.10000000000000031</v>
      </c>
      <c r="H170">
        <v>-0.16107382550335547</v>
      </c>
      <c r="I170">
        <v>-0.11428571428571477</v>
      </c>
      <c r="J170">
        <v>-0.11347517730496515</v>
      </c>
      <c r="K170">
        <v>-0.15841584158415845</v>
      </c>
      <c r="L170">
        <v>-6.1302681992337016E-2</v>
      </c>
      <c r="M170">
        <v>-0.16842105263157814</v>
      </c>
      <c r="N170">
        <v>-0.10884353741496577</v>
      </c>
      <c r="O170">
        <v>-8.7912087912084491E-2</v>
      </c>
      <c r="P170">
        <v>-4.7619047619047672E-2</v>
      </c>
      <c r="Q170">
        <v>-3.9024390243902696E-2</v>
      </c>
      <c r="R170">
        <v>-4.8484848484848575E-2</v>
      </c>
      <c r="S170">
        <v>-3.5087719298245723E-2</v>
      </c>
      <c r="T170">
        <v>-0.10526315789473539</v>
      </c>
      <c r="U170">
        <v>-3.7558685446009821E-2</v>
      </c>
      <c r="V170">
        <v>-7.4074074074073515E-2</v>
      </c>
      <c r="W170">
        <v>-0.15189873417721467</v>
      </c>
      <c r="X170">
        <v>-4.3478260869565855E-2</v>
      </c>
      <c r="Y170">
        <v>-4.7904191616765956E-2</v>
      </c>
      <c r="Z170">
        <v>-0.17582417582417253</v>
      </c>
      <c r="AA170">
        <v>-3.7558685446009488E-2</v>
      </c>
      <c r="AD170">
        <v>1124</v>
      </c>
      <c r="AE170" s="4">
        <v>0</v>
      </c>
      <c r="AF170" s="4">
        <v>0</v>
      </c>
      <c r="AG170" s="4">
        <v>0</v>
      </c>
      <c r="AH170" s="4">
        <v>0</v>
      </c>
      <c r="AI170" s="4">
        <v>0</v>
      </c>
      <c r="AJ170" s="4">
        <v>0</v>
      </c>
      <c r="AK170" s="4">
        <v>0</v>
      </c>
      <c r="AL170" s="4">
        <v>0</v>
      </c>
      <c r="AM170" s="4">
        <v>0</v>
      </c>
      <c r="AN170" s="4">
        <v>0</v>
      </c>
      <c r="AO170" s="4">
        <v>0</v>
      </c>
      <c r="AP170" s="4">
        <v>0</v>
      </c>
      <c r="AQ170" s="4">
        <v>0</v>
      </c>
      <c r="AR170" s="4">
        <v>0</v>
      </c>
      <c r="AS170" s="4">
        <v>0</v>
      </c>
      <c r="AT170" s="4">
        <v>0</v>
      </c>
      <c r="AU170" s="4">
        <v>0</v>
      </c>
      <c r="AV170" s="4">
        <v>0</v>
      </c>
      <c r="AW170" s="4">
        <v>0</v>
      </c>
      <c r="AX170" s="4">
        <v>0</v>
      </c>
      <c r="AY170" s="4">
        <v>0</v>
      </c>
      <c r="AZ170" s="4">
        <v>0</v>
      </c>
      <c r="BA170" s="4">
        <v>0</v>
      </c>
      <c r="BB170" s="4">
        <v>0</v>
      </c>
      <c r="BD170">
        <v>1124</v>
      </c>
      <c r="BE170" s="4" t="s">
        <v>734</v>
      </c>
      <c r="BF170" s="4" t="s">
        <v>735</v>
      </c>
      <c r="BG170" s="4" t="s">
        <v>736</v>
      </c>
      <c r="BH170" s="4"/>
      <c r="BI170" s="4"/>
      <c r="BJ170" s="4"/>
    </row>
    <row r="171" spans="3:62" x14ac:dyDescent="0.25">
      <c r="C171">
        <v>1128</v>
      </c>
      <c r="D171">
        <v>0</v>
      </c>
      <c r="E171">
        <v>0</v>
      </c>
      <c r="F171">
        <v>0</v>
      </c>
      <c r="G171">
        <v>0.1</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D171">
        <v>1128</v>
      </c>
      <c r="AE171" s="4">
        <v>0</v>
      </c>
      <c r="AF171" s="4">
        <v>0</v>
      </c>
      <c r="AG171" s="4">
        <v>0</v>
      </c>
      <c r="AH171" s="4">
        <v>0</v>
      </c>
      <c r="AI171" s="4">
        <v>0</v>
      </c>
      <c r="AJ171" s="4">
        <v>0</v>
      </c>
      <c r="AK171" s="4">
        <v>0</v>
      </c>
      <c r="AL171" s="4">
        <v>0</v>
      </c>
      <c r="AM171" s="4">
        <v>0</v>
      </c>
      <c r="AN171" s="4">
        <v>0</v>
      </c>
      <c r="AO171" s="4">
        <v>0</v>
      </c>
      <c r="AP171" s="4">
        <v>0</v>
      </c>
      <c r="AQ171" s="4">
        <v>0</v>
      </c>
      <c r="AR171" s="4">
        <v>0</v>
      </c>
      <c r="AS171" s="4">
        <v>0</v>
      </c>
      <c r="AT171" s="4">
        <v>0</v>
      </c>
      <c r="AU171" s="4">
        <v>0</v>
      </c>
      <c r="AV171" s="4">
        <v>0</v>
      </c>
      <c r="AW171" s="4">
        <v>0</v>
      </c>
      <c r="AX171" s="4">
        <v>0</v>
      </c>
      <c r="AY171" s="4">
        <v>0</v>
      </c>
      <c r="AZ171" s="4">
        <v>0</v>
      </c>
      <c r="BA171" s="4">
        <v>0</v>
      </c>
      <c r="BB171" s="4">
        <v>0</v>
      </c>
      <c r="BD171">
        <v>1128</v>
      </c>
      <c r="BE171" s="4" t="s">
        <v>737</v>
      </c>
      <c r="BF171" s="4" t="s">
        <v>738</v>
      </c>
      <c r="BG171" s="4" t="s">
        <v>739</v>
      </c>
      <c r="BH171" s="4"/>
      <c r="BI171" s="4"/>
      <c r="BJ171" s="4"/>
    </row>
    <row r="172" spans="3:62" x14ac:dyDescent="0.25">
      <c r="C172">
        <v>1131</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0.17582417582417606</v>
      </c>
      <c r="AA172">
        <v>0</v>
      </c>
      <c r="AD172">
        <v>1131</v>
      </c>
      <c r="AE172" s="4">
        <v>0</v>
      </c>
      <c r="AF172" s="4">
        <v>0</v>
      </c>
      <c r="AG172" s="4">
        <v>0</v>
      </c>
      <c r="AH172" s="4">
        <v>0</v>
      </c>
      <c r="AI172" s="4">
        <v>0</v>
      </c>
      <c r="AJ172" s="4">
        <v>0</v>
      </c>
      <c r="AK172" s="4">
        <v>0</v>
      </c>
      <c r="AL172" s="4">
        <v>0</v>
      </c>
      <c r="AM172" s="4">
        <v>0</v>
      </c>
      <c r="AN172" s="4">
        <v>0</v>
      </c>
      <c r="AO172" s="4">
        <v>0</v>
      </c>
      <c r="AP172" s="4">
        <v>0</v>
      </c>
      <c r="AQ172" s="4">
        <v>0</v>
      </c>
      <c r="AR172" s="4">
        <v>0</v>
      </c>
      <c r="AS172" s="4">
        <v>0</v>
      </c>
      <c r="AT172" s="4">
        <v>0</v>
      </c>
      <c r="AU172" s="4">
        <v>0</v>
      </c>
      <c r="AV172" s="4">
        <v>0</v>
      </c>
      <c r="AW172" s="4">
        <v>0</v>
      </c>
      <c r="AX172" s="4">
        <v>0</v>
      </c>
      <c r="AY172" s="4">
        <v>0</v>
      </c>
      <c r="AZ172" s="4">
        <v>0</v>
      </c>
      <c r="BA172" s="4">
        <v>0</v>
      </c>
      <c r="BB172" s="4">
        <v>0</v>
      </c>
      <c r="BD172">
        <v>1131</v>
      </c>
      <c r="BE172" s="4" t="s">
        <v>740</v>
      </c>
      <c r="BF172" s="4" t="s">
        <v>741</v>
      </c>
      <c r="BG172" s="4" t="s">
        <v>742</v>
      </c>
      <c r="BH172" s="4"/>
      <c r="BI172" s="4"/>
      <c r="BJ172" s="4"/>
    </row>
    <row r="173" spans="3:62" x14ac:dyDescent="0.25">
      <c r="C173">
        <v>1132</v>
      </c>
      <c r="D173">
        <v>0</v>
      </c>
      <c r="E173">
        <v>0</v>
      </c>
      <c r="F173">
        <v>0</v>
      </c>
      <c r="G173">
        <v>0</v>
      </c>
      <c r="H173">
        <v>0</v>
      </c>
      <c r="I173">
        <v>0</v>
      </c>
      <c r="J173">
        <v>0</v>
      </c>
      <c r="K173">
        <v>0</v>
      </c>
      <c r="L173">
        <v>0</v>
      </c>
      <c r="M173">
        <v>0</v>
      </c>
      <c r="N173">
        <v>5.4421768707482991E-2</v>
      </c>
      <c r="O173">
        <v>0</v>
      </c>
      <c r="P173">
        <v>0</v>
      </c>
      <c r="Q173">
        <v>0</v>
      </c>
      <c r="R173">
        <v>0</v>
      </c>
      <c r="S173">
        <v>0</v>
      </c>
      <c r="T173">
        <v>0</v>
      </c>
      <c r="U173">
        <v>0</v>
      </c>
      <c r="V173">
        <v>0</v>
      </c>
      <c r="W173">
        <v>0</v>
      </c>
      <c r="X173">
        <v>0</v>
      </c>
      <c r="Y173">
        <v>0</v>
      </c>
      <c r="Z173">
        <v>0</v>
      </c>
      <c r="AA173">
        <v>0</v>
      </c>
      <c r="AD173">
        <v>1132</v>
      </c>
      <c r="AE173" s="4">
        <v>0</v>
      </c>
      <c r="AF173" s="4">
        <v>0</v>
      </c>
      <c r="AG173" s="4">
        <v>0</v>
      </c>
      <c r="AH173" s="4">
        <v>0</v>
      </c>
      <c r="AI173" s="4">
        <v>0</v>
      </c>
      <c r="AJ173" s="4">
        <v>0</v>
      </c>
      <c r="AK173" s="4">
        <v>0</v>
      </c>
      <c r="AL173" s="4">
        <v>0</v>
      </c>
      <c r="AM173" s="4">
        <v>0</v>
      </c>
      <c r="AN173" s="4">
        <v>0</v>
      </c>
      <c r="AO173" s="4">
        <v>0</v>
      </c>
      <c r="AP173" s="4">
        <v>0</v>
      </c>
      <c r="AQ173" s="4">
        <v>0</v>
      </c>
      <c r="AR173" s="4">
        <v>0</v>
      </c>
      <c r="AS173" s="4">
        <v>0</v>
      </c>
      <c r="AT173" s="4">
        <v>0</v>
      </c>
      <c r="AU173" s="4">
        <v>0</v>
      </c>
      <c r="AV173" s="4">
        <v>0</v>
      </c>
      <c r="AW173" s="4">
        <v>0</v>
      </c>
      <c r="AX173" s="4">
        <v>0</v>
      </c>
      <c r="AY173" s="4">
        <v>0</v>
      </c>
      <c r="AZ173" s="4">
        <v>0</v>
      </c>
      <c r="BA173" s="4">
        <v>0</v>
      </c>
      <c r="BB173" s="4">
        <v>0</v>
      </c>
      <c r="BD173">
        <v>1132</v>
      </c>
      <c r="BE173" s="4" t="s">
        <v>743</v>
      </c>
      <c r="BF173" s="4" t="s">
        <v>744</v>
      </c>
      <c r="BG173" s="4" t="s">
        <v>745</v>
      </c>
      <c r="BH173" s="4"/>
      <c r="BI173" s="4"/>
      <c r="BJ173" s="4"/>
    </row>
    <row r="174" spans="3:62" x14ac:dyDescent="0.25">
      <c r="C174">
        <v>1133</v>
      </c>
      <c r="D174">
        <v>0</v>
      </c>
      <c r="E174">
        <v>0</v>
      </c>
      <c r="F174">
        <v>0</v>
      </c>
      <c r="G174">
        <v>0</v>
      </c>
      <c r="H174">
        <v>0</v>
      </c>
      <c r="I174">
        <v>0</v>
      </c>
      <c r="J174">
        <v>0</v>
      </c>
      <c r="K174">
        <v>0</v>
      </c>
      <c r="L174">
        <v>3.0651340996168581E-2</v>
      </c>
      <c r="M174">
        <v>0</v>
      </c>
      <c r="N174">
        <v>0</v>
      </c>
      <c r="O174">
        <v>0</v>
      </c>
      <c r="P174">
        <v>0</v>
      </c>
      <c r="Q174">
        <v>0</v>
      </c>
      <c r="R174">
        <v>0</v>
      </c>
      <c r="S174">
        <v>0</v>
      </c>
      <c r="T174">
        <v>0</v>
      </c>
      <c r="U174">
        <v>0</v>
      </c>
      <c r="V174">
        <v>0</v>
      </c>
      <c r="W174">
        <v>0</v>
      </c>
      <c r="X174">
        <v>0</v>
      </c>
      <c r="Y174">
        <v>0</v>
      </c>
      <c r="Z174">
        <v>0</v>
      </c>
      <c r="AA174">
        <v>0</v>
      </c>
      <c r="AD174">
        <v>1133</v>
      </c>
      <c r="AE174" s="4">
        <v>0</v>
      </c>
      <c r="AF174" s="4">
        <v>0</v>
      </c>
      <c r="AG174" s="4">
        <v>0</v>
      </c>
      <c r="AH174" s="4">
        <v>0</v>
      </c>
      <c r="AI174" s="4">
        <v>0</v>
      </c>
      <c r="AJ174" s="4">
        <v>0</v>
      </c>
      <c r="AK174" s="4">
        <v>0</v>
      </c>
      <c r="AL174" s="4">
        <v>0</v>
      </c>
      <c r="AM174" s="4">
        <v>0</v>
      </c>
      <c r="AN174" s="4">
        <v>0</v>
      </c>
      <c r="AO174" s="4">
        <v>0</v>
      </c>
      <c r="AP174" s="4">
        <v>0</v>
      </c>
      <c r="AQ174" s="4">
        <v>0</v>
      </c>
      <c r="AR174" s="4">
        <v>0</v>
      </c>
      <c r="AS174" s="4">
        <v>0</v>
      </c>
      <c r="AT174" s="4">
        <v>0</v>
      </c>
      <c r="AU174" s="4">
        <v>0</v>
      </c>
      <c r="AV174" s="4">
        <v>0</v>
      </c>
      <c r="AW174" s="4">
        <v>0</v>
      </c>
      <c r="AX174" s="4">
        <v>0</v>
      </c>
      <c r="AY174" s="4">
        <v>0</v>
      </c>
      <c r="AZ174" s="4">
        <v>0</v>
      </c>
      <c r="BA174" s="4">
        <v>0</v>
      </c>
      <c r="BB174" s="4">
        <v>0</v>
      </c>
      <c r="BD174">
        <v>1133</v>
      </c>
      <c r="BE174" s="4" t="s">
        <v>746</v>
      </c>
      <c r="BF174" s="4" t="s">
        <v>747</v>
      </c>
      <c r="BG174" s="4" t="s">
        <v>748</v>
      </c>
      <c r="BH174" s="4"/>
      <c r="BI174" s="4"/>
      <c r="BJ174" s="4"/>
    </row>
    <row r="175" spans="3:62" x14ac:dyDescent="0.25">
      <c r="C175">
        <v>1134</v>
      </c>
      <c r="D175">
        <v>0.2526315789473681</v>
      </c>
      <c r="E175">
        <v>0.30188679245283034</v>
      </c>
      <c r="F175">
        <v>0.26168224299065435</v>
      </c>
      <c r="G175">
        <v>0.3</v>
      </c>
      <c r="H175">
        <v>0.24161073825503365</v>
      </c>
      <c r="I175">
        <v>0.2857142857142857</v>
      </c>
      <c r="J175">
        <v>0.25531914893617019</v>
      </c>
      <c r="K175">
        <v>0.23762376237623764</v>
      </c>
      <c r="L175">
        <v>0.35249042145593884</v>
      </c>
      <c r="M175">
        <v>0.25263157894736848</v>
      </c>
      <c r="N175">
        <v>0.24489795918367349</v>
      </c>
      <c r="O175">
        <v>0.26373626373626408</v>
      </c>
      <c r="P175">
        <v>0.26190476190476208</v>
      </c>
      <c r="Q175">
        <v>0.29268292682926794</v>
      </c>
      <c r="R175">
        <v>0.26666666666666666</v>
      </c>
      <c r="S175">
        <v>0.33333333333333337</v>
      </c>
      <c r="T175">
        <v>0.26315789473684226</v>
      </c>
      <c r="U175">
        <v>0.37558685446009377</v>
      </c>
      <c r="V175">
        <v>0.29629629629629617</v>
      </c>
      <c r="W175">
        <v>0.25316455696202533</v>
      </c>
      <c r="X175">
        <v>0.30434782608695654</v>
      </c>
      <c r="Y175">
        <v>0.28742514970059879</v>
      </c>
      <c r="Z175">
        <v>0.26373626373626408</v>
      </c>
      <c r="AA175">
        <v>0.28169014084507044</v>
      </c>
      <c r="AD175">
        <v>1134</v>
      </c>
      <c r="AE175" s="4">
        <v>0</v>
      </c>
      <c r="AF175" s="4">
        <v>0</v>
      </c>
      <c r="AG175" s="4">
        <v>0</v>
      </c>
      <c r="AH175" s="4">
        <v>0</v>
      </c>
      <c r="AI175" s="4">
        <v>0</v>
      </c>
      <c r="AJ175" s="4">
        <v>0</v>
      </c>
      <c r="AK175" s="4">
        <v>0</v>
      </c>
      <c r="AL175" s="4">
        <v>0</v>
      </c>
      <c r="AM175" s="4">
        <v>0</v>
      </c>
      <c r="AN175" s="4">
        <v>0</v>
      </c>
      <c r="AO175" s="4">
        <v>0</v>
      </c>
      <c r="AP175" s="4">
        <v>0</v>
      </c>
      <c r="AQ175" s="4">
        <v>0</v>
      </c>
      <c r="AR175" s="4">
        <v>0</v>
      </c>
      <c r="AS175" s="4">
        <v>0</v>
      </c>
      <c r="AT175" s="4">
        <v>0</v>
      </c>
      <c r="AU175" s="4">
        <v>0</v>
      </c>
      <c r="AV175" s="4">
        <v>0</v>
      </c>
      <c r="AW175" s="4">
        <v>0</v>
      </c>
      <c r="AX175" s="4">
        <v>0</v>
      </c>
      <c r="AY175" s="4">
        <v>0</v>
      </c>
      <c r="AZ175" s="4">
        <v>0</v>
      </c>
      <c r="BA175" s="4">
        <v>0</v>
      </c>
      <c r="BB175" s="4">
        <v>0</v>
      </c>
      <c r="BD175">
        <v>1134</v>
      </c>
      <c r="BE175" s="4" t="s">
        <v>749</v>
      </c>
      <c r="BF175" s="4" t="s">
        <v>750</v>
      </c>
      <c r="BG175" s="4" t="s">
        <v>751</v>
      </c>
      <c r="BH175" s="4"/>
      <c r="BI175" s="4"/>
      <c r="BJ175" s="4"/>
    </row>
    <row r="176" spans="3:62" x14ac:dyDescent="0.25">
      <c r="C176">
        <v>1136</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4.7904191616766456E-2</v>
      </c>
      <c r="Z176">
        <v>0</v>
      </c>
      <c r="AA176">
        <v>0</v>
      </c>
      <c r="AD176">
        <v>1136</v>
      </c>
      <c r="AE176" s="4">
        <v>0</v>
      </c>
      <c r="AF176" s="4">
        <v>0</v>
      </c>
      <c r="AG176" s="4">
        <v>0</v>
      </c>
      <c r="AH176" s="4">
        <v>0</v>
      </c>
      <c r="AI176" s="4">
        <v>0</v>
      </c>
      <c r="AJ176" s="4">
        <v>0</v>
      </c>
      <c r="AK176" s="4">
        <v>0</v>
      </c>
      <c r="AL176" s="4">
        <v>0</v>
      </c>
      <c r="AM176" s="4">
        <v>0</v>
      </c>
      <c r="AN176" s="4">
        <v>0</v>
      </c>
      <c r="AO176" s="4">
        <v>0</v>
      </c>
      <c r="AP176" s="4">
        <v>0</v>
      </c>
      <c r="AQ176" s="4">
        <v>0</v>
      </c>
      <c r="AR176" s="4">
        <v>0</v>
      </c>
      <c r="AS176" s="4">
        <v>0</v>
      </c>
      <c r="AT176" s="4">
        <v>0</v>
      </c>
      <c r="AU176" s="4">
        <v>0</v>
      </c>
      <c r="AV176" s="4">
        <v>0</v>
      </c>
      <c r="AW176" s="4">
        <v>0</v>
      </c>
      <c r="AX176" s="4">
        <v>0</v>
      </c>
      <c r="AY176" s="4">
        <v>0</v>
      </c>
      <c r="AZ176" s="4">
        <v>0</v>
      </c>
      <c r="BA176" s="4">
        <v>0</v>
      </c>
      <c r="BB176" s="4">
        <v>0</v>
      </c>
      <c r="BD176">
        <v>1136</v>
      </c>
      <c r="BE176" s="4" t="s">
        <v>752</v>
      </c>
      <c r="BF176" s="4" t="s">
        <v>753</v>
      </c>
      <c r="BG176" s="4" t="s">
        <v>754</v>
      </c>
      <c r="BH176" s="4"/>
      <c r="BI176" s="4"/>
      <c r="BJ176" s="4"/>
    </row>
    <row r="177" spans="3:58" x14ac:dyDescent="0.25">
      <c r="C177">
        <v>1141</v>
      </c>
      <c r="D177">
        <v>0</v>
      </c>
      <c r="E177">
        <v>0</v>
      </c>
      <c r="F177">
        <v>0</v>
      </c>
      <c r="G177">
        <v>0</v>
      </c>
      <c r="H177">
        <v>0</v>
      </c>
      <c r="I177">
        <v>0</v>
      </c>
      <c r="J177">
        <v>0</v>
      </c>
      <c r="K177">
        <v>0</v>
      </c>
      <c r="L177">
        <v>3.0651340996168581E-2</v>
      </c>
      <c r="M177">
        <v>0</v>
      </c>
      <c r="N177">
        <v>0</v>
      </c>
      <c r="O177">
        <v>0</v>
      </c>
      <c r="P177">
        <v>0</v>
      </c>
      <c r="Q177">
        <v>0</v>
      </c>
      <c r="R177">
        <v>0</v>
      </c>
      <c r="S177">
        <v>0</v>
      </c>
      <c r="T177">
        <v>0</v>
      </c>
      <c r="U177">
        <v>0</v>
      </c>
      <c r="V177">
        <v>0</v>
      </c>
      <c r="W177">
        <v>0</v>
      </c>
      <c r="X177">
        <v>0</v>
      </c>
      <c r="Y177">
        <v>0</v>
      </c>
      <c r="Z177">
        <v>0</v>
      </c>
      <c r="AA177">
        <v>0</v>
      </c>
      <c r="AD177">
        <v>1141</v>
      </c>
      <c r="AE177">
        <v>0</v>
      </c>
      <c r="AF177">
        <v>0</v>
      </c>
      <c r="AG177">
        <v>0</v>
      </c>
      <c r="AH177">
        <v>0</v>
      </c>
      <c r="AI177">
        <v>0</v>
      </c>
      <c r="AJ177">
        <v>0</v>
      </c>
      <c r="AK177">
        <v>0</v>
      </c>
      <c r="AL177">
        <v>0</v>
      </c>
      <c r="AM177">
        <v>3.0651340996168581E-2</v>
      </c>
      <c r="AN177">
        <v>0</v>
      </c>
      <c r="AO177">
        <v>0</v>
      </c>
      <c r="AP177">
        <v>0</v>
      </c>
      <c r="AQ177">
        <v>0</v>
      </c>
      <c r="AR177">
        <v>0</v>
      </c>
      <c r="AS177">
        <v>0</v>
      </c>
      <c r="AT177">
        <v>0</v>
      </c>
      <c r="AU177">
        <v>0</v>
      </c>
      <c r="AV177">
        <v>0</v>
      </c>
      <c r="AW177">
        <v>0</v>
      </c>
      <c r="AX177">
        <v>0</v>
      </c>
      <c r="AY177">
        <v>0</v>
      </c>
      <c r="AZ177">
        <v>0</v>
      </c>
      <c r="BA177">
        <v>0</v>
      </c>
      <c r="BB177">
        <v>0</v>
      </c>
      <c r="BD177">
        <v>1141</v>
      </c>
      <c r="BE177">
        <v>1141</v>
      </c>
      <c r="BF177" t="s">
        <v>755</v>
      </c>
    </row>
    <row r="178" spans="3:58" x14ac:dyDescent="0.25">
      <c r="C178">
        <v>1143</v>
      </c>
      <c r="D178">
        <v>0</v>
      </c>
      <c r="E178">
        <v>0</v>
      </c>
      <c r="F178">
        <v>0</v>
      </c>
      <c r="G178">
        <v>0</v>
      </c>
      <c r="H178">
        <v>0</v>
      </c>
      <c r="I178">
        <v>0</v>
      </c>
      <c r="J178">
        <v>0</v>
      </c>
      <c r="K178">
        <v>0</v>
      </c>
      <c r="L178">
        <v>0</v>
      </c>
      <c r="M178">
        <v>0</v>
      </c>
      <c r="N178">
        <v>0</v>
      </c>
      <c r="O178">
        <v>0</v>
      </c>
      <c r="P178">
        <v>0</v>
      </c>
      <c r="Q178">
        <v>0</v>
      </c>
      <c r="R178">
        <v>0</v>
      </c>
      <c r="S178">
        <v>0</v>
      </c>
      <c r="T178">
        <v>0</v>
      </c>
      <c r="U178">
        <v>0</v>
      </c>
      <c r="V178">
        <v>7.4074074074074042E-2</v>
      </c>
      <c r="W178">
        <v>0</v>
      </c>
      <c r="X178">
        <v>0</v>
      </c>
      <c r="Y178">
        <v>0</v>
      </c>
      <c r="Z178">
        <v>0</v>
      </c>
      <c r="AA178">
        <v>0</v>
      </c>
      <c r="AD178">
        <v>1143</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7.4074074074074042E-2</v>
      </c>
      <c r="AX178">
        <v>0</v>
      </c>
      <c r="AY178">
        <v>0</v>
      </c>
      <c r="AZ178">
        <v>0</v>
      </c>
      <c r="BA178">
        <v>0</v>
      </c>
      <c r="BB178">
        <v>0</v>
      </c>
      <c r="BD178">
        <v>1143</v>
      </c>
      <c r="BE178">
        <v>1143</v>
      </c>
      <c r="BF178" t="s">
        <v>756</v>
      </c>
    </row>
    <row r="179" spans="3:58" x14ac:dyDescent="0.25">
      <c r="C179">
        <v>1144</v>
      </c>
      <c r="D179">
        <v>0</v>
      </c>
      <c r="E179">
        <v>0</v>
      </c>
      <c r="F179">
        <v>0</v>
      </c>
      <c r="G179">
        <v>0</v>
      </c>
      <c r="H179">
        <v>0</v>
      </c>
      <c r="I179">
        <v>0.11428571428571428</v>
      </c>
      <c r="J179">
        <v>0</v>
      </c>
      <c r="K179">
        <v>0</v>
      </c>
      <c r="L179">
        <v>0</v>
      </c>
      <c r="M179">
        <v>0</v>
      </c>
      <c r="N179">
        <v>0</v>
      </c>
      <c r="O179">
        <v>0</v>
      </c>
      <c r="P179">
        <v>0</v>
      </c>
      <c r="Q179">
        <v>0</v>
      </c>
      <c r="R179">
        <v>0</v>
      </c>
      <c r="S179">
        <v>0</v>
      </c>
      <c r="T179">
        <v>0</v>
      </c>
      <c r="U179">
        <v>0</v>
      </c>
      <c r="V179">
        <v>0</v>
      </c>
      <c r="W179">
        <v>0</v>
      </c>
      <c r="X179">
        <v>0</v>
      </c>
      <c r="Y179">
        <v>0</v>
      </c>
      <c r="Z179">
        <v>0</v>
      </c>
      <c r="AA179">
        <v>0</v>
      </c>
      <c r="AD179">
        <v>1144</v>
      </c>
      <c r="AE179">
        <v>0</v>
      </c>
      <c r="AF179">
        <v>0</v>
      </c>
      <c r="AG179">
        <v>0</v>
      </c>
      <c r="AH179">
        <v>0</v>
      </c>
      <c r="AI179">
        <v>0</v>
      </c>
      <c r="AJ179">
        <v>0.11428571428571428</v>
      </c>
      <c r="AK179">
        <v>0</v>
      </c>
      <c r="AL179">
        <v>0</v>
      </c>
      <c r="AM179">
        <v>0</v>
      </c>
      <c r="AN179">
        <v>0</v>
      </c>
      <c r="AO179">
        <v>0</v>
      </c>
      <c r="AP179">
        <v>0</v>
      </c>
      <c r="AQ179">
        <v>0</v>
      </c>
      <c r="AR179">
        <v>0</v>
      </c>
      <c r="AS179">
        <v>0</v>
      </c>
      <c r="AT179">
        <v>0</v>
      </c>
      <c r="AU179">
        <v>0</v>
      </c>
      <c r="AV179">
        <v>0</v>
      </c>
      <c r="AW179">
        <v>0</v>
      </c>
      <c r="AX179">
        <v>0</v>
      </c>
      <c r="AY179">
        <v>0</v>
      </c>
      <c r="AZ179">
        <v>0</v>
      </c>
      <c r="BA179">
        <v>0</v>
      </c>
      <c r="BB179">
        <v>0</v>
      </c>
      <c r="BD179">
        <v>1144</v>
      </c>
      <c r="BE179">
        <v>1144</v>
      </c>
      <c r="BF179" t="s">
        <v>757</v>
      </c>
    </row>
    <row r="182" spans="3:58" x14ac:dyDescent="0.25">
      <c r="AD182" t="s">
        <v>802</v>
      </c>
    </row>
    <row r="183" spans="3:58" x14ac:dyDescent="0.25">
      <c r="C183" s="18" t="s">
        <v>31</v>
      </c>
      <c r="D183" s="19">
        <f t="array" ref="D183">SUM(ABS(D2:D179))</f>
        <v>5.9999999999999929</v>
      </c>
      <c r="E183" s="19">
        <f t="array" ref="E183">SUM(ABS(E2:E179))</f>
        <v>7.3584905660377391</v>
      </c>
      <c r="F183" s="19">
        <f t="array" ref="F183">SUM(ABS(F2:F179))</f>
        <v>6.0373831775700966</v>
      </c>
      <c r="G183" s="19">
        <f t="array" ref="G183">SUM(ABS(G2:G179))</f>
        <v>6.3</v>
      </c>
      <c r="H183" s="19">
        <f t="array" ref="H183">SUM(ABS(H2:H179))</f>
        <v>5.8657718120805384</v>
      </c>
      <c r="I183" s="19">
        <f t="array" ref="I183">SUM(ABS(I2:I179))</f>
        <v>6.7428571428571402</v>
      </c>
      <c r="J183" s="19">
        <f t="array" ref="J183">SUM(ABS(J2:J179))</f>
        <v>5.9148936170212796</v>
      </c>
      <c r="K183" s="19">
        <f t="array" ref="K183">SUM(ABS(K2:K179))</f>
        <v>6.0000000000000027</v>
      </c>
      <c r="L183" s="19">
        <f t="array" ref="L183">SUM(ABS(L2:L179))</f>
        <v>6.3524904214559417</v>
      </c>
      <c r="M183" s="19">
        <f t="array" ref="M183">SUM(ABS(M2:M179))</f>
        <v>6.421052631578946</v>
      </c>
      <c r="N183" s="19">
        <f t="array" ref="N183">SUM(ABS(N2:N179))</f>
        <v>5.6462585034013628</v>
      </c>
      <c r="O183" s="19">
        <f t="array" ref="O183">SUM(ABS(O2:O179))</f>
        <v>6.1758241758241761</v>
      </c>
      <c r="P183" s="19">
        <f t="array" ref="P183">SUM(ABS(P2:P179))</f>
        <v>5.5952380952380967</v>
      </c>
      <c r="Q183" s="19">
        <f t="array" ref="Q183">SUM(ABS(Q2:Q179))</f>
        <v>6.331707317073163</v>
      </c>
      <c r="R183" s="19">
        <f t="array" ref="R183">SUM(ABS(R2:R179))</f>
        <v>6.0242424242424244</v>
      </c>
      <c r="S183" s="19">
        <f t="array" ref="S183">SUM(ABS(S2:S179))</f>
        <v>6.2631578947368443</v>
      </c>
      <c r="T183" s="19">
        <f t="array" ref="T183">SUM(ABS(T2:T179))</f>
        <v>6.3684210526315814</v>
      </c>
      <c r="U183" s="19">
        <f t="array" ref="U183">SUM(ABS(U2:U179))</f>
        <v>6.6009389671361456</v>
      </c>
      <c r="V183" s="19">
        <f t="array" ref="V183">SUM(ABS(V2:V179))</f>
        <v>6.7407407407407378</v>
      </c>
      <c r="W183" s="19">
        <f t="array" ref="W183">SUM(ABS(W2:W179))</f>
        <v>5.9493670886075947</v>
      </c>
      <c r="X183" s="19">
        <f t="array" ref="X183">SUM(ABS(X2:X179))</f>
        <v>6.6086956521739157</v>
      </c>
      <c r="Y183" s="19">
        <f t="array" ref="Y183">SUM(ABS(Y2:Y179))</f>
        <v>6.0958083832335328</v>
      </c>
      <c r="Z183" s="19">
        <f t="array" ref="Z183">SUM(ABS(Z2:Z179))</f>
        <v>7.0549450549450583</v>
      </c>
      <c r="AA183" s="19">
        <f t="array" ref="AA183">SUM(ABS(AA2:AA179))</f>
        <v>5.9812206572769941</v>
      </c>
      <c r="AC183" s="18"/>
      <c r="AD183" s="18" t="s">
        <v>31</v>
      </c>
      <c r="AE183" s="19">
        <f t="array" ref="AE183">SUM(ABS(AE2:AE179))</f>
        <v>0.71578947368420953</v>
      </c>
      <c r="AF183" s="19">
        <f t="array" ref="AF183">SUM(ABS(AF2:AF179))</f>
        <v>0.60377358490566091</v>
      </c>
      <c r="AG183" s="19">
        <f t="array" ref="AG183">SUM(ABS(AG2:AG179))</f>
        <v>0.29906542056074781</v>
      </c>
      <c r="AH183" s="19">
        <f t="array" ref="AH183">SUM(ABS(AH2:AH179))</f>
        <v>0.4</v>
      </c>
      <c r="AI183" s="19">
        <f t="array" ref="AI183">SUM(ABS(AI2:AI179))</f>
        <v>0.26845637583892629</v>
      </c>
      <c r="AJ183" s="19">
        <f t="array" ref="AJ183">SUM(ABS(AJ2:AJ179))</f>
        <v>0.68571428571428572</v>
      </c>
      <c r="AK183" s="19">
        <f t="array" ref="AK183">SUM(ABS(AK2:AK179))</f>
        <v>0.51063829787234027</v>
      </c>
      <c r="AL183" s="19">
        <f t="array" ref="AL183">SUM(ABS(AL2:AL179))</f>
        <v>0.47524752475247534</v>
      </c>
      <c r="AM183" s="19">
        <f t="array" ref="AM183">SUM(ABS(AM2:AM179))</f>
        <v>0.67432950191570895</v>
      </c>
      <c r="AN183" s="19">
        <f t="array" ref="AN183">SUM(ABS(AN2:AN179))</f>
        <v>0.673684210526316</v>
      </c>
      <c r="AO183" s="19">
        <f t="array" ref="AO183">SUM(ABS(AO2:AO179))</f>
        <v>0.38095238095238093</v>
      </c>
      <c r="AP183" s="19">
        <f t="array" ref="AP183">SUM(ABS(AP2:AP179))</f>
        <v>0.70329670329670424</v>
      </c>
      <c r="AQ183" s="19">
        <f t="array" ref="AQ183">SUM(ABS(AQ2:AQ179))</f>
        <v>0.47619047619047661</v>
      </c>
      <c r="AR183" s="19">
        <f t="array" ref="AR183">SUM(ABS(AR2:AR179))</f>
        <v>0.50731707317073083</v>
      </c>
      <c r="AS183" s="19">
        <f t="array" ref="AS183">SUM(ABS(AS2:AS179))</f>
        <v>0.82424242424242411</v>
      </c>
      <c r="AT183" s="19">
        <f t="array" ref="AT183">SUM(ABS(AT2:AT179))</f>
        <v>0.5614035087719299</v>
      </c>
      <c r="AU183" s="19">
        <f t="array" ref="AU183">SUM(ABS(AU2:AU179))</f>
        <v>0.52631578947368451</v>
      </c>
      <c r="AV183" s="19">
        <f t="array" ref="AV183">SUM(ABS(AV2:AV179))</f>
        <v>0.67605633802816878</v>
      </c>
      <c r="AW183" s="19">
        <f t="array" ref="AW183">SUM(ABS(AW2:AW179))</f>
        <v>0.74074074074074059</v>
      </c>
      <c r="AX183" s="19">
        <f t="array" ref="AX183">SUM(ABS(AX2:AX179))</f>
        <v>0.75949367088607622</v>
      </c>
      <c r="AY183" s="19">
        <f t="array" ref="AY183">SUM(ABS(AY2:AY179))</f>
        <v>1.0217391304347825</v>
      </c>
      <c r="AZ183" s="19">
        <f t="array" ref="AZ183">SUM(ABS(AZ2:AZ179))</f>
        <v>0.76646706586826308</v>
      </c>
      <c r="BA183" s="19">
        <f t="array" ref="BA183">SUM(ABS(BA2:BA179))</f>
        <v>1.1428571428571443</v>
      </c>
      <c r="BB183" s="19">
        <f t="array" ref="BB183">SUM(ABS(BB2:BB179))</f>
        <v>0.56338028169014076</v>
      </c>
    </row>
    <row r="184" spans="3:58" x14ac:dyDescent="0.25">
      <c r="C184" s="18" t="s">
        <v>895</v>
      </c>
      <c r="D184" s="18">
        <f>COUNTIF(D2:D179,"&lt;&gt;0")</f>
        <v>36</v>
      </c>
      <c r="E184" s="18">
        <f>COUNTIF(E2:E179,"&lt;&gt;0")</f>
        <v>27</v>
      </c>
      <c r="F184" s="18">
        <f>COUNTIF(F2:F179,"&lt;&gt;0")</f>
        <v>28</v>
      </c>
      <c r="G184" s="18">
        <f>COUNTIF(G2:G179,"&lt;&gt;0")</f>
        <v>27</v>
      </c>
      <c r="H184" s="18">
        <f t="shared" ref="H184:AA184" si="0">COUNTIF(H2:H179,"&lt;&gt;0")</f>
        <v>28</v>
      </c>
      <c r="I184" s="18">
        <f t="shared" si="0"/>
        <v>30</v>
      </c>
      <c r="J184" s="18">
        <f t="shared" si="0"/>
        <v>33</v>
      </c>
      <c r="K184" s="18">
        <f t="shared" si="0"/>
        <v>31</v>
      </c>
      <c r="L184" s="18">
        <f t="shared" si="0"/>
        <v>44</v>
      </c>
      <c r="M184" s="18">
        <f t="shared" si="0"/>
        <v>32</v>
      </c>
      <c r="N184" s="18">
        <f t="shared" si="0"/>
        <v>32</v>
      </c>
      <c r="O184" s="18">
        <f t="shared" si="0"/>
        <v>32</v>
      </c>
      <c r="P184" s="18">
        <f t="shared" si="0"/>
        <v>35</v>
      </c>
      <c r="Q184" s="18">
        <f t="shared" si="0"/>
        <v>36</v>
      </c>
      <c r="R184" s="18">
        <f t="shared" si="0"/>
        <v>40</v>
      </c>
      <c r="S184" s="18">
        <f t="shared" si="0"/>
        <v>39</v>
      </c>
      <c r="T184" s="18">
        <f t="shared" si="0"/>
        <v>29</v>
      </c>
      <c r="U184" s="18">
        <f t="shared" si="0"/>
        <v>41</v>
      </c>
      <c r="V184" s="18">
        <f t="shared" si="0"/>
        <v>34</v>
      </c>
      <c r="W184" s="18">
        <f t="shared" si="0"/>
        <v>36</v>
      </c>
      <c r="X184" s="18">
        <f t="shared" si="0"/>
        <v>44</v>
      </c>
      <c r="Y184" s="18">
        <f t="shared" si="0"/>
        <v>40</v>
      </c>
      <c r="Z184" s="18">
        <f t="shared" si="0"/>
        <v>34</v>
      </c>
      <c r="AA184" s="18">
        <f t="shared" si="0"/>
        <v>38</v>
      </c>
      <c r="AC184" s="18"/>
      <c r="AD184" s="18" t="s">
        <v>895</v>
      </c>
      <c r="AE184" s="18">
        <f>COUNTIF(AE2:AE179,"&lt;&gt;0")</f>
        <v>14</v>
      </c>
      <c r="AF184" s="18">
        <f>COUNTIF(AF2:AF179,"&lt;&gt;0")</f>
        <v>4</v>
      </c>
      <c r="AG184" s="18">
        <f>COUNTIF(AG2:AG179,"&lt;&gt;0")</f>
        <v>4</v>
      </c>
      <c r="AH184" s="18">
        <f>COUNTIF(AH2:AH179,"&lt;&gt;0")</f>
        <v>4</v>
      </c>
      <c r="AI184" s="18">
        <f t="shared" ref="AI184" si="1">COUNTIF(AI2:AI179,"&lt;&gt;0")</f>
        <v>4</v>
      </c>
      <c r="AJ184" s="18">
        <f t="shared" ref="AJ184:BB184" si="2">COUNTIF(AJ2:AJ179,"&lt;&gt;0")</f>
        <v>6</v>
      </c>
      <c r="AK184" s="18">
        <f t="shared" si="2"/>
        <v>8</v>
      </c>
      <c r="AL184" s="18">
        <f t="shared" si="2"/>
        <v>6</v>
      </c>
      <c r="AM184" s="18">
        <f t="shared" si="2"/>
        <v>18</v>
      </c>
      <c r="AN184" s="18">
        <f t="shared" si="2"/>
        <v>7</v>
      </c>
      <c r="AO184" s="18">
        <f t="shared" si="2"/>
        <v>7</v>
      </c>
      <c r="AP184" s="18">
        <f t="shared" si="2"/>
        <v>8</v>
      </c>
      <c r="AQ184" s="18">
        <f t="shared" si="2"/>
        <v>10</v>
      </c>
      <c r="AR184" s="18">
        <f t="shared" si="2"/>
        <v>11</v>
      </c>
      <c r="AS184" s="18">
        <f t="shared" si="2"/>
        <v>13</v>
      </c>
      <c r="AT184" s="18">
        <f t="shared" si="2"/>
        <v>14</v>
      </c>
      <c r="AU184" s="18">
        <f t="shared" si="2"/>
        <v>5</v>
      </c>
      <c r="AV184" s="18">
        <f t="shared" si="2"/>
        <v>16</v>
      </c>
      <c r="AW184" s="18">
        <f t="shared" si="2"/>
        <v>10</v>
      </c>
      <c r="AX184" s="18">
        <f t="shared" si="2"/>
        <v>13</v>
      </c>
      <c r="AY184" s="18">
        <f t="shared" si="2"/>
        <v>20</v>
      </c>
      <c r="AZ184" s="18">
        <f t="shared" si="2"/>
        <v>16</v>
      </c>
      <c r="BA184" s="18">
        <f t="shared" si="2"/>
        <v>10</v>
      </c>
      <c r="BB184" s="18">
        <f t="shared" si="2"/>
        <v>14</v>
      </c>
    </row>
    <row r="185" spans="3:58" x14ac:dyDescent="0.25">
      <c r="C185" s="18" t="s">
        <v>896</v>
      </c>
      <c r="D185" s="2" t="s">
        <v>51</v>
      </c>
      <c r="E185" s="2" t="s">
        <v>52</v>
      </c>
      <c r="F185" s="2" t="s">
        <v>53</v>
      </c>
      <c r="G185" s="2" t="s">
        <v>54</v>
      </c>
      <c r="H185" s="2" t="s">
        <v>74</v>
      </c>
      <c r="I185" s="2" t="s">
        <v>55</v>
      </c>
      <c r="J185" s="2" t="s">
        <v>56</v>
      </c>
      <c r="K185" s="2" t="s">
        <v>57</v>
      </c>
      <c r="L185" s="2" t="s">
        <v>58</v>
      </c>
      <c r="M185" s="2" t="s">
        <v>59</v>
      </c>
      <c r="N185" s="2" t="s">
        <v>60</v>
      </c>
      <c r="O185" s="2" t="s">
        <v>61</v>
      </c>
      <c r="P185" s="2" t="s">
        <v>62</v>
      </c>
      <c r="Q185" s="2" t="s">
        <v>63</v>
      </c>
      <c r="R185" s="2" t="s">
        <v>64</v>
      </c>
      <c r="S185" s="2" t="s">
        <v>65</v>
      </c>
      <c r="T185" s="2" t="s">
        <v>66</v>
      </c>
      <c r="U185" s="2" t="s">
        <v>67</v>
      </c>
      <c r="V185" s="2" t="s">
        <v>68</v>
      </c>
      <c r="W185" s="2" t="s">
        <v>69</v>
      </c>
      <c r="X185" s="2" t="s">
        <v>70</v>
      </c>
      <c r="Y185" s="2" t="s">
        <v>71</v>
      </c>
      <c r="Z185" s="2" t="s">
        <v>72</v>
      </c>
      <c r="AA185" s="2" t="s">
        <v>73</v>
      </c>
      <c r="AC185" s="19"/>
      <c r="AD185" s="18" t="s">
        <v>896</v>
      </c>
      <c r="AE185" s="2" t="s">
        <v>51</v>
      </c>
      <c r="AF185" s="2" t="s">
        <v>52</v>
      </c>
      <c r="AG185" s="2" t="s">
        <v>53</v>
      </c>
      <c r="AH185" s="2" t="s">
        <v>54</v>
      </c>
      <c r="AI185" s="2" t="s">
        <v>74</v>
      </c>
      <c r="AJ185" s="2" t="s">
        <v>55</v>
      </c>
      <c r="AK185" s="2" t="s">
        <v>56</v>
      </c>
      <c r="AL185" s="2" t="s">
        <v>57</v>
      </c>
      <c r="AM185" s="2" t="s">
        <v>58</v>
      </c>
      <c r="AN185" s="2" t="s">
        <v>59</v>
      </c>
      <c r="AO185" s="2" t="s">
        <v>60</v>
      </c>
      <c r="AP185" s="2" t="s">
        <v>61</v>
      </c>
      <c r="AQ185" s="2" t="s">
        <v>62</v>
      </c>
      <c r="AR185" s="2" t="s">
        <v>63</v>
      </c>
      <c r="AS185" s="2" t="s">
        <v>64</v>
      </c>
      <c r="AT185" s="2" t="s">
        <v>65</v>
      </c>
      <c r="AU185" s="2" t="s">
        <v>66</v>
      </c>
      <c r="AV185" s="2" t="s">
        <v>67</v>
      </c>
      <c r="AW185" s="2" t="s">
        <v>68</v>
      </c>
      <c r="AX185" s="2" t="s">
        <v>69</v>
      </c>
      <c r="AY185" s="2" t="s">
        <v>70</v>
      </c>
      <c r="AZ185" s="2" t="s">
        <v>71</v>
      </c>
      <c r="BA185" s="2" t="s">
        <v>72</v>
      </c>
      <c r="BB185" s="2" t="s">
        <v>73</v>
      </c>
    </row>
    <row r="187" spans="3:58" x14ac:dyDescent="0.25">
      <c r="C187" s="66" t="s">
        <v>6240</v>
      </c>
      <c r="AD187" s="66" t="s">
        <v>6240</v>
      </c>
    </row>
    <row r="191" spans="3:58" x14ac:dyDescent="0.25">
      <c r="C191" s="64" t="s">
        <v>6242</v>
      </c>
      <c r="D191" s="64"/>
      <c r="E191" s="64" t="s">
        <v>6245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A1A5-7793-4A4A-AD19-0E55883DF19B}">
  <dimension ref="A1:AI133"/>
  <sheetViews>
    <sheetView workbookViewId="0"/>
  </sheetViews>
  <sheetFormatPr defaultRowHeight="15" x14ac:dyDescent="0.25"/>
  <sheetData>
    <row r="1" spans="1:23" x14ac:dyDescent="0.25">
      <c r="A1" t="s">
        <v>48</v>
      </c>
      <c r="C1" t="s">
        <v>47</v>
      </c>
      <c r="F1" t="s">
        <v>42</v>
      </c>
      <c r="J1" t="s">
        <v>903</v>
      </c>
    </row>
    <row r="3" spans="1:23"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row>
    <row r="4" spans="1:23" x14ac:dyDescent="0.25">
      <c r="A4" t="s">
        <v>4</v>
      </c>
      <c r="B4">
        <v>0.5</v>
      </c>
      <c r="C4">
        <v>0</v>
      </c>
      <c r="D4">
        <v>0</v>
      </c>
      <c r="E4">
        <v>0</v>
      </c>
      <c r="F4">
        <v>0</v>
      </c>
      <c r="G4">
        <v>0</v>
      </c>
      <c r="H4">
        <v>0</v>
      </c>
      <c r="I4">
        <v>0</v>
      </c>
      <c r="J4">
        <v>0</v>
      </c>
      <c r="K4">
        <v>0</v>
      </c>
      <c r="L4">
        <v>0</v>
      </c>
      <c r="M4">
        <v>0</v>
      </c>
      <c r="N4">
        <v>0</v>
      </c>
      <c r="O4">
        <v>0</v>
      </c>
      <c r="P4">
        <v>0</v>
      </c>
      <c r="Q4">
        <v>0</v>
      </c>
      <c r="R4">
        <v>0</v>
      </c>
      <c r="S4">
        <v>0</v>
      </c>
      <c r="T4">
        <v>0</v>
      </c>
      <c r="U4">
        <v>0</v>
      </c>
      <c r="V4">
        <v>0</v>
      </c>
      <c r="W4">
        <v>0.5</v>
      </c>
    </row>
    <row r="5" spans="1:23"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row>
    <row r="6" spans="1:23"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5">
      <c r="A7" t="s">
        <v>32</v>
      </c>
      <c r="B7">
        <v>0</v>
      </c>
      <c r="C7">
        <v>0</v>
      </c>
      <c r="D7">
        <v>0</v>
      </c>
      <c r="E7">
        <v>0</v>
      </c>
      <c r="F7">
        <v>0</v>
      </c>
      <c r="G7">
        <v>0</v>
      </c>
      <c r="H7">
        <v>0</v>
      </c>
      <c r="I7">
        <v>0</v>
      </c>
      <c r="J7">
        <v>0</v>
      </c>
      <c r="K7">
        <v>0</v>
      </c>
      <c r="L7">
        <v>0</v>
      </c>
      <c r="M7">
        <v>0</v>
      </c>
      <c r="N7">
        <v>0</v>
      </c>
      <c r="O7">
        <v>0</v>
      </c>
      <c r="P7">
        <v>0</v>
      </c>
      <c r="Q7">
        <v>0</v>
      </c>
      <c r="R7">
        <v>0</v>
      </c>
      <c r="S7">
        <v>0</v>
      </c>
      <c r="T7">
        <v>5.3691275167785199E-2</v>
      </c>
      <c r="U7">
        <v>0</v>
      </c>
      <c r="V7">
        <v>0</v>
      </c>
      <c r="W7">
        <v>0</v>
      </c>
    </row>
    <row r="8" spans="1:23"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row>
    <row r="9" spans="1:23" x14ac:dyDescent="0.25">
      <c r="A9" t="s">
        <v>8</v>
      </c>
      <c r="B9">
        <v>0</v>
      </c>
      <c r="C9">
        <v>0</v>
      </c>
      <c r="D9">
        <v>0</v>
      </c>
      <c r="E9">
        <v>0</v>
      </c>
      <c r="F9">
        <v>0</v>
      </c>
      <c r="G9">
        <v>0</v>
      </c>
      <c r="H9">
        <v>0</v>
      </c>
      <c r="I9">
        <v>0</v>
      </c>
      <c r="J9">
        <v>0</v>
      </c>
      <c r="K9">
        <v>0</v>
      </c>
      <c r="L9">
        <v>0</v>
      </c>
      <c r="M9">
        <v>0</v>
      </c>
      <c r="N9">
        <v>0</v>
      </c>
      <c r="O9">
        <v>0</v>
      </c>
      <c r="P9">
        <v>0</v>
      </c>
      <c r="Q9">
        <v>0</v>
      </c>
      <c r="R9">
        <v>0</v>
      </c>
      <c r="S9">
        <v>0</v>
      </c>
      <c r="T9">
        <v>0</v>
      </c>
      <c r="U9">
        <v>0</v>
      </c>
      <c r="V9">
        <v>0</v>
      </c>
      <c r="W9">
        <v>0</v>
      </c>
    </row>
    <row r="10" spans="1:23" x14ac:dyDescent="0.25">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row>
    <row r="11" spans="1:23" x14ac:dyDescent="0.25">
      <c r="A11" t="s">
        <v>10</v>
      </c>
      <c r="B11">
        <v>0</v>
      </c>
      <c r="C11">
        <v>0</v>
      </c>
      <c r="D11">
        <v>0</v>
      </c>
      <c r="E11">
        <v>0</v>
      </c>
      <c r="F11">
        <v>0</v>
      </c>
      <c r="G11">
        <v>0</v>
      </c>
      <c r="H11">
        <v>0</v>
      </c>
      <c r="I11">
        <v>0</v>
      </c>
      <c r="J11">
        <v>0</v>
      </c>
      <c r="K11">
        <v>0</v>
      </c>
      <c r="L11">
        <v>0</v>
      </c>
      <c r="M11">
        <v>0</v>
      </c>
      <c r="N11">
        <v>0</v>
      </c>
      <c r="O11">
        <v>0</v>
      </c>
      <c r="P11">
        <v>0</v>
      </c>
      <c r="Q11">
        <v>0</v>
      </c>
      <c r="R11">
        <v>0</v>
      </c>
      <c r="S11">
        <v>0</v>
      </c>
      <c r="T11">
        <v>0</v>
      </c>
      <c r="U11">
        <v>0</v>
      </c>
      <c r="V11">
        <v>3.0651340996168602E-2</v>
      </c>
      <c r="W11">
        <v>0</v>
      </c>
    </row>
    <row r="12" spans="1:23" x14ac:dyDescent="0.25">
      <c r="A12" t="s">
        <v>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25">
      <c r="A13" t="s">
        <v>12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row>
    <row r="14" spans="1:23" x14ac:dyDescent="0.25">
      <c r="A14" t="s">
        <v>13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row>
    <row r="15" spans="1:23" x14ac:dyDescent="0.25">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row>
    <row r="16" spans="1:23" x14ac:dyDescent="0.25">
      <c r="A16" t="s">
        <v>15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row>
    <row r="17" spans="1:23" x14ac:dyDescent="0.25">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row>
    <row r="18" spans="1:23" x14ac:dyDescent="0.25">
      <c r="A18" t="s">
        <v>17</v>
      </c>
      <c r="B18">
        <v>0</v>
      </c>
      <c r="C18">
        <v>0</v>
      </c>
      <c r="D18">
        <v>0</v>
      </c>
      <c r="E18">
        <v>0</v>
      </c>
      <c r="F18">
        <v>0</v>
      </c>
      <c r="G18">
        <v>0</v>
      </c>
      <c r="H18">
        <v>0</v>
      </c>
      <c r="I18">
        <v>0</v>
      </c>
      <c r="J18">
        <v>0</v>
      </c>
      <c r="K18">
        <v>0</v>
      </c>
      <c r="L18">
        <v>0</v>
      </c>
      <c r="M18">
        <v>0</v>
      </c>
      <c r="N18">
        <v>0</v>
      </c>
      <c r="O18">
        <v>0</v>
      </c>
      <c r="P18">
        <v>0</v>
      </c>
      <c r="Q18">
        <v>0</v>
      </c>
      <c r="R18">
        <v>0</v>
      </c>
      <c r="S18">
        <v>0</v>
      </c>
      <c r="T18">
        <v>0</v>
      </c>
      <c r="U18">
        <v>3.5087719298245598E-2</v>
      </c>
      <c r="V18">
        <v>0</v>
      </c>
      <c r="W18">
        <v>0</v>
      </c>
    </row>
    <row r="19" spans="1:23" x14ac:dyDescent="0.25">
      <c r="A19" t="s">
        <v>18</v>
      </c>
      <c r="B19">
        <v>0</v>
      </c>
      <c r="C19">
        <v>0</v>
      </c>
      <c r="D19">
        <v>0</v>
      </c>
      <c r="E19">
        <v>0</v>
      </c>
      <c r="F19">
        <v>0</v>
      </c>
      <c r="G19">
        <v>0</v>
      </c>
      <c r="H19">
        <v>0</v>
      </c>
      <c r="I19">
        <v>0</v>
      </c>
      <c r="J19">
        <v>0.4</v>
      </c>
      <c r="K19">
        <v>0.32000000000005002</v>
      </c>
      <c r="L19">
        <v>0</v>
      </c>
      <c r="M19">
        <v>0</v>
      </c>
      <c r="N19">
        <v>0</v>
      </c>
      <c r="O19">
        <v>0</v>
      </c>
      <c r="P19">
        <v>0.16326530612244899</v>
      </c>
      <c r="Q19">
        <v>0.148148148148148</v>
      </c>
      <c r="R19">
        <v>0.145454545454545</v>
      </c>
      <c r="S19">
        <v>0.133333333333333</v>
      </c>
      <c r="T19">
        <v>0</v>
      </c>
      <c r="U19">
        <v>0</v>
      </c>
      <c r="V19">
        <v>0</v>
      </c>
      <c r="W19">
        <v>0</v>
      </c>
    </row>
    <row r="20" spans="1:23" x14ac:dyDescent="0.25">
      <c r="A20" t="s">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row>
    <row r="21" spans="1:23" x14ac:dyDescent="0.25">
      <c r="A21" t="s">
        <v>20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row>
    <row r="22" spans="1:23" x14ac:dyDescent="0.25">
      <c r="A22" t="s">
        <v>21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row>
    <row r="23" spans="1:23" x14ac:dyDescent="0.25">
      <c r="A23" t="s">
        <v>22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row>
    <row r="24" spans="1:23" x14ac:dyDescent="0.25">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row>
    <row r="25" spans="1:23" x14ac:dyDescent="0.25">
      <c r="A25" t="s">
        <v>24</v>
      </c>
      <c r="B25">
        <v>0</v>
      </c>
      <c r="C25">
        <v>0.66666666666666696</v>
      </c>
      <c r="D25">
        <v>0.66666666666666696</v>
      </c>
      <c r="E25">
        <v>0.66666666666666696</v>
      </c>
      <c r="F25">
        <v>0.66666666666666696</v>
      </c>
      <c r="G25">
        <v>0.66666666666666696</v>
      </c>
      <c r="H25">
        <v>0.53333333333333299</v>
      </c>
      <c r="I25">
        <v>0.42105263157894701</v>
      </c>
      <c r="J25">
        <v>0</v>
      </c>
      <c r="K25">
        <v>0</v>
      </c>
      <c r="L25">
        <v>0.266666666666667</v>
      </c>
      <c r="M25">
        <v>0.24242424242424199</v>
      </c>
      <c r="N25">
        <v>0.24242424242424199</v>
      </c>
      <c r="O25">
        <v>0.22222222222222199</v>
      </c>
      <c r="P25">
        <v>0</v>
      </c>
      <c r="Q25">
        <v>0</v>
      </c>
      <c r="R25">
        <v>0</v>
      </c>
      <c r="S25">
        <v>0</v>
      </c>
      <c r="T25">
        <v>0</v>
      </c>
      <c r="U25">
        <v>0</v>
      </c>
      <c r="V25">
        <v>0</v>
      </c>
      <c r="W25">
        <v>0</v>
      </c>
    </row>
    <row r="26" spans="1:23" x14ac:dyDescent="0.25">
      <c r="A26" t="s">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row>
    <row r="27" spans="1:23" x14ac:dyDescent="0.25">
      <c r="A27" t="s">
        <v>33</v>
      </c>
      <c r="B27">
        <v>22</v>
      </c>
      <c r="C27">
        <v>18</v>
      </c>
      <c r="D27">
        <v>17</v>
      </c>
      <c r="E27">
        <v>16</v>
      </c>
      <c r="F27">
        <v>14</v>
      </c>
      <c r="G27">
        <v>12</v>
      </c>
      <c r="H27">
        <v>12</v>
      </c>
      <c r="I27">
        <v>12</v>
      </c>
      <c r="J27">
        <v>12</v>
      </c>
      <c r="K27">
        <v>12</v>
      </c>
      <c r="L27">
        <v>12</v>
      </c>
      <c r="M27">
        <v>12</v>
      </c>
      <c r="N27">
        <v>12</v>
      </c>
      <c r="O27">
        <v>12</v>
      </c>
      <c r="P27">
        <v>12</v>
      </c>
      <c r="Q27">
        <v>12</v>
      </c>
      <c r="R27">
        <v>12</v>
      </c>
      <c r="S27">
        <v>12</v>
      </c>
      <c r="T27">
        <v>19</v>
      </c>
      <c r="U27">
        <v>28</v>
      </c>
      <c r="V27">
        <v>33</v>
      </c>
      <c r="W27">
        <v>22</v>
      </c>
    </row>
    <row r="30" spans="1:23" x14ac:dyDescent="0.25">
      <c r="A30" t="s">
        <v>34</v>
      </c>
      <c r="B30" t="s">
        <v>35</v>
      </c>
      <c r="C30" t="s">
        <v>36</v>
      </c>
      <c r="D30" t="s">
        <v>37</v>
      </c>
      <c r="E30" t="s">
        <v>38</v>
      </c>
    </row>
    <row r="31" spans="1:23" x14ac:dyDescent="0.25">
      <c r="A31" t="s">
        <v>39</v>
      </c>
      <c r="B31" t="s">
        <v>40</v>
      </c>
      <c r="C31" t="s">
        <v>41</v>
      </c>
      <c r="D31">
        <v>10001</v>
      </c>
    </row>
    <row r="33" spans="1:35" x14ac:dyDescent="0.25">
      <c r="A33" t="s">
        <v>48</v>
      </c>
      <c r="C33" t="s">
        <v>852</v>
      </c>
      <c r="F33" t="s">
        <v>42</v>
      </c>
      <c r="J33" t="s">
        <v>903</v>
      </c>
    </row>
    <row r="35" spans="1:35" x14ac:dyDescent="0.25">
      <c r="A35" t="s">
        <v>3</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s="39">
        <v>0</v>
      </c>
      <c r="AF35" s="39">
        <v>0</v>
      </c>
      <c r="AG35" s="24">
        <v>0</v>
      </c>
      <c r="AH35" s="39">
        <v>0</v>
      </c>
      <c r="AI35">
        <v>0</v>
      </c>
    </row>
    <row r="36" spans="1:35" x14ac:dyDescent="0.25">
      <c r="A36" t="s">
        <v>4</v>
      </c>
      <c r="B36">
        <v>0</v>
      </c>
      <c r="C36">
        <v>0</v>
      </c>
      <c r="D36">
        <v>0</v>
      </c>
      <c r="E36">
        <v>0</v>
      </c>
      <c r="F36">
        <v>0</v>
      </c>
      <c r="G36">
        <v>0</v>
      </c>
      <c r="H36">
        <v>0</v>
      </c>
      <c r="I36">
        <v>0</v>
      </c>
      <c r="J36">
        <v>0</v>
      </c>
      <c r="K36">
        <v>0</v>
      </c>
      <c r="L36">
        <v>0</v>
      </c>
      <c r="M36">
        <v>0</v>
      </c>
      <c r="N36">
        <v>2.2569779996191799</v>
      </c>
      <c r="O36">
        <v>2.2569779996147998</v>
      </c>
      <c r="P36">
        <v>2.25697799960043</v>
      </c>
      <c r="Q36">
        <v>2.25697799959715</v>
      </c>
      <c r="R36">
        <v>2.2569779996112498</v>
      </c>
      <c r="S36">
        <v>2.2569779996075199</v>
      </c>
      <c r="T36">
        <v>2.2569779996112498</v>
      </c>
      <c r="U36">
        <v>2.2569779996112498</v>
      </c>
      <c r="V36">
        <v>2.2569779996112498</v>
      </c>
      <c r="W36">
        <v>2.2569779996147998</v>
      </c>
      <c r="X36">
        <v>2.2569779996112498</v>
      </c>
      <c r="Y36">
        <v>2.2569779996112498</v>
      </c>
      <c r="Z36">
        <v>2.2569779996075199</v>
      </c>
      <c r="AA36">
        <v>2.2569779996075199</v>
      </c>
      <c r="AB36">
        <v>2.2569779996075199</v>
      </c>
      <c r="AC36">
        <v>2.2569779996112498</v>
      </c>
      <c r="AD36">
        <v>2.2569779996191799</v>
      </c>
      <c r="AE36" s="39">
        <v>2.2569779996191799</v>
      </c>
      <c r="AF36" s="39">
        <v>0</v>
      </c>
      <c r="AG36" s="24">
        <v>0</v>
      </c>
      <c r="AH36" s="39">
        <v>0</v>
      </c>
      <c r="AI36">
        <v>0</v>
      </c>
    </row>
    <row r="37" spans="1:35" x14ac:dyDescent="0.25">
      <c r="A37" t="s">
        <v>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50.7027554790414</v>
      </c>
      <c r="AE37" s="39">
        <v>0</v>
      </c>
      <c r="AF37" s="39">
        <v>0</v>
      </c>
      <c r="AG37" s="24">
        <v>0</v>
      </c>
      <c r="AH37" s="39">
        <v>0</v>
      </c>
      <c r="AI37">
        <v>0</v>
      </c>
    </row>
    <row r="38" spans="1:35" x14ac:dyDescent="0.25">
      <c r="A38" t="s">
        <v>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s="39">
        <v>0</v>
      </c>
      <c r="AF38" s="39">
        <v>0</v>
      </c>
      <c r="AG38" s="24">
        <v>0</v>
      </c>
      <c r="AH38" s="39">
        <v>0</v>
      </c>
      <c r="AI38">
        <v>0</v>
      </c>
    </row>
    <row r="39" spans="1:35" x14ac:dyDescent="0.25">
      <c r="A39" t="s">
        <v>7</v>
      </c>
      <c r="B39">
        <v>0.26805900000007099</v>
      </c>
      <c r="C39">
        <v>0.26805899999999999</v>
      </c>
      <c r="D39">
        <v>0</v>
      </c>
      <c r="E39">
        <v>0</v>
      </c>
      <c r="F39">
        <v>0</v>
      </c>
      <c r="G39">
        <v>0</v>
      </c>
      <c r="H39">
        <v>0</v>
      </c>
      <c r="I39">
        <v>0</v>
      </c>
      <c r="J39">
        <v>0</v>
      </c>
      <c r="K39">
        <v>0</v>
      </c>
      <c r="L39">
        <v>0</v>
      </c>
      <c r="M39">
        <v>0</v>
      </c>
      <c r="N39">
        <v>0.26805900000004002</v>
      </c>
      <c r="O39">
        <v>0.26805899999960597</v>
      </c>
      <c r="P39">
        <v>0.26805900000008198</v>
      </c>
      <c r="Q39">
        <v>0.26805899999885602</v>
      </c>
      <c r="R39">
        <v>0.26805899999999999</v>
      </c>
      <c r="S39">
        <v>0.268058999999993</v>
      </c>
      <c r="T39">
        <v>0.26805899999999999</v>
      </c>
      <c r="U39">
        <v>0.26805899999999999</v>
      </c>
      <c r="V39">
        <v>0.26805899999999999</v>
      </c>
      <c r="W39">
        <v>0.26805899999999999</v>
      </c>
      <c r="X39">
        <v>0.26805899999999999</v>
      </c>
      <c r="Y39">
        <v>0.26805899999999999</v>
      </c>
      <c r="Z39">
        <v>0.26805899999999999</v>
      </c>
      <c r="AA39">
        <v>0.26805899999999999</v>
      </c>
      <c r="AB39">
        <v>0.26805899999999999</v>
      </c>
      <c r="AC39">
        <v>0.26805899999999999</v>
      </c>
      <c r="AD39">
        <v>0.26805899999999999</v>
      </c>
      <c r="AE39" s="39">
        <v>0.26805900000001198</v>
      </c>
      <c r="AF39" s="39">
        <v>0.26805899999999999</v>
      </c>
      <c r="AG39" s="24">
        <v>0.26805899999962701</v>
      </c>
      <c r="AH39" s="39">
        <v>0.26805899999999999</v>
      </c>
      <c r="AI39">
        <v>0.26805900000007099</v>
      </c>
    </row>
    <row r="40" spans="1:35" x14ac:dyDescent="0.25">
      <c r="A40" t="s">
        <v>8</v>
      </c>
      <c r="B40">
        <v>0</v>
      </c>
      <c r="C40">
        <v>0</v>
      </c>
      <c r="D40">
        <v>0</v>
      </c>
      <c r="E40">
        <v>0</v>
      </c>
      <c r="F40">
        <v>0</v>
      </c>
      <c r="G40">
        <v>0</v>
      </c>
      <c r="H40">
        <v>0</v>
      </c>
      <c r="I40">
        <v>0</v>
      </c>
      <c r="J40">
        <v>0</v>
      </c>
      <c r="K40">
        <v>0</v>
      </c>
      <c r="L40">
        <v>0</v>
      </c>
      <c r="M40">
        <v>0</v>
      </c>
      <c r="N40">
        <v>2.05716599998118</v>
      </c>
      <c r="O40">
        <v>0</v>
      </c>
      <c r="P40">
        <v>0</v>
      </c>
      <c r="Q40">
        <v>0</v>
      </c>
      <c r="R40">
        <v>2.05716599997288</v>
      </c>
      <c r="S40">
        <v>2.0571659999728502</v>
      </c>
      <c r="T40">
        <v>2.0571659999728702</v>
      </c>
      <c r="U40">
        <v>2.05716599997282</v>
      </c>
      <c r="V40">
        <v>2.05716599997286</v>
      </c>
      <c r="W40">
        <v>2.0571659999727099</v>
      </c>
      <c r="X40">
        <v>2.0571659999727698</v>
      </c>
      <c r="Y40">
        <v>2.0571659999727698</v>
      </c>
      <c r="Z40">
        <v>2.0571659999727698</v>
      </c>
      <c r="AA40">
        <v>2.0571659999727698</v>
      </c>
      <c r="AB40">
        <v>2.0571659999728098</v>
      </c>
      <c r="AC40">
        <v>0</v>
      </c>
      <c r="AD40">
        <v>0</v>
      </c>
      <c r="AE40" s="39">
        <v>0</v>
      </c>
      <c r="AF40" s="39">
        <v>0</v>
      </c>
      <c r="AG40" s="24">
        <v>0</v>
      </c>
      <c r="AH40" s="39">
        <v>0</v>
      </c>
      <c r="AI40">
        <v>0</v>
      </c>
    </row>
    <row r="41" spans="1:35" x14ac:dyDescent="0.25">
      <c r="A41" t="s">
        <v>9</v>
      </c>
      <c r="B41">
        <v>0</v>
      </c>
      <c r="C41">
        <v>0</v>
      </c>
      <c r="D41">
        <v>0</v>
      </c>
      <c r="E41">
        <v>0</v>
      </c>
      <c r="F41">
        <v>0</v>
      </c>
      <c r="G41">
        <v>0</v>
      </c>
      <c r="H41">
        <v>0</v>
      </c>
      <c r="I41">
        <v>0</v>
      </c>
      <c r="J41">
        <v>0</v>
      </c>
      <c r="K41">
        <v>0</v>
      </c>
      <c r="L41">
        <v>0</v>
      </c>
      <c r="M41">
        <v>0</v>
      </c>
      <c r="N41">
        <v>302.87345374733297</v>
      </c>
      <c r="O41">
        <v>309.84574174806397</v>
      </c>
      <c r="P41">
        <v>125.035061898584</v>
      </c>
      <c r="Q41">
        <v>125.035061898555</v>
      </c>
      <c r="R41">
        <v>124.717355798578</v>
      </c>
      <c r="S41">
        <v>124.666131798568</v>
      </c>
      <c r="T41">
        <v>124.243731798578</v>
      </c>
      <c r="U41">
        <v>123.927720398578</v>
      </c>
      <c r="V41">
        <v>123.876496398578</v>
      </c>
      <c r="W41">
        <v>123.876223699273</v>
      </c>
      <c r="X41">
        <v>123.876223698579</v>
      </c>
      <c r="Y41">
        <v>123.876223698578</v>
      </c>
      <c r="Z41">
        <v>123.87622369857201</v>
      </c>
      <c r="AA41">
        <v>123.87622369857201</v>
      </c>
      <c r="AB41">
        <v>123.87622369851</v>
      </c>
      <c r="AC41">
        <v>124.63075359857299</v>
      </c>
      <c r="AD41">
        <v>1.7318970000006</v>
      </c>
      <c r="AE41" s="39">
        <v>0</v>
      </c>
      <c r="AF41" s="39">
        <v>0</v>
      </c>
      <c r="AG41" s="24">
        <v>0</v>
      </c>
      <c r="AH41" s="39">
        <v>0</v>
      </c>
      <c r="AI41">
        <v>0</v>
      </c>
    </row>
    <row r="42" spans="1:35" x14ac:dyDescent="0.25">
      <c r="A42" t="s">
        <v>10</v>
      </c>
      <c r="B42">
        <v>8.2303872373587907</v>
      </c>
      <c r="C42">
        <v>8.3461831683253997</v>
      </c>
      <c r="D42">
        <v>9.3224985782756509</v>
      </c>
      <c r="E42">
        <v>9.2620196510913004</v>
      </c>
      <c r="F42">
        <v>9.5250142793180093</v>
      </c>
      <c r="G42">
        <v>9.6097269307093001</v>
      </c>
      <c r="H42">
        <v>9.6097266588827903</v>
      </c>
      <c r="I42">
        <v>9.6097265666001199</v>
      </c>
      <c r="J42">
        <v>9.6097264804146096</v>
      </c>
      <c r="K42">
        <v>9.6097264821701902</v>
      </c>
      <c r="L42">
        <v>9.6097265527131608</v>
      </c>
      <c r="M42">
        <v>9.6097268611439599</v>
      </c>
      <c r="N42">
        <v>5.3999999999999999E-2</v>
      </c>
      <c r="O42">
        <v>5.3999999999999999E-2</v>
      </c>
      <c r="P42">
        <v>5.3999999999999999E-2</v>
      </c>
      <c r="Q42">
        <v>5.3999999999999999E-2</v>
      </c>
      <c r="R42">
        <v>5.3999999999999999E-2</v>
      </c>
      <c r="S42">
        <v>5.3999999999999999E-2</v>
      </c>
      <c r="T42">
        <v>5.3999999999999999E-2</v>
      </c>
      <c r="U42">
        <v>5.3999999999999999E-2</v>
      </c>
      <c r="V42">
        <v>5.3999999999999999E-2</v>
      </c>
      <c r="W42">
        <v>5.3999999999999999E-2</v>
      </c>
      <c r="X42">
        <v>5.3999999999999999E-2</v>
      </c>
      <c r="Y42">
        <v>5.3999999999999999E-2</v>
      </c>
      <c r="Z42">
        <v>5.3999999999999999E-2</v>
      </c>
      <c r="AA42">
        <v>5.3999999999999999E-2</v>
      </c>
      <c r="AB42">
        <v>5.3999999999999999E-2</v>
      </c>
      <c r="AC42">
        <v>5.3999999999999999E-2</v>
      </c>
      <c r="AD42">
        <v>5.3999999999999999E-2</v>
      </c>
      <c r="AE42" s="39">
        <v>5.3999999999999999E-2</v>
      </c>
      <c r="AF42" s="39">
        <v>5.3999999999999999E-2</v>
      </c>
      <c r="AG42" s="24">
        <v>5.3999999999999999E-2</v>
      </c>
      <c r="AH42" s="39">
        <v>8.1830155897558292</v>
      </c>
      <c r="AI42">
        <v>8.2303872373587907</v>
      </c>
    </row>
    <row r="43" spans="1:35" x14ac:dyDescent="0.25">
      <c r="A43" t="s">
        <v>11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s="39">
        <v>0</v>
      </c>
      <c r="AF43" s="39">
        <v>0</v>
      </c>
      <c r="AG43" s="24">
        <v>0</v>
      </c>
      <c r="AH43" s="39">
        <v>0</v>
      </c>
      <c r="AI43">
        <v>0</v>
      </c>
    </row>
    <row r="44" spans="1:35" x14ac:dyDescent="0.25">
      <c r="A44" t="s">
        <v>12</v>
      </c>
      <c r="B44">
        <v>0</v>
      </c>
      <c r="C44">
        <v>0</v>
      </c>
      <c r="D44">
        <v>0</v>
      </c>
      <c r="E44">
        <v>0</v>
      </c>
      <c r="F44">
        <v>0</v>
      </c>
      <c r="G44">
        <v>0</v>
      </c>
      <c r="H44">
        <v>0</v>
      </c>
      <c r="I44">
        <v>0</v>
      </c>
      <c r="J44">
        <v>0</v>
      </c>
      <c r="K44">
        <v>0</v>
      </c>
      <c r="L44">
        <v>0</v>
      </c>
      <c r="M44">
        <v>0</v>
      </c>
      <c r="N44">
        <v>0</v>
      </c>
      <c r="O44">
        <v>0.57760800000000001</v>
      </c>
      <c r="P44">
        <v>0.577608000000012</v>
      </c>
      <c r="Q44">
        <v>0.57760800000000001</v>
      </c>
      <c r="R44">
        <v>0</v>
      </c>
      <c r="S44">
        <v>0</v>
      </c>
      <c r="T44">
        <v>0</v>
      </c>
      <c r="U44">
        <v>0</v>
      </c>
      <c r="V44">
        <v>0</v>
      </c>
      <c r="W44">
        <v>0</v>
      </c>
      <c r="X44">
        <v>0</v>
      </c>
      <c r="Y44">
        <v>0</v>
      </c>
      <c r="Z44">
        <v>0</v>
      </c>
      <c r="AA44">
        <v>0</v>
      </c>
      <c r="AB44">
        <v>0</v>
      </c>
      <c r="AC44">
        <v>0.57760800000000001</v>
      </c>
      <c r="AD44">
        <v>0.92871499997178097</v>
      </c>
      <c r="AE44" s="39">
        <v>0</v>
      </c>
      <c r="AF44" s="39">
        <v>0</v>
      </c>
      <c r="AG44" s="24">
        <v>0</v>
      </c>
      <c r="AH44" s="39">
        <v>0</v>
      </c>
      <c r="AI44">
        <v>0</v>
      </c>
    </row>
    <row r="45" spans="1:35" x14ac:dyDescent="0.25">
      <c r="A45" t="s">
        <v>13</v>
      </c>
      <c r="B45">
        <v>0</v>
      </c>
      <c r="C45">
        <v>0</v>
      </c>
      <c r="D45">
        <v>0</v>
      </c>
      <c r="E45">
        <v>0</v>
      </c>
      <c r="F45">
        <v>0</v>
      </c>
      <c r="G45">
        <v>0</v>
      </c>
      <c r="H45">
        <v>0</v>
      </c>
      <c r="I45">
        <v>0</v>
      </c>
      <c r="J45">
        <v>0</v>
      </c>
      <c r="K45">
        <v>0</v>
      </c>
      <c r="L45">
        <v>0</v>
      </c>
      <c r="M45">
        <v>0</v>
      </c>
      <c r="N45">
        <v>297.99945674754599</v>
      </c>
      <c r="O45">
        <v>6.2034179993737402</v>
      </c>
      <c r="P45">
        <v>0</v>
      </c>
      <c r="Q45">
        <v>0</v>
      </c>
      <c r="R45">
        <v>0</v>
      </c>
      <c r="S45">
        <v>0</v>
      </c>
      <c r="T45">
        <v>0</v>
      </c>
      <c r="U45">
        <v>0</v>
      </c>
      <c r="V45">
        <v>0</v>
      </c>
      <c r="W45">
        <v>0</v>
      </c>
      <c r="X45">
        <v>0</v>
      </c>
      <c r="Y45">
        <v>0</v>
      </c>
      <c r="Z45">
        <v>0</v>
      </c>
      <c r="AA45">
        <v>0</v>
      </c>
      <c r="AB45">
        <v>0</v>
      </c>
      <c r="AC45">
        <v>0</v>
      </c>
      <c r="AD45">
        <v>0.57946899998881296</v>
      </c>
      <c r="AE45" s="39">
        <v>0</v>
      </c>
      <c r="AF45" s="39">
        <v>0</v>
      </c>
      <c r="AG45" s="24">
        <v>0</v>
      </c>
      <c r="AH45" s="39">
        <v>0</v>
      </c>
      <c r="AI45">
        <v>0</v>
      </c>
    </row>
    <row r="46" spans="1:35" x14ac:dyDescent="0.25">
      <c r="A46" t="s">
        <v>14</v>
      </c>
      <c r="B46">
        <v>0.209999999999745</v>
      </c>
      <c r="C46">
        <v>0.209999999999994</v>
      </c>
      <c r="D46">
        <v>0</v>
      </c>
      <c r="E46">
        <v>0</v>
      </c>
      <c r="F46">
        <v>0</v>
      </c>
      <c r="G46">
        <v>0</v>
      </c>
      <c r="H46">
        <v>0</v>
      </c>
      <c r="I46">
        <v>0</v>
      </c>
      <c r="J46">
        <v>0</v>
      </c>
      <c r="K46">
        <v>0</v>
      </c>
      <c r="L46">
        <v>0</v>
      </c>
      <c r="M46">
        <v>0</v>
      </c>
      <c r="N46">
        <v>0.209999999998672</v>
      </c>
      <c r="O46">
        <v>0.21</v>
      </c>
      <c r="P46">
        <v>0.21000000000003699</v>
      </c>
      <c r="Q46">
        <v>0.209999999998672</v>
      </c>
      <c r="R46">
        <v>0.21</v>
      </c>
      <c r="S46">
        <v>0.21</v>
      </c>
      <c r="T46">
        <v>0.21</v>
      </c>
      <c r="U46">
        <v>0.21</v>
      </c>
      <c r="V46">
        <v>0.21</v>
      </c>
      <c r="W46">
        <v>0.21</v>
      </c>
      <c r="X46">
        <v>0.21</v>
      </c>
      <c r="Y46">
        <v>0.21</v>
      </c>
      <c r="Z46">
        <v>0.21</v>
      </c>
      <c r="AA46">
        <v>0.21</v>
      </c>
      <c r="AB46">
        <v>0.21</v>
      </c>
      <c r="AC46">
        <v>0.21</v>
      </c>
      <c r="AD46">
        <v>0.21</v>
      </c>
      <c r="AE46" s="39">
        <v>0.209999999998672</v>
      </c>
      <c r="AF46" s="39">
        <v>0.21000000000003699</v>
      </c>
      <c r="AG46" s="24">
        <v>0.21</v>
      </c>
      <c r="AH46" s="39">
        <v>0.21</v>
      </c>
      <c r="AI46">
        <v>0.209999999999745</v>
      </c>
    </row>
    <row r="47" spans="1:35" x14ac:dyDescent="0.25">
      <c r="A47" t="s">
        <v>15</v>
      </c>
      <c r="B47">
        <v>0.42800000000056598</v>
      </c>
      <c r="C47">
        <v>0.42800000000000799</v>
      </c>
      <c r="D47">
        <v>0</v>
      </c>
      <c r="E47">
        <v>0</v>
      </c>
      <c r="F47">
        <v>0</v>
      </c>
      <c r="G47">
        <v>0</v>
      </c>
      <c r="H47">
        <v>0</v>
      </c>
      <c r="I47">
        <v>0</v>
      </c>
      <c r="J47">
        <v>0</v>
      </c>
      <c r="K47">
        <v>0</v>
      </c>
      <c r="L47">
        <v>0</v>
      </c>
      <c r="M47">
        <v>0</v>
      </c>
      <c r="N47">
        <v>0.42799999999999999</v>
      </c>
      <c r="O47">
        <v>0.42799999999999999</v>
      </c>
      <c r="P47">
        <v>0.42799999999999999</v>
      </c>
      <c r="Q47">
        <v>0.42799999999999999</v>
      </c>
      <c r="R47">
        <v>0.42799999999999999</v>
      </c>
      <c r="S47">
        <v>0.42799999999999999</v>
      </c>
      <c r="T47">
        <v>0.42799999999999999</v>
      </c>
      <c r="U47">
        <v>0.42799999999999999</v>
      </c>
      <c r="V47">
        <v>0.42799999999999999</v>
      </c>
      <c r="W47">
        <v>0.42799999999999999</v>
      </c>
      <c r="X47">
        <v>0.42799999999999999</v>
      </c>
      <c r="Y47">
        <v>0.42799999999999999</v>
      </c>
      <c r="Z47">
        <v>0.42799999999999999</v>
      </c>
      <c r="AA47">
        <v>0.42799999999999999</v>
      </c>
      <c r="AB47">
        <v>0.42799999999999999</v>
      </c>
      <c r="AC47">
        <v>0.42799999999999999</v>
      </c>
      <c r="AD47">
        <v>0.42799999999999999</v>
      </c>
      <c r="AE47" s="39">
        <v>0.42799999999999999</v>
      </c>
      <c r="AF47" s="39">
        <v>0.42799999999999999</v>
      </c>
      <c r="AG47" s="24">
        <v>0.42799999999999999</v>
      </c>
      <c r="AH47" s="39">
        <v>0.42799999999999999</v>
      </c>
      <c r="AI47">
        <v>0.42800000000056598</v>
      </c>
    </row>
    <row r="48" spans="1:35" x14ac:dyDescent="0.25">
      <c r="A48" t="s">
        <v>16</v>
      </c>
      <c r="B48">
        <v>0</v>
      </c>
      <c r="C48">
        <v>0.35099999999996701</v>
      </c>
      <c r="D48">
        <v>0</v>
      </c>
      <c r="E48">
        <v>0</v>
      </c>
      <c r="F48">
        <v>0</v>
      </c>
      <c r="G48">
        <v>0</v>
      </c>
      <c r="H48">
        <v>0</v>
      </c>
      <c r="I48">
        <v>0</v>
      </c>
      <c r="J48">
        <v>0</v>
      </c>
      <c r="K48">
        <v>0</v>
      </c>
      <c r="L48">
        <v>0</v>
      </c>
      <c r="M48">
        <v>0</v>
      </c>
      <c r="N48">
        <v>297.68781074785699</v>
      </c>
      <c r="O48">
        <v>308.71861374807003</v>
      </c>
      <c r="P48">
        <v>0.60476899999212597</v>
      </c>
      <c r="Q48">
        <v>0.60476899999284195</v>
      </c>
      <c r="R48">
        <v>0.60476899999459699</v>
      </c>
      <c r="S48">
        <v>0.60476899999487699</v>
      </c>
      <c r="T48">
        <v>0.60476899999459699</v>
      </c>
      <c r="U48">
        <v>0.60476899999459699</v>
      </c>
      <c r="V48">
        <v>0.60476899999459799</v>
      </c>
      <c r="W48">
        <v>0.60476900000578304</v>
      </c>
      <c r="X48">
        <v>0.60476899999487699</v>
      </c>
      <c r="Y48">
        <v>0.60476899999459699</v>
      </c>
      <c r="Z48">
        <v>0.60476899999487699</v>
      </c>
      <c r="AA48">
        <v>0.60476899999487699</v>
      </c>
      <c r="AB48">
        <v>0.60476899999487699</v>
      </c>
      <c r="AC48">
        <v>0.60476899999462697</v>
      </c>
      <c r="AD48">
        <v>0.60476899999462697</v>
      </c>
      <c r="AE48" s="39">
        <v>0.60476899999462697</v>
      </c>
      <c r="AF48" s="39">
        <v>0.60476899999462697</v>
      </c>
      <c r="AG48" s="24">
        <v>0.60476899999615297</v>
      </c>
      <c r="AH48" s="39">
        <v>0.28100000000000003</v>
      </c>
      <c r="AI48">
        <v>0</v>
      </c>
    </row>
    <row r="49" spans="1:35" x14ac:dyDescent="0.25">
      <c r="A49" t="s">
        <v>17</v>
      </c>
      <c r="B49">
        <v>0.130999999999517</v>
      </c>
      <c r="C49">
        <v>0.131000000000043</v>
      </c>
      <c r="D49">
        <v>0.13100000000000001</v>
      </c>
      <c r="E49">
        <v>0.13099999999960199</v>
      </c>
      <c r="F49">
        <v>0.13100000000000001</v>
      </c>
      <c r="G49">
        <v>0.13100000000008599</v>
      </c>
      <c r="H49">
        <v>0.13100000000000001</v>
      </c>
      <c r="I49">
        <v>0.13100000000000001</v>
      </c>
      <c r="J49">
        <v>0.13100000000000001</v>
      </c>
      <c r="K49">
        <v>0.13100000000000001</v>
      </c>
      <c r="L49">
        <v>0.13100000000000001</v>
      </c>
      <c r="M49">
        <v>0.13100000000000001</v>
      </c>
      <c r="N49">
        <v>0.13100000000000001</v>
      </c>
      <c r="O49">
        <v>0.13100000000000001</v>
      </c>
      <c r="P49">
        <v>0.13099999999928999</v>
      </c>
      <c r="Q49">
        <v>0.13099999999940301</v>
      </c>
      <c r="R49">
        <v>0.13100000000000001</v>
      </c>
      <c r="S49">
        <v>0.13100000000000001</v>
      </c>
      <c r="T49">
        <v>0.13100000000000001</v>
      </c>
      <c r="U49">
        <v>0.13100000000000001</v>
      </c>
      <c r="V49">
        <v>0.13100000000000001</v>
      </c>
      <c r="W49">
        <v>0.13100000000000001</v>
      </c>
      <c r="X49">
        <v>0.13100000000000001</v>
      </c>
      <c r="Y49">
        <v>0.13100000000000001</v>
      </c>
      <c r="Z49">
        <v>0.13100000000000001</v>
      </c>
      <c r="AA49">
        <v>0.13100000000000001</v>
      </c>
      <c r="AB49">
        <v>0.13100000000000001</v>
      </c>
      <c r="AC49">
        <v>0.13100000000000001</v>
      </c>
      <c r="AD49">
        <v>0.13100000000000001</v>
      </c>
      <c r="AE49" s="39">
        <v>0.13099999999940301</v>
      </c>
      <c r="AF49" s="39">
        <v>0.13100000000000001</v>
      </c>
      <c r="AG49" s="24">
        <v>0.13100000000000001</v>
      </c>
      <c r="AH49" s="39">
        <v>0.13100000000000001</v>
      </c>
      <c r="AI49">
        <v>0.130999999999517</v>
      </c>
    </row>
    <row r="50" spans="1:35" x14ac:dyDescent="0.25">
      <c r="A50" t="s">
        <v>18</v>
      </c>
      <c r="B50">
        <v>0</v>
      </c>
      <c r="C50">
        <v>0</v>
      </c>
      <c r="D50">
        <v>0</v>
      </c>
      <c r="E50">
        <v>0</v>
      </c>
      <c r="F50">
        <v>0</v>
      </c>
      <c r="G50">
        <v>0</v>
      </c>
      <c r="H50">
        <v>0</v>
      </c>
      <c r="I50">
        <v>0</v>
      </c>
      <c r="J50">
        <v>0</v>
      </c>
      <c r="K50">
        <v>0</v>
      </c>
      <c r="L50">
        <v>0</v>
      </c>
      <c r="M50">
        <v>0</v>
      </c>
      <c r="N50">
        <v>1.4821930000044199</v>
      </c>
      <c r="O50">
        <v>1.48219300000207</v>
      </c>
      <c r="P50">
        <v>0.28694999999999998</v>
      </c>
      <c r="Q50">
        <v>0.28694999999999998</v>
      </c>
      <c r="R50">
        <v>1.4501780000029301</v>
      </c>
      <c r="S50">
        <v>1.48219300000291</v>
      </c>
      <c r="T50">
        <v>1.48219300000292</v>
      </c>
      <c r="U50">
        <v>1.4501780000028801</v>
      </c>
      <c r="V50">
        <v>1.48219300000292</v>
      </c>
      <c r="W50">
        <v>1.4821930000028101</v>
      </c>
      <c r="X50">
        <v>1.48219300000285</v>
      </c>
      <c r="Y50">
        <v>1.48219300000285</v>
      </c>
      <c r="Z50">
        <v>1.48219300000285</v>
      </c>
      <c r="AA50">
        <v>1.48219300000285</v>
      </c>
      <c r="AB50">
        <v>1.48219300000288</v>
      </c>
      <c r="AC50">
        <v>1.4501780000029101</v>
      </c>
      <c r="AD50">
        <v>0.28694999999999998</v>
      </c>
      <c r="AE50" s="39">
        <v>1.4821930000027901</v>
      </c>
      <c r="AF50" s="39">
        <v>1.45017800000463</v>
      </c>
      <c r="AG50" s="24">
        <v>1.4501780000022799</v>
      </c>
      <c r="AH50" s="39">
        <v>0</v>
      </c>
      <c r="AI50">
        <v>0</v>
      </c>
    </row>
    <row r="51" spans="1:35" x14ac:dyDescent="0.25">
      <c r="A51" t="s">
        <v>19</v>
      </c>
      <c r="B51">
        <v>0.17599999999987401</v>
      </c>
      <c r="C51">
        <v>0.17599999999997001</v>
      </c>
      <c r="D51">
        <v>0.17599999999999999</v>
      </c>
      <c r="E51">
        <v>0.175999999999986</v>
      </c>
      <c r="F51">
        <v>0.17599999999999999</v>
      </c>
      <c r="G51">
        <v>0.175999999999988</v>
      </c>
      <c r="H51">
        <v>0.17599999999999999</v>
      </c>
      <c r="I51">
        <v>0.17599999999999999</v>
      </c>
      <c r="J51">
        <v>0.17599999999999999</v>
      </c>
      <c r="K51">
        <v>0.17599999999999999</v>
      </c>
      <c r="L51">
        <v>0.17599999999999999</v>
      </c>
      <c r="M51">
        <v>0.17599999999999999</v>
      </c>
      <c r="N51">
        <v>0.17599999999999999</v>
      </c>
      <c r="O51">
        <v>0.17599999999999999</v>
      </c>
      <c r="P51">
        <v>0.17599999999913499</v>
      </c>
      <c r="Q51">
        <v>0.17599999999913499</v>
      </c>
      <c r="R51">
        <v>0.17599999999999999</v>
      </c>
      <c r="S51">
        <v>0.175999999999988</v>
      </c>
      <c r="T51">
        <v>0.17599999999999999</v>
      </c>
      <c r="U51">
        <v>0.17599999999999999</v>
      </c>
      <c r="V51">
        <v>0.17599999999999999</v>
      </c>
      <c r="W51">
        <v>0.17599999999999999</v>
      </c>
      <c r="X51">
        <v>0.17599999999999999</v>
      </c>
      <c r="Y51">
        <v>0.17599999999999999</v>
      </c>
      <c r="Z51">
        <v>0.17599999999999999</v>
      </c>
      <c r="AA51">
        <v>0.17599999999999999</v>
      </c>
      <c r="AB51">
        <v>0.17599999999999999</v>
      </c>
      <c r="AC51">
        <v>0.17599999999999999</v>
      </c>
      <c r="AD51">
        <v>0.17599999999999999</v>
      </c>
      <c r="AE51" s="39">
        <v>0.17599999999964699</v>
      </c>
      <c r="AF51" s="39">
        <v>0.175999999999988</v>
      </c>
      <c r="AG51" s="24">
        <v>0.17599999999999999</v>
      </c>
      <c r="AH51" s="39">
        <v>0.17599999999999999</v>
      </c>
      <c r="AI51">
        <v>0.17599999999987401</v>
      </c>
    </row>
    <row r="52" spans="1:35" x14ac:dyDescent="0.25">
      <c r="A52" t="s">
        <v>20</v>
      </c>
      <c r="B52">
        <v>0.24099999999999999</v>
      </c>
      <c r="C52">
        <v>0</v>
      </c>
      <c r="D52">
        <v>0</v>
      </c>
      <c r="E52">
        <v>0</v>
      </c>
      <c r="F52">
        <v>0</v>
      </c>
      <c r="G52">
        <v>0</v>
      </c>
      <c r="H52">
        <v>0</v>
      </c>
      <c r="I52">
        <v>0</v>
      </c>
      <c r="J52">
        <v>0</v>
      </c>
      <c r="K52">
        <v>0</v>
      </c>
      <c r="L52">
        <v>0</v>
      </c>
      <c r="M52">
        <v>0</v>
      </c>
      <c r="N52">
        <v>0.24099999999850799</v>
      </c>
      <c r="O52">
        <v>0.24099999999999999</v>
      </c>
      <c r="P52">
        <v>0.24099999999850799</v>
      </c>
      <c r="Q52">
        <v>0.24099999999862101</v>
      </c>
      <c r="R52">
        <v>0.24099999999999999</v>
      </c>
      <c r="S52">
        <v>0.24099999999999999</v>
      </c>
      <c r="T52">
        <v>0.24099999999999999</v>
      </c>
      <c r="U52">
        <v>0.24099999999999999</v>
      </c>
      <c r="V52">
        <v>0.24099999999999999</v>
      </c>
      <c r="W52">
        <v>0.24099999999999999</v>
      </c>
      <c r="X52">
        <v>0.24099999999999999</v>
      </c>
      <c r="Y52">
        <v>0.24099999999999999</v>
      </c>
      <c r="Z52">
        <v>0.24099999999999999</v>
      </c>
      <c r="AA52">
        <v>0.24099999999999999</v>
      </c>
      <c r="AB52">
        <v>0.24099999999999999</v>
      </c>
      <c r="AC52">
        <v>0.24099999999999999</v>
      </c>
      <c r="AD52">
        <v>0.24099999999999999</v>
      </c>
      <c r="AE52" s="39">
        <v>0.241000000000099</v>
      </c>
      <c r="AF52" s="39">
        <v>0.24100000000032701</v>
      </c>
      <c r="AG52" s="24">
        <v>0.24099999999919999</v>
      </c>
      <c r="AH52" s="39">
        <v>0.24099999999999999</v>
      </c>
      <c r="AI52">
        <v>0.24099999999999999</v>
      </c>
    </row>
    <row r="53" spans="1:35" x14ac:dyDescent="0.25">
      <c r="A53" t="s">
        <v>21</v>
      </c>
      <c r="B53">
        <v>8.9999999999459901E-2</v>
      </c>
      <c r="C53">
        <v>9.0000000000000996E-2</v>
      </c>
      <c r="D53">
        <v>0.09</v>
      </c>
      <c r="E53">
        <v>8.99999999999999E-2</v>
      </c>
      <c r="F53">
        <v>9.0000000000000302E-2</v>
      </c>
      <c r="G53">
        <v>0</v>
      </c>
      <c r="H53">
        <v>0</v>
      </c>
      <c r="I53">
        <v>0</v>
      </c>
      <c r="J53">
        <v>0</v>
      </c>
      <c r="K53">
        <v>0</v>
      </c>
      <c r="L53">
        <v>0</v>
      </c>
      <c r="M53">
        <v>0</v>
      </c>
      <c r="N53">
        <v>9.0000000000031902E-2</v>
      </c>
      <c r="O53">
        <v>0.09</v>
      </c>
      <c r="P53">
        <v>8.9999999999349697E-2</v>
      </c>
      <c r="Q53">
        <v>8.9999999999349697E-2</v>
      </c>
      <c r="R53">
        <v>9.0000000000031902E-2</v>
      </c>
      <c r="S53">
        <v>9.0000000000031902E-2</v>
      </c>
      <c r="T53">
        <v>0.09</v>
      </c>
      <c r="U53">
        <v>0.09</v>
      </c>
      <c r="V53">
        <v>0.09</v>
      </c>
      <c r="W53">
        <v>0.09</v>
      </c>
      <c r="X53">
        <v>0.09</v>
      </c>
      <c r="Y53">
        <v>0.09</v>
      </c>
      <c r="Z53">
        <v>0.09</v>
      </c>
      <c r="AA53">
        <v>0.09</v>
      </c>
      <c r="AB53">
        <v>0.09</v>
      </c>
      <c r="AC53">
        <v>0.09</v>
      </c>
      <c r="AD53">
        <v>0.09</v>
      </c>
      <c r="AE53" s="39">
        <v>8.9999999999577099E-2</v>
      </c>
      <c r="AF53" s="39">
        <v>9.0000000000003397E-2</v>
      </c>
      <c r="AG53" s="24">
        <v>0.09</v>
      </c>
      <c r="AH53" s="39">
        <v>8.9999999999463398E-2</v>
      </c>
      <c r="AI53">
        <v>8.9999999999459901E-2</v>
      </c>
    </row>
    <row r="54" spans="1:35" x14ac:dyDescent="0.25">
      <c r="A54" t="s">
        <v>22</v>
      </c>
      <c r="B54">
        <v>0</v>
      </c>
      <c r="C54">
        <v>0</v>
      </c>
      <c r="D54">
        <v>0</v>
      </c>
      <c r="E54">
        <v>0</v>
      </c>
      <c r="F54">
        <v>0</v>
      </c>
      <c r="G54">
        <v>0</v>
      </c>
      <c r="H54">
        <v>0</v>
      </c>
      <c r="I54">
        <v>0</v>
      </c>
      <c r="J54">
        <v>0</v>
      </c>
      <c r="K54">
        <v>0</v>
      </c>
      <c r="L54">
        <v>0</v>
      </c>
      <c r="M54">
        <v>0</v>
      </c>
      <c r="N54">
        <v>0.32600000000524498</v>
      </c>
      <c r="O54">
        <v>0.32600000000524498</v>
      </c>
      <c r="P54">
        <v>0.32600000000524498</v>
      </c>
      <c r="Q54">
        <v>0.32600000000468299</v>
      </c>
      <c r="R54">
        <v>0.32600000000002199</v>
      </c>
      <c r="S54">
        <v>0.32600000000524498</v>
      </c>
      <c r="T54">
        <v>0.32600000000002199</v>
      </c>
      <c r="U54">
        <v>0.32600000000002199</v>
      </c>
      <c r="V54">
        <v>0.32600000000002199</v>
      </c>
      <c r="W54">
        <v>0.32600000000002199</v>
      </c>
      <c r="X54">
        <v>0.32600000000002199</v>
      </c>
      <c r="Y54">
        <v>0.32600000000002199</v>
      </c>
      <c r="Z54">
        <v>0.32600000000002199</v>
      </c>
      <c r="AA54">
        <v>0.32600000000002199</v>
      </c>
      <c r="AB54">
        <v>0.32600000000002199</v>
      </c>
      <c r="AC54">
        <v>0.32600000000002199</v>
      </c>
      <c r="AD54">
        <v>0.32600000000524498</v>
      </c>
      <c r="AE54" s="39">
        <v>0.32600000000468299</v>
      </c>
      <c r="AF54" s="39">
        <v>0.32600000000524498</v>
      </c>
      <c r="AG54" s="24">
        <v>0.32600000000524498</v>
      </c>
      <c r="AH54" s="39">
        <v>0</v>
      </c>
      <c r="AI54">
        <v>0</v>
      </c>
    </row>
    <row r="55" spans="1:35" x14ac:dyDescent="0.25">
      <c r="A55" t="s">
        <v>23</v>
      </c>
      <c r="B55">
        <v>0.402059</v>
      </c>
      <c r="C55">
        <v>0</v>
      </c>
      <c r="D55">
        <v>0</v>
      </c>
      <c r="E55">
        <v>0</v>
      </c>
      <c r="F55">
        <v>0</v>
      </c>
      <c r="G55">
        <v>0</v>
      </c>
      <c r="H55">
        <v>0</v>
      </c>
      <c r="I55">
        <v>0</v>
      </c>
      <c r="J55">
        <v>0</v>
      </c>
      <c r="K55">
        <v>0</v>
      </c>
      <c r="L55">
        <v>0</v>
      </c>
      <c r="M55">
        <v>0</v>
      </c>
      <c r="N55">
        <v>0.402059</v>
      </c>
      <c r="O55">
        <v>0.402059</v>
      </c>
      <c r="P55">
        <v>0.402059</v>
      </c>
      <c r="Q55">
        <v>0.40205899999885603</v>
      </c>
      <c r="R55">
        <v>0.402059</v>
      </c>
      <c r="S55">
        <v>0.40205899999999301</v>
      </c>
      <c r="T55">
        <v>0.402059</v>
      </c>
      <c r="U55">
        <v>0.402059</v>
      </c>
      <c r="V55">
        <v>0.402059</v>
      </c>
      <c r="W55">
        <v>0.402059000000001</v>
      </c>
      <c r="X55">
        <v>0.402059</v>
      </c>
      <c r="Y55">
        <v>0.402059</v>
      </c>
      <c r="Z55">
        <v>0.402059</v>
      </c>
      <c r="AA55">
        <v>0.402059</v>
      </c>
      <c r="AB55">
        <v>0.402059</v>
      </c>
      <c r="AC55">
        <v>0.402059</v>
      </c>
      <c r="AD55">
        <v>0.402059</v>
      </c>
      <c r="AE55" s="39">
        <v>0.402059</v>
      </c>
      <c r="AF55" s="39">
        <v>0.402059</v>
      </c>
      <c r="AG55" s="24">
        <v>0.402059000000001</v>
      </c>
      <c r="AH55" s="39">
        <v>0.402059</v>
      </c>
      <c r="AI55">
        <v>0.402059</v>
      </c>
    </row>
    <row r="56" spans="1:35" x14ac:dyDescent="0.25">
      <c r="A56" t="s">
        <v>24</v>
      </c>
      <c r="B56">
        <v>0</v>
      </c>
      <c r="C56">
        <v>0</v>
      </c>
      <c r="D56">
        <v>0</v>
      </c>
      <c r="E56">
        <v>0</v>
      </c>
      <c r="F56">
        <v>0</v>
      </c>
      <c r="G56">
        <v>0</v>
      </c>
      <c r="H56">
        <v>0</v>
      </c>
      <c r="I56">
        <v>0</v>
      </c>
      <c r="J56">
        <v>0</v>
      </c>
      <c r="K56">
        <v>0</v>
      </c>
      <c r="L56">
        <v>0</v>
      </c>
      <c r="M56">
        <v>0</v>
      </c>
      <c r="N56">
        <v>0</v>
      </c>
      <c r="O56">
        <v>0</v>
      </c>
      <c r="P56">
        <v>2.3904860000144801</v>
      </c>
      <c r="Q56">
        <v>2.3904860000171402</v>
      </c>
      <c r="R56">
        <v>0</v>
      </c>
      <c r="S56">
        <v>0</v>
      </c>
      <c r="T56">
        <v>0</v>
      </c>
      <c r="U56">
        <v>0</v>
      </c>
      <c r="V56">
        <v>0</v>
      </c>
      <c r="W56">
        <v>0</v>
      </c>
      <c r="X56">
        <v>0</v>
      </c>
      <c r="Y56">
        <v>0</v>
      </c>
      <c r="Z56">
        <v>0</v>
      </c>
      <c r="AA56">
        <v>0</v>
      </c>
      <c r="AB56">
        <v>0</v>
      </c>
      <c r="AC56">
        <v>0</v>
      </c>
      <c r="AD56">
        <v>2.3264560000057299</v>
      </c>
      <c r="AE56" s="39">
        <v>0</v>
      </c>
      <c r="AF56" s="39">
        <v>0</v>
      </c>
      <c r="AG56" s="24">
        <v>0</v>
      </c>
      <c r="AH56" s="39">
        <v>0</v>
      </c>
      <c r="AI56">
        <v>0</v>
      </c>
    </row>
    <row r="57" spans="1:35" x14ac:dyDescent="0.25">
      <c r="A57" t="s">
        <v>25</v>
      </c>
      <c r="B57">
        <v>0.27600000000000002</v>
      </c>
      <c r="C57">
        <v>0.27600000000000002</v>
      </c>
      <c r="D57">
        <v>0.27600000000000002</v>
      </c>
      <c r="E57">
        <v>0.27600000000000002</v>
      </c>
      <c r="F57">
        <v>0</v>
      </c>
      <c r="G57">
        <v>0</v>
      </c>
      <c r="H57">
        <v>0</v>
      </c>
      <c r="I57">
        <v>0</v>
      </c>
      <c r="J57">
        <v>0</v>
      </c>
      <c r="K57">
        <v>0</v>
      </c>
      <c r="L57">
        <v>0</v>
      </c>
      <c r="M57">
        <v>0</v>
      </c>
      <c r="N57">
        <v>0.27600000000000002</v>
      </c>
      <c r="O57">
        <v>0.27600000000000002</v>
      </c>
      <c r="P57">
        <v>0.27600000000000002</v>
      </c>
      <c r="Q57">
        <v>0.27600000000000002</v>
      </c>
      <c r="R57">
        <v>0.27600000000000002</v>
      </c>
      <c r="S57">
        <v>0.27600000000000002</v>
      </c>
      <c r="T57">
        <v>0.27600000000000002</v>
      </c>
      <c r="U57">
        <v>0.27600000000000002</v>
      </c>
      <c r="V57">
        <v>0.27600000000000002</v>
      </c>
      <c r="W57">
        <v>0.27600000000000002</v>
      </c>
      <c r="X57">
        <v>0.27600000000000002</v>
      </c>
      <c r="Y57">
        <v>0.27600000000000002</v>
      </c>
      <c r="Z57">
        <v>0.27600000000000002</v>
      </c>
      <c r="AA57">
        <v>0.27600000000000002</v>
      </c>
      <c r="AB57">
        <v>0.27600000000000002</v>
      </c>
      <c r="AC57">
        <v>0.27600000000000002</v>
      </c>
      <c r="AD57">
        <v>0.27600000000000002</v>
      </c>
      <c r="AE57" s="39">
        <v>0.27600000000000002</v>
      </c>
      <c r="AF57" s="39">
        <v>0.27600000000000002</v>
      </c>
      <c r="AG57" s="24">
        <v>0.27600000000000002</v>
      </c>
      <c r="AH57" s="39">
        <v>0.27600000000000002</v>
      </c>
      <c r="AI57">
        <v>0.27600000000000002</v>
      </c>
    </row>
    <row r="58" spans="1:35" x14ac:dyDescent="0.25">
      <c r="A58" t="s">
        <v>32</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s="39">
        <v>22.335114770091302</v>
      </c>
      <c r="AF58" s="39">
        <v>14.118785761816801</v>
      </c>
      <c r="AG58" s="24">
        <v>12.3727136840761</v>
      </c>
      <c r="AH58" s="39">
        <v>0</v>
      </c>
      <c r="AI58">
        <v>0</v>
      </c>
    </row>
    <row r="59" spans="1:35" x14ac:dyDescent="0.25">
      <c r="A59" t="s">
        <v>5843</v>
      </c>
      <c r="B59">
        <v>66.174314731057393</v>
      </c>
      <c r="C59">
        <v>66.060113937609401</v>
      </c>
      <c r="D59">
        <v>69.785975652112299</v>
      </c>
      <c r="E59">
        <v>69.475467989369903</v>
      </c>
      <c r="F59">
        <v>70.448106265978794</v>
      </c>
      <c r="G59">
        <v>70.972301705519996</v>
      </c>
      <c r="H59">
        <v>70.972299998291206</v>
      </c>
      <c r="I59">
        <v>70.9722994187551</v>
      </c>
      <c r="J59">
        <v>70.972298877507299</v>
      </c>
      <c r="K59">
        <v>70.9722988885446</v>
      </c>
      <c r="L59">
        <v>70.972299331542601</v>
      </c>
      <c r="M59">
        <v>70.972301268511004</v>
      </c>
      <c r="N59">
        <v>297.39950774787002</v>
      </c>
      <c r="O59">
        <v>154.24785337403799</v>
      </c>
      <c r="P59">
        <v>0.15891600000419601</v>
      </c>
      <c r="Q59">
        <v>0.15891600000428199</v>
      </c>
      <c r="R59">
        <v>0.158916000005628</v>
      </c>
      <c r="S59">
        <v>0.15891600000303899</v>
      </c>
      <c r="T59">
        <v>0.158916000005628</v>
      </c>
      <c r="U59">
        <v>0.158916000005628</v>
      </c>
      <c r="V59">
        <v>0.158916000005628</v>
      </c>
      <c r="W59">
        <v>0.158916000005768</v>
      </c>
      <c r="X59">
        <v>0.158916000005768</v>
      </c>
      <c r="Y59">
        <v>0.158916000005628</v>
      </c>
      <c r="Z59">
        <v>0.158916000005768</v>
      </c>
      <c r="AA59">
        <v>0.158916000005768</v>
      </c>
      <c r="AB59">
        <v>0.158916000005768</v>
      </c>
      <c r="AC59">
        <v>0.158916000005628</v>
      </c>
      <c r="AD59">
        <v>49.132544479464798</v>
      </c>
      <c r="AE59" s="39">
        <v>40.111989540623199</v>
      </c>
      <c r="AF59" s="39">
        <v>43.518342430128797</v>
      </c>
      <c r="AG59" s="24">
        <v>35.661018080356897</v>
      </c>
      <c r="AH59" s="39">
        <v>65.629540784227402</v>
      </c>
      <c r="AI59">
        <v>66.174314731057393</v>
      </c>
    </row>
    <row r="60" spans="1:35" x14ac:dyDescent="0.25">
      <c r="A60" t="s">
        <v>33</v>
      </c>
      <c r="B60">
        <v>321</v>
      </c>
      <c r="C60">
        <v>323</v>
      </c>
      <c r="D60">
        <v>337</v>
      </c>
      <c r="E60">
        <v>343</v>
      </c>
      <c r="F60">
        <v>349</v>
      </c>
      <c r="G60">
        <v>357</v>
      </c>
      <c r="H60">
        <v>361</v>
      </c>
      <c r="I60">
        <v>363</v>
      </c>
      <c r="J60">
        <v>366</v>
      </c>
      <c r="K60">
        <v>366</v>
      </c>
      <c r="L60">
        <v>366</v>
      </c>
      <c r="M60">
        <v>366</v>
      </c>
      <c r="N60">
        <v>312</v>
      </c>
      <c r="O60">
        <v>307</v>
      </c>
      <c r="P60">
        <v>304</v>
      </c>
      <c r="Q60">
        <v>304</v>
      </c>
      <c r="R60">
        <v>304</v>
      </c>
      <c r="S60">
        <v>304</v>
      </c>
      <c r="T60">
        <v>304</v>
      </c>
      <c r="U60">
        <v>304</v>
      </c>
      <c r="V60">
        <v>304</v>
      </c>
      <c r="W60">
        <v>304</v>
      </c>
      <c r="X60">
        <v>304</v>
      </c>
      <c r="Y60">
        <v>304</v>
      </c>
      <c r="Z60">
        <v>304</v>
      </c>
      <c r="AA60">
        <v>304</v>
      </c>
      <c r="AB60">
        <v>304</v>
      </c>
      <c r="AC60">
        <v>304</v>
      </c>
      <c r="AD60">
        <v>305</v>
      </c>
      <c r="AE60" s="39">
        <v>307</v>
      </c>
      <c r="AF60" s="39">
        <v>308</v>
      </c>
      <c r="AG60" s="24">
        <v>309</v>
      </c>
      <c r="AH60" s="39">
        <v>320</v>
      </c>
      <c r="AI60">
        <v>321</v>
      </c>
    </row>
    <row r="61" spans="1:35" x14ac:dyDescent="0.25">
      <c r="A61" t="s">
        <v>5842</v>
      </c>
      <c r="B61">
        <f>SUM(B35:B59)</f>
        <v>76.626819968415418</v>
      </c>
      <c r="C61">
        <f t="shared" ref="C61:AI61" si="0">SUM(C35:C59)</f>
        <v>76.336356105934783</v>
      </c>
      <c r="D61">
        <f t="shared" si="0"/>
        <v>79.781474230387943</v>
      </c>
      <c r="E61">
        <f t="shared" si="0"/>
        <v>79.410487640460786</v>
      </c>
      <c r="F61">
        <f t="shared" si="0"/>
        <v>80.3701205452968</v>
      </c>
      <c r="G61">
        <f t="shared" si="0"/>
        <v>80.889028636229369</v>
      </c>
      <c r="H61">
        <f t="shared" si="0"/>
        <v>80.889026657174</v>
      </c>
      <c r="I61">
        <f t="shared" si="0"/>
        <v>80.889025985355218</v>
      </c>
      <c r="J61">
        <f t="shared" si="0"/>
        <v>80.889025357921909</v>
      </c>
      <c r="K61">
        <f t="shared" si="0"/>
        <v>80.889025370714791</v>
      </c>
      <c r="L61">
        <f t="shared" si="0"/>
        <v>80.889025884255759</v>
      </c>
      <c r="M61">
        <f t="shared" si="0"/>
        <v>80.88902812965496</v>
      </c>
      <c r="N61">
        <f t="shared" si="0"/>
        <v>1204.3586839902132</v>
      </c>
      <c r="O61">
        <f t="shared" si="0"/>
        <v>785.93452386916738</v>
      </c>
      <c r="P61">
        <f t="shared" si="0"/>
        <v>133.91288689819689</v>
      </c>
      <c r="Q61">
        <f t="shared" si="0"/>
        <v>133.91288689816398</v>
      </c>
      <c r="R61">
        <f t="shared" si="0"/>
        <v>133.84748079816538</v>
      </c>
      <c r="S61">
        <f t="shared" si="0"/>
        <v>133.8282717981545</v>
      </c>
      <c r="T61">
        <f t="shared" si="0"/>
        <v>133.40587179816532</v>
      </c>
      <c r="U61">
        <f t="shared" si="0"/>
        <v>133.05784539816526</v>
      </c>
      <c r="V61">
        <f t="shared" si="0"/>
        <v>133.03863639816532</v>
      </c>
      <c r="W61">
        <f t="shared" si="0"/>
        <v>133.03836369887492</v>
      </c>
      <c r="X61">
        <f t="shared" si="0"/>
        <v>133.03836369816656</v>
      </c>
      <c r="Y61">
        <f t="shared" si="0"/>
        <v>133.03836369816514</v>
      </c>
      <c r="Z61">
        <f t="shared" si="0"/>
        <v>133.03836369815585</v>
      </c>
      <c r="AA61">
        <f t="shared" si="0"/>
        <v>133.03836369815585</v>
      </c>
      <c r="AB61">
        <f t="shared" si="0"/>
        <v>133.03836369809392</v>
      </c>
      <c r="AC61">
        <f t="shared" si="0"/>
        <v>132.28132059818748</v>
      </c>
      <c r="AD61">
        <f t="shared" si="0"/>
        <v>111.15265195809218</v>
      </c>
      <c r="AE61" s="39">
        <f t="shared" si="0"/>
        <v>69.393162310333196</v>
      </c>
      <c r="AF61" s="39">
        <f t="shared" si="0"/>
        <v>62.294193191950455</v>
      </c>
      <c r="AG61" s="24">
        <f>SUM(AG35:AG59)</f>
        <v>52.690796764435504</v>
      </c>
      <c r="AH61" s="39">
        <f t="shared" si="0"/>
        <v>76.315674373982688</v>
      </c>
      <c r="AI61">
        <f t="shared" si="0"/>
        <v>76.626819968415418</v>
      </c>
    </row>
    <row r="64" spans="1:35" x14ac:dyDescent="0.25">
      <c r="A64" t="s">
        <v>34</v>
      </c>
      <c r="B64" t="s">
        <v>35</v>
      </c>
      <c r="C64" t="s">
        <v>36</v>
      </c>
      <c r="E64" t="s">
        <v>851</v>
      </c>
    </row>
    <row r="65" spans="1:10" x14ac:dyDescent="0.25">
      <c r="A65" t="s">
        <v>44</v>
      </c>
      <c r="B65" t="s">
        <v>45</v>
      </c>
      <c r="C65" t="s">
        <v>41</v>
      </c>
      <c r="D65">
        <v>10001</v>
      </c>
    </row>
    <row r="69" spans="1:10" x14ac:dyDescent="0.25">
      <c r="A69" t="s">
        <v>46</v>
      </c>
      <c r="C69" t="s">
        <v>47</v>
      </c>
      <c r="F69" t="s">
        <v>42</v>
      </c>
      <c r="J69" t="s">
        <v>903</v>
      </c>
    </row>
    <row r="72" spans="1:10" x14ac:dyDescent="0.25">
      <c r="A72" t="s">
        <v>3</v>
      </c>
      <c r="B72">
        <v>0</v>
      </c>
      <c r="C72">
        <v>0</v>
      </c>
      <c r="D72">
        <v>0</v>
      </c>
      <c r="E72">
        <v>0</v>
      </c>
      <c r="F72">
        <v>0</v>
      </c>
    </row>
    <row r="73" spans="1:10" x14ac:dyDescent="0.25">
      <c r="A73" t="s">
        <v>4</v>
      </c>
      <c r="B73">
        <v>0</v>
      </c>
      <c r="C73">
        <v>0</v>
      </c>
      <c r="D73">
        <v>0</v>
      </c>
      <c r="E73">
        <v>0</v>
      </c>
      <c r="F73">
        <v>0</v>
      </c>
    </row>
    <row r="74" spans="1:10" x14ac:dyDescent="0.25">
      <c r="A74" t="s">
        <v>5</v>
      </c>
      <c r="B74">
        <v>0</v>
      </c>
      <c r="C74">
        <v>0</v>
      </c>
      <c r="D74">
        <v>0</v>
      </c>
      <c r="E74">
        <v>0</v>
      </c>
      <c r="F74">
        <v>0</v>
      </c>
    </row>
    <row r="75" spans="1:10" x14ac:dyDescent="0.25">
      <c r="A75" t="s">
        <v>6</v>
      </c>
      <c r="B75">
        <v>0</v>
      </c>
      <c r="C75">
        <v>0</v>
      </c>
      <c r="D75">
        <v>0</v>
      </c>
      <c r="E75">
        <v>0</v>
      </c>
      <c r="F75">
        <v>0</v>
      </c>
    </row>
    <row r="76" spans="1:10" x14ac:dyDescent="0.25">
      <c r="A76" t="s">
        <v>7</v>
      </c>
      <c r="B76">
        <v>0</v>
      </c>
      <c r="C76">
        <v>0</v>
      </c>
      <c r="D76">
        <v>0</v>
      </c>
      <c r="E76">
        <v>0</v>
      </c>
      <c r="F76">
        <v>0</v>
      </c>
    </row>
    <row r="77" spans="1:10" x14ac:dyDescent="0.25">
      <c r="A77" t="s">
        <v>8</v>
      </c>
      <c r="B77">
        <v>0</v>
      </c>
      <c r="C77">
        <v>0</v>
      </c>
      <c r="D77">
        <v>0</v>
      </c>
      <c r="E77">
        <v>0</v>
      </c>
      <c r="F77">
        <v>0</v>
      </c>
    </row>
    <row r="78" spans="1:10" x14ac:dyDescent="0.25">
      <c r="A78" t="s">
        <v>9</v>
      </c>
      <c r="B78">
        <v>0</v>
      </c>
      <c r="C78">
        <v>0</v>
      </c>
      <c r="D78">
        <v>0</v>
      </c>
      <c r="E78">
        <v>0</v>
      </c>
      <c r="F78">
        <v>0</v>
      </c>
    </row>
    <row r="79" spans="1:10" x14ac:dyDescent="0.25">
      <c r="A79" t="s">
        <v>10</v>
      </c>
      <c r="B79">
        <v>0</v>
      </c>
      <c r="C79">
        <v>0</v>
      </c>
      <c r="D79">
        <v>0</v>
      </c>
      <c r="E79">
        <v>3.0651340996168602E-2</v>
      </c>
      <c r="F79">
        <v>0</v>
      </c>
    </row>
    <row r="80" spans="1:10" x14ac:dyDescent="0.25">
      <c r="A80" t="s">
        <v>11</v>
      </c>
      <c r="B80">
        <v>0</v>
      </c>
      <c r="C80">
        <v>0</v>
      </c>
      <c r="D80">
        <v>0</v>
      </c>
      <c r="E80">
        <v>0</v>
      </c>
      <c r="F80">
        <v>0</v>
      </c>
    </row>
    <row r="81" spans="1:6" x14ac:dyDescent="0.25">
      <c r="A81" t="s">
        <v>12</v>
      </c>
      <c r="B81">
        <v>6.6666666666666693E-2</v>
      </c>
      <c r="C81">
        <v>6.6666666666666693E-2</v>
      </c>
      <c r="D81">
        <v>5.4421768707482998E-2</v>
      </c>
      <c r="E81">
        <v>0</v>
      </c>
      <c r="F81">
        <v>6.6666666666666693E-2</v>
      </c>
    </row>
    <row r="82" spans="1:6" x14ac:dyDescent="0.25">
      <c r="A82" t="s">
        <v>13</v>
      </c>
      <c r="B82">
        <v>0</v>
      </c>
      <c r="C82">
        <v>0</v>
      </c>
      <c r="D82">
        <v>0</v>
      </c>
      <c r="E82">
        <v>0</v>
      </c>
      <c r="F82">
        <v>0</v>
      </c>
    </row>
    <row r="83" spans="1:6" x14ac:dyDescent="0.25">
      <c r="A83" t="s">
        <v>14</v>
      </c>
      <c r="B83">
        <v>0</v>
      </c>
      <c r="C83">
        <v>0</v>
      </c>
      <c r="D83">
        <v>0</v>
      </c>
      <c r="E83">
        <v>0</v>
      </c>
      <c r="F83">
        <v>0</v>
      </c>
    </row>
    <row r="84" spans="1:6" x14ac:dyDescent="0.25">
      <c r="A84" t="s">
        <v>15</v>
      </c>
      <c r="B84">
        <v>0</v>
      </c>
      <c r="C84">
        <v>0</v>
      </c>
      <c r="D84">
        <v>0</v>
      </c>
      <c r="E84">
        <v>0</v>
      </c>
      <c r="F84">
        <v>0</v>
      </c>
    </row>
    <row r="85" spans="1:6" x14ac:dyDescent="0.25">
      <c r="A85" t="s">
        <v>16</v>
      </c>
      <c r="B85">
        <v>0</v>
      </c>
      <c r="C85">
        <v>0</v>
      </c>
      <c r="D85">
        <v>0</v>
      </c>
      <c r="E85">
        <v>0</v>
      </c>
      <c r="F85">
        <v>0</v>
      </c>
    </row>
    <row r="86" spans="1:6" x14ac:dyDescent="0.25">
      <c r="A86" t="s">
        <v>17</v>
      </c>
      <c r="B86">
        <v>0</v>
      </c>
      <c r="C86">
        <v>0</v>
      </c>
      <c r="D86">
        <v>0</v>
      </c>
      <c r="E86">
        <v>0</v>
      </c>
      <c r="F86">
        <v>0</v>
      </c>
    </row>
    <row r="87" spans="1:6" x14ac:dyDescent="0.25">
      <c r="A87" t="s">
        <v>18</v>
      </c>
      <c r="B87">
        <v>0</v>
      </c>
      <c r="C87">
        <v>0</v>
      </c>
      <c r="D87">
        <v>0</v>
      </c>
      <c r="E87">
        <v>0</v>
      </c>
      <c r="F87">
        <v>0</v>
      </c>
    </row>
    <row r="88" spans="1:6" x14ac:dyDescent="0.25">
      <c r="A88" t="s">
        <v>19</v>
      </c>
      <c r="B88">
        <v>0</v>
      </c>
      <c r="C88">
        <v>0</v>
      </c>
      <c r="D88">
        <v>0</v>
      </c>
      <c r="E88">
        <v>0</v>
      </c>
      <c r="F88">
        <v>0</v>
      </c>
    </row>
    <row r="89" spans="1:6" x14ac:dyDescent="0.25">
      <c r="A89" t="s">
        <v>20</v>
      </c>
      <c r="B89">
        <v>0</v>
      </c>
      <c r="C89">
        <v>0</v>
      </c>
      <c r="D89">
        <v>0</v>
      </c>
      <c r="E89">
        <v>0</v>
      </c>
      <c r="F89">
        <v>0</v>
      </c>
    </row>
    <row r="90" spans="1:6" x14ac:dyDescent="0.25">
      <c r="A90" t="s">
        <v>21</v>
      </c>
      <c r="B90">
        <v>0</v>
      </c>
      <c r="C90">
        <v>0</v>
      </c>
      <c r="D90">
        <v>0</v>
      </c>
      <c r="E90">
        <v>0</v>
      </c>
      <c r="F90">
        <v>0</v>
      </c>
    </row>
    <row r="91" spans="1:6" x14ac:dyDescent="0.25">
      <c r="A91" t="s">
        <v>22</v>
      </c>
      <c r="B91">
        <v>0</v>
      </c>
      <c r="C91">
        <v>0</v>
      </c>
      <c r="D91">
        <v>0</v>
      </c>
      <c r="E91">
        <v>0</v>
      </c>
      <c r="F91">
        <v>0</v>
      </c>
    </row>
    <row r="92" spans="1:6" x14ac:dyDescent="0.25">
      <c r="A92" t="s">
        <v>23</v>
      </c>
      <c r="B92">
        <v>0</v>
      </c>
      <c r="C92">
        <v>0</v>
      </c>
      <c r="D92">
        <v>0</v>
      </c>
      <c r="E92">
        <v>0</v>
      </c>
      <c r="F92">
        <v>0</v>
      </c>
    </row>
    <row r="93" spans="1:6" x14ac:dyDescent="0.25">
      <c r="A93" t="s">
        <v>24</v>
      </c>
      <c r="B93">
        <v>0</v>
      </c>
      <c r="C93">
        <v>0</v>
      </c>
      <c r="D93">
        <v>0</v>
      </c>
      <c r="E93">
        <v>0</v>
      </c>
      <c r="F93">
        <v>0</v>
      </c>
    </row>
    <row r="94" spans="1:6" x14ac:dyDescent="0.25">
      <c r="A94" t="s">
        <v>25</v>
      </c>
      <c r="B94">
        <v>0</v>
      </c>
      <c r="C94">
        <v>0</v>
      </c>
      <c r="D94">
        <v>0</v>
      </c>
      <c r="E94">
        <v>0</v>
      </c>
      <c r="F94">
        <v>0</v>
      </c>
    </row>
    <row r="95" spans="1:6" x14ac:dyDescent="0.25">
      <c r="A95" t="s">
        <v>32</v>
      </c>
      <c r="B95">
        <v>0</v>
      </c>
      <c r="C95">
        <v>0</v>
      </c>
      <c r="D95">
        <v>0</v>
      </c>
      <c r="E95">
        <v>0</v>
      </c>
      <c r="F95">
        <v>0</v>
      </c>
    </row>
    <row r="96" spans="1:6" x14ac:dyDescent="0.25">
      <c r="A96" t="s">
        <v>43</v>
      </c>
      <c r="B96">
        <v>3.3333333333333299</v>
      </c>
      <c r="C96">
        <v>3.3333333333333299</v>
      </c>
      <c r="D96">
        <v>3.5782312925170099</v>
      </c>
      <c r="E96">
        <v>4.3908045977011501</v>
      </c>
      <c r="F96">
        <v>3.3333333333333299</v>
      </c>
    </row>
    <row r="99" spans="1:19" x14ac:dyDescent="0.25">
      <c r="A99" t="s">
        <v>34</v>
      </c>
      <c r="B99" t="s">
        <v>35</v>
      </c>
      <c r="C99" t="s">
        <v>36</v>
      </c>
      <c r="D99" t="s">
        <v>37</v>
      </c>
      <c r="E99" t="s">
        <v>38</v>
      </c>
    </row>
    <row r="100" spans="1:19" x14ac:dyDescent="0.25">
      <c r="A100" t="s">
        <v>44</v>
      </c>
      <c r="B100" t="s">
        <v>45</v>
      </c>
      <c r="C100" t="s">
        <v>41</v>
      </c>
      <c r="D100">
        <v>10001</v>
      </c>
    </row>
    <row r="102" spans="1:19" x14ac:dyDescent="0.25">
      <c r="A102" t="s">
        <v>46</v>
      </c>
      <c r="C102" t="s">
        <v>852</v>
      </c>
      <c r="F102" t="s">
        <v>42</v>
      </c>
      <c r="J102" t="s">
        <v>903</v>
      </c>
    </row>
    <row r="104" spans="1:19" x14ac:dyDescent="0.25">
      <c r="A104" t="s">
        <v>3</v>
      </c>
      <c r="B104">
        <v>1.3532049998795601</v>
      </c>
      <c r="C104">
        <v>1.3532049998795601</v>
      </c>
      <c r="D104">
        <v>1.3532049998795399</v>
      </c>
      <c r="E104" s="39">
        <v>0.90407199988087905</v>
      </c>
      <c r="F104" s="39">
        <v>1.3532049998795099</v>
      </c>
      <c r="G104" s="39">
        <v>2.7158829998815901</v>
      </c>
      <c r="H104">
        <v>2.4254269998596398</v>
      </c>
      <c r="I104">
        <v>1.3532049998795099</v>
      </c>
      <c r="J104">
        <v>0.90407199988087705</v>
      </c>
      <c r="K104">
        <v>0.90407199988892895</v>
      </c>
      <c r="L104">
        <v>0.20034499995366101</v>
      </c>
      <c r="M104">
        <v>0</v>
      </c>
      <c r="N104">
        <v>0</v>
      </c>
      <c r="O104">
        <v>0</v>
      </c>
      <c r="P104">
        <v>0</v>
      </c>
      <c r="Q104">
        <v>1.3532049998795601</v>
      </c>
      <c r="R104">
        <v>1.3532049998795601</v>
      </c>
      <c r="S104">
        <v>1.3532049998795601</v>
      </c>
    </row>
    <row r="105" spans="1:19" x14ac:dyDescent="0.25">
      <c r="A105" t="s">
        <v>4</v>
      </c>
      <c r="B105">
        <v>0</v>
      </c>
      <c r="C105">
        <v>0</v>
      </c>
      <c r="D105">
        <v>0</v>
      </c>
      <c r="E105" s="39">
        <v>0</v>
      </c>
      <c r="F105" s="39">
        <v>0</v>
      </c>
      <c r="G105" s="39">
        <v>0</v>
      </c>
      <c r="H105">
        <v>0</v>
      </c>
      <c r="I105">
        <v>0</v>
      </c>
      <c r="J105">
        <v>0</v>
      </c>
      <c r="K105">
        <v>0</v>
      </c>
      <c r="L105">
        <v>0</v>
      </c>
      <c r="M105">
        <v>0</v>
      </c>
      <c r="N105">
        <v>0</v>
      </c>
      <c r="O105">
        <v>0</v>
      </c>
      <c r="P105">
        <v>0</v>
      </c>
      <c r="Q105">
        <v>0</v>
      </c>
      <c r="R105">
        <v>0</v>
      </c>
      <c r="S105">
        <v>0</v>
      </c>
    </row>
    <row r="106" spans="1:19" x14ac:dyDescent="0.25">
      <c r="A106" t="s">
        <v>5</v>
      </c>
      <c r="B106">
        <v>0</v>
      </c>
      <c r="C106">
        <v>0</v>
      </c>
      <c r="D106">
        <v>0</v>
      </c>
      <c r="E106" s="39">
        <v>0</v>
      </c>
      <c r="F106" s="39">
        <v>0</v>
      </c>
      <c r="G106" s="39">
        <v>0</v>
      </c>
      <c r="H106">
        <v>0</v>
      </c>
      <c r="I106">
        <v>0</v>
      </c>
      <c r="J106">
        <v>0</v>
      </c>
      <c r="K106">
        <v>0</v>
      </c>
      <c r="L106">
        <v>0</v>
      </c>
      <c r="M106">
        <v>0</v>
      </c>
      <c r="N106">
        <v>0</v>
      </c>
      <c r="O106">
        <v>0</v>
      </c>
      <c r="P106">
        <v>0</v>
      </c>
      <c r="Q106">
        <v>0</v>
      </c>
      <c r="R106">
        <v>0</v>
      </c>
      <c r="S106">
        <v>0</v>
      </c>
    </row>
    <row r="107" spans="1:19" x14ac:dyDescent="0.25">
      <c r="A107" t="s">
        <v>6</v>
      </c>
      <c r="B107">
        <v>0</v>
      </c>
      <c r="C107">
        <v>0</v>
      </c>
      <c r="D107">
        <v>0</v>
      </c>
      <c r="E107" s="39">
        <v>0</v>
      </c>
      <c r="F107" s="39">
        <v>0</v>
      </c>
      <c r="G107" s="39">
        <v>0</v>
      </c>
      <c r="H107">
        <v>0</v>
      </c>
      <c r="I107">
        <v>0</v>
      </c>
      <c r="J107">
        <v>0</v>
      </c>
      <c r="K107">
        <v>0</v>
      </c>
      <c r="L107">
        <v>0</v>
      </c>
      <c r="M107">
        <v>0</v>
      </c>
      <c r="N107">
        <v>0</v>
      </c>
      <c r="O107">
        <v>0</v>
      </c>
      <c r="P107">
        <v>0</v>
      </c>
      <c r="Q107">
        <v>0</v>
      </c>
      <c r="R107">
        <v>0</v>
      </c>
      <c r="S107">
        <v>0</v>
      </c>
    </row>
    <row r="108" spans="1:19" x14ac:dyDescent="0.25">
      <c r="A108" t="s">
        <v>7</v>
      </c>
      <c r="B108">
        <v>0.23305899999999999</v>
      </c>
      <c r="C108">
        <v>0.23305899999999999</v>
      </c>
      <c r="D108">
        <v>0.23305899999999999</v>
      </c>
      <c r="E108" s="39">
        <v>0.23305899999999999</v>
      </c>
      <c r="F108" s="39">
        <v>0.23305899999999999</v>
      </c>
      <c r="G108" s="39">
        <v>0.23305899999999999</v>
      </c>
      <c r="H108">
        <v>0.23305900000000099</v>
      </c>
      <c r="I108">
        <v>0.23305900000000099</v>
      </c>
      <c r="J108">
        <v>0</v>
      </c>
      <c r="K108">
        <v>0</v>
      </c>
      <c r="L108">
        <v>0</v>
      </c>
      <c r="M108">
        <v>0</v>
      </c>
      <c r="N108">
        <v>0</v>
      </c>
      <c r="O108">
        <v>0</v>
      </c>
      <c r="P108">
        <v>0</v>
      </c>
      <c r="Q108">
        <v>0.23305899999999999</v>
      </c>
      <c r="R108">
        <v>0.23305899999999999</v>
      </c>
      <c r="S108">
        <v>0.23305899999999999</v>
      </c>
    </row>
    <row r="109" spans="1:19" x14ac:dyDescent="0.25">
      <c r="A109" t="s">
        <v>8</v>
      </c>
      <c r="B109">
        <v>1.98716599997502</v>
      </c>
      <c r="C109">
        <v>1.987165999975</v>
      </c>
      <c r="D109">
        <v>1.98716599997497</v>
      </c>
      <c r="E109" s="39">
        <v>1.98716599997496</v>
      </c>
      <c r="F109" s="39">
        <v>1.9871659999749101</v>
      </c>
      <c r="G109" s="39">
        <v>1.98716599997502</v>
      </c>
      <c r="H109">
        <v>0</v>
      </c>
      <c r="I109">
        <v>0</v>
      </c>
      <c r="J109">
        <v>0</v>
      </c>
      <c r="K109">
        <v>0</v>
      </c>
      <c r="L109">
        <v>0</v>
      </c>
      <c r="M109">
        <v>0</v>
      </c>
      <c r="N109">
        <v>0</v>
      </c>
      <c r="O109">
        <v>0</v>
      </c>
      <c r="P109">
        <v>0</v>
      </c>
      <c r="Q109">
        <v>1.98716599997502</v>
      </c>
      <c r="R109">
        <v>1.98716599997502</v>
      </c>
      <c r="S109">
        <v>1.98716599997502</v>
      </c>
    </row>
    <row r="110" spans="1:19" x14ac:dyDescent="0.25">
      <c r="A110" t="s">
        <v>9</v>
      </c>
      <c r="B110">
        <v>1.6268970000026799</v>
      </c>
      <c r="C110">
        <v>0</v>
      </c>
      <c r="D110">
        <v>0</v>
      </c>
      <c r="E110" s="39">
        <v>0</v>
      </c>
      <c r="F110" s="39">
        <v>0</v>
      </c>
      <c r="G110" s="39">
        <v>0</v>
      </c>
      <c r="H110">
        <v>0</v>
      </c>
      <c r="I110">
        <v>0</v>
      </c>
      <c r="J110">
        <v>0</v>
      </c>
      <c r="K110">
        <v>0</v>
      </c>
      <c r="L110">
        <v>0</v>
      </c>
      <c r="M110">
        <v>0</v>
      </c>
      <c r="N110">
        <v>0</v>
      </c>
      <c r="O110">
        <v>0</v>
      </c>
      <c r="P110">
        <v>0</v>
      </c>
      <c r="Q110">
        <v>1.6268970000026799</v>
      </c>
      <c r="R110">
        <v>1.6268970000026799</v>
      </c>
      <c r="S110">
        <v>1.6268970000026799</v>
      </c>
    </row>
    <row r="111" spans="1:19" x14ac:dyDescent="0.25">
      <c r="A111" t="s">
        <v>10</v>
      </c>
      <c r="B111">
        <v>5.3999999999999999E-2</v>
      </c>
      <c r="C111">
        <v>5.3999999999999999E-2</v>
      </c>
      <c r="D111">
        <v>5.3999999999999999E-2</v>
      </c>
      <c r="E111" s="39">
        <v>5.3999999999999999E-2</v>
      </c>
      <c r="F111" s="39">
        <v>5.3999999999999999E-2</v>
      </c>
      <c r="G111" s="39">
        <v>5.3999999999999999E-2</v>
      </c>
      <c r="H111">
        <v>5.9415695479581396</v>
      </c>
      <c r="I111">
        <v>6.7549793410464698</v>
      </c>
      <c r="J111">
        <v>7.56779159008381</v>
      </c>
      <c r="K111">
        <v>7.9966574904648704</v>
      </c>
      <c r="L111">
        <v>8.5736597049711207</v>
      </c>
      <c r="M111">
        <v>8.73792725282585</v>
      </c>
      <c r="N111">
        <v>9.2595889999523209</v>
      </c>
      <c r="O111">
        <v>9.5250142873086503</v>
      </c>
      <c r="P111">
        <v>9.6097269309868096</v>
      </c>
      <c r="Q111">
        <v>5.3999999999999999E-2</v>
      </c>
      <c r="R111">
        <v>5.3999999999999999E-2</v>
      </c>
      <c r="S111">
        <v>5.3999999999999999E-2</v>
      </c>
    </row>
    <row r="112" spans="1:19" x14ac:dyDescent="0.25">
      <c r="A112" t="s">
        <v>11</v>
      </c>
      <c r="B112">
        <v>0</v>
      </c>
      <c r="C112">
        <v>0</v>
      </c>
      <c r="D112">
        <v>0</v>
      </c>
      <c r="E112" s="39">
        <v>0</v>
      </c>
      <c r="F112" s="39">
        <v>0</v>
      </c>
      <c r="G112" s="39">
        <v>0</v>
      </c>
      <c r="H112">
        <v>0</v>
      </c>
      <c r="I112">
        <v>0</v>
      </c>
      <c r="J112">
        <v>0</v>
      </c>
      <c r="K112">
        <v>0</v>
      </c>
      <c r="L112">
        <v>0</v>
      </c>
      <c r="M112">
        <v>0</v>
      </c>
      <c r="N112">
        <v>0</v>
      </c>
      <c r="O112">
        <v>0</v>
      </c>
      <c r="P112">
        <v>0</v>
      </c>
      <c r="Q112">
        <v>0</v>
      </c>
      <c r="R112">
        <v>0</v>
      </c>
      <c r="S112">
        <v>0</v>
      </c>
    </row>
    <row r="113" spans="1:19" x14ac:dyDescent="0.25">
      <c r="A113" t="s">
        <v>12</v>
      </c>
      <c r="B113">
        <v>18.446174576311002</v>
      </c>
      <c r="C113">
        <v>19.209549000021799</v>
      </c>
      <c r="D113">
        <v>19.2095490000181</v>
      </c>
      <c r="E113" s="39">
        <v>9.6593685851203404</v>
      </c>
      <c r="F113" s="39">
        <v>8.8071285987321506</v>
      </c>
      <c r="G113" s="39">
        <v>7.8245172517927601</v>
      </c>
      <c r="H113">
        <v>0</v>
      </c>
      <c r="I113">
        <v>0</v>
      </c>
      <c r="J113">
        <v>0</v>
      </c>
      <c r="K113">
        <v>0</v>
      </c>
      <c r="L113">
        <v>0</v>
      </c>
      <c r="M113">
        <v>0</v>
      </c>
      <c r="N113">
        <v>0</v>
      </c>
      <c r="O113">
        <v>0</v>
      </c>
      <c r="P113">
        <v>0</v>
      </c>
      <c r="Q113">
        <v>18.4461745762882</v>
      </c>
      <c r="R113">
        <v>18.446174576311002</v>
      </c>
      <c r="S113">
        <v>18.446174576311002</v>
      </c>
    </row>
    <row r="114" spans="1:19" x14ac:dyDescent="0.25">
      <c r="A114" t="s">
        <v>13</v>
      </c>
      <c r="B114">
        <v>0</v>
      </c>
      <c r="C114">
        <v>0</v>
      </c>
      <c r="D114">
        <v>0</v>
      </c>
      <c r="E114" s="39">
        <v>0</v>
      </c>
      <c r="F114" s="39">
        <v>0</v>
      </c>
      <c r="G114" s="39">
        <v>0</v>
      </c>
      <c r="H114">
        <v>0</v>
      </c>
      <c r="I114">
        <v>0</v>
      </c>
      <c r="J114">
        <v>0</v>
      </c>
      <c r="K114">
        <v>0</v>
      </c>
      <c r="L114">
        <v>0</v>
      </c>
      <c r="M114">
        <v>0</v>
      </c>
      <c r="N114">
        <v>0</v>
      </c>
      <c r="O114">
        <v>0</v>
      </c>
      <c r="P114">
        <v>0</v>
      </c>
      <c r="Q114">
        <v>0</v>
      </c>
      <c r="R114">
        <v>0</v>
      </c>
      <c r="S114">
        <v>0</v>
      </c>
    </row>
    <row r="115" spans="1:19" x14ac:dyDescent="0.25">
      <c r="A115" t="s">
        <v>14</v>
      </c>
      <c r="B115">
        <v>0.21</v>
      </c>
      <c r="C115">
        <v>0.21</v>
      </c>
      <c r="D115">
        <v>0.21</v>
      </c>
      <c r="E115" s="39">
        <v>0.21</v>
      </c>
      <c r="F115" s="39">
        <v>0.21</v>
      </c>
      <c r="G115" s="39">
        <v>0.21</v>
      </c>
      <c r="H115">
        <v>0.21</v>
      </c>
      <c r="I115">
        <v>0.21</v>
      </c>
      <c r="J115">
        <v>0</v>
      </c>
      <c r="K115">
        <v>0</v>
      </c>
      <c r="L115">
        <v>0</v>
      </c>
      <c r="M115">
        <v>0</v>
      </c>
      <c r="N115">
        <v>0</v>
      </c>
      <c r="O115">
        <v>0</v>
      </c>
      <c r="P115">
        <v>0</v>
      </c>
      <c r="Q115">
        <v>0.21</v>
      </c>
      <c r="R115">
        <v>0.21</v>
      </c>
      <c r="S115">
        <v>0.21</v>
      </c>
    </row>
    <row r="116" spans="1:19" x14ac:dyDescent="0.25">
      <c r="A116" t="s">
        <v>15</v>
      </c>
      <c r="B116">
        <v>0.42800000000000099</v>
      </c>
      <c r="C116">
        <v>0.42800000000000099</v>
      </c>
      <c r="D116">
        <v>0.42799999999999999</v>
      </c>
      <c r="E116" s="39">
        <v>0.42799999999999999</v>
      </c>
      <c r="F116" s="39">
        <v>0.42799999999999999</v>
      </c>
      <c r="G116" s="39">
        <v>0.42799999999999999</v>
      </c>
      <c r="H116">
        <v>0.42799999999999999</v>
      </c>
      <c r="I116">
        <v>0.42799999999999999</v>
      </c>
      <c r="J116">
        <v>0.42799999999999999</v>
      </c>
      <c r="K116">
        <v>0</v>
      </c>
      <c r="L116">
        <v>0</v>
      </c>
      <c r="M116">
        <v>0</v>
      </c>
      <c r="N116">
        <v>0</v>
      </c>
      <c r="O116">
        <v>0</v>
      </c>
      <c r="P116">
        <v>0</v>
      </c>
      <c r="Q116">
        <v>0.42799999999999999</v>
      </c>
      <c r="R116">
        <v>0.42799999999999999</v>
      </c>
      <c r="S116">
        <v>0.42800000000000099</v>
      </c>
    </row>
    <row r="117" spans="1:19" x14ac:dyDescent="0.25">
      <c r="A117" t="s">
        <v>16</v>
      </c>
      <c r="B117">
        <v>0.60476899999073197</v>
      </c>
      <c r="C117">
        <v>0.60476899999073197</v>
      </c>
      <c r="D117">
        <v>0.60476899999073197</v>
      </c>
      <c r="E117" s="39">
        <v>0.60476899999073197</v>
      </c>
      <c r="F117" s="39">
        <v>0.60476899999073197</v>
      </c>
      <c r="G117" s="39">
        <v>0.60476899999073197</v>
      </c>
      <c r="H117">
        <v>0.60476899999073197</v>
      </c>
      <c r="I117">
        <v>0.60476899999073197</v>
      </c>
      <c r="J117">
        <v>0.35099999999598902</v>
      </c>
      <c r="K117">
        <v>0.28100000000000003</v>
      </c>
      <c r="L117">
        <v>0.28100000000000003</v>
      </c>
      <c r="M117">
        <v>0.28100000000000003</v>
      </c>
      <c r="N117">
        <v>0</v>
      </c>
      <c r="O117">
        <v>0</v>
      </c>
      <c r="P117">
        <v>0</v>
      </c>
      <c r="Q117">
        <v>0.60476899999073197</v>
      </c>
      <c r="R117">
        <v>0.60476899999073197</v>
      </c>
      <c r="S117">
        <v>0.60476899999073197</v>
      </c>
    </row>
    <row r="118" spans="1:19" x14ac:dyDescent="0.25">
      <c r="A118" t="s">
        <v>17</v>
      </c>
      <c r="B118">
        <v>0.13100000000000001</v>
      </c>
      <c r="C118">
        <v>0.13100000000000001</v>
      </c>
      <c r="D118">
        <v>0.13100000000000001</v>
      </c>
      <c r="E118" s="39">
        <v>0.13100000000000001</v>
      </c>
      <c r="F118" s="39">
        <v>0.13100000000000001</v>
      </c>
      <c r="G118" s="39">
        <v>0.13100000000000001</v>
      </c>
      <c r="H118">
        <v>0.13100000000000001</v>
      </c>
      <c r="I118">
        <v>0.13100000000000001</v>
      </c>
      <c r="J118">
        <v>0.13100000000000001</v>
      </c>
      <c r="K118">
        <v>0.13100000000000001</v>
      </c>
      <c r="L118">
        <v>0.13100000000000001</v>
      </c>
      <c r="M118">
        <v>0.13100000000000001</v>
      </c>
      <c r="N118">
        <v>0.13100000000000001</v>
      </c>
      <c r="O118">
        <v>0.13100000000000001</v>
      </c>
      <c r="P118">
        <v>0.13100000000000001</v>
      </c>
      <c r="Q118">
        <v>0.13100000000000001</v>
      </c>
      <c r="R118">
        <v>0.13100000000000001</v>
      </c>
      <c r="S118">
        <v>0.13100000000000001</v>
      </c>
    </row>
    <row r="119" spans="1:19" x14ac:dyDescent="0.25">
      <c r="A119" t="s">
        <v>18</v>
      </c>
      <c r="B119">
        <v>1.41219300000002</v>
      </c>
      <c r="C119">
        <v>1.412193</v>
      </c>
      <c r="D119">
        <v>1.41219299999998</v>
      </c>
      <c r="E119" s="39">
        <v>1.4121929999999701</v>
      </c>
      <c r="F119" s="39">
        <v>1.3626780000019401</v>
      </c>
      <c r="G119" s="39">
        <v>0</v>
      </c>
      <c r="H119">
        <v>0</v>
      </c>
      <c r="I119">
        <v>0</v>
      </c>
      <c r="J119">
        <v>0</v>
      </c>
      <c r="K119">
        <v>0</v>
      </c>
      <c r="L119">
        <v>0</v>
      </c>
      <c r="M119">
        <v>0</v>
      </c>
      <c r="N119">
        <v>0</v>
      </c>
      <c r="O119">
        <v>0</v>
      </c>
      <c r="P119">
        <v>0</v>
      </c>
      <c r="Q119">
        <v>1.41219300000002</v>
      </c>
      <c r="R119">
        <v>1.41219300000002</v>
      </c>
      <c r="S119">
        <v>1.41219300000002</v>
      </c>
    </row>
    <row r="120" spans="1:19" x14ac:dyDescent="0.25">
      <c r="A120" t="s">
        <v>19</v>
      </c>
      <c r="B120">
        <v>0.17599999999999999</v>
      </c>
      <c r="C120">
        <v>0.17599999999999999</v>
      </c>
      <c r="D120">
        <v>0.17599999999999999</v>
      </c>
      <c r="E120" s="39">
        <v>0.17599999999999999</v>
      </c>
      <c r="F120" s="39">
        <v>0.17599999999999999</v>
      </c>
      <c r="G120" s="39">
        <v>0.17599999999999999</v>
      </c>
      <c r="H120">
        <v>0.17599999999999999</v>
      </c>
      <c r="I120">
        <v>0.17599999999999999</v>
      </c>
      <c r="J120">
        <v>0.17599999999999999</v>
      </c>
      <c r="K120">
        <v>0.17599999999999999</v>
      </c>
      <c r="L120">
        <v>0.17599999999999999</v>
      </c>
      <c r="M120">
        <v>0.17599999999999999</v>
      </c>
      <c r="N120">
        <v>0.17599999999999999</v>
      </c>
      <c r="O120">
        <v>0.17599999999999999</v>
      </c>
      <c r="P120">
        <v>0.17599999999999999</v>
      </c>
      <c r="Q120">
        <v>0.17599999999999999</v>
      </c>
      <c r="R120">
        <v>0.17599999999999999</v>
      </c>
      <c r="S120">
        <v>0.17599999999999999</v>
      </c>
    </row>
    <row r="121" spans="1:19" x14ac:dyDescent="0.25">
      <c r="A121" t="s">
        <v>20</v>
      </c>
      <c r="B121">
        <v>0.24099999999999999</v>
      </c>
      <c r="C121">
        <v>0.24099999999999999</v>
      </c>
      <c r="D121">
        <v>0.24099999999999999</v>
      </c>
      <c r="E121" s="39">
        <v>0.24099999999999999</v>
      </c>
      <c r="F121" s="39">
        <v>0.24099999999999999</v>
      </c>
      <c r="G121" s="39">
        <v>0.24099999999999999</v>
      </c>
      <c r="H121">
        <v>0</v>
      </c>
      <c r="I121">
        <v>0</v>
      </c>
      <c r="J121">
        <v>0</v>
      </c>
      <c r="K121">
        <v>0</v>
      </c>
      <c r="L121">
        <v>0</v>
      </c>
      <c r="M121">
        <v>0</v>
      </c>
      <c r="N121">
        <v>0</v>
      </c>
      <c r="O121">
        <v>0</v>
      </c>
      <c r="P121">
        <v>0</v>
      </c>
      <c r="Q121">
        <v>0.24099999999999999</v>
      </c>
      <c r="R121">
        <v>0.24099999999999999</v>
      </c>
      <c r="S121">
        <v>0.24099999999999999</v>
      </c>
    </row>
    <row r="122" spans="1:19" x14ac:dyDescent="0.25">
      <c r="A122" t="s">
        <v>21</v>
      </c>
      <c r="B122">
        <v>0.09</v>
      </c>
      <c r="C122">
        <v>0.09</v>
      </c>
      <c r="D122">
        <v>0.09</v>
      </c>
      <c r="E122" s="39">
        <v>0.09</v>
      </c>
      <c r="F122" s="39">
        <v>0.09</v>
      </c>
      <c r="G122" s="39">
        <v>0.09</v>
      </c>
      <c r="H122">
        <v>0.09</v>
      </c>
      <c r="I122">
        <v>0.09</v>
      </c>
      <c r="J122">
        <v>0.09</v>
      </c>
      <c r="K122">
        <v>0.09</v>
      </c>
      <c r="L122">
        <v>0.09</v>
      </c>
      <c r="M122">
        <v>0.09</v>
      </c>
      <c r="N122">
        <v>0.09</v>
      </c>
      <c r="O122">
        <v>0.09</v>
      </c>
      <c r="P122">
        <v>0</v>
      </c>
      <c r="Q122">
        <v>0.09</v>
      </c>
      <c r="R122">
        <v>0.09</v>
      </c>
      <c r="S122">
        <v>0.09</v>
      </c>
    </row>
    <row r="123" spans="1:19" x14ac:dyDescent="0.25">
      <c r="A123" t="s">
        <v>22</v>
      </c>
      <c r="B123">
        <v>0.32600000000000001</v>
      </c>
      <c r="C123">
        <v>0.32600000000000001</v>
      </c>
      <c r="D123">
        <v>0.32600000000000001</v>
      </c>
      <c r="E123" s="39">
        <v>0.32600000000000001</v>
      </c>
      <c r="F123" s="39">
        <v>0.32600000000000001</v>
      </c>
      <c r="G123" s="39">
        <v>0.32600000000000001</v>
      </c>
      <c r="H123">
        <v>0.32600000000000001</v>
      </c>
      <c r="I123">
        <v>0.32600000000000001</v>
      </c>
      <c r="J123">
        <v>0.32600000000000001</v>
      </c>
      <c r="K123">
        <v>0.32600000000000001</v>
      </c>
      <c r="L123">
        <v>0.32600000000000001</v>
      </c>
      <c r="M123">
        <v>0.32600000000000001</v>
      </c>
      <c r="N123">
        <v>0</v>
      </c>
      <c r="O123">
        <v>0</v>
      </c>
      <c r="P123">
        <v>0</v>
      </c>
      <c r="Q123">
        <v>0.32600000000000001</v>
      </c>
      <c r="R123">
        <v>0.32600000000000001</v>
      </c>
      <c r="S123">
        <v>0.32600000000000001</v>
      </c>
    </row>
    <row r="124" spans="1:19" x14ac:dyDescent="0.25">
      <c r="A124" t="s">
        <v>23</v>
      </c>
      <c r="B124">
        <v>0.402059</v>
      </c>
      <c r="C124">
        <v>0</v>
      </c>
      <c r="D124">
        <v>0</v>
      </c>
      <c r="E124" s="39">
        <v>0</v>
      </c>
      <c r="F124" s="39">
        <v>0</v>
      </c>
      <c r="G124" s="39">
        <v>0</v>
      </c>
      <c r="H124">
        <v>0</v>
      </c>
      <c r="I124">
        <v>0</v>
      </c>
      <c r="J124">
        <v>0</v>
      </c>
      <c r="K124">
        <v>0</v>
      </c>
      <c r="L124">
        <v>0</v>
      </c>
      <c r="M124">
        <v>0</v>
      </c>
      <c r="N124">
        <v>0</v>
      </c>
      <c r="O124">
        <v>0</v>
      </c>
      <c r="P124">
        <v>0</v>
      </c>
      <c r="Q124">
        <v>0.402059000000001</v>
      </c>
      <c r="R124">
        <v>0.402059000000001</v>
      </c>
      <c r="S124">
        <v>0.402059</v>
      </c>
    </row>
    <row r="125" spans="1:19" x14ac:dyDescent="0.25">
      <c r="A125" t="s">
        <v>24</v>
      </c>
      <c r="B125">
        <v>0</v>
      </c>
      <c r="C125">
        <v>0</v>
      </c>
      <c r="D125">
        <v>0</v>
      </c>
      <c r="E125" s="39">
        <v>0</v>
      </c>
      <c r="F125" s="39">
        <v>0</v>
      </c>
      <c r="G125" s="39">
        <v>0</v>
      </c>
      <c r="H125">
        <v>0</v>
      </c>
      <c r="I125">
        <v>0</v>
      </c>
      <c r="J125">
        <v>0</v>
      </c>
      <c r="K125">
        <v>0</v>
      </c>
      <c r="L125">
        <v>0</v>
      </c>
      <c r="M125">
        <v>0</v>
      </c>
      <c r="N125">
        <v>0</v>
      </c>
      <c r="O125">
        <v>0</v>
      </c>
      <c r="P125">
        <v>0</v>
      </c>
      <c r="Q125">
        <v>0</v>
      </c>
      <c r="R125">
        <v>0</v>
      </c>
      <c r="S125">
        <v>0</v>
      </c>
    </row>
    <row r="126" spans="1:19" x14ac:dyDescent="0.25">
      <c r="A126" t="s">
        <v>25</v>
      </c>
      <c r="B126">
        <v>0.27600000000000002</v>
      </c>
      <c r="C126">
        <v>0.27600000000000002</v>
      </c>
      <c r="D126">
        <v>0.27600000000000002</v>
      </c>
      <c r="E126" s="39">
        <v>0.27600000000000002</v>
      </c>
      <c r="F126" s="39">
        <v>0.27600000000000002</v>
      </c>
      <c r="G126" s="39">
        <v>0.27600000000000002</v>
      </c>
      <c r="H126">
        <v>0.27600000000000002</v>
      </c>
      <c r="I126">
        <v>0.27600000000000002</v>
      </c>
      <c r="J126">
        <v>0.27600000000000002</v>
      </c>
      <c r="K126">
        <v>0.27600000000000002</v>
      </c>
      <c r="L126">
        <v>0.27600000000000002</v>
      </c>
      <c r="M126">
        <v>0.27600000000000002</v>
      </c>
      <c r="N126">
        <v>0.27600000000000002</v>
      </c>
      <c r="O126">
        <v>0</v>
      </c>
      <c r="P126">
        <v>0</v>
      </c>
      <c r="Q126">
        <v>0.27600000000000002</v>
      </c>
      <c r="R126">
        <v>0.27600000000000002</v>
      </c>
      <c r="S126">
        <v>0.27600000000000002</v>
      </c>
    </row>
    <row r="127" spans="1:19" x14ac:dyDescent="0.25">
      <c r="A127" t="s">
        <v>32</v>
      </c>
      <c r="B127">
        <v>0</v>
      </c>
      <c r="C127">
        <v>0</v>
      </c>
      <c r="D127">
        <v>0</v>
      </c>
      <c r="E127" s="39">
        <v>0</v>
      </c>
      <c r="F127" s="39">
        <v>0</v>
      </c>
      <c r="G127" s="39">
        <v>0</v>
      </c>
      <c r="H127">
        <v>0</v>
      </c>
      <c r="I127">
        <v>0</v>
      </c>
      <c r="J127">
        <v>0</v>
      </c>
      <c r="K127">
        <v>0</v>
      </c>
      <c r="L127">
        <v>0</v>
      </c>
      <c r="M127">
        <v>0</v>
      </c>
      <c r="N127">
        <v>0</v>
      </c>
      <c r="O127">
        <v>0</v>
      </c>
      <c r="P127">
        <v>0</v>
      </c>
      <c r="Q127">
        <v>0</v>
      </c>
      <c r="R127">
        <v>0</v>
      </c>
      <c r="S127">
        <v>0</v>
      </c>
    </row>
    <row r="128" spans="1:19" x14ac:dyDescent="0.25">
      <c r="A128" t="s">
        <v>5843</v>
      </c>
      <c r="B128">
        <v>39.661282152403203</v>
      </c>
      <c r="C128">
        <v>39.972523499873901</v>
      </c>
      <c r="D128">
        <v>39.9725234998755</v>
      </c>
      <c r="E128" s="39">
        <v>35.556026132524302</v>
      </c>
      <c r="F128" s="39">
        <v>35.687686193745201</v>
      </c>
      <c r="G128" s="39">
        <v>36.035308132520797</v>
      </c>
      <c r="H128">
        <v>56.883048800845799</v>
      </c>
      <c r="I128">
        <v>59.803929421481101</v>
      </c>
      <c r="J128">
        <v>62.8569772854474</v>
      </c>
      <c r="K128">
        <v>64.193935139847596</v>
      </c>
      <c r="L128">
        <v>66.607098607058106</v>
      </c>
      <c r="M128">
        <v>67.294105407665498</v>
      </c>
      <c r="N128">
        <v>69.465715499619805</v>
      </c>
      <c r="O128">
        <v>70.448106304217504</v>
      </c>
      <c r="P128">
        <v>70.972301706516404</v>
      </c>
      <c r="Q128">
        <v>39.6612821524173</v>
      </c>
      <c r="R128">
        <v>39.661282152403203</v>
      </c>
      <c r="S128">
        <v>39.661282152403203</v>
      </c>
    </row>
    <row r="129" spans="1:19" x14ac:dyDescent="0.25">
      <c r="A129" t="s">
        <v>43</v>
      </c>
      <c r="B129">
        <v>348.24733774491</v>
      </c>
      <c r="C129">
        <v>348.56693199933301</v>
      </c>
      <c r="D129">
        <v>348.566931999345</v>
      </c>
      <c r="E129" s="39">
        <v>435.34282646476697</v>
      </c>
      <c r="F129" s="39">
        <v>441.15134685925602</v>
      </c>
      <c r="G129" s="39">
        <v>456.94265279805001</v>
      </c>
      <c r="H129">
        <v>611.14038673538801</v>
      </c>
      <c r="I129">
        <v>624.19191659721196</v>
      </c>
      <c r="J129">
        <v>643.14415552238995</v>
      </c>
      <c r="K129">
        <v>650.81169575227</v>
      </c>
      <c r="L129">
        <v>669.07624248621698</v>
      </c>
      <c r="M129">
        <v>674.276001220647</v>
      </c>
      <c r="N129">
        <v>686.87798749651199</v>
      </c>
      <c r="O129">
        <v>693.78115991030495</v>
      </c>
      <c r="P129">
        <v>699.77374611720199</v>
      </c>
      <c r="Q129">
        <v>350.83311074553899</v>
      </c>
      <c r="R129">
        <v>348.826806744897</v>
      </c>
      <c r="S129">
        <v>348.24733774491</v>
      </c>
    </row>
    <row r="130" spans="1:19" x14ac:dyDescent="0.25">
      <c r="A130" t="s">
        <v>5684</v>
      </c>
      <c r="B130">
        <f>SUM(B104:B128)</f>
        <v>67.658804728562217</v>
      </c>
      <c r="C130">
        <f t="shared" ref="C130:S130" si="1">SUM(C104:C128)</f>
        <v>66.704464499740993</v>
      </c>
      <c r="D130">
        <f t="shared" si="1"/>
        <v>66.704464499738819</v>
      </c>
      <c r="E130">
        <f t="shared" si="1"/>
        <v>52.288653717491187</v>
      </c>
      <c r="F130">
        <f t="shared" si="1"/>
        <v>51.967691792324445</v>
      </c>
      <c r="G130">
        <f t="shared" si="1"/>
        <v>51.332702384160903</v>
      </c>
      <c r="H130">
        <f t="shared" si="1"/>
        <v>67.724873348654313</v>
      </c>
      <c r="I130">
        <f t="shared" si="1"/>
        <v>70.386941762397811</v>
      </c>
      <c r="J130">
        <f t="shared" si="1"/>
        <v>73.106840875408082</v>
      </c>
      <c r="K130">
        <f t="shared" si="1"/>
        <v>74.374664630201394</v>
      </c>
      <c r="L130">
        <f t="shared" si="1"/>
        <v>76.661103311982885</v>
      </c>
      <c r="M130">
        <f t="shared" si="1"/>
        <v>77.312032660491354</v>
      </c>
      <c r="N130">
        <f t="shared" si="1"/>
        <v>79.39830449957212</v>
      </c>
      <c r="O130">
        <f t="shared" si="1"/>
        <v>80.37012059152616</v>
      </c>
      <c r="P130">
        <f t="shared" si="1"/>
        <v>80.889028637503216</v>
      </c>
      <c r="Q130">
        <f t="shared" si="1"/>
        <v>67.65880472855352</v>
      </c>
      <c r="R130">
        <f t="shared" si="1"/>
        <v>67.658804728562217</v>
      </c>
      <c r="S130">
        <f t="shared" si="1"/>
        <v>67.658804728562217</v>
      </c>
    </row>
    <row r="132" spans="1:19" x14ac:dyDescent="0.25">
      <c r="A132" t="s">
        <v>34</v>
      </c>
      <c r="B132" t="s">
        <v>35</v>
      </c>
      <c r="C132" t="s">
        <v>36</v>
      </c>
      <c r="E132" t="s">
        <v>851</v>
      </c>
    </row>
    <row r="133" spans="1:19" x14ac:dyDescent="0.25">
      <c r="A133" t="s">
        <v>44</v>
      </c>
      <c r="B133" t="s">
        <v>45</v>
      </c>
      <c r="C133" t="s">
        <v>41</v>
      </c>
      <c r="D133">
        <v>10001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39813-8226-4769-A489-0EF169B9A639}">
  <dimension ref="A2:W77"/>
  <sheetViews>
    <sheetView zoomScale="120" zoomScaleNormal="120" workbookViewId="0"/>
  </sheetViews>
  <sheetFormatPr defaultRowHeight="15" x14ac:dyDescent="0.25"/>
  <sheetData>
    <row r="2" spans="1:13" x14ac:dyDescent="0.25">
      <c r="B2" t="s">
        <v>5834</v>
      </c>
    </row>
    <row r="3" spans="1:13" x14ac:dyDescent="0.25">
      <c r="C3" t="s">
        <v>5893</v>
      </c>
      <c r="I3" t="s">
        <v>6248</v>
      </c>
    </row>
    <row r="4" spans="1:13" x14ac:dyDescent="0.25">
      <c r="C4" s="20" t="s">
        <v>898</v>
      </c>
      <c r="D4" s="20"/>
      <c r="E4" s="20"/>
      <c r="F4" s="20"/>
      <c r="G4" s="20"/>
      <c r="I4" s="6" t="s">
        <v>897</v>
      </c>
      <c r="J4" s="6"/>
      <c r="K4" s="6"/>
      <c r="L4" s="6"/>
      <c r="M4" s="6"/>
    </row>
    <row r="5" spans="1:13" x14ac:dyDescent="0.25">
      <c r="C5" s="20"/>
      <c r="D5" s="22" t="s">
        <v>893</v>
      </c>
      <c r="E5" s="22"/>
      <c r="F5" s="22" t="s">
        <v>892</v>
      </c>
      <c r="G5" s="22"/>
      <c r="I5" s="6"/>
      <c r="J5" s="21" t="s">
        <v>894</v>
      </c>
      <c r="K5" s="21"/>
      <c r="L5" s="21" t="s">
        <v>892</v>
      </c>
      <c r="M5" s="21"/>
    </row>
    <row r="6" spans="1:13" x14ac:dyDescent="0.25">
      <c r="B6" s="2" t="s">
        <v>899</v>
      </c>
      <c r="C6" s="20"/>
      <c r="D6" s="22" t="s">
        <v>26</v>
      </c>
      <c r="E6" s="22" t="s">
        <v>31</v>
      </c>
      <c r="F6" s="22" t="s">
        <v>26</v>
      </c>
      <c r="G6" s="22" t="s">
        <v>31</v>
      </c>
      <c r="I6" s="6"/>
      <c r="J6" s="21" t="s">
        <v>26</v>
      </c>
      <c r="K6" s="21" t="s">
        <v>31</v>
      </c>
      <c r="L6" s="21" t="s">
        <v>26</v>
      </c>
      <c r="M6" s="21" t="s">
        <v>31</v>
      </c>
    </row>
    <row r="7" spans="1:13" x14ac:dyDescent="0.25">
      <c r="A7">
        <v>1</v>
      </c>
      <c r="B7" s="2">
        <v>1.2</v>
      </c>
      <c r="C7" s="20" t="s">
        <v>13</v>
      </c>
      <c r="D7" s="22">
        <v>31</v>
      </c>
      <c r="E7" s="22">
        <v>6.18</v>
      </c>
      <c r="F7" s="22">
        <v>6</v>
      </c>
      <c r="G7" s="22">
        <v>0.53</v>
      </c>
      <c r="I7" s="6" t="s">
        <v>13</v>
      </c>
      <c r="J7" s="21">
        <v>32</v>
      </c>
      <c r="K7" s="21">
        <v>6.18</v>
      </c>
      <c r="L7" s="21">
        <v>8</v>
      </c>
      <c r="M7" s="21">
        <v>0.7</v>
      </c>
    </row>
    <row r="8" spans="1:13" x14ac:dyDescent="0.25">
      <c r="A8">
        <v>2</v>
      </c>
      <c r="B8" s="2">
        <v>2</v>
      </c>
      <c r="C8" s="20" t="s">
        <v>16</v>
      </c>
      <c r="D8" s="22">
        <v>40</v>
      </c>
      <c r="E8" s="22">
        <v>6.07</v>
      </c>
      <c r="F8" s="22">
        <v>11</v>
      </c>
      <c r="G8" s="22">
        <v>0.63</v>
      </c>
      <c r="I8" s="6" t="s">
        <v>16</v>
      </c>
      <c r="J8" s="21">
        <v>40</v>
      </c>
      <c r="K8" s="21">
        <v>6.02</v>
      </c>
      <c r="L8" s="21">
        <v>13</v>
      </c>
      <c r="M8" s="21">
        <v>0.82</v>
      </c>
    </row>
    <row r="9" spans="1:13" x14ac:dyDescent="0.25">
      <c r="A9">
        <v>3</v>
      </c>
      <c r="B9" s="2">
        <v>1</v>
      </c>
      <c r="C9" s="20" t="s">
        <v>11</v>
      </c>
      <c r="D9" s="22">
        <v>33</v>
      </c>
      <c r="E9" s="22">
        <v>6.42</v>
      </c>
      <c r="F9" s="22">
        <v>6</v>
      </c>
      <c r="G9" s="22">
        <v>0.59</v>
      </c>
      <c r="I9" s="6" t="s">
        <v>11</v>
      </c>
      <c r="J9" s="21">
        <v>32</v>
      </c>
      <c r="K9" s="21">
        <v>6.42</v>
      </c>
      <c r="L9" s="21">
        <v>7</v>
      </c>
      <c r="M9" s="21">
        <v>0.67</v>
      </c>
    </row>
    <row r="10" spans="1:13" x14ac:dyDescent="0.25">
      <c r="A10">
        <v>4</v>
      </c>
      <c r="B10" s="2">
        <v>1</v>
      </c>
      <c r="C10" s="20" t="s">
        <v>9</v>
      </c>
      <c r="D10" s="22">
        <v>32</v>
      </c>
      <c r="E10" s="22">
        <v>6</v>
      </c>
      <c r="F10" s="22">
        <v>5</v>
      </c>
      <c r="G10" s="22">
        <v>0.4</v>
      </c>
      <c r="I10" s="6" t="s">
        <v>9</v>
      </c>
      <c r="J10" s="21">
        <v>31</v>
      </c>
      <c r="K10" s="21">
        <v>6</v>
      </c>
      <c r="L10" s="21">
        <v>6</v>
      </c>
      <c r="M10" s="21">
        <v>0.48</v>
      </c>
    </row>
    <row r="11" spans="1:13" x14ac:dyDescent="0.25">
      <c r="A11">
        <v>5</v>
      </c>
      <c r="B11" s="2">
        <v>1.5</v>
      </c>
      <c r="C11" s="20" t="s">
        <v>8</v>
      </c>
      <c r="D11" s="22">
        <v>32</v>
      </c>
      <c r="E11" s="22">
        <v>5.91</v>
      </c>
      <c r="F11" s="22">
        <v>5</v>
      </c>
      <c r="G11" s="22">
        <v>0.34</v>
      </c>
      <c r="I11" s="6" t="s">
        <v>8</v>
      </c>
      <c r="J11" s="21">
        <v>33</v>
      </c>
      <c r="K11" s="21">
        <v>5.91</v>
      </c>
      <c r="L11" s="21">
        <v>8</v>
      </c>
      <c r="M11" s="21">
        <v>0.51</v>
      </c>
    </row>
    <row r="12" spans="1:13" x14ac:dyDescent="0.25">
      <c r="A12">
        <v>6</v>
      </c>
      <c r="B12" s="2">
        <v>1</v>
      </c>
      <c r="C12" s="20" t="s">
        <v>12</v>
      </c>
      <c r="D12" s="22">
        <v>31</v>
      </c>
      <c r="E12" s="22">
        <v>5.65</v>
      </c>
      <c r="F12" s="22">
        <v>4</v>
      </c>
      <c r="G12" s="22">
        <v>0.22</v>
      </c>
      <c r="I12" s="6" t="s">
        <v>12</v>
      </c>
      <c r="J12" s="21">
        <v>32</v>
      </c>
      <c r="K12" s="21">
        <v>5.65</v>
      </c>
      <c r="L12" s="21">
        <v>7</v>
      </c>
      <c r="M12" s="21">
        <v>0.38</v>
      </c>
    </row>
    <row r="13" spans="1:13" x14ac:dyDescent="0.25">
      <c r="A13">
        <v>7</v>
      </c>
      <c r="B13" s="2">
        <v>1.8</v>
      </c>
      <c r="C13" s="20" t="s">
        <v>24</v>
      </c>
      <c r="D13" s="22">
        <v>32</v>
      </c>
      <c r="E13" s="22">
        <v>6.88</v>
      </c>
      <c r="F13" s="22">
        <v>7</v>
      </c>
      <c r="G13" s="22">
        <v>0.88</v>
      </c>
      <c r="I13" s="6" t="s">
        <v>24</v>
      </c>
      <c r="J13" s="21">
        <v>34</v>
      </c>
      <c r="K13" s="21">
        <v>7.05</v>
      </c>
      <c r="L13" s="21">
        <v>10</v>
      </c>
      <c r="M13" s="21">
        <v>1.1399999999999999</v>
      </c>
    </row>
    <row r="14" spans="1:13" x14ac:dyDescent="0.25">
      <c r="A14">
        <v>8</v>
      </c>
      <c r="B14" s="2">
        <v>2</v>
      </c>
      <c r="C14" s="20" t="s">
        <v>25</v>
      </c>
      <c r="D14" s="22">
        <v>39</v>
      </c>
      <c r="E14" s="22">
        <v>6.06</v>
      </c>
      <c r="F14" s="22">
        <v>14</v>
      </c>
      <c r="G14" s="22">
        <v>0.56000000000000005</v>
      </c>
      <c r="I14" s="6" t="s">
        <v>25</v>
      </c>
      <c r="J14" s="21">
        <v>38</v>
      </c>
      <c r="K14" s="21">
        <v>5.98</v>
      </c>
      <c r="L14" s="21">
        <v>14</v>
      </c>
      <c r="M14" s="21">
        <v>0.56000000000000005</v>
      </c>
    </row>
    <row r="15" spans="1:13" x14ac:dyDescent="0.25">
      <c r="A15">
        <v>9</v>
      </c>
      <c r="B15" s="2">
        <v>2.2000000000000002</v>
      </c>
      <c r="C15" s="20" t="s">
        <v>15</v>
      </c>
      <c r="D15" s="22">
        <v>37</v>
      </c>
      <c r="E15" s="22">
        <v>6.41</v>
      </c>
      <c r="F15" s="22">
        <v>12</v>
      </c>
      <c r="G15" s="22">
        <v>0.55000000000000004</v>
      </c>
      <c r="I15" s="6" t="s">
        <v>15</v>
      </c>
      <c r="J15" s="21">
        <v>36</v>
      </c>
      <c r="K15" s="21">
        <v>6.33</v>
      </c>
      <c r="L15" s="21">
        <v>11</v>
      </c>
      <c r="M15" s="21">
        <v>0.51</v>
      </c>
    </row>
    <row r="16" spans="1:13" x14ac:dyDescent="0.25">
      <c r="A16">
        <v>10</v>
      </c>
      <c r="B16" s="2">
        <v>3</v>
      </c>
      <c r="C16" s="20" t="s">
        <v>22</v>
      </c>
      <c r="D16" s="22">
        <v>43</v>
      </c>
      <c r="E16" s="22">
        <v>6.61</v>
      </c>
      <c r="F16" s="22">
        <v>19</v>
      </c>
      <c r="G16" s="22">
        <v>0.93</v>
      </c>
      <c r="I16" s="6" t="s">
        <v>22</v>
      </c>
      <c r="J16" s="21">
        <v>44</v>
      </c>
      <c r="K16" s="21">
        <v>6.61</v>
      </c>
      <c r="L16" s="21">
        <v>20</v>
      </c>
      <c r="M16" s="21">
        <v>1.02</v>
      </c>
    </row>
    <row r="17" spans="1:19" x14ac:dyDescent="0.25">
      <c r="A17">
        <v>11</v>
      </c>
      <c r="B17" s="2">
        <v>1.4</v>
      </c>
      <c r="C17" s="20" t="s">
        <v>14</v>
      </c>
      <c r="D17" s="22">
        <v>34</v>
      </c>
      <c r="E17" s="22">
        <v>5.6</v>
      </c>
      <c r="F17" s="22">
        <v>7</v>
      </c>
      <c r="G17" s="22">
        <v>0.33</v>
      </c>
      <c r="I17" s="6" t="s">
        <v>14</v>
      </c>
      <c r="J17" s="21">
        <v>35</v>
      </c>
      <c r="K17" s="21">
        <v>5.6</v>
      </c>
      <c r="L17" s="21">
        <v>10</v>
      </c>
      <c r="M17" s="21">
        <v>0.48</v>
      </c>
    </row>
    <row r="18" spans="1:19" x14ac:dyDescent="0.25">
      <c r="A18">
        <v>12</v>
      </c>
      <c r="B18" s="2">
        <v>2</v>
      </c>
      <c r="C18" s="20" t="s">
        <v>18</v>
      </c>
      <c r="D18" s="22">
        <v>29</v>
      </c>
      <c r="E18" s="22">
        <v>6.37</v>
      </c>
      <c r="F18" s="22">
        <v>4</v>
      </c>
      <c r="G18" s="22">
        <v>0.42</v>
      </c>
      <c r="I18" s="6" t="s">
        <v>18</v>
      </c>
      <c r="J18" s="21">
        <v>29</v>
      </c>
      <c r="K18" s="21">
        <v>6.37</v>
      </c>
      <c r="L18" s="21">
        <v>5</v>
      </c>
      <c r="M18" s="21">
        <v>0.53</v>
      </c>
    </row>
    <row r="19" spans="1:19" x14ac:dyDescent="0.25">
      <c r="A19">
        <v>13</v>
      </c>
      <c r="B19" s="2">
        <v>1.8</v>
      </c>
      <c r="C19" s="20" t="s">
        <v>20</v>
      </c>
      <c r="D19" s="22">
        <v>34</v>
      </c>
      <c r="E19" s="22">
        <v>6.74</v>
      </c>
      <c r="F19" s="22">
        <v>9</v>
      </c>
      <c r="G19" s="22">
        <v>0.67</v>
      </c>
      <c r="I19" s="6" t="s">
        <v>20</v>
      </c>
      <c r="J19" s="21">
        <v>34</v>
      </c>
      <c r="K19" s="21">
        <v>6.74</v>
      </c>
      <c r="L19" s="21">
        <v>10</v>
      </c>
      <c r="M19" s="21">
        <v>0.74</v>
      </c>
    </row>
    <row r="20" spans="1:19" x14ac:dyDescent="0.25">
      <c r="A20">
        <v>14</v>
      </c>
      <c r="B20" s="2">
        <v>2.8</v>
      </c>
      <c r="C20" s="20" t="s">
        <v>23</v>
      </c>
      <c r="D20" s="22">
        <v>40</v>
      </c>
      <c r="E20" s="22">
        <v>6.1</v>
      </c>
      <c r="F20" s="22">
        <v>15</v>
      </c>
      <c r="G20" s="22">
        <v>0.72</v>
      </c>
      <c r="I20" s="6" t="s">
        <v>23</v>
      </c>
      <c r="J20" s="21">
        <v>40</v>
      </c>
      <c r="K20" s="21">
        <v>6.1</v>
      </c>
      <c r="L20" s="21">
        <v>16</v>
      </c>
      <c r="M20" s="21">
        <v>0.77</v>
      </c>
    </row>
    <row r="23" spans="1:19" x14ac:dyDescent="0.25">
      <c r="C23" s="20"/>
      <c r="E23" s="24" t="s">
        <v>5676</v>
      </c>
      <c r="F23" s="24" t="s">
        <v>5679</v>
      </c>
      <c r="G23" s="24" t="s">
        <v>5680</v>
      </c>
      <c r="I23" s="26" t="s">
        <v>5671</v>
      </c>
      <c r="K23" s="28" t="s">
        <v>5673</v>
      </c>
      <c r="L23" s="29"/>
      <c r="M23" s="30"/>
      <c r="N23" s="30"/>
      <c r="O23" s="30"/>
      <c r="Q23" s="24" t="s">
        <v>5674</v>
      </c>
      <c r="S23" s="34" t="s">
        <v>5681</v>
      </c>
    </row>
    <row r="24" spans="1:19" x14ac:dyDescent="0.25">
      <c r="B24" s="2" t="s">
        <v>899</v>
      </c>
      <c r="C24" s="20"/>
      <c r="E24" s="24"/>
      <c r="F24" s="24"/>
      <c r="G24" s="24"/>
      <c r="I24" s="26" t="s">
        <v>5672</v>
      </c>
      <c r="K24" s="28" t="s">
        <v>5677</v>
      </c>
      <c r="L24" s="29"/>
      <c r="M24" s="30" t="s">
        <v>5678</v>
      </c>
      <c r="N24" s="30"/>
      <c r="O24" s="30" t="s">
        <v>5675</v>
      </c>
      <c r="Q24" s="24" t="s">
        <v>5675</v>
      </c>
      <c r="S24" s="35"/>
    </row>
    <row r="25" spans="1:19" x14ac:dyDescent="0.25">
      <c r="A25">
        <v>1</v>
      </c>
      <c r="B25" s="2">
        <v>1.2</v>
      </c>
      <c r="C25" s="20" t="s">
        <v>13</v>
      </c>
      <c r="E25" s="25">
        <v>3</v>
      </c>
      <c r="F25" s="25">
        <v>12</v>
      </c>
      <c r="G25" s="25">
        <v>4</v>
      </c>
      <c r="I25" s="27">
        <v>11.7</v>
      </c>
      <c r="J25" s="2"/>
      <c r="K25" s="31">
        <v>0.26373626373626369</v>
      </c>
      <c r="L25" s="32"/>
      <c r="M25" s="33">
        <v>8.7912087912087891E-2</v>
      </c>
      <c r="N25" s="33"/>
      <c r="O25" s="28">
        <v>0.26373626373629122</v>
      </c>
      <c r="P25" s="16"/>
      <c r="Q25" s="36">
        <v>0</v>
      </c>
      <c r="S25" s="35">
        <f>K25*G25</f>
        <v>1.0549450549450547</v>
      </c>
    </row>
    <row r="26" spans="1:19" x14ac:dyDescent="0.25">
      <c r="A26">
        <v>2</v>
      </c>
      <c r="B26" s="2">
        <v>2</v>
      </c>
      <c r="C26" s="20" t="s">
        <v>16</v>
      </c>
      <c r="E26" s="25">
        <v>6</v>
      </c>
      <c r="F26" s="25">
        <v>22</v>
      </c>
      <c r="G26" s="25">
        <v>3.6666666666666665</v>
      </c>
      <c r="I26" s="27">
        <v>7.6</v>
      </c>
      <c r="J26" s="2"/>
      <c r="K26" s="31">
        <v>0.29090909090909117</v>
      </c>
      <c r="L26" s="32"/>
      <c r="M26" s="33">
        <v>4.8484848484848526E-2</v>
      </c>
      <c r="N26" s="33"/>
      <c r="O26" s="28">
        <v>0.26666666666665151</v>
      </c>
      <c r="P26" s="16"/>
      <c r="Q26" s="37">
        <v>0.25</v>
      </c>
      <c r="S26" s="35">
        <f t="shared" ref="S26:S37" si="0">K26*G26</f>
        <v>1.0666666666666675</v>
      </c>
    </row>
    <row r="27" spans="1:19" x14ac:dyDescent="0.25">
      <c r="A27">
        <v>3</v>
      </c>
      <c r="B27" s="2">
        <v>1</v>
      </c>
      <c r="C27" s="20" t="s">
        <v>11</v>
      </c>
      <c r="E27" s="25">
        <v>4</v>
      </c>
      <c r="F27" s="25">
        <v>12</v>
      </c>
      <c r="G27" s="25">
        <v>3</v>
      </c>
      <c r="I27" s="27">
        <v>2.6</v>
      </c>
      <c r="J27" s="2"/>
      <c r="K27" s="31">
        <v>0.33684210526315767</v>
      </c>
      <c r="L27" s="32"/>
      <c r="M27" s="33">
        <v>8.4210526315789416E-2</v>
      </c>
      <c r="N27" s="33"/>
      <c r="O27" s="28">
        <v>0.25263157894733013</v>
      </c>
      <c r="P27" s="16"/>
      <c r="Q27" s="36">
        <v>0</v>
      </c>
      <c r="S27" s="35">
        <f t="shared" si="0"/>
        <v>1.0105263157894731</v>
      </c>
    </row>
    <row r="28" spans="1:19" x14ac:dyDescent="0.25">
      <c r="A28">
        <v>4</v>
      </c>
      <c r="B28" s="2">
        <v>1</v>
      </c>
      <c r="C28" s="20" t="s">
        <v>9</v>
      </c>
      <c r="E28" s="25">
        <v>4</v>
      </c>
      <c r="F28" s="25">
        <v>12</v>
      </c>
      <c r="G28" s="25">
        <v>3</v>
      </c>
      <c r="I28" s="27">
        <v>5.3</v>
      </c>
      <c r="J28" s="2"/>
      <c r="K28" s="31">
        <v>0.31683168316831672</v>
      </c>
      <c r="L28" s="32"/>
      <c r="M28" s="33">
        <v>7.9207920792079181E-2</v>
      </c>
      <c r="N28" s="33"/>
      <c r="O28" s="28">
        <v>0.2376237623761881</v>
      </c>
      <c r="P28" s="16"/>
      <c r="Q28" s="36">
        <v>0</v>
      </c>
      <c r="S28" s="35">
        <f t="shared" si="0"/>
        <v>0.95049504950495023</v>
      </c>
    </row>
    <row r="29" spans="1:19" x14ac:dyDescent="0.25">
      <c r="A29">
        <v>5</v>
      </c>
      <c r="B29" s="2">
        <v>1.5</v>
      </c>
      <c r="C29" s="20" t="s">
        <v>8</v>
      </c>
      <c r="E29" s="25">
        <v>5</v>
      </c>
      <c r="F29" s="25">
        <v>18</v>
      </c>
      <c r="G29" s="25">
        <v>3.6</v>
      </c>
      <c r="I29" s="27">
        <v>4.3</v>
      </c>
      <c r="J29" s="2"/>
      <c r="K29" s="31">
        <v>0.28368794326241126</v>
      </c>
      <c r="L29" s="32"/>
      <c r="M29" s="33">
        <v>5.6737588652482254E-2</v>
      </c>
      <c r="N29" s="33"/>
      <c r="O29" s="28">
        <v>0.25531914893622343</v>
      </c>
      <c r="P29" s="16"/>
      <c r="Q29" s="37">
        <v>0.22727272727274794</v>
      </c>
      <c r="S29" s="35">
        <f t="shared" si="0"/>
        <v>1.0212765957446805</v>
      </c>
    </row>
    <row r="30" spans="1:19" x14ac:dyDescent="0.25">
      <c r="A30">
        <v>6</v>
      </c>
      <c r="B30" s="2">
        <v>1</v>
      </c>
      <c r="C30" s="20" t="s">
        <v>12</v>
      </c>
      <c r="E30" s="25">
        <v>5</v>
      </c>
      <c r="F30" s="25">
        <v>18</v>
      </c>
      <c r="G30" s="25">
        <v>3.6</v>
      </c>
      <c r="I30" s="27">
        <v>6.1</v>
      </c>
      <c r="J30" s="2"/>
      <c r="K30" s="31">
        <v>0.27210884353741494</v>
      </c>
      <c r="L30" s="32"/>
      <c r="M30" s="33">
        <v>5.4421768707482984E-2</v>
      </c>
      <c r="N30" s="33"/>
      <c r="O30" s="28">
        <v>0.24489795918361779</v>
      </c>
      <c r="P30" s="16"/>
      <c r="Q30" s="37">
        <v>0.21052631578947967</v>
      </c>
      <c r="S30" s="35">
        <f t="shared" si="0"/>
        <v>0.97959183673469374</v>
      </c>
    </row>
    <row r="31" spans="1:19" x14ac:dyDescent="0.25">
      <c r="A31">
        <v>7</v>
      </c>
      <c r="B31" s="2">
        <v>1.8</v>
      </c>
      <c r="C31" s="20" t="s">
        <v>24</v>
      </c>
      <c r="E31" s="25">
        <v>2</v>
      </c>
      <c r="F31" s="25">
        <v>6</v>
      </c>
      <c r="G31" s="25">
        <v>3</v>
      </c>
      <c r="I31" s="27">
        <v>8.4</v>
      </c>
      <c r="J31" s="2"/>
      <c r="K31" s="31">
        <v>0.35164835162136665</v>
      </c>
      <c r="L31" s="32"/>
      <c r="M31" s="33">
        <v>0.17582417581068333</v>
      </c>
      <c r="N31" s="33"/>
      <c r="O31" s="28">
        <v>0.26373626371605496</v>
      </c>
      <c r="P31" s="16"/>
      <c r="Q31" s="36">
        <v>0</v>
      </c>
      <c r="S31" s="35">
        <f t="shared" si="0"/>
        <v>1.0549450548641</v>
      </c>
    </row>
    <row r="32" spans="1:19" x14ac:dyDescent="0.25">
      <c r="A32">
        <v>8</v>
      </c>
      <c r="B32" s="2">
        <v>2</v>
      </c>
      <c r="C32" s="20" t="s">
        <v>25</v>
      </c>
      <c r="E32" s="25">
        <v>6</v>
      </c>
      <c r="F32" s="25">
        <v>30</v>
      </c>
      <c r="G32" s="25">
        <v>5</v>
      </c>
      <c r="I32" s="27">
        <v>4.2</v>
      </c>
      <c r="J32" s="2"/>
      <c r="K32" s="31">
        <v>0.22535211267605634</v>
      </c>
      <c r="L32" s="32"/>
      <c r="M32" s="33">
        <v>3.7558685446009391E-2</v>
      </c>
      <c r="N32" s="33"/>
      <c r="O32" s="28">
        <v>0.28169014084505761</v>
      </c>
      <c r="P32" s="16"/>
      <c r="Q32" s="37">
        <v>0.26168224299067333</v>
      </c>
      <c r="S32" s="35">
        <f t="shared" si="0"/>
        <v>1.1267605633802817</v>
      </c>
    </row>
    <row r="33" spans="1:23" x14ac:dyDescent="0.25">
      <c r="A33">
        <v>9</v>
      </c>
      <c r="B33" s="2">
        <v>2.2000000000000002</v>
      </c>
      <c r="C33" s="20" t="s">
        <v>15</v>
      </c>
      <c r="E33" s="25">
        <v>6</v>
      </c>
      <c r="F33" s="25">
        <v>30</v>
      </c>
      <c r="G33" s="25">
        <v>5</v>
      </c>
      <c r="I33" s="27">
        <v>12.5</v>
      </c>
      <c r="J33" s="2"/>
      <c r="K33" s="31">
        <v>0.23414634146341459</v>
      </c>
      <c r="L33" s="32"/>
      <c r="M33" s="33">
        <v>3.9024390243902432E-2</v>
      </c>
      <c r="N33" s="33"/>
      <c r="O33" s="28">
        <v>0.29268292682922947</v>
      </c>
      <c r="P33" s="16"/>
      <c r="Q33" s="37">
        <v>0.26086956521737648</v>
      </c>
      <c r="S33" s="35">
        <f t="shared" si="0"/>
        <v>1.1707317073170729</v>
      </c>
    </row>
    <row r="34" spans="1:23" x14ac:dyDescent="0.25">
      <c r="A34">
        <v>10</v>
      </c>
      <c r="B34" s="2">
        <v>3</v>
      </c>
      <c r="C34" s="20" t="s">
        <v>22</v>
      </c>
      <c r="E34" s="25">
        <v>6</v>
      </c>
      <c r="F34" s="25">
        <v>28</v>
      </c>
      <c r="G34" s="25">
        <v>4.666666666666667</v>
      </c>
      <c r="I34" s="27">
        <v>2.9</v>
      </c>
      <c r="J34" s="2"/>
      <c r="K34" s="31">
        <v>0.2608695652173913</v>
      </c>
      <c r="L34" s="32"/>
      <c r="M34" s="33">
        <v>4.3478260869565216E-2</v>
      </c>
      <c r="N34" s="33"/>
      <c r="O34" s="28">
        <v>0.30434782608699606</v>
      </c>
      <c r="P34" s="16"/>
      <c r="Q34" s="37">
        <v>0.30434782608699606</v>
      </c>
      <c r="S34" s="35">
        <f t="shared" si="0"/>
        <v>1.2173913043478262</v>
      </c>
    </row>
    <row r="35" spans="1:23" x14ac:dyDescent="0.25">
      <c r="A35">
        <v>11</v>
      </c>
      <c r="B35" s="2">
        <v>1.4</v>
      </c>
      <c r="C35" s="20" t="s">
        <v>14</v>
      </c>
      <c r="E35" s="25">
        <v>5</v>
      </c>
      <c r="F35" s="25">
        <v>22</v>
      </c>
      <c r="G35" s="25">
        <v>4.4000000000000004</v>
      </c>
      <c r="I35" s="27">
        <v>5.0999999999999996</v>
      </c>
      <c r="J35" s="2"/>
      <c r="K35" s="31">
        <v>0.23809523809523805</v>
      </c>
      <c r="L35" s="32"/>
      <c r="M35" s="33">
        <v>4.7619047619047609E-2</v>
      </c>
      <c r="N35" s="33"/>
      <c r="O35" s="28">
        <v>0.26190476190481604</v>
      </c>
      <c r="P35" s="16"/>
      <c r="Q35" s="37">
        <v>0.24347826086955138</v>
      </c>
      <c r="S35" s="35">
        <f t="shared" si="0"/>
        <v>1.0476190476190474</v>
      </c>
    </row>
    <row r="36" spans="1:23" x14ac:dyDescent="0.25">
      <c r="A36">
        <v>12</v>
      </c>
      <c r="B36" s="2">
        <v>2</v>
      </c>
      <c r="C36" s="20" t="s">
        <v>18</v>
      </c>
      <c r="E36" s="25">
        <v>3</v>
      </c>
      <c r="F36" s="25">
        <v>10</v>
      </c>
      <c r="G36" s="25">
        <v>3.3333333333333335</v>
      </c>
      <c r="I36" s="27">
        <v>5.5</v>
      </c>
      <c r="J36" s="2"/>
      <c r="K36" s="31">
        <v>0.31578947367210281</v>
      </c>
      <c r="L36" s="32"/>
      <c r="M36" s="33">
        <v>0.10526315789070094</v>
      </c>
      <c r="N36" s="33"/>
      <c r="O36" s="28">
        <v>0.26315789472675988</v>
      </c>
      <c r="P36" s="16"/>
      <c r="Q36" s="36">
        <v>0</v>
      </c>
      <c r="S36" s="35">
        <f t="shared" si="0"/>
        <v>1.0526315789070093</v>
      </c>
    </row>
    <row r="37" spans="1:23" x14ac:dyDescent="0.25">
      <c r="A37">
        <v>13</v>
      </c>
      <c r="B37" s="2">
        <v>1.8</v>
      </c>
      <c r="C37" s="20" t="s">
        <v>20</v>
      </c>
      <c r="E37" s="25">
        <v>4</v>
      </c>
      <c r="F37" s="25">
        <v>16</v>
      </c>
      <c r="G37" s="25">
        <v>4</v>
      </c>
      <c r="I37" s="27">
        <v>4.2</v>
      </c>
      <c r="J37" s="2"/>
      <c r="K37" s="31">
        <v>0.29629629628604764</v>
      </c>
      <c r="L37" s="32"/>
      <c r="M37" s="33">
        <v>7.4074074071511911E-2</v>
      </c>
      <c r="N37" s="33"/>
      <c r="O37" s="28">
        <v>0.2962962962860729</v>
      </c>
      <c r="P37" s="16"/>
      <c r="Q37" s="37">
        <v>0.28571428570410262</v>
      </c>
      <c r="S37" s="35">
        <f t="shared" si="0"/>
        <v>1.1851851851441906</v>
      </c>
    </row>
    <row r="38" spans="1:23" x14ac:dyDescent="0.25">
      <c r="A38">
        <v>14</v>
      </c>
      <c r="B38" s="2">
        <v>2.8</v>
      </c>
      <c r="C38" s="20" t="s">
        <v>23</v>
      </c>
      <c r="E38" s="25">
        <v>5</v>
      </c>
      <c r="F38" s="25">
        <v>24</v>
      </c>
      <c r="G38" s="25">
        <v>4.8</v>
      </c>
      <c r="I38" s="27">
        <v>6.9</v>
      </c>
      <c r="J38" s="2"/>
      <c r="K38" s="31">
        <v>0.23952095808383231</v>
      </c>
      <c r="L38" s="32"/>
      <c r="M38" s="33">
        <v>4.7904191616766463E-2</v>
      </c>
      <c r="N38" s="33"/>
      <c r="O38" s="28">
        <v>0.28742514970059885</v>
      </c>
      <c r="P38" s="16"/>
      <c r="Q38" s="37">
        <v>0.2807017543859649</v>
      </c>
      <c r="S38" s="35">
        <f>K38*G38</f>
        <v>1.1497005988023949</v>
      </c>
    </row>
    <row r="39" spans="1:23" x14ac:dyDescent="0.25">
      <c r="L39" s="2"/>
      <c r="M39" s="2"/>
    </row>
    <row r="40" spans="1:23" x14ac:dyDescent="0.25">
      <c r="I40" t="s">
        <v>5691</v>
      </c>
      <c r="L40" s="2"/>
      <c r="M40" s="2"/>
      <c r="N40" s="56"/>
      <c r="P40" s="28" t="s">
        <v>5673</v>
      </c>
      <c r="Q40" s="29"/>
      <c r="R40" s="30"/>
      <c r="S40" s="30"/>
      <c r="T40" s="30"/>
      <c r="V40" s="24" t="s">
        <v>5674</v>
      </c>
    </row>
    <row r="41" spans="1:23" x14ac:dyDescent="0.25">
      <c r="B41" s="56" t="s">
        <v>5895</v>
      </c>
      <c r="E41" s="24" t="s">
        <v>5676</v>
      </c>
      <c r="F41" s="24" t="s">
        <v>5679</v>
      </c>
      <c r="G41" s="24" t="s">
        <v>5680</v>
      </c>
      <c r="I41" s="2" t="s">
        <v>5689</v>
      </c>
      <c r="J41" s="2" t="s">
        <v>5693</v>
      </c>
      <c r="K41" s="59" t="s">
        <v>5894</v>
      </c>
      <c r="L41" s="2" t="s">
        <v>5690</v>
      </c>
      <c r="M41" s="2" t="s">
        <v>5694</v>
      </c>
      <c r="N41" s="59" t="s">
        <v>5894</v>
      </c>
      <c r="P41" s="28" t="s">
        <v>5677</v>
      </c>
      <c r="Q41" s="29"/>
      <c r="R41" s="30" t="s">
        <v>5678</v>
      </c>
      <c r="S41" s="30"/>
      <c r="T41" s="30" t="s">
        <v>5675</v>
      </c>
      <c r="V41" s="24" t="s">
        <v>5675</v>
      </c>
    </row>
    <row r="42" spans="1:23" x14ac:dyDescent="0.25">
      <c r="B42" s="2">
        <v>6</v>
      </c>
      <c r="C42" s="17" t="s">
        <v>3</v>
      </c>
      <c r="E42" s="25">
        <v>6</v>
      </c>
      <c r="F42" s="25">
        <v>24</v>
      </c>
      <c r="G42" s="25">
        <v>4</v>
      </c>
      <c r="I42" s="38">
        <v>366</v>
      </c>
      <c r="J42" s="2">
        <v>352</v>
      </c>
      <c r="K42" s="56">
        <v>6</v>
      </c>
      <c r="L42" s="2">
        <v>27</v>
      </c>
      <c r="M42" s="2">
        <v>11</v>
      </c>
      <c r="N42" s="56">
        <v>5</v>
      </c>
      <c r="O42" s="56"/>
      <c r="P42">
        <v>0.25263157890744226</v>
      </c>
      <c r="Q42" s="56">
        <v>1</v>
      </c>
      <c r="R42">
        <f>P42/E42</f>
        <v>4.2105263151240378E-2</v>
      </c>
      <c r="S42" s="56">
        <v>1</v>
      </c>
      <c r="T42">
        <v>0.25263157894426058</v>
      </c>
      <c r="U42" s="56">
        <v>3</v>
      </c>
      <c r="V42">
        <v>0</v>
      </c>
      <c r="W42" s="56">
        <v>1</v>
      </c>
    </row>
    <row r="43" spans="1:23" x14ac:dyDescent="0.25">
      <c r="B43" s="2">
        <v>5</v>
      </c>
      <c r="C43" s="17" t="s">
        <v>4</v>
      </c>
      <c r="E43" s="25">
        <v>2</v>
      </c>
      <c r="F43" s="25">
        <v>8</v>
      </c>
      <c r="G43" s="25">
        <v>4</v>
      </c>
      <c r="I43" s="38">
        <v>360</v>
      </c>
      <c r="J43" s="2">
        <v>344</v>
      </c>
      <c r="K43" s="56">
        <v>5</v>
      </c>
      <c r="L43" s="2">
        <v>19</v>
      </c>
      <c r="M43" s="2">
        <v>4</v>
      </c>
      <c r="N43" s="56">
        <v>4</v>
      </c>
      <c r="O43" s="56"/>
      <c r="P43">
        <v>0.30188679245283018</v>
      </c>
      <c r="Q43" s="56">
        <v>5</v>
      </c>
      <c r="R43">
        <f>P43/E43</f>
        <v>0.15094339622641509</v>
      </c>
      <c r="S43" s="56">
        <v>6</v>
      </c>
      <c r="T43">
        <v>0.30188679245281946</v>
      </c>
      <c r="U43" s="56">
        <v>6</v>
      </c>
      <c r="V43">
        <v>0.30188679245281946</v>
      </c>
      <c r="W43" s="56">
        <v>6</v>
      </c>
    </row>
    <row r="44" spans="1:23" x14ac:dyDescent="0.25">
      <c r="B44" s="2">
        <v>3</v>
      </c>
      <c r="C44" s="17" t="s">
        <v>5</v>
      </c>
      <c r="E44" s="25">
        <v>4</v>
      </c>
      <c r="F44" s="25">
        <v>14</v>
      </c>
      <c r="G44" s="25">
        <v>3.5</v>
      </c>
      <c r="I44" s="38">
        <v>359</v>
      </c>
      <c r="J44" s="2">
        <v>342</v>
      </c>
      <c r="K44" s="56">
        <v>3</v>
      </c>
      <c r="L44" s="2">
        <v>19</v>
      </c>
      <c r="M44" s="2">
        <v>2</v>
      </c>
      <c r="N44" s="56">
        <v>2</v>
      </c>
      <c r="O44" s="56"/>
      <c r="P44">
        <v>0.29906542055009722</v>
      </c>
      <c r="Q44" s="56">
        <v>3</v>
      </c>
      <c r="R44">
        <f>P44/E44</f>
        <v>7.4766355137524304E-2</v>
      </c>
      <c r="S44" s="56">
        <v>4</v>
      </c>
      <c r="T44">
        <v>0.26168224298135101</v>
      </c>
      <c r="U44" s="56">
        <v>4</v>
      </c>
      <c r="V44">
        <v>0.2222222222143273</v>
      </c>
      <c r="W44" s="56">
        <v>4</v>
      </c>
    </row>
    <row r="45" spans="1:23" x14ac:dyDescent="0.25">
      <c r="B45" s="2">
        <v>4</v>
      </c>
      <c r="C45" s="17" t="s">
        <v>6</v>
      </c>
      <c r="E45" s="25">
        <v>3</v>
      </c>
      <c r="F45" s="25">
        <v>12</v>
      </c>
      <c r="G45" s="25">
        <v>4</v>
      </c>
      <c r="I45" s="38">
        <v>359</v>
      </c>
      <c r="J45" s="2">
        <v>341</v>
      </c>
      <c r="K45" s="56">
        <v>2</v>
      </c>
      <c r="L45" s="2">
        <v>19</v>
      </c>
      <c r="M45" s="2">
        <v>3</v>
      </c>
      <c r="N45" s="56">
        <v>3</v>
      </c>
      <c r="O45" s="56"/>
      <c r="P45">
        <v>0.30000000000000004</v>
      </c>
      <c r="Q45" s="56">
        <v>4</v>
      </c>
      <c r="R45">
        <f>P45/E45</f>
        <v>0.10000000000000002</v>
      </c>
      <c r="S45" s="56">
        <v>5</v>
      </c>
      <c r="T45">
        <v>0.29999999999995453</v>
      </c>
      <c r="U45" s="56">
        <v>5</v>
      </c>
      <c r="V45">
        <v>0.29629629629630472</v>
      </c>
      <c r="W45" s="56">
        <v>5</v>
      </c>
    </row>
    <row r="46" spans="1:23" x14ac:dyDescent="0.25">
      <c r="B46" s="2">
        <v>2</v>
      </c>
      <c r="C46" s="16" t="s">
        <v>5685</v>
      </c>
      <c r="E46" s="25">
        <v>6</v>
      </c>
      <c r="F46" s="25">
        <v>18</v>
      </c>
      <c r="G46" s="25">
        <v>3</v>
      </c>
      <c r="I46" s="38">
        <v>359</v>
      </c>
      <c r="J46" s="2">
        <v>342</v>
      </c>
      <c r="K46" s="56">
        <v>3</v>
      </c>
      <c r="L46" s="2">
        <v>19</v>
      </c>
      <c r="M46" s="2">
        <v>2</v>
      </c>
      <c r="N46" s="56">
        <v>2</v>
      </c>
      <c r="O46" s="56"/>
      <c r="P46">
        <v>0.32219999999999999</v>
      </c>
      <c r="Q46" s="56">
        <v>6</v>
      </c>
      <c r="R46">
        <f>P46/E46</f>
        <v>5.3699999999999998E-2</v>
      </c>
      <c r="S46" s="56">
        <v>2</v>
      </c>
      <c r="T46">
        <v>0.24160000000000001</v>
      </c>
      <c r="U46" s="56">
        <v>1</v>
      </c>
      <c r="V46">
        <v>0</v>
      </c>
      <c r="W46" s="56">
        <v>1</v>
      </c>
    </row>
    <row r="47" spans="1:23" x14ac:dyDescent="0.25">
      <c r="B47" s="2">
        <v>1</v>
      </c>
      <c r="C47" s="16" t="s">
        <v>5686</v>
      </c>
      <c r="E47" s="25" t="s">
        <v>5687</v>
      </c>
      <c r="F47" s="25" t="s">
        <v>5687</v>
      </c>
      <c r="G47" s="25" t="s">
        <v>5687</v>
      </c>
      <c r="I47" s="38">
        <v>320</v>
      </c>
      <c r="J47" s="2">
        <v>309</v>
      </c>
      <c r="K47" s="56">
        <v>1</v>
      </c>
      <c r="L47" s="2">
        <v>31</v>
      </c>
      <c r="M47" s="2">
        <v>4</v>
      </c>
      <c r="N47" s="56"/>
      <c r="P47" s="2">
        <v>0.27210899999999999</v>
      </c>
      <c r="Q47" s="56">
        <v>2</v>
      </c>
      <c r="R47">
        <f>P47/5</f>
        <v>5.4421799999999999E-2</v>
      </c>
      <c r="S47" s="56">
        <v>3</v>
      </c>
      <c r="T47">
        <v>0.244898</v>
      </c>
      <c r="U47" s="56">
        <v>2</v>
      </c>
      <c r="V47">
        <v>0.21052599999999999</v>
      </c>
      <c r="W47" s="56">
        <v>3</v>
      </c>
    </row>
    <row r="48" spans="1:23" x14ac:dyDescent="0.25">
      <c r="L48" s="2" t="s">
        <v>5692</v>
      </c>
      <c r="M48" s="2" t="s">
        <v>5692</v>
      </c>
      <c r="N48" s="56"/>
    </row>
    <row r="51" spans="1:21" x14ac:dyDescent="0.25">
      <c r="A51" s="5"/>
      <c r="B51" s="5" t="s">
        <v>5695</v>
      </c>
      <c r="C51" s="5"/>
      <c r="D51" s="5"/>
      <c r="E51" s="5"/>
      <c r="F51" s="5"/>
      <c r="G51" s="5"/>
      <c r="H51" s="5" t="s">
        <v>5696</v>
      </c>
      <c r="I51" s="5"/>
      <c r="J51" s="5"/>
      <c r="K51" s="5"/>
      <c r="L51" s="5"/>
      <c r="M51" s="58"/>
      <c r="N51" s="5"/>
      <c r="O51" s="5"/>
      <c r="P51" s="5"/>
      <c r="Q51" s="5"/>
      <c r="R51" s="5"/>
      <c r="S51" s="5"/>
      <c r="T51" s="5"/>
      <c r="U51" s="5"/>
    </row>
    <row r="52" spans="1:21" x14ac:dyDescent="0.25">
      <c r="B52" t="s">
        <v>28</v>
      </c>
      <c r="H52" t="s">
        <v>28</v>
      </c>
    </row>
    <row r="53" spans="1:21" x14ac:dyDescent="0.25">
      <c r="C53" t="s">
        <v>0</v>
      </c>
      <c r="D53" t="s">
        <v>6123</v>
      </c>
      <c r="E53" t="s">
        <v>6124</v>
      </c>
      <c r="F53" t="s">
        <v>2</v>
      </c>
      <c r="H53" s="16"/>
      <c r="I53" s="16" t="s">
        <v>5697</v>
      </c>
      <c r="J53" s="64" t="s">
        <v>6123</v>
      </c>
      <c r="K53" s="64" t="s">
        <v>6124</v>
      </c>
      <c r="L53" s="16" t="s">
        <v>5698</v>
      </c>
    </row>
    <row r="54" spans="1:21" x14ac:dyDescent="0.25">
      <c r="B54" t="s">
        <v>3</v>
      </c>
      <c r="C54">
        <v>0.25263157890744226</v>
      </c>
      <c r="D54">
        <v>28</v>
      </c>
      <c r="E54">
        <v>11</v>
      </c>
      <c r="F54">
        <v>0.25263157894426058</v>
      </c>
      <c r="H54" s="16" t="s">
        <v>3</v>
      </c>
      <c r="I54" s="16">
        <v>81.576160481919942</v>
      </c>
      <c r="J54" s="16">
        <v>366</v>
      </c>
      <c r="K54" s="2">
        <v>352</v>
      </c>
      <c r="L54" s="16">
        <v>39.032102484025813</v>
      </c>
    </row>
    <row r="55" spans="1:21" x14ac:dyDescent="0.25">
      <c r="B55" t="s">
        <v>4</v>
      </c>
      <c r="C55">
        <v>0.30188679245283018</v>
      </c>
      <c r="D55">
        <v>18</v>
      </c>
      <c r="E55">
        <v>4</v>
      </c>
      <c r="F55">
        <v>0.30188679245281946</v>
      </c>
      <c r="H55" s="16" t="s">
        <v>4</v>
      </c>
      <c r="I55" s="16">
        <v>99.418141141993814</v>
      </c>
      <c r="J55" s="16">
        <v>360</v>
      </c>
      <c r="K55" s="2">
        <v>344</v>
      </c>
      <c r="L55" s="16">
        <v>56.874083143940993</v>
      </c>
    </row>
    <row r="56" spans="1:21" x14ac:dyDescent="0.25">
      <c r="B56" t="s">
        <v>5</v>
      </c>
      <c r="C56">
        <v>0.29906542055009722</v>
      </c>
      <c r="D56">
        <v>19</v>
      </c>
      <c r="E56">
        <v>2</v>
      </c>
      <c r="F56">
        <v>0.26168224298135101</v>
      </c>
      <c r="H56" s="16" t="s">
        <v>5</v>
      </c>
      <c r="I56" s="16">
        <v>98.488999636000983</v>
      </c>
      <c r="J56" s="16">
        <v>359</v>
      </c>
      <c r="K56" s="2">
        <v>342</v>
      </c>
      <c r="L56" s="16">
        <v>43.633816683445957</v>
      </c>
    </row>
    <row r="57" spans="1:21" x14ac:dyDescent="0.25">
      <c r="B57" t="s">
        <v>6</v>
      </c>
      <c r="C57">
        <v>0.30000000000000004</v>
      </c>
      <c r="D57">
        <v>18</v>
      </c>
      <c r="E57">
        <v>3</v>
      </c>
      <c r="F57">
        <v>0.29999999999995453</v>
      </c>
      <c r="H57" s="16" t="s">
        <v>6</v>
      </c>
      <c r="I57" s="16">
        <v>98.796777759649586</v>
      </c>
      <c r="J57" s="16">
        <v>359</v>
      </c>
      <c r="K57" s="2">
        <v>341</v>
      </c>
      <c r="L57" s="16">
        <v>56.252719761757497</v>
      </c>
    </row>
    <row r="58" spans="1:21" x14ac:dyDescent="0.25">
      <c r="B58" t="s">
        <v>7</v>
      </c>
      <c r="C58">
        <v>0.34285714284559543</v>
      </c>
      <c r="D58">
        <v>20</v>
      </c>
      <c r="E58">
        <v>5</v>
      </c>
      <c r="F58">
        <v>0.28571428570467106</v>
      </c>
      <c r="H58" s="16" t="s">
        <v>7</v>
      </c>
      <c r="I58" s="16">
        <v>112.03163778270044</v>
      </c>
      <c r="J58" s="16">
        <v>352</v>
      </c>
      <c r="K58" s="2">
        <v>339</v>
      </c>
      <c r="L58" s="16">
        <v>51.2817581541957</v>
      </c>
    </row>
    <row r="59" spans="1:21" x14ac:dyDescent="0.25">
      <c r="B59" t="s">
        <v>8</v>
      </c>
      <c r="C59">
        <v>0.28368794326241126</v>
      </c>
      <c r="D59">
        <v>22</v>
      </c>
      <c r="E59">
        <v>5</v>
      </c>
      <c r="F59">
        <v>0.25531914893622343</v>
      </c>
      <c r="H59" s="16" t="s">
        <v>8</v>
      </c>
      <c r="I59" s="16">
        <v>92.648697172400034</v>
      </c>
      <c r="J59" s="16">
        <v>359</v>
      </c>
      <c r="K59" s="2">
        <v>344</v>
      </c>
      <c r="L59" s="16">
        <v>40.839769457136391</v>
      </c>
    </row>
    <row r="60" spans="1:21" x14ac:dyDescent="0.25">
      <c r="B60" t="s">
        <v>9</v>
      </c>
      <c r="C60">
        <v>0.31683168316831672</v>
      </c>
      <c r="D60">
        <v>22</v>
      </c>
      <c r="E60">
        <v>5</v>
      </c>
      <c r="F60">
        <v>0.2376237623761881</v>
      </c>
      <c r="H60" s="16" t="s">
        <v>9</v>
      </c>
      <c r="I60" s="16">
        <v>104.33983129754539</v>
      </c>
      <c r="J60" s="16">
        <v>361</v>
      </c>
      <c r="K60" s="2">
        <v>346</v>
      </c>
      <c r="L60" s="16">
        <v>35.710815475104255</v>
      </c>
    </row>
    <row r="61" spans="1:21" x14ac:dyDescent="0.25">
      <c r="B61" t="s">
        <v>10</v>
      </c>
      <c r="C61">
        <v>0.33716475095785436</v>
      </c>
      <c r="D61">
        <v>33</v>
      </c>
      <c r="E61">
        <v>15</v>
      </c>
      <c r="F61">
        <v>0.35249042145596832</v>
      </c>
      <c r="H61" s="16" t="s">
        <v>10</v>
      </c>
      <c r="I61" s="16">
        <v>110.48050453958506</v>
      </c>
      <c r="J61" s="16">
        <v>360</v>
      </c>
      <c r="K61" s="2">
        <v>342</v>
      </c>
      <c r="L61" s="16">
        <v>72.958287657125425</v>
      </c>
    </row>
    <row r="62" spans="1:21" x14ac:dyDescent="0.25">
      <c r="B62" t="s">
        <v>11</v>
      </c>
      <c r="C62">
        <v>0.33684210526315767</v>
      </c>
      <c r="D62">
        <v>23</v>
      </c>
      <c r="E62">
        <v>6</v>
      </c>
      <c r="F62">
        <v>0.25263157894733013</v>
      </c>
      <c r="H62" s="16" t="s">
        <v>11</v>
      </c>
      <c r="I62" s="16">
        <v>110.92971537950915</v>
      </c>
      <c r="J62" s="16">
        <v>362</v>
      </c>
      <c r="K62" s="2">
        <v>342</v>
      </c>
      <c r="L62" s="16">
        <v>40.653228536566644</v>
      </c>
    </row>
    <row r="63" spans="1:21" x14ac:dyDescent="0.25">
      <c r="B63" t="s">
        <v>12</v>
      </c>
      <c r="C63">
        <v>0.27210884353741494</v>
      </c>
      <c r="D63">
        <v>22</v>
      </c>
      <c r="E63">
        <v>4</v>
      </c>
      <c r="F63">
        <v>0.24489795918361779</v>
      </c>
      <c r="H63" s="16" t="s">
        <v>12</v>
      </c>
      <c r="I63" s="16">
        <v>89.611589804865332</v>
      </c>
      <c r="J63" s="16">
        <v>358</v>
      </c>
      <c r="K63" s="2">
        <v>341</v>
      </c>
      <c r="L63" s="16">
        <v>38.106372826323536</v>
      </c>
    </row>
    <row r="64" spans="1:21" x14ac:dyDescent="0.25">
      <c r="B64" t="s">
        <v>13</v>
      </c>
      <c r="C64">
        <v>0.26373626373626369</v>
      </c>
      <c r="D64">
        <v>21</v>
      </c>
      <c r="E64">
        <v>6</v>
      </c>
      <c r="F64">
        <v>0.26373626373629122</v>
      </c>
      <c r="H64" s="16" t="s">
        <v>13</v>
      </c>
      <c r="I64" s="16">
        <v>86.854310118561273</v>
      </c>
      <c r="J64" s="16">
        <v>359</v>
      </c>
      <c r="K64" s="2">
        <v>344</v>
      </c>
      <c r="L64" s="16">
        <v>44.310252120506334</v>
      </c>
    </row>
    <row r="65" spans="2:12" x14ac:dyDescent="0.25">
      <c r="B65" t="s">
        <v>14</v>
      </c>
      <c r="C65">
        <v>0.23809523809523805</v>
      </c>
      <c r="D65">
        <v>24</v>
      </c>
      <c r="E65">
        <v>7</v>
      </c>
      <c r="F65">
        <v>0.26190476190481604</v>
      </c>
      <c r="H65" s="16" t="s">
        <v>14</v>
      </c>
      <c r="I65" s="16">
        <v>78.316391079256789</v>
      </c>
      <c r="J65" s="16">
        <v>359</v>
      </c>
      <c r="K65" s="2">
        <v>341</v>
      </c>
      <c r="L65" s="16">
        <v>43.603972189127603</v>
      </c>
    </row>
    <row r="66" spans="2:12" x14ac:dyDescent="0.25">
      <c r="B66" t="s">
        <v>15</v>
      </c>
      <c r="C66">
        <v>0.23414634146341459</v>
      </c>
      <c r="D66">
        <v>27</v>
      </c>
      <c r="E66">
        <v>12</v>
      </c>
      <c r="F66">
        <v>0.29268292682922947</v>
      </c>
      <c r="H66" s="16" t="s">
        <v>15</v>
      </c>
      <c r="I66" s="16">
        <v>76.821563129168112</v>
      </c>
      <c r="J66" s="16">
        <v>361</v>
      </c>
      <c r="K66" s="2">
        <v>345</v>
      </c>
      <c r="L66" s="16">
        <v>53.482895913868106</v>
      </c>
    </row>
    <row r="67" spans="2:12" x14ac:dyDescent="0.25">
      <c r="B67" t="s">
        <v>16</v>
      </c>
      <c r="C67">
        <v>0.29090909090909117</v>
      </c>
      <c r="D67">
        <v>28</v>
      </c>
      <c r="E67">
        <v>11</v>
      </c>
      <c r="F67">
        <v>0.26666666666665151</v>
      </c>
      <c r="H67" s="16" t="s">
        <v>16</v>
      </c>
      <c r="I67" s="16">
        <v>94.907428502191436</v>
      </c>
      <c r="J67" s="16">
        <v>365</v>
      </c>
      <c r="K67" s="2">
        <v>341</v>
      </c>
      <c r="L67" s="16">
        <v>44.454418140176472</v>
      </c>
    </row>
    <row r="68" spans="2:12" x14ac:dyDescent="0.25">
      <c r="B68" t="s">
        <v>17</v>
      </c>
      <c r="C68">
        <v>0.31578947368421051</v>
      </c>
      <c r="D68">
        <v>28</v>
      </c>
      <c r="E68">
        <v>11</v>
      </c>
      <c r="F68">
        <v>0.33333333333337123</v>
      </c>
      <c r="H68" s="16" t="s">
        <v>17</v>
      </c>
      <c r="I68" s="16">
        <v>103.31230553670171</v>
      </c>
      <c r="J68" s="16">
        <v>362</v>
      </c>
      <c r="K68" s="2">
        <v>344</v>
      </c>
      <c r="L68" s="16">
        <v>66.50782006846373</v>
      </c>
    </row>
    <row r="69" spans="2:12" x14ac:dyDescent="0.25">
      <c r="B69" t="s">
        <v>18</v>
      </c>
      <c r="C69">
        <v>0.31578947367210281</v>
      </c>
      <c r="D69">
        <v>19</v>
      </c>
      <c r="E69">
        <v>4</v>
      </c>
      <c r="F69">
        <v>0.26315789472675988</v>
      </c>
      <c r="H69" s="16" t="s">
        <v>18</v>
      </c>
      <c r="I69" s="16">
        <v>103.04412502353887</v>
      </c>
      <c r="J69" s="16">
        <v>362</v>
      </c>
      <c r="K69" s="2">
        <v>341</v>
      </c>
      <c r="L69" s="16">
        <v>43.326046188227792</v>
      </c>
    </row>
    <row r="70" spans="2:12" x14ac:dyDescent="0.25">
      <c r="B70" t="s">
        <v>19</v>
      </c>
      <c r="C70">
        <v>0.3380281690140845</v>
      </c>
      <c r="D70">
        <v>30</v>
      </c>
      <c r="E70">
        <v>13</v>
      </c>
      <c r="F70">
        <v>0.37558685446015261</v>
      </c>
      <c r="H70" s="16" t="s">
        <v>19</v>
      </c>
      <c r="I70" s="16">
        <v>109.38060874348648</v>
      </c>
      <c r="J70" s="16">
        <v>362</v>
      </c>
      <c r="K70" s="2">
        <v>348</v>
      </c>
      <c r="L70" s="16">
        <v>78.989951716938435</v>
      </c>
    </row>
    <row r="71" spans="2:12" x14ac:dyDescent="0.25">
      <c r="B71" t="s">
        <v>20</v>
      </c>
      <c r="C71">
        <v>0.29629629628604764</v>
      </c>
      <c r="D71">
        <v>24</v>
      </c>
      <c r="E71">
        <v>9</v>
      </c>
      <c r="F71">
        <v>0.2962962962860729</v>
      </c>
      <c r="H71" s="16" t="s">
        <v>20</v>
      </c>
      <c r="I71" s="16">
        <v>96.145754083608367</v>
      </c>
      <c r="J71" s="16">
        <v>360</v>
      </c>
      <c r="K71" s="2">
        <v>342</v>
      </c>
      <c r="L71" s="16">
        <v>53.601696085709428</v>
      </c>
    </row>
    <row r="72" spans="2:12" x14ac:dyDescent="0.25">
      <c r="B72" t="s">
        <v>21</v>
      </c>
      <c r="C72">
        <v>0.30379746835443044</v>
      </c>
      <c r="D72">
        <v>27</v>
      </c>
      <c r="E72">
        <v>10</v>
      </c>
      <c r="F72">
        <v>0.25316455696201956</v>
      </c>
      <c r="H72" s="16" t="s">
        <v>21</v>
      </c>
      <c r="I72" s="16">
        <v>99.692242870747265</v>
      </c>
      <c r="J72" s="16">
        <v>357</v>
      </c>
      <c r="K72" s="2">
        <v>339</v>
      </c>
      <c r="L72" s="16">
        <v>40.532811060901622</v>
      </c>
    </row>
    <row r="73" spans="2:12" x14ac:dyDescent="0.25">
      <c r="B73" t="s">
        <v>22</v>
      </c>
      <c r="C73">
        <v>0.2608695652173913</v>
      </c>
      <c r="D73">
        <v>32</v>
      </c>
      <c r="E73">
        <v>19</v>
      </c>
      <c r="F73">
        <v>0.30434782608699606</v>
      </c>
      <c r="H73" s="16" t="s">
        <v>22</v>
      </c>
      <c r="I73" s="16">
        <v>85.421241530307356</v>
      </c>
      <c r="J73" s="16">
        <v>369</v>
      </c>
      <c r="K73" s="2">
        <v>354</v>
      </c>
      <c r="L73" s="16">
        <v>57.114057120637767</v>
      </c>
    </row>
    <row r="74" spans="2:12" x14ac:dyDescent="0.25">
      <c r="B74" t="s">
        <v>23</v>
      </c>
      <c r="C74">
        <v>0.23952095808383231</v>
      </c>
      <c r="D74">
        <v>30</v>
      </c>
      <c r="E74">
        <v>15</v>
      </c>
      <c r="F74">
        <v>0.28742514970059885</v>
      </c>
      <c r="H74" s="16" t="s">
        <v>23</v>
      </c>
      <c r="I74" s="16">
        <v>78.506881893699813</v>
      </c>
      <c r="J74" s="16">
        <v>365</v>
      </c>
      <c r="K74" s="2">
        <v>349</v>
      </c>
      <c r="L74" s="16">
        <v>51.66420027476704</v>
      </c>
    </row>
    <row r="75" spans="2:12" x14ac:dyDescent="0.25">
      <c r="B75" t="s">
        <v>24</v>
      </c>
      <c r="C75">
        <v>0.35164835162136665</v>
      </c>
      <c r="D75">
        <v>22</v>
      </c>
      <c r="E75">
        <v>7</v>
      </c>
      <c r="F75">
        <v>0.26373626371605496</v>
      </c>
      <c r="H75" s="16" t="s">
        <v>24</v>
      </c>
      <c r="I75" s="16">
        <v>114.74510625331772</v>
      </c>
      <c r="J75" s="16">
        <v>358</v>
      </c>
      <c r="K75" s="2">
        <v>340</v>
      </c>
      <c r="L75" s="16">
        <v>43.514771691933561</v>
      </c>
    </row>
    <row r="76" spans="2:12" x14ac:dyDescent="0.25">
      <c r="B76" t="s">
        <v>25</v>
      </c>
      <c r="C76">
        <v>0.22535211267605634</v>
      </c>
      <c r="D76">
        <v>29</v>
      </c>
      <c r="E76">
        <v>14</v>
      </c>
      <c r="F76">
        <v>0.28169014084505761</v>
      </c>
      <c r="H76" s="16" t="s">
        <v>25</v>
      </c>
      <c r="I76" s="16">
        <v>73.91810535912731</v>
      </c>
      <c r="J76" s="16">
        <v>365</v>
      </c>
      <c r="K76" s="2">
        <v>349</v>
      </c>
      <c r="L76" s="16">
        <v>49.853573701254049</v>
      </c>
    </row>
    <row r="77" spans="2:12" x14ac:dyDescent="0.25">
      <c r="E77" t="s">
        <v>49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435D-F2EA-47F4-9899-5AC080951CD4}">
  <dimension ref="B1:U115"/>
  <sheetViews>
    <sheetView zoomScale="98" zoomScaleNormal="98" workbookViewId="0"/>
  </sheetViews>
  <sheetFormatPr defaultColWidth="8.7109375" defaultRowHeight="15" x14ac:dyDescent="0.25"/>
  <cols>
    <col min="1" max="1" width="8.7109375" style="64"/>
    <col min="2" max="2" width="50.7109375" style="64" customWidth="1"/>
    <col min="3" max="3" width="8.7109375" style="64"/>
    <col min="4" max="4" width="12" style="64" bestFit="1" customWidth="1"/>
    <col min="5" max="5" width="10.7109375" style="64" customWidth="1"/>
    <col min="6" max="6" width="27.5703125" style="64" customWidth="1"/>
    <col min="7" max="22" width="8.7109375" style="64"/>
    <col min="23" max="23" width="12.7109375" style="64" customWidth="1"/>
    <col min="24" max="24" width="8.7109375" style="64"/>
    <col min="25" max="25" width="13.85546875" style="64" customWidth="1"/>
    <col min="26" max="16384" width="8.7109375" style="64"/>
  </cols>
  <sheetData>
    <row r="1" spans="2:21" x14ac:dyDescent="0.25">
      <c r="B1" s="64" t="s">
        <v>5699</v>
      </c>
      <c r="C1" s="69"/>
      <c r="D1" s="69" t="s">
        <v>5700</v>
      </c>
      <c r="E1" s="69"/>
      <c r="F1" s="69" t="s">
        <v>5701</v>
      </c>
      <c r="G1" s="77" t="s">
        <v>5702</v>
      </c>
      <c r="H1" s="77"/>
      <c r="I1" s="77"/>
      <c r="J1" s="77"/>
      <c r="K1" s="77"/>
      <c r="L1" s="77"/>
      <c r="M1" s="77"/>
      <c r="O1" s="77" t="s">
        <v>5703</v>
      </c>
      <c r="P1" s="77"/>
      <c r="Q1" s="77"/>
      <c r="R1" s="77"/>
      <c r="S1" s="77"/>
      <c r="T1" s="77"/>
      <c r="U1" s="77"/>
    </row>
    <row r="2" spans="2:21" x14ac:dyDescent="0.25">
      <c r="C2" s="69" t="s">
        <v>5704</v>
      </c>
      <c r="D2" s="69" t="s">
        <v>5705</v>
      </c>
      <c r="E2" s="69" t="s">
        <v>5706</v>
      </c>
      <c r="F2" s="69" t="s">
        <v>5707</v>
      </c>
      <c r="G2" s="69" t="s">
        <v>5708</v>
      </c>
      <c r="H2" s="69" t="s">
        <v>5709</v>
      </c>
      <c r="I2" s="69" t="s">
        <v>5710</v>
      </c>
      <c r="J2" s="69" t="s">
        <v>5711</v>
      </c>
      <c r="K2" s="69" t="s">
        <v>5712</v>
      </c>
      <c r="L2" s="69" t="s">
        <v>5713</v>
      </c>
      <c r="M2" s="69" t="s">
        <v>5714</v>
      </c>
      <c r="O2" s="69" t="s">
        <v>5708</v>
      </c>
      <c r="P2" s="69" t="s">
        <v>5709</v>
      </c>
      <c r="Q2" s="69" t="s">
        <v>5710</v>
      </c>
      <c r="R2" s="69" t="s">
        <v>5711</v>
      </c>
      <c r="S2" s="69" t="s">
        <v>5712</v>
      </c>
      <c r="T2" s="69" t="s">
        <v>5713</v>
      </c>
      <c r="U2" s="69" t="s">
        <v>5714</v>
      </c>
    </row>
    <row r="3" spans="2:21" x14ac:dyDescent="0.25">
      <c r="C3" s="69" t="s">
        <v>5715</v>
      </c>
      <c r="D3" s="69"/>
      <c r="E3" s="69" t="s">
        <v>843</v>
      </c>
      <c r="F3" s="69"/>
    </row>
    <row r="4" spans="2:21" x14ac:dyDescent="0.25">
      <c r="B4" s="42" t="s">
        <v>5716</v>
      </c>
      <c r="C4" s="69"/>
      <c r="E4" s="69"/>
      <c r="F4" s="69" t="s">
        <v>5717</v>
      </c>
    </row>
    <row r="5" spans="2:21" ht="18" x14ac:dyDescent="0.35">
      <c r="B5" s="70" t="s">
        <v>6250</v>
      </c>
      <c r="C5" s="69">
        <v>294.10000000000002</v>
      </c>
      <c r="D5" s="69">
        <f>E5/C5*1000</f>
        <v>2.3801428085685137</v>
      </c>
      <c r="E5" s="69">
        <v>0.7</v>
      </c>
      <c r="F5" s="69"/>
      <c r="G5" s="69">
        <v>6</v>
      </c>
      <c r="H5" s="69">
        <v>0</v>
      </c>
      <c r="I5" s="69">
        <v>0</v>
      </c>
      <c r="J5" s="69">
        <v>7</v>
      </c>
      <c r="K5" s="69">
        <v>3</v>
      </c>
      <c r="L5" s="69">
        <v>0</v>
      </c>
      <c r="M5" s="69">
        <v>0</v>
      </c>
      <c r="O5" s="64">
        <f>G5*$D5</f>
        <v>14.280856851411082</v>
      </c>
      <c r="P5" s="64">
        <f t="shared" ref="P5:U6" si="0">H5*$D5</f>
        <v>0</v>
      </c>
      <c r="Q5" s="64">
        <f t="shared" si="0"/>
        <v>0</v>
      </c>
      <c r="R5" s="64">
        <f t="shared" si="0"/>
        <v>16.660999659979595</v>
      </c>
      <c r="S5" s="64">
        <f t="shared" si="0"/>
        <v>7.140428425705541</v>
      </c>
      <c r="T5" s="64">
        <f t="shared" si="0"/>
        <v>0</v>
      </c>
      <c r="U5" s="64">
        <f t="shared" si="0"/>
        <v>0</v>
      </c>
    </row>
    <row r="6" spans="2:21" ht="18" x14ac:dyDescent="0.35">
      <c r="B6" s="64" t="s">
        <v>5718</v>
      </c>
      <c r="C6" s="69">
        <v>416.2</v>
      </c>
      <c r="D6" s="69">
        <f>E6/C6*1000</f>
        <v>0.24026910139356081</v>
      </c>
      <c r="E6" s="69">
        <v>0.1</v>
      </c>
      <c r="F6" s="69"/>
      <c r="G6" s="69">
        <v>10</v>
      </c>
      <c r="H6" s="69">
        <v>2</v>
      </c>
      <c r="I6" s="69">
        <v>0</v>
      </c>
      <c r="J6" s="69">
        <v>8</v>
      </c>
      <c r="K6" s="69">
        <v>4</v>
      </c>
      <c r="L6" s="69">
        <v>0</v>
      </c>
      <c r="M6" s="69">
        <v>0</v>
      </c>
      <c r="O6" s="64">
        <f>G6*$D6</f>
        <v>2.4026910139356081</v>
      </c>
      <c r="P6" s="64">
        <f t="shared" si="0"/>
        <v>0.48053820278712162</v>
      </c>
      <c r="Q6" s="64">
        <f t="shared" si="0"/>
        <v>0</v>
      </c>
      <c r="R6" s="64">
        <f t="shared" si="0"/>
        <v>1.9221528111484865</v>
      </c>
      <c r="S6" s="64">
        <f t="shared" si="0"/>
        <v>0.96107640557424323</v>
      </c>
      <c r="T6" s="64">
        <f t="shared" si="0"/>
        <v>0</v>
      </c>
      <c r="U6" s="64">
        <f t="shared" si="0"/>
        <v>0</v>
      </c>
    </row>
    <row r="7" spans="2:21" x14ac:dyDescent="0.25">
      <c r="B7" s="43" t="s">
        <v>6126</v>
      </c>
      <c r="C7" s="44" t="s">
        <v>5719</v>
      </c>
      <c r="D7" s="44" t="s">
        <v>5719</v>
      </c>
      <c r="E7" s="69">
        <v>1.7</v>
      </c>
      <c r="F7" s="69"/>
    </row>
    <row r="8" spans="2:21" x14ac:dyDescent="0.25">
      <c r="C8" s="69"/>
      <c r="D8" s="69"/>
      <c r="E8" s="69"/>
      <c r="F8" s="69"/>
    </row>
    <row r="9" spans="2:21" x14ac:dyDescent="0.25">
      <c r="B9" s="42" t="s">
        <v>5720</v>
      </c>
      <c r="C9" s="69"/>
      <c r="D9" s="69"/>
      <c r="E9" s="69"/>
      <c r="F9" s="69" t="s">
        <v>5721</v>
      </c>
    </row>
    <row r="10" spans="2:21" x14ac:dyDescent="0.25">
      <c r="B10" s="43" t="s">
        <v>5722</v>
      </c>
      <c r="C10" s="44" t="s">
        <v>5719</v>
      </c>
      <c r="D10" s="44" t="s">
        <v>5719</v>
      </c>
      <c r="E10" s="69" t="s">
        <v>5723</v>
      </c>
      <c r="F10" s="69"/>
      <c r="G10" s="64" t="s">
        <v>6251</v>
      </c>
    </row>
    <row r="11" spans="2:21" x14ac:dyDescent="0.25">
      <c r="C11" s="69"/>
      <c r="D11" s="69"/>
      <c r="E11" s="69"/>
      <c r="F11" s="69"/>
    </row>
    <row r="12" spans="2:21" x14ac:dyDescent="0.25">
      <c r="B12" s="42" t="s">
        <v>5724</v>
      </c>
      <c r="C12" s="69"/>
      <c r="D12" s="69"/>
      <c r="E12" s="69"/>
      <c r="F12" s="69" t="s">
        <v>5725</v>
      </c>
    </row>
    <row r="13" spans="2:21" x14ac:dyDescent="0.25">
      <c r="B13" s="43" t="s">
        <v>5726</v>
      </c>
      <c r="C13" s="44" t="s">
        <v>5719</v>
      </c>
      <c r="D13" s="44" t="s">
        <v>5719</v>
      </c>
      <c r="E13" s="69" t="s">
        <v>5723</v>
      </c>
      <c r="F13" s="69"/>
      <c r="G13" s="64" t="s">
        <v>6251</v>
      </c>
    </row>
    <row r="14" spans="2:21" x14ac:dyDescent="0.25">
      <c r="C14" s="69"/>
      <c r="D14" s="69"/>
      <c r="E14" s="69"/>
      <c r="F14" s="69"/>
    </row>
    <row r="15" spans="2:21" ht="18" x14ac:dyDescent="0.35">
      <c r="B15" s="42" t="s">
        <v>6252</v>
      </c>
      <c r="C15" s="69"/>
      <c r="D15" s="69"/>
      <c r="E15" s="69"/>
      <c r="F15" s="69" t="s">
        <v>5727</v>
      </c>
    </row>
    <row r="16" spans="2:21" ht="18" x14ac:dyDescent="0.35">
      <c r="B16" s="70" t="s">
        <v>6253</v>
      </c>
      <c r="C16" s="69">
        <v>136.09</v>
      </c>
      <c r="D16" s="69">
        <f>E16/C16*1000</f>
        <v>42.2</v>
      </c>
      <c r="E16" s="69">
        <f>68.045*2*0.0422</f>
        <v>5.742998</v>
      </c>
      <c r="F16" s="69" t="s">
        <v>5728</v>
      </c>
      <c r="G16" s="69">
        <v>0</v>
      </c>
      <c r="H16" s="69">
        <v>0</v>
      </c>
      <c r="I16" s="69">
        <v>1</v>
      </c>
      <c r="J16" s="69">
        <v>4</v>
      </c>
      <c r="K16" s="69">
        <v>0</v>
      </c>
      <c r="L16" s="69">
        <v>0</v>
      </c>
      <c r="M16" s="69">
        <v>1</v>
      </c>
      <c r="O16" s="64">
        <f>G16*$D16</f>
        <v>0</v>
      </c>
      <c r="P16" s="64">
        <f t="shared" ref="P16:U16" si="1">H16*$D16</f>
        <v>0</v>
      </c>
      <c r="Q16" s="64">
        <f t="shared" si="1"/>
        <v>42.2</v>
      </c>
      <c r="R16" s="64">
        <f t="shared" si="1"/>
        <v>168.8</v>
      </c>
      <c r="S16" s="64">
        <f t="shared" si="1"/>
        <v>0</v>
      </c>
      <c r="T16" s="64">
        <f t="shared" si="1"/>
        <v>0</v>
      </c>
      <c r="U16" s="64">
        <f t="shared" si="1"/>
        <v>42.2</v>
      </c>
    </row>
    <row r="17" spans="2:21" x14ac:dyDescent="0.25">
      <c r="C17" s="69"/>
      <c r="D17" s="69"/>
      <c r="E17" s="69"/>
      <c r="F17" s="69"/>
    </row>
    <row r="18" spans="2:21" ht="18" x14ac:dyDescent="0.35">
      <c r="B18" s="42" t="s">
        <v>6254</v>
      </c>
      <c r="C18" s="69"/>
      <c r="D18" s="69"/>
      <c r="E18" s="69"/>
      <c r="F18" s="69" t="s">
        <v>5729</v>
      </c>
    </row>
    <row r="19" spans="2:21" ht="18" x14ac:dyDescent="0.35">
      <c r="B19" s="70" t="s">
        <v>6255</v>
      </c>
      <c r="C19" s="69">
        <v>141.96</v>
      </c>
      <c r="D19" s="69">
        <f>E19/C19*1000</f>
        <v>57.81628627782473</v>
      </c>
      <c r="E19" s="69">
        <f>71*2*0.0578</f>
        <v>8.2075999999999993</v>
      </c>
      <c r="F19" s="69" t="s">
        <v>5730</v>
      </c>
      <c r="G19" s="69">
        <v>0</v>
      </c>
      <c r="H19" s="69">
        <v>0</v>
      </c>
      <c r="I19" s="69">
        <v>1</v>
      </c>
      <c r="J19" s="69">
        <v>4</v>
      </c>
      <c r="K19" s="69">
        <v>0</v>
      </c>
      <c r="L19" s="69">
        <v>0</v>
      </c>
      <c r="M19" s="69">
        <v>0</v>
      </c>
      <c r="O19" s="64">
        <f>G19*$D19</f>
        <v>0</v>
      </c>
      <c r="P19" s="64">
        <f t="shared" ref="P19:U19" si="2">H19*$D19</f>
        <v>0</v>
      </c>
      <c r="Q19" s="64">
        <f t="shared" si="2"/>
        <v>57.81628627782473</v>
      </c>
      <c r="R19" s="64">
        <f t="shared" si="2"/>
        <v>231.26514511129892</v>
      </c>
      <c r="S19" s="64">
        <f t="shared" si="2"/>
        <v>0</v>
      </c>
      <c r="T19" s="64">
        <f t="shared" si="2"/>
        <v>0</v>
      </c>
      <c r="U19" s="64">
        <f t="shared" si="2"/>
        <v>0</v>
      </c>
    </row>
    <row r="20" spans="2:21" x14ac:dyDescent="0.25">
      <c r="B20" s="43"/>
      <c r="C20" s="69"/>
      <c r="D20" s="69"/>
      <c r="E20" s="69"/>
      <c r="F20" s="69"/>
      <c r="G20" s="69"/>
      <c r="H20" s="69"/>
      <c r="I20" s="69"/>
      <c r="J20" s="69"/>
      <c r="K20" s="69"/>
      <c r="L20" s="69"/>
      <c r="M20" s="69"/>
    </row>
    <row r="21" spans="2:21" x14ac:dyDescent="0.25">
      <c r="B21" s="42" t="s">
        <v>5736</v>
      </c>
      <c r="C21" s="69"/>
      <c r="D21" s="69"/>
      <c r="E21" s="69"/>
      <c r="F21" s="71" t="s">
        <v>5737</v>
      </c>
      <c r="G21" s="69"/>
      <c r="H21" s="69"/>
      <c r="I21" s="69"/>
      <c r="J21" s="69"/>
      <c r="K21" s="69"/>
      <c r="L21" s="69"/>
      <c r="M21" s="69"/>
      <c r="N21" s="69"/>
    </row>
    <row r="22" spans="2:21" ht="18" x14ac:dyDescent="0.35">
      <c r="B22" s="70" t="s">
        <v>6256</v>
      </c>
      <c r="C22" s="69">
        <v>146.15</v>
      </c>
      <c r="D22" s="69">
        <f t="shared" ref="D22" si="3">E22/C22*1000</f>
        <v>9.9897365720150524E-2</v>
      </c>
      <c r="E22" s="69">
        <f>1.46*0.01</f>
        <v>1.46E-2</v>
      </c>
      <c r="F22" s="69" t="s">
        <v>5738</v>
      </c>
      <c r="G22" s="69">
        <v>5</v>
      </c>
      <c r="H22" s="69">
        <v>2</v>
      </c>
      <c r="I22" s="69">
        <v>0</v>
      </c>
      <c r="J22" s="69">
        <v>3</v>
      </c>
      <c r="K22" s="69">
        <v>0</v>
      </c>
      <c r="L22" s="69">
        <v>0</v>
      </c>
      <c r="M22" s="69">
        <v>0</v>
      </c>
      <c r="N22" s="69"/>
      <c r="O22" s="64">
        <f>G22*$D22</f>
        <v>0.49948682860075261</v>
      </c>
      <c r="P22" s="64">
        <f t="shared" ref="P22:U22" si="4">H22*$D22</f>
        <v>0.19979473144030105</v>
      </c>
      <c r="Q22" s="64">
        <f t="shared" si="4"/>
        <v>0</v>
      </c>
      <c r="R22" s="64">
        <f t="shared" si="4"/>
        <v>0.29969209716045159</v>
      </c>
      <c r="S22" s="64">
        <f t="shared" si="4"/>
        <v>0</v>
      </c>
      <c r="T22" s="64">
        <f t="shared" si="4"/>
        <v>0</v>
      </c>
      <c r="U22" s="64">
        <f t="shared" si="4"/>
        <v>0</v>
      </c>
    </row>
    <row r="23" spans="2:21" x14ac:dyDescent="0.25">
      <c r="C23" s="69"/>
      <c r="D23" s="69"/>
      <c r="E23" s="69"/>
      <c r="F23" s="69"/>
    </row>
    <row r="24" spans="2:21" x14ac:dyDescent="0.25">
      <c r="B24" s="42" t="s">
        <v>5731</v>
      </c>
      <c r="C24" s="69"/>
      <c r="D24" s="69"/>
      <c r="E24" s="69"/>
      <c r="F24" s="69" t="s">
        <v>5732</v>
      </c>
    </row>
    <row r="25" spans="2:21" ht="18" x14ac:dyDescent="0.35">
      <c r="B25" s="72" t="s">
        <v>6257</v>
      </c>
      <c r="C25" s="69">
        <v>135.13</v>
      </c>
      <c r="D25" s="69">
        <f>E25/C25*1000</f>
        <v>0.14800562421372013</v>
      </c>
      <c r="E25" s="69">
        <f>2*0.01</f>
        <v>0.02</v>
      </c>
      <c r="F25" s="69" t="s">
        <v>5733</v>
      </c>
      <c r="G25" s="69">
        <v>5</v>
      </c>
      <c r="H25" s="69">
        <v>5</v>
      </c>
      <c r="I25" s="69">
        <v>0</v>
      </c>
      <c r="J25" s="69">
        <v>0</v>
      </c>
      <c r="K25" s="69">
        <v>0</v>
      </c>
      <c r="L25" s="69">
        <v>0</v>
      </c>
      <c r="M25" s="69">
        <v>0</v>
      </c>
      <c r="O25" s="64">
        <f>G25*$D25</f>
        <v>0.74002812106860061</v>
      </c>
      <c r="P25" s="64">
        <f t="shared" ref="P25:U28" si="5">H25*$D25</f>
        <v>0.74002812106860061</v>
      </c>
      <c r="Q25" s="64">
        <f t="shared" si="5"/>
        <v>0</v>
      </c>
      <c r="R25" s="64">
        <f t="shared" si="5"/>
        <v>0</v>
      </c>
      <c r="S25" s="64">
        <f t="shared" si="5"/>
        <v>0</v>
      </c>
      <c r="T25" s="64">
        <f t="shared" si="5"/>
        <v>0</v>
      </c>
      <c r="U25" s="64">
        <f t="shared" si="5"/>
        <v>0</v>
      </c>
    </row>
    <row r="26" spans="2:21" ht="18" x14ac:dyDescent="0.35">
      <c r="B26" s="64" t="s">
        <v>5734</v>
      </c>
      <c r="C26" s="69">
        <v>112.09</v>
      </c>
      <c r="D26" s="69">
        <f t="shared" ref="D26:D28" si="6">E26/C26*1000</f>
        <v>0.1784280488892854</v>
      </c>
      <c r="E26" s="69">
        <f t="shared" ref="E26:E28" si="7">2*0.01</f>
        <v>0.02</v>
      </c>
      <c r="F26" s="69" t="s">
        <v>5733</v>
      </c>
      <c r="G26" s="69">
        <v>4</v>
      </c>
      <c r="H26" s="69">
        <v>2</v>
      </c>
      <c r="I26" s="69">
        <v>0</v>
      </c>
      <c r="J26" s="69">
        <v>2</v>
      </c>
      <c r="K26" s="69">
        <v>0</v>
      </c>
      <c r="L26" s="69">
        <v>0</v>
      </c>
      <c r="M26" s="69">
        <v>0</v>
      </c>
      <c r="O26" s="64">
        <f>G26*$D26</f>
        <v>0.7137121955571416</v>
      </c>
      <c r="P26" s="64">
        <f t="shared" si="5"/>
        <v>0.3568560977785708</v>
      </c>
      <c r="Q26" s="64">
        <f t="shared" si="5"/>
        <v>0</v>
      </c>
      <c r="R26" s="64">
        <f t="shared" si="5"/>
        <v>0.3568560977785708</v>
      </c>
      <c r="S26" s="64">
        <f t="shared" si="5"/>
        <v>0</v>
      </c>
      <c r="T26" s="64">
        <f t="shared" si="5"/>
        <v>0</v>
      </c>
      <c r="U26" s="64">
        <f t="shared" si="5"/>
        <v>0</v>
      </c>
    </row>
    <row r="27" spans="2:21" ht="18" x14ac:dyDescent="0.35">
      <c r="B27" s="70" t="s">
        <v>6258</v>
      </c>
      <c r="C27" s="69">
        <v>111.1</v>
      </c>
      <c r="D27" s="69">
        <f t="shared" si="6"/>
        <v>0.18001800180018004</v>
      </c>
      <c r="E27" s="69">
        <f t="shared" si="7"/>
        <v>0.02</v>
      </c>
      <c r="F27" s="69" t="s">
        <v>5733</v>
      </c>
      <c r="G27" s="69">
        <v>4</v>
      </c>
      <c r="H27" s="69">
        <v>3</v>
      </c>
      <c r="I27" s="69">
        <v>0</v>
      </c>
      <c r="J27" s="69">
        <v>1</v>
      </c>
      <c r="K27" s="69">
        <v>0</v>
      </c>
      <c r="L27" s="69">
        <v>0</v>
      </c>
      <c r="M27" s="69">
        <v>0</v>
      </c>
      <c r="O27" s="64">
        <f>G27*$D27</f>
        <v>0.72007200720072018</v>
      </c>
      <c r="P27" s="64">
        <f t="shared" si="5"/>
        <v>0.54005400540054016</v>
      </c>
      <c r="Q27" s="64">
        <f t="shared" si="5"/>
        <v>0</v>
      </c>
      <c r="R27" s="64">
        <f t="shared" si="5"/>
        <v>0.18001800180018004</v>
      </c>
      <c r="S27" s="64">
        <f t="shared" si="5"/>
        <v>0</v>
      </c>
      <c r="T27" s="64">
        <f t="shared" si="5"/>
        <v>0</v>
      </c>
      <c r="U27" s="64">
        <f t="shared" si="5"/>
        <v>0</v>
      </c>
    </row>
    <row r="28" spans="2:21" ht="18" x14ac:dyDescent="0.35">
      <c r="B28" s="64" t="s">
        <v>5735</v>
      </c>
      <c r="C28" s="69">
        <v>151.13</v>
      </c>
      <c r="D28" s="69">
        <f t="shared" si="6"/>
        <v>0.1323363991265798</v>
      </c>
      <c r="E28" s="69">
        <f t="shared" si="7"/>
        <v>0.02</v>
      </c>
      <c r="F28" s="69" t="s">
        <v>5733</v>
      </c>
      <c r="G28" s="69">
        <v>5</v>
      </c>
      <c r="H28" s="69">
        <v>5</v>
      </c>
      <c r="I28" s="69">
        <v>0</v>
      </c>
      <c r="J28" s="69">
        <v>1</v>
      </c>
      <c r="K28" s="69">
        <v>0</v>
      </c>
      <c r="L28" s="69">
        <v>0</v>
      </c>
      <c r="M28" s="69">
        <v>0</v>
      </c>
      <c r="O28" s="64">
        <f>G28*$D28</f>
        <v>0.66168199563289898</v>
      </c>
      <c r="P28" s="64">
        <f t="shared" si="5"/>
        <v>0.66168199563289898</v>
      </c>
      <c r="Q28" s="64">
        <f t="shared" si="5"/>
        <v>0</v>
      </c>
      <c r="R28" s="64">
        <f t="shared" si="5"/>
        <v>0.1323363991265798</v>
      </c>
      <c r="S28" s="64">
        <f t="shared" si="5"/>
        <v>0</v>
      </c>
      <c r="T28" s="64">
        <f t="shared" si="5"/>
        <v>0</v>
      </c>
      <c r="U28" s="64">
        <f t="shared" si="5"/>
        <v>0</v>
      </c>
    </row>
    <row r="29" spans="2:21" x14ac:dyDescent="0.25">
      <c r="B29" s="43"/>
      <c r="C29" s="69"/>
      <c r="D29" s="69"/>
      <c r="E29" s="69"/>
      <c r="F29" s="69"/>
    </row>
    <row r="30" spans="2:21" x14ac:dyDescent="0.25">
      <c r="B30" s="42" t="s">
        <v>5739</v>
      </c>
      <c r="C30" s="69"/>
      <c r="D30" s="69"/>
      <c r="E30" s="69"/>
      <c r="F30" s="69" t="s">
        <v>5740</v>
      </c>
    </row>
    <row r="31" spans="2:21" ht="18" x14ac:dyDescent="0.35">
      <c r="B31" s="70" t="s">
        <v>6259</v>
      </c>
      <c r="C31" s="69">
        <v>1355.47</v>
      </c>
      <c r="D31" s="69">
        <f t="shared" ref="D31" si="8">E31/C31*1000</f>
        <v>1.4755029620721963E-7</v>
      </c>
      <c r="E31" s="45">
        <f>0.02*0.00001</f>
        <v>2.0000000000000002E-7</v>
      </c>
      <c r="F31" s="69" t="s">
        <v>5741</v>
      </c>
      <c r="G31" s="69">
        <v>63</v>
      </c>
      <c r="H31" s="69">
        <v>14</v>
      </c>
      <c r="I31" s="69">
        <v>1</v>
      </c>
      <c r="J31" s="69">
        <v>14</v>
      </c>
      <c r="K31" s="69">
        <v>0</v>
      </c>
      <c r="L31" s="69">
        <v>0</v>
      </c>
      <c r="M31" s="69">
        <v>0</v>
      </c>
      <c r="O31" s="64">
        <f>G31*$D31</f>
        <v>9.2956686610548364E-6</v>
      </c>
      <c r="P31" s="64">
        <f t="shared" ref="P31:U31" si="9">H31*$D31</f>
        <v>2.0657041469010749E-6</v>
      </c>
      <c r="Q31" s="64">
        <f t="shared" si="9"/>
        <v>1.4755029620721963E-7</v>
      </c>
      <c r="R31" s="64">
        <f t="shared" si="9"/>
        <v>2.0657041469010749E-6</v>
      </c>
      <c r="S31" s="64">
        <f t="shared" si="9"/>
        <v>0</v>
      </c>
      <c r="T31" s="64">
        <f t="shared" si="9"/>
        <v>0</v>
      </c>
      <c r="U31" s="64">
        <f t="shared" si="9"/>
        <v>0</v>
      </c>
    </row>
    <row r="32" spans="2:21" x14ac:dyDescent="0.25">
      <c r="C32" s="69"/>
      <c r="D32" s="69"/>
      <c r="E32" s="69"/>
      <c r="F32" s="69"/>
    </row>
    <row r="33" spans="2:21" x14ac:dyDescent="0.25">
      <c r="B33" s="42" t="s">
        <v>5742</v>
      </c>
      <c r="C33" s="69"/>
      <c r="D33" s="69"/>
      <c r="E33" s="69"/>
      <c r="F33" s="69" t="s">
        <v>5743</v>
      </c>
    </row>
    <row r="34" spans="2:21" ht="18" x14ac:dyDescent="0.35">
      <c r="B34" s="70" t="s">
        <v>6260</v>
      </c>
      <c r="C34" s="69">
        <v>278.02</v>
      </c>
      <c r="D34" s="69">
        <f t="shared" ref="D34:D35" si="10">E34/C34*1000</f>
        <v>1.0071217897992951E-2</v>
      </c>
      <c r="E34" s="45">
        <f>28*0.0001</f>
        <v>2.8E-3</v>
      </c>
      <c r="F34" s="69" t="s">
        <v>5744</v>
      </c>
      <c r="G34" s="69">
        <v>0</v>
      </c>
      <c r="H34" s="69">
        <v>0</v>
      </c>
      <c r="I34" s="69">
        <v>0</v>
      </c>
      <c r="J34" s="69">
        <v>0</v>
      </c>
      <c r="K34" s="69">
        <v>0</v>
      </c>
      <c r="L34" s="69">
        <v>0</v>
      </c>
      <c r="M34" s="69">
        <v>0</v>
      </c>
      <c r="O34" s="64">
        <f>G34*$D34</f>
        <v>0</v>
      </c>
      <c r="P34" s="64">
        <f t="shared" ref="P34:U35" si="11">H34*$D34</f>
        <v>0</v>
      </c>
      <c r="Q34" s="64">
        <f t="shared" si="11"/>
        <v>0</v>
      </c>
      <c r="R34" s="64">
        <f t="shared" si="11"/>
        <v>0</v>
      </c>
      <c r="S34" s="64">
        <f t="shared" si="11"/>
        <v>0</v>
      </c>
      <c r="T34" s="64">
        <f t="shared" si="11"/>
        <v>0</v>
      </c>
      <c r="U34" s="64">
        <f t="shared" si="11"/>
        <v>0</v>
      </c>
    </row>
    <row r="35" spans="2:21" ht="18" x14ac:dyDescent="0.35">
      <c r="B35" s="64" t="s">
        <v>5745</v>
      </c>
      <c r="C35" s="69">
        <v>237.93</v>
      </c>
      <c r="D35" s="69">
        <f t="shared" si="10"/>
        <v>5.0435001891312574E-5</v>
      </c>
      <c r="E35" s="45">
        <f>0.12*0.0001</f>
        <v>1.2E-5</v>
      </c>
      <c r="F35" s="69" t="s">
        <v>5746</v>
      </c>
      <c r="G35" s="69">
        <v>0</v>
      </c>
      <c r="H35" s="69">
        <v>0</v>
      </c>
      <c r="I35" s="69">
        <v>0</v>
      </c>
      <c r="J35" s="69">
        <v>0</v>
      </c>
      <c r="K35" s="69">
        <v>0</v>
      </c>
      <c r="L35" s="69">
        <v>0</v>
      </c>
      <c r="M35" s="69">
        <v>0</v>
      </c>
      <c r="O35" s="64">
        <f>G35*$D35</f>
        <v>0</v>
      </c>
      <c r="P35" s="64">
        <f t="shared" si="11"/>
        <v>0</v>
      </c>
      <c r="Q35" s="64">
        <f t="shared" si="11"/>
        <v>0</v>
      </c>
      <c r="R35" s="64">
        <f t="shared" si="11"/>
        <v>0</v>
      </c>
      <c r="S35" s="64">
        <f t="shared" si="11"/>
        <v>0</v>
      </c>
      <c r="T35" s="64">
        <f t="shared" si="11"/>
        <v>0</v>
      </c>
      <c r="U35" s="64">
        <f t="shared" si="11"/>
        <v>0</v>
      </c>
    </row>
    <row r="36" spans="2:21" x14ac:dyDescent="0.25">
      <c r="B36" s="43"/>
      <c r="C36" s="69"/>
      <c r="D36" s="69"/>
      <c r="E36" s="69"/>
      <c r="F36" s="69"/>
    </row>
    <row r="37" spans="2:21" x14ac:dyDescent="0.25">
      <c r="B37" s="42" t="s">
        <v>5747</v>
      </c>
      <c r="C37" s="69"/>
      <c r="D37" s="69"/>
      <c r="E37" s="69"/>
      <c r="F37" s="69" t="s">
        <v>5748</v>
      </c>
    </row>
    <row r="38" spans="2:21" ht="18" x14ac:dyDescent="0.35">
      <c r="B38" s="70" t="s">
        <v>6261</v>
      </c>
      <c r="C38" s="69">
        <v>180.16</v>
      </c>
      <c r="D38" s="69">
        <f t="shared" ref="D38" si="12">E38/C38*1000</f>
        <v>22.202486678507995</v>
      </c>
      <c r="E38" s="69">
        <f>40*5*0.02</f>
        <v>4</v>
      </c>
      <c r="F38" s="69" t="s">
        <v>5749</v>
      </c>
      <c r="G38" s="69">
        <v>6</v>
      </c>
      <c r="H38" s="69">
        <v>0</v>
      </c>
      <c r="I38" s="69">
        <v>0</v>
      </c>
      <c r="J38" s="69">
        <v>6</v>
      </c>
      <c r="K38" s="69">
        <v>0</v>
      </c>
      <c r="L38" s="69">
        <v>0</v>
      </c>
      <c r="M38" s="69">
        <v>0</v>
      </c>
      <c r="O38" s="64">
        <f>G38*$D38</f>
        <v>133.21492007104797</v>
      </c>
      <c r="P38" s="64">
        <f t="shared" ref="P38:U38" si="13">H38*$D38</f>
        <v>0</v>
      </c>
      <c r="Q38" s="64">
        <f t="shared" si="13"/>
        <v>0</v>
      </c>
      <c r="R38" s="64">
        <f t="shared" si="13"/>
        <v>133.21492007104797</v>
      </c>
      <c r="S38" s="64">
        <f t="shared" si="13"/>
        <v>0</v>
      </c>
      <c r="T38" s="64">
        <f t="shared" si="13"/>
        <v>0</v>
      </c>
      <c r="U38" s="64">
        <f t="shared" si="13"/>
        <v>0</v>
      </c>
    </row>
    <row r="41" spans="2:21" x14ac:dyDescent="0.25">
      <c r="B41" s="5" t="s">
        <v>6262</v>
      </c>
      <c r="G41" s="69" t="s">
        <v>5708</v>
      </c>
      <c r="H41" s="69" t="s">
        <v>5709</v>
      </c>
      <c r="I41" s="69" t="s">
        <v>5710</v>
      </c>
      <c r="J41" s="69" t="s">
        <v>5711</v>
      </c>
      <c r="K41" s="69" t="s">
        <v>5712</v>
      </c>
      <c r="L41" s="69" t="s">
        <v>5713</v>
      </c>
      <c r="M41" s="69" t="s">
        <v>5714</v>
      </c>
    </row>
    <row r="42" spans="2:21" x14ac:dyDescent="0.25">
      <c r="B42" s="68"/>
    </row>
    <row r="43" spans="2:21" x14ac:dyDescent="0.25">
      <c r="B43" s="68"/>
    </row>
    <row r="44" spans="2:21" x14ac:dyDescent="0.25">
      <c r="B44" s="67" t="s">
        <v>6249</v>
      </c>
      <c r="C44" s="64" t="s">
        <v>5750</v>
      </c>
      <c r="D44" s="64" t="s">
        <v>5705</v>
      </c>
      <c r="E44" s="64" t="s">
        <v>5751</v>
      </c>
    </row>
    <row r="45" spans="2:21" x14ac:dyDescent="0.25">
      <c r="B45" s="73" t="s">
        <v>6263</v>
      </c>
    </row>
    <row r="46" spans="2:21" x14ac:dyDescent="0.25">
      <c r="B46" s="74" t="s">
        <v>5752</v>
      </c>
      <c r="G46" s="69"/>
      <c r="H46" s="69"/>
      <c r="I46" s="69"/>
      <c r="J46" s="69"/>
      <c r="K46" s="69"/>
      <c r="L46" s="69"/>
      <c r="M46" s="69"/>
      <c r="N46" s="69"/>
    </row>
    <row r="47" spans="2:21" x14ac:dyDescent="0.25">
      <c r="B47" s="64" t="s">
        <v>6264</v>
      </c>
      <c r="C47" s="75" t="s">
        <v>6265</v>
      </c>
      <c r="D47" s="76">
        <f>(0.000005/244.31)*1000</f>
        <v>2.0465801645450455E-5</v>
      </c>
      <c r="E47" s="64">
        <f>0.000002*2.5</f>
        <v>4.9999999999999996E-6</v>
      </c>
      <c r="F47" s="64" t="s">
        <v>5753</v>
      </c>
      <c r="G47" s="69">
        <v>10</v>
      </c>
      <c r="H47" s="69">
        <v>2</v>
      </c>
      <c r="I47" s="69">
        <v>0</v>
      </c>
      <c r="J47" s="69">
        <v>3</v>
      </c>
      <c r="K47" s="69">
        <v>0</v>
      </c>
      <c r="L47" s="69">
        <v>1</v>
      </c>
      <c r="M47" s="69">
        <v>0</v>
      </c>
      <c r="N47" s="69"/>
      <c r="O47" s="64">
        <f t="shared" ref="O47:U47" si="14">G47*$D46</f>
        <v>0</v>
      </c>
      <c r="P47" s="64">
        <f t="shared" si="14"/>
        <v>0</v>
      </c>
      <c r="Q47" s="64">
        <f t="shared" si="14"/>
        <v>0</v>
      </c>
      <c r="R47" s="64">
        <f t="shared" si="14"/>
        <v>0</v>
      </c>
      <c r="S47" s="64">
        <f t="shared" si="14"/>
        <v>0</v>
      </c>
      <c r="T47" s="64">
        <f t="shared" si="14"/>
        <v>0</v>
      </c>
      <c r="U47" s="64">
        <f t="shared" si="14"/>
        <v>0</v>
      </c>
    </row>
    <row r="48" spans="2:21" x14ac:dyDescent="0.25">
      <c r="B48" s="20" t="s">
        <v>6266</v>
      </c>
      <c r="C48" s="76">
        <v>476.53208000000001</v>
      </c>
      <c r="D48" s="76">
        <f t="shared" ref="D48:D56" si="15">(E48/C48)*1000</f>
        <v>2.098494607120679E-3</v>
      </c>
      <c r="E48" s="64">
        <f>0.0004*2.5</f>
        <v>1E-3</v>
      </c>
      <c r="F48" s="64" t="s">
        <v>5754</v>
      </c>
      <c r="G48" s="69">
        <v>18</v>
      </c>
      <c r="H48" s="69">
        <v>2</v>
      </c>
      <c r="I48" s="69">
        <v>0</v>
      </c>
      <c r="J48" s="69">
        <v>10</v>
      </c>
      <c r="K48" s="69">
        <v>0</v>
      </c>
      <c r="L48" s="69">
        <v>0</v>
      </c>
      <c r="M48" s="69">
        <v>0</v>
      </c>
      <c r="N48" s="69"/>
      <c r="O48" s="64">
        <f t="shared" ref="O48:U56" si="16">G48*$D48</f>
        <v>3.7772902928172224E-2</v>
      </c>
      <c r="P48" s="64">
        <f t="shared" si="16"/>
        <v>4.1969892142413581E-3</v>
      </c>
      <c r="Q48" s="64">
        <f t="shared" si="16"/>
        <v>0</v>
      </c>
      <c r="R48" s="64">
        <f t="shared" si="16"/>
        <v>2.0984946071206791E-2</v>
      </c>
      <c r="S48" s="64">
        <f t="shared" si="16"/>
        <v>0</v>
      </c>
      <c r="T48" s="64">
        <f t="shared" si="16"/>
        <v>0</v>
      </c>
      <c r="U48" s="64">
        <f t="shared" si="16"/>
        <v>0</v>
      </c>
    </row>
    <row r="49" spans="2:21" x14ac:dyDescent="0.25">
      <c r="B49" s="64" t="s">
        <v>6267</v>
      </c>
      <c r="C49" s="76">
        <v>441.39749999999998</v>
      </c>
      <c r="D49" s="76">
        <f t="shared" si="15"/>
        <v>1.1327658176586862E-5</v>
      </c>
      <c r="E49" s="64">
        <f>0.000002*2.5</f>
        <v>4.9999999999999996E-6</v>
      </c>
      <c r="F49" s="64" t="s">
        <v>5755</v>
      </c>
      <c r="G49" s="69">
        <v>19</v>
      </c>
      <c r="H49" s="69">
        <v>7</v>
      </c>
      <c r="I49" s="69">
        <v>0</v>
      </c>
      <c r="J49" s="69">
        <v>6</v>
      </c>
      <c r="K49" s="69">
        <v>0</v>
      </c>
      <c r="L49" s="69">
        <v>0</v>
      </c>
      <c r="M49" s="69">
        <v>0</v>
      </c>
      <c r="N49" s="69"/>
      <c r="O49" s="64">
        <f t="shared" si="16"/>
        <v>2.152255053551504E-4</v>
      </c>
      <c r="P49" s="64">
        <f t="shared" si="16"/>
        <v>7.9293607236108037E-5</v>
      </c>
      <c r="Q49" s="64">
        <f t="shared" si="16"/>
        <v>0</v>
      </c>
      <c r="R49" s="64">
        <f t="shared" si="16"/>
        <v>6.7965949059521175E-5</v>
      </c>
      <c r="S49" s="64">
        <f t="shared" si="16"/>
        <v>0</v>
      </c>
      <c r="T49" s="64">
        <f t="shared" si="16"/>
        <v>0</v>
      </c>
      <c r="U49" s="64">
        <f t="shared" si="16"/>
        <v>0</v>
      </c>
    </row>
    <row r="50" spans="2:21" x14ac:dyDescent="0.25">
      <c r="B50" s="20" t="s">
        <v>5756</v>
      </c>
      <c r="C50" s="76">
        <v>180.16</v>
      </c>
      <c r="D50" s="76">
        <f t="shared" si="15"/>
        <v>2.7753108348134992E-2</v>
      </c>
      <c r="E50" s="64">
        <f>0.002*2.5</f>
        <v>5.0000000000000001E-3</v>
      </c>
      <c r="F50" s="64" t="s">
        <v>5757</v>
      </c>
      <c r="G50" s="69">
        <v>6</v>
      </c>
      <c r="H50" s="69">
        <v>0</v>
      </c>
      <c r="I50" s="69">
        <v>0</v>
      </c>
      <c r="J50" s="69">
        <v>6</v>
      </c>
      <c r="K50" s="69">
        <v>0</v>
      </c>
      <c r="L50" s="69">
        <v>0</v>
      </c>
      <c r="M50" s="69">
        <v>0</v>
      </c>
      <c r="N50" s="69"/>
      <c r="O50" s="64">
        <f t="shared" si="16"/>
        <v>0.16651865008880995</v>
      </c>
      <c r="P50" s="64">
        <f t="shared" si="16"/>
        <v>0</v>
      </c>
      <c r="Q50" s="64">
        <f t="shared" si="16"/>
        <v>0</v>
      </c>
      <c r="R50" s="64">
        <f t="shared" si="16"/>
        <v>0.16651865008880995</v>
      </c>
      <c r="S50" s="64">
        <f t="shared" si="16"/>
        <v>0</v>
      </c>
      <c r="T50" s="64">
        <f t="shared" si="16"/>
        <v>0</v>
      </c>
      <c r="U50" s="64">
        <f t="shared" si="16"/>
        <v>0</v>
      </c>
    </row>
    <row r="51" spans="2:21" x14ac:dyDescent="0.25">
      <c r="B51" s="64" t="s">
        <v>6268</v>
      </c>
      <c r="C51" s="76">
        <v>123.10939999999999</v>
      </c>
      <c r="D51" s="76">
        <f t="shared" si="15"/>
        <v>8.1228565812196327E-3</v>
      </c>
      <c r="E51" s="64">
        <f>0.0004*2.5</f>
        <v>1E-3</v>
      </c>
      <c r="F51" s="64" t="s">
        <v>5758</v>
      </c>
      <c r="G51" s="69">
        <v>6</v>
      </c>
      <c r="H51" s="69">
        <v>1</v>
      </c>
      <c r="I51" s="69">
        <v>0</v>
      </c>
      <c r="J51" s="69">
        <v>2</v>
      </c>
      <c r="K51" s="69">
        <v>0</v>
      </c>
      <c r="L51" s="69">
        <v>0</v>
      </c>
      <c r="M51" s="69">
        <v>0</v>
      </c>
      <c r="N51" s="69"/>
      <c r="O51" s="64">
        <f t="shared" si="16"/>
        <v>4.8737139487317796E-2</v>
      </c>
      <c r="P51" s="64">
        <f t="shared" si="16"/>
        <v>8.1228565812196327E-3</v>
      </c>
      <c r="Q51" s="64">
        <f t="shared" si="16"/>
        <v>0</v>
      </c>
      <c r="R51" s="64">
        <f t="shared" si="16"/>
        <v>1.6245713162439265E-2</v>
      </c>
      <c r="S51" s="64">
        <f t="shared" si="16"/>
        <v>0</v>
      </c>
      <c r="T51" s="64">
        <f t="shared" si="16"/>
        <v>0</v>
      </c>
      <c r="U51" s="64">
        <f t="shared" si="16"/>
        <v>0</v>
      </c>
    </row>
    <row r="52" spans="2:21" x14ac:dyDescent="0.25">
      <c r="B52" s="20" t="s">
        <v>6269</v>
      </c>
      <c r="C52" s="76">
        <v>328.87736000000001</v>
      </c>
      <c r="D52" s="76">
        <f t="shared" si="15"/>
        <v>1.5203235637746544E-3</v>
      </c>
      <c r="E52" s="64">
        <f>0.0002*2.5</f>
        <v>5.0000000000000001E-4</v>
      </c>
      <c r="F52" s="64" t="s">
        <v>5759</v>
      </c>
      <c r="G52" s="69">
        <v>17</v>
      </c>
      <c r="H52" s="69">
        <v>2</v>
      </c>
      <c r="I52" s="69">
        <v>0</v>
      </c>
      <c r="J52" s="69">
        <v>2</v>
      </c>
      <c r="K52" s="69">
        <v>0</v>
      </c>
      <c r="L52" s="69">
        <v>0</v>
      </c>
      <c r="M52" s="69">
        <v>0</v>
      </c>
      <c r="N52" s="69"/>
      <c r="O52" s="64">
        <f t="shared" si="16"/>
        <v>2.5845500584169127E-2</v>
      </c>
      <c r="P52" s="64">
        <f t="shared" si="16"/>
        <v>3.0406471275493088E-3</v>
      </c>
      <c r="Q52" s="64">
        <f t="shared" si="16"/>
        <v>0</v>
      </c>
      <c r="R52" s="64">
        <f t="shared" si="16"/>
        <v>3.0406471275493088E-3</v>
      </c>
      <c r="S52" s="64">
        <f t="shared" si="16"/>
        <v>0</v>
      </c>
      <c r="T52" s="64">
        <f t="shared" si="16"/>
        <v>0</v>
      </c>
      <c r="U52" s="64">
        <f t="shared" si="16"/>
        <v>0</v>
      </c>
    </row>
    <row r="53" spans="2:21" x14ac:dyDescent="0.25">
      <c r="B53" s="64" t="s">
        <v>6270</v>
      </c>
      <c r="C53" s="76">
        <v>205.64</v>
      </c>
      <c r="D53" s="76">
        <f t="shared" si="15"/>
        <v>4.8628671464695595E-3</v>
      </c>
      <c r="E53" s="64">
        <f>0.0004*2.5</f>
        <v>1E-3</v>
      </c>
      <c r="F53" s="64" t="s">
        <v>5760</v>
      </c>
      <c r="G53" s="69">
        <v>8</v>
      </c>
      <c r="H53" s="69">
        <v>1</v>
      </c>
      <c r="I53" s="69">
        <v>0</v>
      </c>
      <c r="J53" s="69">
        <v>3</v>
      </c>
      <c r="K53" s="69">
        <v>0</v>
      </c>
      <c r="L53" s="69">
        <v>0</v>
      </c>
      <c r="M53" s="69">
        <v>0</v>
      </c>
      <c r="N53" s="69"/>
      <c r="O53" s="64">
        <f t="shared" si="16"/>
        <v>3.8902937171756476E-2</v>
      </c>
      <c r="P53" s="64">
        <f t="shared" si="16"/>
        <v>4.8628671464695595E-3</v>
      </c>
      <c r="Q53" s="64">
        <f t="shared" si="16"/>
        <v>0</v>
      </c>
      <c r="R53" s="64">
        <f t="shared" si="16"/>
        <v>1.4588601439408679E-2</v>
      </c>
      <c r="S53" s="64">
        <f t="shared" si="16"/>
        <v>0</v>
      </c>
      <c r="T53" s="64">
        <f t="shared" si="16"/>
        <v>0</v>
      </c>
      <c r="U53" s="64">
        <f t="shared" si="16"/>
        <v>0</v>
      </c>
    </row>
    <row r="54" spans="2:21" x14ac:dyDescent="0.25">
      <c r="B54" s="20" t="s">
        <v>6271</v>
      </c>
      <c r="C54" s="76">
        <v>376.36</v>
      </c>
      <c r="D54" s="76">
        <f t="shared" si="15"/>
        <v>1.3285152513550856E-3</v>
      </c>
      <c r="E54" s="64">
        <f>0.0002*2.5</f>
        <v>5.0000000000000001E-4</v>
      </c>
      <c r="F54" s="64" t="s">
        <v>5761</v>
      </c>
      <c r="G54" s="69">
        <v>17</v>
      </c>
      <c r="H54" s="69">
        <v>4</v>
      </c>
      <c r="I54" s="69">
        <v>0</v>
      </c>
      <c r="J54" s="69">
        <v>6</v>
      </c>
      <c r="K54" s="69">
        <v>0</v>
      </c>
      <c r="L54" s="69">
        <v>0</v>
      </c>
      <c r="M54" s="69">
        <v>0</v>
      </c>
      <c r="N54" s="69"/>
      <c r="O54" s="64">
        <f t="shared" si="16"/>
        <v>2.2584759273036454E-2</v>
      </c>
      <c r="P54" s="64">
        <f t="shared" si="16"/>
        <v>5.3140610054203423E-3</v>
      </c>
      <c r="Q54" s="64">
        <f t="shared" si="16"/>
        <v>0</v>
      </c>
      <c r="R54" s="64">
        <f t="shared" si="16"/>
        <v>7.971091508130513E-3</v>
      </c>
      <c r="S54" s="64">
        <f t="shared" si="16"/>
        <v>0</v>
      </c>
      <c r="T54" s="64">
        <f t="shared" si="16"/>
        <v>0</v>
      </c>
      <c r="U54" s="64">
        <f t="shared" si="16"/>
        <v>0</v>
      </c>
    </row>
    <row r="55" spans="2:21" x14ac:dyDescent="0.25">
      <c r="B55" s="64" t="s">
        <v>6272</v>
      </c>
      <c r="C55" s="76">
        <v>265.35000000000002</v>
      </c>
      <c r="D55" s="76">
        <f t="shared" si="15"/>
        <v>3.7686074995289236E-3</v>
      </c>
      <c r="E55" s="64">
        <f>0.0004*2.5</f>
        <v>1E-3</v>
      </c>
      <c r="F55" s="51" t="s">
        <v>5762</v>
      </c>
      <c r="G55" s="69">
        <v>12</v>
      </c>
      <c r="H55" s="69">
        <v>4</v>
      </c>
      <c r="I55" s="69">
        <v>0</v>
      </c>
      <c r="J55" s="69">
        <v>1</v>
      </c>
      <c r="K55" s="69">
        <v>0</v>
      </c>
      <c r="L55" s="69">
        <v>1</v>
      </c>
      <c r="M55" s="69">
        <v>0</v>
      </c>
      <c r="N55" s="69"/>
      <c r="O55" s="64">
        <f t="shared" si="16"/>
        <v>4.5223289994347084E-2</v>
      </c>
      <c r="P55" s="64">
        <f t="shared" si="16"/>
        <v>1.5074429998115695E-2</v>
      </c>
      <c r="Q55" s="64">
        <f t="shared" si="16"/>
        <v>0</v>
      </c>
      <c r="R55" s="64">
        <f t="shared" si="16"/>
        <v>3.7686074995289236E-3</v>
      </c>
      <c r="S55" s="64">
        <f t="shared" si="16"/>
        <v>0</v>
      </c>
      <c r="T55" s="64">
        <f t="shared" si="16"/>
        <v>3.7686074995289236E-3</v>
      </c>
      <c r="U55" s="64">
        <f t="shared" si="16"/>
        <v>0</v>
      </c>
    </row>
    <row r="56" spans="2:21" x14ac:dyDescent="0.25">
      <c r="B56" s="20" t="s">
        <v>5763</v>
      </c>
      <c r="C56" s="76">
        <v>192.12352000000001</v>
      </c>
      <c r="D56" s="76">
        <f t="shared" si="15"/>
        <v>1.301246198279107</v>
      </c>
      <c r="E56" s="64">
        <f>0.1*2.5</f>
        <v>0.25</v>
      </c>
      <c r="F56" s="64" t="s">
        <v>5764</v>
      </c>
      <c r="G56" s="69">
        <v>6</v>
      </c>
      <c r="H56" s="69">
        <v>0</v>
      </c>
      <c r="I56" s="69">
        <v>0</v>
      </c>
      <c r="J56" s="69">
        <v>7</v>
      </c>
      <c r="K56" s="69">
        <v>0</v>
      </c>
      <c r="L56" s="69">
        <v>0</v>
      </c>
      <c r="M56" s="69">
        <v>0</v>
      </c>
      <c r="N56" s="69"/>
      <c r="O56" s="64">
        <f t="shared" si="16"/>
        <v>7.8074771896746427</v>
      </c>
      <c r="P56" s="64">
        <f t="shared" si="16"/>
        <v>0</v>
      </c>
      <c r="Q56" s="64">
        <f t="shared" si="16"/>
        <v>0</v>
      </c>
      <c r="R56" s="64">
        <f t="shared" si="16"/>
        <v>9.1087233879537486</v>
      </c>
      <c r="S56" s="64">
        <f t="shared" si="16"/>
        <v>0</v>
      </c>
      <c r="T56" s="64">
        <f t="shared" si="16"/>
        <v>0</v>
      </c>
      <c r="U56" s="64">
        <f t="shared" si="16"/>
        <v>0</v>
      </c>
    </row>
    <row r="57" spans="2:21" x14ac:dyDescent="0.25">
      <c r="G57" s="69"/>
      <c r="H57" s="69"/>
      <c r="I57" s="69"/>
      <c r="J57" s="69"/>
      <c r="K57" s="69"/>
      <c r="L57" s="69"/>
      <c r="M57" s="69"/>
      <c r="N57" s="69"/>
    </row>
    <row r="58" spans="2:21" x14ac:dyDescent="0.25">
      <c r="B58" s="74" t="s">
        <v>5765</v>
      </c>
      <c r="G58" s="69"/>
      <c r="H58" s="69"/>
      <c r="I58" s="69"/>
      <c r="J58" s="69"/>
      <c r="K58" s="69"/>
      <c r="L58" s="69"/>
      <c r="M58" s="69"/>
      <c r="N58" s="69"/>
    </row>
    <row r="59" spans="2:21" x14ac:dyDescent="0.25">
      <c r="B59" s="64" t="s">
        <v>6273</v>
      </c>
      <c r="C59" s="64">
        <v>61.83</v>
      </c>
      <c r="D59" s="64">
        <f>(E59/C59)*1000</f>
        <v>2.0216723273491832E-2</v>
      </c>
      <c r="E59" s="64">
        <f>0.0005*2.5</f>
        <v>1.25E-3</v>
      </c>
      <c r="F59" s="64" t="s">
        <v>5766</v>
      </c>
      <c r="G59" s="69">
        <v>0</v>
      </c>
      <c r="H59" s="69">
        <v>0</v>
      </c>
      <c r="I59" s="69">
        <v>0</v>
      </c>
      <c r="J59" s="69">
        <v>3</v>
      </c>
      <c r="K59" s="69">
        <v>0</v>
      </c>
      <c r="L59" s="69">
        <v>0</v>
      </c>
      <c r="M59" s="69">
        <v>0</v>
      </c>
      <c r="N59" s="69"/>
      <c r="O59" s="64">
        <f t="shared" ref="O59:U65" si="17">G59*$D59</f>
        <v>0</v>
      </c>
      <c r="P59" s="64">
        <f t="shared" si="17"/>
        <v>0</v>
      </c>
      <c r="Q59" s="64">
        <f t="shared" si="17"/>
        <v>0</v>
      </c>
      <c r="R59" s="64">
        <f t="shared" si="17"/>
        <v>6.0650169820475497E-2</v>
      </c>
      <c r="S59" s="64">
        <f t="shared" si="17"/>
        <v>0</v>
      </c>
      <c r="T59" s="64">
        <f t="shared" si="17"/>
        <v>0</v>
      </c>
      <c r="U59" s="64">
        <f t="shared" si="17"/>
        <v>0</v>
      </c>
    </row>
    <row r="60" spans="2:21" x14ac:dyDescent="0.25">
      <c r="B60" s="20" t="s">
        <v>6274</v>
      </c>
      <c r="C60" s="64">
        <v>159.60900000000001</v>
      </c>
      <c r="D60" s="64">
        <f t="shared" ref="D60:D65" si="18">(E60/C60)*1000</f>
        <v>6.2653108533979908E-4</v>
      </c>
      <c r="E60" s="64">
        <f>0.00004*2.5</f>
        <v>1E-4</v>
      </c>
      <c r="F60" s="64" t="s">
        <v>5767</v>
      </c>
      <c r="G60" s="69">
        <v>0</v>
      </c>
      <c r="H60" s="69">
        <v>0</v>
      </c>
      <c r="I60" s="69">
        <v>0</v>
      </c>
      <c r="J60" s="69">
        <v>4</v>
      </c>
      <c r="K60" s="69">
        <v>0</v>
      </c>
      <c r="L60" s="69">
        <v>1</v>
      </c>
      <c r="M60" s="69">
        <v>0</v>
      </c>
      <c r="N60" s="69"/>
      <c r="O60" s="64">
        <f t="shared" si="17"/>
        <v>0</v>
      </c>
      <c r="P60" s="64">
        <f t="shared" si="17"/>
        <v>0</v>
      </c>
      <c r="Q60" s="64">
        <f t="shared" si="17"/>
        <v>0</v>
      </c>
      <c r="R60" s="64">
        <f t="shared" si="17"/>
        <v>2.5061243413591963E-3</v>
      </c>
      <c r="S60" s="64">
        <f t="shared" si="17"/>
        <v>0</v>
      </c>
      <c r="T60" s="64">
        <f t="shared" si="17"/>
        <v>6.2653108533979908E-4</v>
      </c>
      <c r="U60" s="64">
        <f t="shared" si="17"/>
        <v>0</v>
      </c>
    </row>
    <row r="61" spans="2:21" x14ac:dyDescent="0.25">
      <c r="B61" s="64" t="s">
        <v>6275</v>
      </c>
      <c r="C61" s="64">
        <v>166.00280000000001</v>
      </c>
      <c r="D61" s="64">
        <f t="shared" si="18"/>
        <v>1.5059986939979326E-3</v>
      </c>
      <c r="E61" s="64">
        <f>0.0001*2.5</f>
        <v>2.5000000000000001E-4</v>
      </c>
      <c r="F61" s="64" t="s">
        <v>5768</v>
      </c>
      <c r="G61" s="69">
        <v>0</v>
      </c>
      <c r="H61" s="69">
        <v>0</v>
      </c>
      <c r="I61" s="69">
        <v>0</v>
      </c>
      <c r="J61" s="69">
        <v>0</v>
      </c>
      <c r="K61" s="69">
        <v>0</v>
      </c>
      <c r="L61" s="69">
        <v>0</v>
      </c>
      <c r="M61" s="69">
        <v>1</v>
      </c>
      <c r="N61" s="69"/>
      <c r="O61" s="64">
        <f t="shared" si="17"/>
        <v>0</v>
      </c>
      <c r="P61" s="64">
        <f t="shared" si="17"/>
        <v>0</v>
      </c>
      <c r="Q61" s="64">
        <f t="shared" si="17"/>
        <v>0</v>
      </c>
      <c r="R61" s="64">
        <f t="shared" si="17"/>
        <v>0</v>
      </c>
      <c r="S61" s="64">
        <f t="shared" si="17"/>
        <v>0</v>
      </c>
      <c r="T61" s="64">
        <f t="shared" si="17"/>
        <v>0</v>
      </c>
      <c r="U61" s="64">
        <f t="shared" si="17"/>
        <v>1.5059986939979326E-3</v>
      </c>
    </row>
    <row r="62" spans="2:21" x14ac:dyDescent="0.25">
      <c r="B62" s="20" t="s">
        <v>6276</v>
      </c>
      <c r="C62" s="64">
        <v>162.19999999999999</v>
      </c>
      <c r="D62" s="64">
        <f t="shared" si="18"/>
        <v>3.0826140567200987E-3</v>
      </c>
      <c r="E62" s="64">
        <f>0.0002*2.5</f>
        <v>5.0000000000000001E-4</v>
      </c>
      <c r="F62" s="64" t="s">
        <v>5769</v>
      </c>
      <c r="G62" s="69">
        <v>0</v>
      </c>
      <c r="H62" s="69">
        <v>0</v>
      </c>
      <c r="I62" s="69">
        <v>0</v>
      </c>
      <c r="J62" s="69">
        <v>0</v>
      </c>
      <c r="K62" s="69">
        <v>0</v>
      </c>
      <c r="L62" s="69">
        <v>0</v>
      </c>
      <c r="M62" s="69">
        <v>0</v>
      </c>
      <c r="N62" s="69"/>
      <c r="O62" s="64">
        <f t="shared" si="17"/>
        <v>0</v>
      </c>
      <c r="P62" s="64">
        <f t="shared" si="17"/>
        <v>0</v>
      </c>
      <c r="Q62" s="64">
        <f t="shared" si="17"/>
        <v>0</v>
      </c>
      <c r="R62" s="64">
        <f t="shared" si="17"/>
        <v>0</v>
      </c>
      <c r="S62" s="64">
        <f t="shared" si="17"/>
        <v>0</v>
      </c>
      <c r="T62" s="64">
        <f t="shared" si="17"/>
        <v>0</v>
      </c>
      <c r="U62" s="64">
        <f t="shared" si="17"/>
        <v>0</v>
      </c>
    </row>
    <row r="63" spans="2:21" x14ac:dyDescent="0.25">
      <c r="B63" s="64" t="s">
        <v>6277</v>
      </c>
      <c r="C63" s="64">
        <v>120.366</v>
      </c>
      <c r="D63" s="64">
        <f t="shared" si="18"/>
        <v>8.3079939517804024E-3</v>
      </c>
      <c r="E63" s="64">
        <f>0.0004*2.5</f>
        <v>1E-3</v>
      </c>
      <c r="F63" s="64" t="s">
        <v>5770</v>
      </c>
      <c r="G63" s="69">
        <v>0</v>
      </c>
      <c r="H63" s="69">
        <v>0</v>
      </c>
      <c r="I63" s="69">
        <v>0</v>
      </c>
      <c r="J63" s="69">
        <v>4</v>
      </c>
      <c r="K63" s="69">
        <v>0</v>
      </c>
      <c r="L63" s="69">
        <v>1</v>
      </c>
      <c r="M63" s="69">
        <v>0</v>
      </c>
      <c r="N63" s="69"/>
      <c r="O63" s="64">
        <f t="shared" si="17"/>
        <v>0</v>
      </c>
      <c r="P63" s="64">
        <f t="shared" si="17"/>
        <v>0</v>
      </c>
      <c r="Q63" s="64">
        <f t="shared" si="17"/>
        <v>0</v>
      </c>
      <c r="R63" s="64">
        <f t="shared" si="17"/>
        <v>3.323197580712161E-2</v>
      </c>
      <c r="S63" s="64">
        <f t="shared" si="17"/>
        <v>0</v>
      </c>
      <c r="T63" s="64">
        <f t="shared" si="17"/>
        <v>8.3079939517804024E-3</v>
      </c>
      <c r="U63" s="64">
        <f t="shared" si="17"/>
        <v>0</v>
      </c>
    </row>
    <row r="64" spans="2:21" x14ac:dyDescent="0.25">
      <c r="B64" s="20" t="s">
        <v>6278</v>
      </c>
      <c r="C64" s="64">
        <v>205.92</v>
      </c>
      <c r="D64" s="64">
        <f t="shared" si="18"/>
        <v>2.428127428127428E-3</v>
      </c>
      <c r="E64" s="64">
        <f>0.0002*2.5</f>
        <v>5.0000000000000001E-4</v>
      </c>
      <c r="F64" s="64" t="s">
        <v>5771</v>
      </c>
      <c r="G64" s="69">
        <v>0</v>
      </c>
      <c r="H64" s="69">
        <v>0</v>
      </c>
      <c r="I64" s="69">
        <v>0</v>
      </c>
      <c r="J64" s="69">
        <v>4</v>
      </c>
      <c r="K64" s="69">
        <v>2</v>
      </c>
      <c r="L64" s="69">
        <v>0</v>
      </c>
      <c r="M64" s="69">
        <v>0</v>
      </c>
      <c r="N64" s="69"/>
      <c r="O64" s="64">
        <f t="shared" si="17"/>
        <v>0</v>
      </c>
      <c r="P64" s="64">
        <f t="shared" si="17"/>
        <v>0</v>
      </c>
      <c r="Q64" s="64">
        <f t="shared" si="17"/>
        <v>0</v>
      </c>
      <c r="R64" s="64">
        <f t="shared" si="17"/>
        <v>9.7125097125097121E-3</v>
      </c>
      <c r="S64" s="64">
        <f t="shared" si="17"/>
        <v>4.856254856254856E-3</v>
      </c>
      <c r="T64" s="64">
        <f t="shared" si="17"/>
        <v>0</v>
      </c>
      <c r="U64" s="64">
        <f t="shared" si="17"/>
        <v>0</v>
      </c>
    </row>
    <row r="65" spans="2:21" x14ac:dyDescent="0.25">
      <c r="B65" s="64" t="s">
        <v>6279</v>
      </c>
      <c r="C65" s="64">
        <v>161.47</v>
      </c>
      <c r="D65" s="64">
        <f t="shared" si="18"/>
        <v>6.1931008856134272E-3</v>
      </c>
      <c r="E65" s="64">
        <f>0.0004*2.5</f>
        <v>1E-3</v>
      </c>
      <c r="F65" s="64" t="s">
        <v>5772</v>
      </c>
      <c r="G65" s="69">
        <v>0</v>
      </c>
      <c r="H65" s="69">
        <v>0</v>
      </c>
      <c r="I65" s="69">
        <v>0</v>
      </c>
      <c r="J65" s="69">
        <v>4</v>
      </c>
      <c r="K65" s="69">
        <v>0</v>
      </c>
      <c r="L65" s="69">
        <v>1</v>
      </c>
      <c r="M65" s="69">
        <v>0</v>
      </c>
      <c r="N65" s="69"/>
      <c r="O65" s="64">
        <f t="shared" si="17"/>
        <v>0</v>
      </c>
      <c r="P65" s="64">
        <f t="shared" si="17"/>
        <v>0</v>
      </c>
      <c r="Q65" s="64">
        <f t="shared" si="17"/>
        <v>0</v>
      </c>
      <c r="R65" s="64">
        <f t="shared" si="17"/>
        <v>2.4772403542453709E-2</v>
      </c>
      <c r="S65" s="64">
        <f t="shared" si="17"/>
        <v>0</v>
      </c>
      <c r="T65" s="64">
        <f t="shared" si="17"/>
        <v>6.1931008856134272E-3</v>
      </c>
      <c r="U65" s="64">
        <f t="shared" si="17"/>
        <v>0</v>
      </c>
    </row>
    <row r="66" spans="2:21" x14ac:dyDescent="0.25">
      <c r="B66" s="20"/>
      <c r="G66" s="69"/>
      <c r="H66" s="69"/>
      <c r="I66" s="69"/>
      <c r="J66" s="69"/>
      <c r="K66" s="69"/>
      <c r="L66" s="69"/>
      <c r="M66" s="69"/>
      <c r="N66" s="69"/>
    </row>
    <row r="67" spans="2:21" x14ac:dyDescent="0.25">
      <c r="B67" s="74" t="s">
        <v>5773</v>
      </c>
      <c r="G67" s="69"/>
      <c r="H67" s="69"/>
      <c r="I67" s="69"/>
      <c r="J67" s="69"/>
      <c r="K67" s="69"/>
      <c r="L67" s="69"/>
      <c r="M67" s="69"/>
      <c r="N67" s="69"/>
    </row>
    <row r="68" spans="2:21" x14ac:dyDescent="0.25">
      <c r="B68" s="64" t="s">
        <v>5774</v>
      </c>
      <c r="C68" s="64">
        <v>136.09</v>
      </c>
      <c r="D68" s="64">
        <f t="shared" ref="D68:D71" si="19">(E68/C68)*1000</f>
        <v>18.37019619369535</v>
      </c>
      <c r="E68" s="64">
        <f>1*2.5</f>
        <v>2.5</v>
      </c>
      <c r="F68" s="64" t="s">
        <v>5775</v>
      </c>
      <c r="G68" s="69">
        <v>0</v>
      </c>
      <c r="H68" s="69">
        <v>0</v>
      </c>
      <c r="I68" s="69">
        <v>1</v>
      </c>
      <c r="J68" s="69">
        <v>4</v>
      </c>
      <c r="K68" s="69">
        <v>0</v>
      </c>
      <c r="L68" s="69">
        <v>0</v>
      </c>
      <c r="M68" s="69">
        <v>1</v>
      </c>
      <c r="N68" s="69"/>
      <c r="O68" s="64">
        <f>G68*$D68</f>
        <v>0</v>
      </c>
      <c r="P68" s="64">
        <f t="shared" ref="P68:U71" si="20">H68*$D68</f>
        <v>0</v>
      </c>
      <c r="Q68" s="64">
        <f t="shared" si="20"/>
        <v>18.37019619369535</v>
      </c>
      <c r="R68" s="64">
        <f t="shared" si="20"/>
        <v>73.480784774781398</v>
      </c>
      <c r="S68" s="64">
        <f t="shared" si="20"/>
        <v>0</v>
      </c>
      <c r="T68" s="64">
        <f t="shared" si="20"/>
        <v>0</v>
      </c>
      <c r="U68" s="64">
        <f t="shared" si="20"/>
        <v>18.37019619369535</v>
      </c>
    </row>
    <row r="69" spans="2:21" x14ac:dyDescent="0.25">
      <c r="B69" s="20" t="s">
        <v>5776</v>
      </c>
      <c r="C69" s="64">
        <v>120.366</v>
      </c>
      <c r="D69" s="64">
        <f t="shared" si="19"/>
        <v>10.384992439725503</v>
      </c>
      <c r="E69" s="64">
        <f>0.5*2.5</f>
        <v>1.25</v>
      </c>
      <c r="F69" s="64" t="s">
        <v>5770</v>
      </c>
      <c r="G69" s="69">
        <v>0</v>
      </c>
      <c r="H69" s="69">
        <v>0</v>
      </c>
      <c r="I69" s="69">
        <v>0</v>
      </c>
      <c r="J69" s="69">
        <v>4</v>
      </c>
      <c r="K69" s="69">
        <v>0</v>
      </c>
      <c r="L69" s="69">
        <v>1</v>
      </c>
      <c r="M69" s="69">
        <v>0</v>
      </c>
      <c r="N69" s="69"/>
      <c r="O69" s="64">
        <f>G69*$D69</f>
        <v>0</v>
      </c>
      <c r="P69" s="64">
        <f t="shared" si="20"/>
        <v>0</v>
      </c>
      <c r="Q69" s="64">
        <f t="shared" si="20"/>
        <v>0</v>
      </c>
      <c r="R69" s="64">
        <f t="shared" si="20"/>
        <v>41.539969758902011</v>
      </c>
      <c r="S69" s="64">
        <f t="shared" si="20"/>
        <v>0</v>
      </c>
      <c r="T69" s="64">
        <f t="shared" si="20"/>
        <v>10.384992439725503</v>
      </c>
      <c r="U69" s="64">
        <f t="shared" si="20"/>
        <v>0</v>
      </c>
    </row>
    <row r="70" spans="2:21" x14ac:dyDescent="0.25">
      <c r="B70" s="64" t="s">
        <v>5777</v>
      </c>
      <c r="C70" s="64">
        <v>22.989799999999999</v>
      </c>
      <c r="D70" s="64">
        <f t="shared" si="19"/>
        <v>10.874387771968438</v>
      </c>
      <c r="E70" s="64">
        <f>0.1*2.5</f>
        <v>0.25</v>
      </c>
      <c r="F70" s="64" t="s">
        <v>5778</v>
      </c>
      <c r="G70" s="69">
        <v>0</v>
      </c>
      <c r="H70" s="69">
        <v>0</v>
      </c>
      <c r="I70" s="69">
        <v>0</v>
      </c>
      <c r="J70" s="69">
        <v>0</v>
      </c>
      <c r="K70" s="69">
        <v>1</v>
      </c>
      <c r="L70" s="69">
        <v>0</v>
      </c>
      <c r="M70" s="69">
        <v>0</v>
      </c>
      <c r="N70" s="69"/>
      <c r="O70" s="64">
        <f>G70*$D70</f>
        <v>0</v>
      </c>
      <c r="P70" s="64">
        <f t="shared" si="20"/>
        <v>0</v>
      </c>
      <c r="Q70" s="64">
        <f t="shared" si="20"/>
        <v>0</v>
      </c>
      <c r="R70" s="64">
        <f t="shared" si="20"/>
        <v>0</v>
      </c>
      <c r="S70" s="64">
        <f t="shared" si="20"/>
        <v>10.874387771968438</v>
      </c>
      <c r="T70" s="64">
        <f t="shared" si="20"/>
        <v>0</v>
      </c>
      <c r="U70" s="64">
        <f t="shared" si="20"/>
        <v>0</v>
      </c>
    </row>
    <row r="71" spans="2:21" x14ac:dyDescent="0.25">
      <c r="B71" s="20" t="s">
        <v>5779</v>
      </c>
      <c r="C71" s="64">
        <v>110.98</v>
      </c>
      <c r="D71" s="64">
        <f t="shared" si="19"/>
        <v>2.2526581366011893</v>
      </c>
      <c r="E71" s="64">
        <f>0.1*2.5</f>
        <v>0.25</v>
      </c>
      <c r="F71" s="64" t="s">
        <v>5780</v>
      </c>
      <c r="G71" s="69">
        <v>0</v>
      </c>
      <c r="H71" s="69">
        <v>0</v>
      </c>
      <c r="I71" s="69">
        <v>0</v>
      </c>
      <c r="J71" s="69">
        <v>0</v>
      </c>
      <c r="K71" s="69">
        <v>0</v>
      </c>
      <c r="L71" s="69">
        <v>0</v>
      </c>
      <c r="M71" s="69">
        <v>0</v>
      </c>
      <c r="N71" s="69"/>
      <c r="O71" s="64">
        <f>G71*$D71</f>
        <v>0</v>
      </c>
      <c r="P71" s="64">
        <f t="shared" si="20"/>
        <v>0</v>
      </c>
      <c r="Q71" s="64">
        <f t="shared" si="20"/>
        <v>0</v>
      </c>
      <c r="R71" s="64">
        <f t="shared" si="20"/>
        <v>0</v>
      </c>
      <c r="S71" s="64">
        <f t="shared" si="20"/>
        <v>0</v>
      </c>
      <c r="T71" s="64">
        <f t="shared" si="20"/>
        <v>0</v>
      </c>
      <c r="U71" s="64">
        <f t="shared" si="20"/>
        <v>0</v>
      </c>
    </row>
    <row r="72" spans="2:21" x14ac:dyDescent="0.25">
      <c r="G72" s="69"/>
      <c r="H72" s="69"/>
      <c r="I72" s="69"/>
      <c r="J72" s="69"/>
      <c r="K72" s="69"/>
      <c r="L72" s="69"/>
      <c r="M72" s="69"/>
      <c r="N72" s="69"/>
    </row>
    <row r="73" spans="2:21" x14ac:dyDescent="0.25">
      <c r="C73" s="69" t="s">
        <v>5781</v>
      </c>
      <c r="D73" s="69" t="s">
        <v>5705</v>
      </c>
      <c r="E73" s="59" t="s">
        <v>5782</v>
      </c>
      <c r="G73" s="69"/>
      <c r="H73" s="69"/>
      <c r="I73" s="69"/>
      <c r="J73" s="69"/>
      <c r="K73" s="69"/>
      <c r="L73" s="69"/>
      <c r="M73" s="69"/>
      <c r="N73" s="69"/>
    </row>
    <row r="74" spans="2:21" x14ac:dyDescent="0.25">
      <c r="B74" s="42" t="s">
        <v>5783</v>
      </c>
      <c r="C74" s="64" t="s">
        <v>5750</v>
      </c>
      <c r="G74" s="69"/>
      <c r="H74" s="69"/>
      <c r="I74" s="69"/>
      <c r="J74" s="69"/>
      <c r="K74" s="69"/>
      <c r="L74" s="69"/>
      <c r="M74" s="69"/>
      <c r="N74" s="69"/>
    </row>
    <row r="75" spans="2:21" x14ac:dyDescent="0.25">
      <c r="B75" s="64" t="s">
        <v>820</v>
      </c>
      <c r="C75" s="64">
        <v>75</v>
      </c>
      <c r="D75" s="64">
        <v>1</v>
      </c>
      <c r="E75" s="64">
        <f>C75*D75/1000</f>
        <v>7.4999999999999997E-2</v>
      </c>
      <c r="F75" s="64" t="s">
        <v>5784</v>
      </c>
      <c r="G75" s="69">
        <v>2</v>
      </c>
      <c r="H75" s="69">
        <v>1</v>
      </c>
      <c r="I75" s="69">
        <v>0</v>
      </c>
      <c r="J75" s="69">
        <v>1</v>
      </c>
      <c r="K75" s="69">
        <v>0</v>
      </c>
      <c r="L75" s="69">
        <v>0</v>
      </c>
      <c r="M75" s="69">
        <v>0</v>
      </c>
      <c r="N75" s="69"/>
      <c r="O75" s="64">
        <f t="shared" ref="O75:U81" si="21">G75*$D75</f>
        <v>2</v>
      </c>
      <c r="P75" s="64">
        <f t="shared" si="21"/>
        <v>1</v>
      </c>
      <c r="Q75" s="64">
        <f t="shared" si="21"/>
        <v>0</v>
      </c>
      <c r="R75" s="64">
        <f t="shared" si="21"/>
        <v>1</v>
      </c>
      <c r="S75" s="64">
        <f t="shared" si="21"/>
        <v>0</v>
      </c>
      <c r="T75" s="64">
        <f t="shared" si="21"/>
        <v>0</v>
      </c>
      <c r="U75" s="64">
        <f t="shared" si="21"/>
        <v>0</v>
      </c>
    </row>
    <row r="76" spans="2:21" x14ac:dyDescent="0.25">
      <c r="B76" s="46" t="s">
        <v>5785</v>
      </c>
      <c r="C76" s="64">
        <v>89</v>
      </c>
      <c r="D76" s="64">
        <v>1</v>
      </c>
      <c r="E76" s="64">
        <f t="shared" ref="E76:E78" si="22">C76*D76/1000</f>
        <v>8.8999999999999996E-2</v>
      </c>
      <c r="F76" s="64" t="s">
        <v>5786</v>
      </c>
      <c r="G76" s="69">
        <v>3</v>
      </c>
      <c r="H76" s="69">
        <v>1</v>
      </c>
      <c r="I76" s="69">
        <v>0</v>
      </c>
      <c r="J76" s="69">
        <v>2</v>
      </c>
      <c r="K76" s="69">
        <v>0</v>
      </c>
      <c r="L76" s="69">
        <v>0</v>
      </c>
      <c r="M76" s="69">
        <v>0</v>
      </c>
      <c r="N76" s="69"/>
      <c r="O76" s="64">
        <f t="shared" si="21"/>
        <v>3</v>
      </c>
      <c r="P76" s="64">
        <f t="shared" si="21"/>
        <v>1</v>
      </c>
      <c r="Q76" s="64">
        <f t="shared" si="21"/>
        <v>0</v>
      </c>
      <c r="R76" s="64">
        <f t="shared" si="21"/>
        <v>2</v>
      </c>
      <c r="S76" s="64">
        <f t="shared" si="21"/>
        <v>0</v>
      </c>
      <c r="T76" s="64">
        <f t="shared" si="21"/>
        <v>0</v>
      </c>
      <c r="U76" s="64">
        <f t="shared" si="21"/>
        <v>0</v>
      </c>
    </row>
    <row r="77" spans="2:21" x14ac:dyDescent="0.25">
      <c r="B77" s="64" t="s">
        <v>5787</v>
      </c>
      <c r="C77" s="64">
        <v>132</v>
      </c>
      <c r="D77" s="64">
        <v>1</v>
      </c>
      <c r="E77" s="64">
        <f t="shared" si="22"/>
        <v>0.13200000000000001</v>
      </c>
      <c r="F77" s="64" t="s">
        <v>5788</v>
      </c>
      <c r="G77" s="69">
        <v>4</v>
      </c>
      <c r="H77" s="69">
        <v>2</v>
      </c>
      <c r="I77" s="69">
        <v>0</v>
      </c>
      <c r="J77" s="69">
        <v>3</v>
      </c>
      <c r="K77" s="69">
        <v>0</v>
      </c>
      <c r="L77" s="69">
        <v>0</v>
      </c>
      <c r="M77" s="69">
        <v>0</v>
      </c>
      <c r="N77" s="69"/>
      <c r="O77" s="64">
        <f t="shared" si="21"/>
        <v>4</v>
      </c>
      <c r="P77" s="64">
        <f t="shared" si="21"/>
        <v>2</v>
      </c>
      <c r="Q77" s="64">
        <f t="shared" si="21"/>
        <v>0</v>
      </c>
      <c r="R77" s="64">
        <f t="shared" si="21"/>
        <v>3</v>
      </c>
      <c r="S77" s="64">
        <f t="shared" si="21"/>
        <v>0</v>
      </c>
      <c r="T77" s="64">
        <f t="shared" si="21"/>
        <v>0</v>
      </c>
      <c r="U77" s="64">
        <f t="shared" si="21"/>
        <v>0</v>
      </c>
    </row>
    <row r="78" spans="2:21" x14ac:dyDescent="0.25">
      <c r="B78" s="46" t="s">
        <v>5789</v>
      </c>
      <c r="C78" s="64">
        <v>133</v>
      </c>
      <c r="D78" s="64">
        <v>1</v>
      </c>
      <c r="E78" s="64">
        <f t="shared" si="22"/>
        <v>0.13300000000000001</v>
      </c>
      <c r="F78" s="64" t="s">
        <v>5790</v>
      </c>
      <c r="G78" s="69">
        <v>4</v>
      </c>
      <c r="H78" s="69">
        <v>1</v>
      </c>
      <c r="I78" s="69">
        <v>0</v>
      </c>
      <c r="J78" s="69">
        <v>4</v>
      </c>
      <c r="K78" s="69">
        <v>0</v>
      </c>
      <c r="L78" s="69">
        <v>0</v>
      </c>
      <c r="M78" s="69">
        <v>0</v>
      </c>
      <c r="N78" s="69"/>
      <c r="O78" s="64">
        <f t="shared" si="21"/>
        <v>4</v>
      </c>
      <c r="P78" s="64">
        <f t="shared" si="21"/>
        <v>1</v>
      </c>
      <c r="Q78" s="64">
        <f t="shared" si="21"/>
        <v>0</v>
      </c>
      <c r="R78" s="64">
        <f t="shared" si="21"/>
        <v>4</v>
      </c>
      <c r="S78" s="64">
        <f t="shared" si="21"/>
        <v>0</v>
      </c>
      <c r="T78" s="64">
        <f t="shared" si="21"/>
        <v>0</v>
      </c>
      <c r="U78" s="64">
        <f t="shared" si="21"/>
        <v>0</v>
      </c>
    </row>
    <row r="79" spans="2:21" x14ac:dyDescent="0.25">
      <c r="B79" s="12" t="s">
        <v>5791</v>
      </c>
      <c r="C79" s="64">
        <v>115</v>
      </c>
      <c r="D79" s="64">
        <v>1</v>
      </c>
      <c r="E79" s="64">
        <f>C79*D79/1000</f>
        <v>0.115</v>
      </c>
      <c r="F79" s="64" t="s">
        <v>5792</v>
      </c>
      <c r="G79" s="69">
        <v>5</v>
      </c>
      <c r="H79" s="69">
        <v>1</v>
      </c>
      <c r="I79" s="69">
        <v>0</v>
      </c>
      <c r="J79" s="69">
        <v>2</v>
      </c>
      <c r="K79" s="69">
        <v>0</v>
      </c>
      <c r="L79" s="69">
        <v>0</v>
      </c>
      <c r="M79" s="69">
        <v>0</v>
      </c>
      <c r="N79" s="69"/>
      <c r="O79" s="64">
        <f t="shared" si="21"/>
        <v>5</v>
      </c>
      <c r="P79" s="64">
        <f t="shared" si="21"/>
        <v>1</v>
      </c>
      <c r="Q79" s="64">
        <f t="shared" si="21"/>
        <v>0</v>
      </c>
      <c r="R79" s="64">
        <f t="shared" si="21"/>
        <v>2</v>
      </c>
      <c r="S79" s="64">
        <f t="shared" si="21"/>
        <v>0</v>
      </c>
      <c r="T79" s="64">
        <f t="shared" si="21"/>
        <v>0</v>
      </c>
      <c r="U79" s="64">
        <f t="shared" si="21"/>
        <v>0</v>
      </c>
    </row>
    <row r="80" spans="2:21" x14ac:dyDescent="0.25">
      <c r="B80" s="20" t="s">
        <v>5793</v>
      </c>
      <c r="C80" s="64">
        <v>105</v>
      </c>
      <c r="D80" s="64">
        <v>1</v>
      </c>
      <c r="E80" s="64">
        <f>C80*D80/1000</f>
        <v>0.105</v>
      </c>
      <c r="F80" s="64" t="s">
        <v>5794</v>
      </c>
      <c r="G80" s="69">
        <v>3</v>
      </c>
      <c r="H80" s="69">
        <v>1</v>
      </c>
      <c r="I80" s="69">
        <v>0</v>
      </c>
      <c r="J80" s="69">
        <v>3</v>
      </c>
      <c r="K80" s="69">
        <v>0</v>
      </c>
      <c r="L80" s="69">
        <v>0</v>
      </c>
      <c r="M80" s="69">
        <v>0</v>
      </c>
      <c r="N80" s="69"/>
      <c r="O80" s="64">
        <f t="shared" si="21"/>
        <v>3</v>
      </c>
      <c r="P80" s="64">
        <f t="shared" si="21"/>
        <v>1</v>
      </c>
      <c r="Q80" s="64">
        <f t="shared" si="21"/>
        <v>0</v>
      </c>
      <c r="R80" s="64">
        <f t="shared" si="21"/>
        <v>3</v>
      </c>
      <c r="S80" s="64">
        <f t="shared" si="21"/>
        <v>0</v>
      </c>
      <c r="T80" s="64">
        <f t="shared" si="21"/>
        <v>0</v>
      </c>
      <c r="U80" s="64">
        <f t="shared" si="21"/>
        <v>0</v>
      </c>
    </row>
    <row r="81" spans="2:21" x14ac:dyDescent="0.25">
      <c r="B81" s="64" t="s">
        <v>5795</v>
      </c>
      <c r="C81" s="64">
        <v>147</v>
      </c>
      <c r="D81" s="64">
        <v>1</v>
      </c>
      <c r="E81" s="64">
        <f>C81*D81/1000</f>
        <v>0.14699999999999999</v>
      </c>
      <c r="F81" s="64" t="s">
        <v>5796</v>
      </c>
      <c r="G81" s="69">
        <v>5</v>
      </c>
      <c r="H81" s="69">
        <v>1</v>
      </c>
      <c r="I81" s="69">
        <v>0</v>
      </c>
      <c r="J81" s="69">
        <v>4</v>
      </c>
      <c r="K81" s="69">
        <v>0</v>
      </c>
      <c r="L81" s="69">
        <v>0</v>
      </c>
      <c r="M81" s="69">
        <v>0</v>
      </c>
      <c r="N81" s="69"/>
      <c r="O81" s="64">
        <f t="shared" si="21"/>
        <v>5</v>
      </c>
      <c r="P81" s="64">
        <f t="shared" si="21"/>
        <v>1</v>
      </c>
      <c r="Q81" s="64">
        <f t="shared" si="21"/>
        <v>0</v>
      </c>
      <c r="R81" s="64">
        <f t="shared" si="21"/>
        <v>4</v>
      </c>
      <c r="S81" s="64">
        <f t="shared" si="21"/>
        <v>0</v>
      </c>
      <c r="T81" s="64">
        <f t="shared" si="21"/>
        <v>0</v>
      </c>
      <c r="U81" s="64">
        <f t="shared" si="21"/>
        <v>0</v>
      </c>
    </row>
    <row r="82" spans="2:21" x14ac:dyDescent="0.25">
      <c r="G82" s="69"/>
      <c r="H82" s="69"/>
      <c r="I82" s="69"/>
      <c r="J82" s="69"/>
      <c r="K82" s="69"/>
      <c r="L82" s="69"/>
      <c r="M82" s="69"/>
      <c r="N82" s="69"/>
    </row>
    <row r="83" spans="2:21" x14ac:dyDescent="0.25">
      <c r="C83" s="69" t="s">
        <v>5781</v>
      </c>
      <c r="D83" s="69" t="s">
        <v>5705</v>
      </c>
      <c r="E83" s="59" t="s">
        <v>5782</v>
      </c>
      <c r="F83" s="69"/>
      <c r="G83" s="69"/>
      <c r="H83" s="69"/>
      <c r="I83" s="69"/>
      <c r="J83" s="69"/>
      <c r="K83" s="69"/>
      <c r="L83" s="69"/>
      <c r="M83" s="69"/>
      <c r="N83" s="69"/>
    </row>
    <row r="84" spans="2:21" x14ac:dyDescent="0.25">
      <c r="B84" s="42" t="s">
        <v>5724</v>
      </c>
      <c r="C84" s="64" t="s">
        <v>5750</v>
      </c>
      <c r="G84" s="69"/>
      <c r="H84" s="69"/>
      <c r="I84" s="69"/>
      <c r="J84" s="69"/>
      <c r="K84" s="69"/>
      <c r="L84" s="69"/>
      <c r="M84" s="69"/>
      <c r="N84" s="69"/>
    </row>
    <row r="85" spans="2:21" x14ac:dyDescent="0.25">
      <c r="B85" s="64" t="s">
        <v>5797</v>
      </c>
      <c r="C85" s="64">
        <v>211</v>
      </c>
      <c r="D85" s="64">
        <f>29.952606/20</f>
        <v>1.4976303</v>
      </c>
      <c r="E85" s="64">
        <f>C85*D85/1000</f>
        <v>0.31599999329999995</v>
      </c>
      <c r="F85" s="64" t="s">
        <v>5798</v>
      </c>
      <c r="G85" s="69">
        <v>6</v>
      </c>
      <c r="H85" s="69">
        <v>4</v>
      </c>
      <c r="I85" s="69">
        <v>0</v>
      </c>
      <c r="J85" s="69">
        <v>2</v>
      </c>
      <c r="K85" s="69">
        <v>0</v>
      </c>
      <c r="L85" s="69">
        <v>0</v>
      </c>
      <c r="M85" s="69">
        <v>0</v>
      </c>
      <c r="N85" s="69"/>
      <c r="O85" s="64">
        <f>G85*$D85</f>
        <v>8.9857817999999998</v>
      </c>
      <c r="P85" s="64">
        <f t="shared" ref="P85:U96" si="23">H85*$D85</f>
        <v>5.9905211999999999</v>
      </c>
      <c r="Q85" s="64">
        <f t="shared" si="23"/>
        <v>0</v>
      </c>
      <c r="R85" s="64">
        <f t="shared" si="23"/>
        <v>2.9952605999999999</v>
      </c>
      <c r="S85" s="64">
        <f t="shared" si="23"/>
        <v>0</v>
      </c>
      <c r="T85" s="64">
        <f t="shared" si="23"/>
        <v>0</v>
      </c>
      <c r="U85" s="64">
        <f t="shared" si="23"/>
        <v>0</v>
      </c>
    </row>
    <row r="86" spans="2:21" x14ac:dyDescent="0.25">
      <c r="B86" s="46" t="s">
        <v>5799</v>
      </c>
      <c r="C86" s="64">
        <v>240</v>
      </c>
      <c r="D86" s="64">
        <f>5/20</f>
        <v>0.25</v>
      </c>
      <c r="E86" s="64">
        <f t="shared" ref="E86:E96" si="24">C86*D86/1000</f>
        <v>0.06</v>
      </c>
      <c r="F86" s="64" t="s">
        <v>5800</v>
      </c>
      <c r="G86" s="69">
        <v>3</v>
      </c>
      <c r="H86" s="69">
        <v>1</v>
      </c>
      <c r="I86" s="69">
        <v>0</v>
      </c>
      <c r="J86" s="69">
        <v>2</v>
      </c>
      <c r="K86" s="69">
        <v>0</v>
      </c>
      <c r="L86" s="69">
        <v>1</v>
      </c>
      <c r="M86" s="69">
        <v>0</v>
      </c>
      <c r="N86" s="69"/>
      <c r="O86" s="64">
        <f t="shared" ref="O86:O96" si="25">G86*$D86</f>
        <v>0.75</v>
      </c>
      <c r="P86" s="64">
        <f t="shared" si="23"/>
        <v>0.25</v>
      </c>
      <c r="Q86" s="64">
        <f t="shared" si="23"/>
        <v>0</v>
      </c>
      <c r="R86" s="64">
        <f t="shared" si="23"/>
        <v>0.5</v>
      </c>
      <c r="S86" s="64">
        <f t="shared" si="23"/>
        <v>0</v>
      </c>
      <c r="T86" s="64">
        <f t="shared" si="23"/>
        <v>0.25</v>
      </c>
      <c r="U86" s="64">
        <f t="shared" si="23"/>
        <v>0</v>
      </c>
    </row>
    <row r="87" spans="2:21" x14ac:dyDescent="0.25">
      <c r="B87" s="64" t="s">
        <v>5801</v>
      </c>
      <c r="C87" s="64">
        <v>210</v>
      </c>
      <c r="D87" s="64">
        <f>10/20</f>
        <v>0.5</v>
      </c>
      <c r="E87" s="64">
        <f t="shared" si="24"/>
        <v>0.105</v>
      </c>
      <c r="F87" s="64" t="s">
        <v>5802</v>
      </c>
      <c r="G87" s="69">
        <v>6</v>
      </c>
      <c r="H87" s="69">
        <v>3</v>
      </c>
      <c r="I87" s="69">
        <v>0</v>
      </c>
      <c r="J87" s="69">
        <v>2</v>
      </c>
      <c r="K87" s="69">
        <v>0</v>
      </c>
      <c r="L87" s="69">
        <v>0</v>
      </c>
      <c r="M87" s="69">
        <v>0</v>
      </c>
      <c r="N87" s="69"/>
      <c r="O87" s="64">
        <f t="shared" si="25"/>
        <v>3</v>
      </c>
      <c r="P87" s="64">
        <f t="shared" si="23"/>
        <v>1.5</v>
      </c>
      <c r="Q87" s="64">
        <f t="shared" si="23"/>
        <v>0</v>
      </c>
      <c r="R87" s="64">
        <f t="shared" si="23"/>
        <v>1</v>
      </c>
      <c r="S87" s="64">
        <f t="shared" si="23"/>
        <v>0</v>
      </c>
      <c r="T87" s="64">
        <f t="shared" si="23"/>
        <v>0</v>
      </c>
      <c r="U87" s="64">
        <f t="shared" si="23"/>
        <v>0</v>
      </c>
    </row>
    <row r="88" spans="2:21" x14ac:dyDescent="0.25">
      <c r="B88" s="46" t="s">
        <v>5803</v>
      </c>
      <c r="C88" s="64">
        <v>131</v>
      </c>
      <c r="D88" s="64">
        <f>20/20</f>
        <v>1</v>
      </c>
      <c r="E88" s="64">
        <f t="shared" si="24"/>
        <v>0.13100000000000001</v>
      </c>
      <c r="F88" s="64" t="s">
        <v>5804</v>
      </c>
      <c r="G88" s="69">
        <v>6</v>
      </c>
      <c r="H88" s="69">
        <v>1</v>
      </c>
      <c r="I88" s="69">
        <v>0</v>
      </c>
      <c r="J88" s="69">
        <v>2</v>
      </c>
      <c r="K88" s="69">
        <v>0</v>
      </c>
      <c r="L88" s="69">
        <v>0</v>
      </c>
      <c r="M88" s="69">
        <v>0</v>
      </c>
      <c r="N88" s="69"/>
      <c r="O88" s="64">
        <f t="shared" si="25"/>
        <v>6</v>
      </c>
      <c r="P88" s="64">
        <f t="shared" si="23"/>
        <v>1</v>
      </c>
      <c r="Q88" s="64">
        <f t="shared" si="23"/>
        <v>0</v>
      </c>
      <c r="R88" s="64">
        <f t="shared" si="23"/>
        <v>2</v>
      </c>
      <c r="S88" s="64">
        <f t="shared" si="23"/>
        <v>0</v>
      </c>
      <c r="T88" s="64">
        <f t="shared" si="23"/>
        <v>0</v>
      </c>
      <c r="U88" s="64">
        <f t="shared" si="23"/>
        <v>0</v>
      </c>
    </row>
    <row r="89" spans="2:21" x14ac:dyDescent="0.25">
      <c r="B89" s="64" t="s">
        <v>5805</v>
      </c>
      <c r="C89" s="64">
        <v>131</v>
      </c>
      <c r="D89" s="64">
        <f>20/20</f>
        <v>1</v>
      </c>
      <c r="E89" s="64">
        <f t="shared" si="24"/>
        <v>0.13100000000000001</v>
      </c>
      <c r="F89" s="64" t="s">
        <v>5804</v>
      </c>
      <c r="G89" s="69">
        <v>6</v>
      </c>
      <c r="H89" s="69">
        <v>1</v>
      </c>
      <c r="I89" s="69">
        <v>0</v>
      </c>
      <c r="J89" s="69">
        <v>2</v>
      </c>
      <c r="K89" s="69">
        <v>0</v>
      </c>
      <c r="L89" s="69">
        <v>0</v>
      </c>
      <c r="M89" s="69">
        <v>0</v>
      </c>
      <c r="N89" s="69"/>
      <c r="O89" s="64">
        <f t="shared" si="25"/>
        <v>6</v>
      </c>
      <c r="P89" s="64">
        <f t="shared" si="23"/>
        <v>1</v>
      </c>
      <c r="Q89" s="64">
        <f t="shared" si="23"/>
        <v>0</v>
      </c>
      <c r="R89" s="64">
        <f t="shared" si="23"/>
        <v>2</v>
      </c>
      <c r="S89" s="64">
        <f t="shared" si="23"/>
        <v>0</v>
      </c>
      <c r="T89" s="64">
        <f t="shared" si="23"/>
        <v>0</v>
      </c>
      <c r="U89" s="64">
        <f t="shared" si="23"/>
        <v>0</v>
      </c>
    </row>
    <row r="90" spans="2:21" x14ac:dyDescent="0.25">
      <c r="B90" s="46" t="s">
        <v>5806</v>
      </c>
      <c r="C90" s="64">
        <v>183</v>
      </c>
      <c r="D90" s="64">
        <f>19.808743/20</f>
        <v>0.99043714999999999</v>
      </c>
      <c r="E90" s="64">
        <f t="shared" si="24"/>
        <v>0.18124999845</v>
      </c>
      <c r="F90" s="64" t="s">
        <v>5807</v>
      </c>
      <c r="G90" s="69">
        <v>6</v>
      </c>
      <c r="H90" s="69">
        <v>2</v>
      </c>
      <c r="I90" s="69">
        <v>0</v>
      </c>
      <c r="J90" s="69">
        <v>2</v>
      </c>
      <c r="K90" s="69">
        <v>0</v>
      </c>
      <c r="L90" s="69">
        <v>0</v>
      </c>
      <c r="M90" s="69">
        <v>0</v>
      </c>
      <c r="N90" s="69"/>
      <c r="O90" s="64">
        <f t="shared" si="25"/>
        <v>5.9426228999999999</v>
      </c>
      <c r="P90" s="64">
        <f t="shared" si="23"/>
        <v>1.9808743</v>
      </c>
      <c r="Q90" s="64">
        <f t="shared" si="23"/>
        <v>0</v>
      </c>
      <c r="R90" s="64">
        <f t="shared" si="23"/>
        <v>1.9808743</v>
      </c>
      <c r="S90" s="64">
        <f t="shared" si="23"/>
        <v>0</v>
      </c>
      <c r="T90" s="64">
        <f t="shared" si="23"/>
        <v>0</v>
      </c>
      <c r="U90" s="64">
        <f t="shared" si="23"/>
        <v>0</v>
      </c>
    </row>
    <row r="91" spans="2:21" x14ac:dyDescent="0.25">
      <c r="B91" s="64" t="s">
        <v>5808</v>
      </c>
      <c r="C91" s="64">
        <v>149</v>
      </c>
      <c r="D91" s="64">
        <f>5.067114/20</f>
        <v>0.25335570000000002</v>
      </c>
      <c r="E91" s="64">
        <f t="shared" si="24"/>
        <v>3.7749999300000003E-2</v>
      </c>
      <c r="F91" s="64" t="s">
        <v>5809</v>
      </c>
      <c r="G91" s="69">
        <v>5</v>
      </c>
      <c r="H91" s="69">
        <v>1</v>
      </c>
      <c r="I91" s="69">
        <v>0</v>
      </c>
      <c r="J91" s="69">
        <v>2</v>
      </c>
      <c r="K91" s="69">
        <v>0</v>
      </c>
      <c r="L91" s="69">
        <v>1</v>
      </c>
      <c r="M91" s="69">
        <v>0</v>
      </c>
      <c r="N91" s="69"/>
      <c r="O91" s="64">
        <f t="shared" si="25"/>
        <v>1.2667785</v>
      </c>
      <c r="P91" s="64">
        <f t="shared" si="23"/>
        <v>0.25335570000000002</v>
      </c>
      <c r="Q91" s="64">
        <f t="shared" si="23"/>
        <v>0</v>
      </c>
      <c r="R91" s="64">
        <f t="shared" si="23"/>
        <v>0.50671140000000003</v>
      </c>
      <c r="S91" s="64">
        <f t="shared" si="23"/>
        <v>0</v>
      </c>
      <c r="T91" s="64">
        <f t="shared" si="23"/>
        <v>0.25335570000000002</v>
      </c>
      <c r="U91" s="64">
        <f t="shared" si="23"/>
        <v>0</v>
      </c>
    </row>
    <row r="92" spans="2:21" x14ac:dyDescent="0.25">
      <c r="B92" s="46" t="s">
        <v>5810</v>
      </c>
      <c r="C92" s="64">
        <v>165</v>
      </c>
      <c r="D92" s="64">
        <f>10/20</f>
        <v>0.5</v>
      </c>
      <c r="E92" s="64">
        <f t="shared" si="24"/>
        <v>8.2500000000000004E-2</v>
      </c>
      <c r="F92" s="64" t="s">
        <v>5811</v>
      </c>
      <c r="G92" s="69">
        <v>9</v>
      </c>
      <c r="H92" s="69">
        <v>1</v>
      </c>
      <c r="I92" s="69">
        <v>0</v>
      </c>
      <c r="J92" s="69">
        <v>2</v>
      </c>
      <c r="K92" s="69">
        <v>0</v>
      </c>
      <c r="L92" s="69">
        <v>0</v>
      </c>
      <c r="M92" s="69">
        <v>0</v>
      </c>
      <c r="N92" s="69"/>
      <c r="O92" s="64">
        <f t="shared" si="25"/>
        <v>4.5</v>
      </c>
      <c r="P92" s="64">
        <f t="shared" si="23"/>
        <v>0.5</v>
      </c>
      <c r="Q92" s="64">
        <f t="shared" si="23"/>
        <v>0</v>
      </c>
      <c r="R92" s="64">
        <f t="shared" si="23"/>
        <v>1</v>
      </c>
      <c r="S92" s="64">
        <f t="shared" si="23"/>
        <v>0</v>
      </c>
      <c r="T92" s="64">
        <f t="shared" si="23"/>
        <v>0</v>
      </c>
      <c r="U92" s="64">
        <f t="shared" si="23"/>
        <v>0</v>
      </c>
    </row>
    <row r="93" spans="2:21" x14ac:dyDescent="0.25">
      <c r="B93" s="64" t="s">
        <v>5812</v>
      </c>
      <c r="C93" s="64">
        <v>119</v>
      </c>
      <c r="D93" s="64">
        <f>20/20</f>
        <v>1</v>
      </c>
      <c r="E93" s="64">
        <f t="shared" si="24"/>
        <v>0.11899999999999999</v>
      </c>
      <c r="F93" s="64" t="s">
        <v>5813</v>
      </c>
      <c r="G93" s="69">
        <v>4</v>
      </c>
      <c r="H93" s="69">
        <v>2</v>
      </c>
      <c r="I93" s="69">
        <v>0</v>
      </c>
      <c r="J93" s="69">
        <v>2</v>
      </c>
      <c r="K93" s="69">
        <v>0</v>
      </c>
      <c r="L93" s="69">
        <v>0</v>
      </c>
      <c r="M93" s="69">
        <v>0</v>
      </c>
      <c r="N93" s="69"/>
      <c r="O93" s="64">
        <f t="shared" si="25"/>
        <v>4</v>
      </c>
      <c r="P93" s="64">
        <f t="shared" si="23"/>
        <v>2</v>
      </c>
      <c r="Q93" s="64">
        <f t="shared" si="23"/>
        <v>0</v>
      </c>
      <c r="R93" s="64">
        <f t="shared" si="23"/>
        <v>2</v>
      </c>
      <c r="S93" s="64">
        <f t="shared" si="23"/>
        <v>0</v>
      </c>
      <c r="T93" s="64">
        <f t="shared" si="23"/>
        <v>0</v>
      </c>
      <c r="U93" s="64">
        <f t="shared" si="23"/>
        <v>0</v>
      </c>
    </row>
    <row r="94" spans="2:21" x14ac:dyDescent="0.25">
      <c r="B94" s="46" t="s">
        <v>5814</v>
      </c>
      <c r="C94" s="64">
        <v>204</v>
      </c>
      <c r="D94" s="64">
        <f>2.5/20</f>
        <v>0.125</v>
      </c>
      <c r="E94" s="64">
        <f t="shared" si="24"/>
        <v>2.5499999999999998E-2</v>
      </c>
      <c r="F94" s="64" t="s">
        <v>5815</v>
      </c>
      <c r="G94" s="69">
        <v>11</v>
      </c>
      <c r="H94" s="69">
        <v>2</v>
      </c>
      <c r="I94" s="69">
        <v>0</v>
      </c>
      <c r="J94" s="69">
        <v>2</v>
      </c>
      <c r="K94" s="69">
        <v>0</v>
      </c>
      <c r="L94" s="69">
        <v>0</v>
      </c>
      <c r="M94" s="69">
        <v>0</v>
      </c>
      <c r="N94" s="69"/>
      <c r="O94" s="64">
        <f t="shared" si="25"/>
        <v>1.375</v>
      </c>
      <c r="P94" s="64">
        <f t="shared" si="23"/>
        <v>0.25</v>
      </c>
      <c r="Q94" s="64">
        <f t="shared" si="23"/>
        <v>0</v>
      </c>
      <c r="R94" s="64">
        <f t="shared" si="23"/>
        <v>0.25</v>
      </c>
      <c r="S94" s="64">
        <f t="shared" si="23"/>
        <v>0</v>
      </c>
      <c r="T94" s="64">
        <f t="shared" si="23"/>
        <v>0</v>
      </c>
      <c r="U94" s="64">
        <f t="shared" si="23"/>
        <v>0</v>
      </c>
    </row>
    <row r="95" spans="2:21" x14ac:dyDescent="0.25">
      <c r="B95" s="64" t="s">
        <v>5816</v>
      </c>
      <c r="C95" s="64">
        <v>181</v>
      </c>
      <c r="D95" s="64">
        <f>9.944752/20</f>
        <v>0.49723759999999995</v>
      </c>
      <c r="E95" s="64">
        <f t="shared" si="24"/>
        <v>9.0000005599999988E-2</v>
      </c>
      <c r="F95" s="64" t="s">
        <v>5817</v>
      </c>
      <c r="G95" s="69">
        <v>9</v>
      </c>
      <c r="H95" s="69">
        <v>1</v>
      </c>
      <c r="I95" s="69">
        <v>0</v>
      </c>
      <c r="J95" s="69">
        <v>3</v>
      </c>
      <c r="K95" s="69">
        <v>0</v>
      </c>
      <c r="L95" s="69">
        <v>0</v>
      </c>
      <c r="M95" s="69">
        <v>0</v>
      </c>
      <c r="N95" s="69"/>
      <c r="O95" s="64">
        <f t="shared" si="25"/>
        <v>4.4751383999999996</v>
      </c>
      <c r="P95" s="64">
        <f t="shared" si="23"/>
        <v>0.49723759999999995</v>
      </c>
      <c r="Q95" s="64">
        <f t="shared" si="23"/>
        <v>0</v>
      </c>
      <c r="R95" s="64">
        <f t="shared" si="23"/>
        <v>1.4917127999999997</v>
      </c>
      <c r="S95" s="64">
        <f t="shared" si="23"/>
        <v>0</v>
      </c>
      <c r="T95" s="64">
        <f t="shared" si="23"/>
        <v>0</v>
      </c>
      <c r="U95" s="64">
        <f t="shared" si="23"/>
        <v>0</v>
      </c>
    </row>
    <row r="96" spans="2:21" x14ac:dyDescent="0.25">
      <c r="B96" s="47" t="s">
        <v>5818</v>
      </c>
      <c r="C96" s="64">
        <v>117</v>
      </c>
      <c r="D96" s="64">
        <f>20/20</f>
        <v>1</v>
      </c>
      <c r="E96" s="64">
        <f t="shared" si="24"/>
        <v>0.11700000000000001</v>
      </c>
      <c r="F96" s="64" t="s">
        <v>5819</v>
      </c>
      <c r="G96" s="69">
        <v>5</v>
      </c>
      <c r="H96" s="69">
        <v>1</v>
      </c>
      <c r="I96" s="69">
        <v>0</v>
      </c>
      <c r="J96" s="69">
        <v>2</v>
      </c>
      <c r="K96" s="69">
        <v>0</v>
      </c>
      <c r="L96" s="69">
        <v>0</v>
      </c>
      <c r="M96" s="69">
        <v>0</v>
      </c>
      <c r="N96" s="69"/>
      <c r="O96" s="64">
        <f t="shared" si="25"/>
        <v>5</v>
      </c>
      <c r="P96" s="64">
        <f t="shared" si="23"/>
        <v>1</v>
      </c>
      <c r="Q96" s="64">
        <f t="shared" si="23"/>
        <v>0</v>
      </c>
      <c r="R96" s="64">
        <f t="shared" si="23"/>
        <v>2</v>
      </c>
      <c r="S96" s="64">
        <f t="shared" si="23"/>
        <v>0</v>
      </c>
      <c r="T96" s="64">
        <f t="shared" si="23"/>
        <v>0</v>
      </c>
      <c r="U96" s="64">
        <f t="shared" si="23"/>
        <v>0</v>
      </c>
    </row>
    <row r="100" spans="2:18" x14ac:dyDescent="0.25">
      <c r="B100" s="64" t="s">
        <v>5820</v>
      </c>
      <c r="I100" s="77" t="s">
        <v>5821</v>
      </c>
      <c r="J100" s="77"/>
      <c r="K100" s="77"/>
      <c r="L100" s="77"/>
      <c r="M100" s="77"/>
      <c r="N100" s="77"/>
      <c r="O100" s="77"/>
    </row>
    <row r="101" spans="2:18" x14ac:dyDescent="0.25">
      <c r="G101" s="64" t="s">
        <v>803</v>
      </c>
      <c r="H101" s="64" t="s">
        <v>5822</v>
      </c>
      <c r="I101" s="69" t="s">
        <v>5708</v>
      </c>
      <c r="J101" s="69" t="s">
        <v>5709</v>
      </c>
      <c r="K101" s="69" t="s">
        <v>5710</v>
      </c>
      <c r="L101" s="69" t="s">
        <v>5711</v>
      </c>
      <c r="M101" s="69" t="s">
        <v>5712</v>
      </c>
      <c r="N101" s="69" t="s">
        <v>5713</v>
      </c>
      <c r="O101" s="69" t="s">
        <v>5714</v>
      </c>
      <c r="P101" s="64" t="s">
        <v>5823</v>
      </c>
      <c r="Q101" s="64" t="s">
        <v>5824</v>
      </c>
      <c r="R101" s="64" t="s">
        <v>803</v>
      </c>
    </row>
    <row r="102" spans="2:18" x14ac:dyDescent="0.25">
      <c r="G102" s="64" t="s">
        <v>5825</v>
      </c>
      <c r="I102" s="64">
        <f t="shared" ref="I102:O102" si="26">SUM(O5:O6,O16,O19,O25:O28,O31,O34:O35,O38,O22,O47:O56,O59:O65,O68:O71,O75:O81,O85:O96)</f>
        <v>238.72205757483107</v>
      </c>
      <c r="J102" s="64">
        <f t="shared" si="26"/>
        <v>27.241635164492433</v>
      </c>
      <c r="K102" s="64">
        <f t="shared" si="26"/>
        <v>118.38648261907038</v>
      </c>
      <c r="L102" s="64">
        <f t="shared" si="26"/>
        <v>714.05021874275212</v>
      </c>
      <c r="M102" s="64">
        <f t="shared" si="26"/>
        <v>18.980748858104477</v>
      </c>
      <c r="N102" s="64">
        <f t="shared" si="26"/>
        <v>10.907244373147766</v>
      </c>
      <c r="O102" s="64">
        <f t="shared" si="26"/>
        <v>60.571702192389353</v>
      </c>
      <c r="P102" s="64">
        <f>I102/(J102)</f>
        <v>8.7631324673927278</v>
      </c>
      <c r="Q102" s="64">
        <f>J102/(I102)</f>
        <v>0.11411444523073921</v>
      </c>
      <c r="R102" s="64" t="s">
        <v>5825</v>
      </c>
    </row>
    <row r="103" spans="2:18" x14ac:dyDescent="0.25">
      <c r="G103" s="64" t="s">
        <v>5826</v>
      </c>
      <c r="H103" s="64">
        <v>66</v>
      </c>
      <c r="I103" s="64">
        <f>H103+I$102</f>
        <v>304.72205757483107</v>
      </c>
      <c r="P103" s="64">
        <f>I103/(J102)</f>
        <v>11.185894522661215</v>
      </c>
      <c r="Q103" s="64">
        <f>J102/(J102+I103)</f>
        <v>8.2062092211644636E-2</v>
      </c>
      <c r="R103" s="64" t="s">
        <v>5826</v>
      </c>
    </row>
    <row r="104" spans="2:18" x14ac:dyDescent="0.25">
      <c r="G104" s="64" t="s">
        <v>5827</v>
      </c>
      <c r="H104" s="64">
        <v>44</v>
      </c>
      <c r="I104" s="64">
        <f>H104+I$102</f>
        <v>282.72205757483107</v>
      </c>
      <c r="P104" s="64">
        <f>I104/(J102)</f>
        <v>10.378307170905053</v>
      </c>
      <c r="Q104" s="64">
        <f>J102/(J102+I104)</f>
        <v>8.7886535754374259E-2</v>
      </c>
      <c r="R104" s="64" t="s">
        <v>5827</v>
      </c>
    </row>
    <row r="105" spans="2:18" x14ac:dyDescent="0.25">
      <c r="G105" s="64" t="s">
        <v>5828</v>
      </c>
      <c r="H105" s="64">
        <v>88</v>
      </c>
      <c r="I105" s="64">
        <f>H105+I$102</f>
        <v>326.72205757483107</v>
      </c>
      <c r="P105" s="64">
        <f>I105/(J102)</f>
        <v>11.993481874417379</v>
      </c>
      <c r="Q105" s="64">
        <f>J102/(J102+I105)</f>
        <v>7.696166506137829E-2</v>
      </c>
      <c r="R105" s="64" t="s">
        <v>5828</v>
      </c>
    </row>
    <row r="106" spans="2:18" x14ac:dyDescent="0.25">
      <c r="G106" s="64" t="s">
        <v>832</v>
      </c>
      <c r="I106" s="64">
        <f>I103+I104+I105</f>
        <v>914.16617272449321</v>
      </c>
      <c r="P106" s="64">
        <f>I106/(J102)</f>
        <v>33.557683567983645</v>
      </c>
      <c r="Q106" s="64">
        <f>J102/(J102+I106)</f>
        <v>2.8937124736174772E-2</v>
      </c>
      <c r="R106" s="64" t="s">
        <v>832</v>
      </c>
    </row>
    <row r="111" spans="2:18" x14ac:dyDescent="0.25">
      <c r="G111" s="64" t="s">
        <v>5829</v>
      </c>
      <c r="H111" s="64" t="s">
        <v>5830</v>
      </c>
    </row>
    <row r="112" spans="2:18" x14ac:dyDescent="0.25">
      <c r="F112" s="64" t="s">
        <v>826</v>
      </c>
      <c r="G112" s="64">
        <f>SUM(O38)</f>
        <v>133.21492007104797</v>
      </c>
      <c r="H112" s="64">
        <f>G112/G$115*100</f>
        <v>55.920360381366599</v>
      </c>
    </row>
    <row r="113" spans="6:8" x14ac:dyDescent="0.25">
      <c r="F113" s="64" t="s">
        <v>5831</v>
      </c>
      <c r="G113" s="64">
        <f>SUM(O75:O82,O85:O96)</f>
        <v>77.295321600000008</v>
      </c>
      <c r="H113" s="64">
        <f>G113/G$115*100</f>
        <v>32.446682679089989</v>
      </c>
    </row>
    <row r="114" spans="6:8" x14ac:dyDescent="0.25">
      <c r="F114" s="64" t="s">
        <v>5832</v>
      </c>
      <c r="G114" s="64">
        <f>SUM(O5:O6,O25:O28,O31,O48:O56)</f>
        <v>27.712329075182321</v>
      </c>
      <c r="H114" s="64">
        <f>G114/G$115*100</f>
        <v>11.632956939543416</v>
      </c>
    </row>
    <row r="115" spans="6:8" x14ac:dyDescent="0.25">
      <c r="F115" s="64" t="s">
        <v>5833</v>
      </c>
      <c r="G115" s="64">
        <f>SUM(G112:G114)</f>
        <v>238.2225707462303</v>
      </c>
      <c r="H115" s="64">
        <f>SUM(H112:H114)</f>
        <v>100</v>
      </c>
    </row>
  </sheetData>
  <mergeCells count="3">
    <mergeCell ref="G1:M1"/>
    <mergeCell ref="O1:U1"/>
    <mergeCell ref="I100:O100"/>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16F9-57BE-467D-950D-C716FC1953B0}">
  <dimension ref="A1:J31"/>
  <sheetViews>
    <sheetView workbookViewId="0"/>
  </sheetViews>
  <sheetFormatPr defaultRowHeight="15" x14ac:dyDescent="0.25"/>
  <sheetData>
    <row r="1" spans="1:10" x14ac:dyDescent="0.25">
      <c r="A1" t="s">
        <v>5873</v>
      </c>
      <c r="J1" s="50"/>
    </row>
    <row r="3" spans="1:10" x14ac:dyDescent="0.25">
      <c r="A3" t="s">
        <v>5878</v>
      </c>
    </row>
    <row r="4" spans="1:10" s="51" customFormat="1" x14ac:dyDescent="0.25">
      <c r="A4" s="51" t="s">
        <v>5899</v>
      </c>
    </row>
    <row r="5" spans="1:10" x14ac:dyDescent="0.25">
      <c r="A5" t="s">
        <v>49</v>
      </c>
      <c r="C5" t="s">
        <v>5875</v>
      </c>
    </row>
    <row r="6" spans="1:10" x14ac:dyDescent="0.25">
      <c r="B6" t="s">
        <v>75</v>
      </c>
      <c r="C6" s="54" t="s">
        <v>5690</v>
      </c>
      <c r="D6" s="54"/>
      <c r="E6" t="s">
        <v>5874</v>
      </c>
    </row>
    <row r="7" spans="1:10" x14ac:dyDescent="0.25">
      <c r="A7" s="48" t="s">
        <v>899</v>
      </c>
      <c r="B7" s="39"/>
      <c r="C7" s="54" t="s">
        <v>5877</v>
      </c>
      <c r="D7" s="54"/>
      <c r="E7" s="16" t="s">
        <v>5698</v>
      </c>
    </row>
    <row r="8" spans="1:10" x14ac:dyDescent="0.25">
      <c r="A8" s="48">
        <v>1.2</v>
      </c>
      <c r="B8" s="39" t="s">
        <v>13</v>
      </c>
      <c r="C8" s="54">
        <v>0.26373626373626408</v>
      </c>
      <c r="D8" s="54"/>
      <c r="E8" s="16">
        <v>44.310252120506334</v>
      </c>
    </row>
    <row r="9" spans="1:10" x14ac:dyDescent="0.25">
      <c r="A9" s="48">
        <v>2</v>
      </c>
      <c r="B9" s="39" t="s">
        <v>16</v>
      </c>
      <c r="C9" s="54">
        <v>0.26666666666666666</v>
      </c>
      <c r="D9" s="54"/>
      <c r="E9" s="16">
        <v>44.454418140176472</v>
      </c>
    </row>
    <row r="10" spans="1:10" x14ac:dyDescent="0.25">
      <c r="A10" s="48">
        <v>1</v>
      </c>
      <c r="B10" s="39" t="s">
        <v>11</v>
      </c>
      <c r="C10" s="54">
        <v>0.25263157894736799</v>
      </c>
      <c r="D10" s="54"/>
      <c r="E10" s="16">
        <v>40.653228536566644</v>
      </c>
    </row>
    <row r="11" spans="1:10" x14ac:dyDescent="0.25">
      <c r="A11" s="48">
        <v>1</v>
      </c>
      <c r="B11" s="39" t="s">
        <v>9</v>
      </c>
      <c r="C11" s="54">
        <v>0.2376237623762375</v>
      </c>
      <c r="D11" s="54"/>
      <c r="E11" s="16">
        <v>35.710815475104255</v>
      </c>
    </row>
    <row r="12" spans="1:10" x14ac:dyDescent="0.25">
      <c r="A12" s="48">
        <v>1.5</v>
      </c>
      <c r="B12" s="39" t="s">
        <v>8</v>
      </c>
      <c r="C12" s="54">
        <v>0.25531914893617003</v>
      </c>
      <c r="D12" s="54"/>
      <c r="E12" s="16">
        <v>40.839769457136391</v>
      </c>
    </row>
    <row r="13" spans="1:10" x14ac:dyDescent="0.25">
      <c r="A13" s="48">
        <v>1</v>
      </c>
      <c r="B13" s="39" t="s">
        <v>12</v>
      </c>
      <c r="C13" s="54">
        <v>0.24489795918367313</v>
      </c>
      <c r="D13" s="54"/>
      <c r="E13" s="16">
        <v>38.106372826323536</v>
      </c>
    </row>
    <row r="14" spans="1:10" x14ac:dyDescent="0.25">
      <c r="A14" s="48">
        <v>1.8</v>
      </c>
      <c r="B14" s="39" t="s">
        <v>24</v>
      </c>
      <c r="C14" s="54">
        <v>0.26373626373626408</v>
      </c>
      <c r="D14" s="54"/>
      <c r="E14" s="16">
        <v>43.514771691933561</v>
      </c>
    </row>
    <row r="15" spans="1:10" x14ac:dyDescent="0.25">
      <c r="A15" s="48">
        <v>2</v>
      </c>
      <c r="B15" s="39" t="s">
        <v>25</v>
      </c>
      <c r="C15" s="54">
        <v>0.28169014084507021</v>
      </c>
      <c r="D15" s="54"/>
      <c r="E15" s="16">
        <v>49.853573701254049</v>
      </c>
    </row>
    <row r="16" spans="1:10" x14ac:dyDescent="0.25">
      <c r="A16" s="48">
        <v>2.2000000000000002</v>
      </c>
      <c r="B16" s="39" t="s">
        <v>15</v>
      </c>
      <c r="C16" s="54">
        <v>0.29268292682926778</v>
      </c>
      <c r="D16" s="54"/>
      <c r="E16" s="16">
        <v>53.482895913868106</v>
      </c>
    </row>
    <row r="17" spans="1:5" x14ac:dyDescent="0.25">
      <c r="A17" s="48">
        <v>3</v>
      </c>
      <c r="B17" s="39" t="s">
        <v>22</v>
      </c>
      <c r="C17" s="54">
        <v>0.30434782608695637</v>
      </c>
      <c r="D17" s="54"/>
      <c r="E17" s="16">
        <v>57.114057120637767</v>
      </c>
    </row>
    <row r="18" spans="1:5" x14ac:dyDescent="0.25">
      <c r="A18" s="48">
        <v>1.4</v>
      </c>
      <c r="B18" s="39" t="s">
        <v>14</v>
      </c>
      <c r="C18" s="54">
        <v>0.26190476190476208</v>
      </c>
      <c r="D18" s="54"/>
      <c r="E18" s="16">
        <v>43.603972189127603</v>
      </c>
    </row>
    <row r="19" spans="1:5" x14ac:dyDescent="0.25">
      <c r="A19" s="48">
        <v>2</v>
      </c>
      <c r="B19" s="39" t="s">
        <v>18</v>
      </c>
      <c r="C19" s="54">
        <v>0.26315789473684209</v>
      </c>
      <c r="D19" s="54"/>
      <c r="E19" s="16">
        <v>43.326046188227792</v>
      </c>
    </row>
    <row r="20" spans="1:5" x14ac:dyDescent="0.25">
      <c r="A20" s="48">
        <v>1.8</v>
      </c>
      <c r="B20" s="39" t="s">
        <v>20</v>
      </c>
      <c r="C20" s="54">
        <v>0.29629629629629617</v>
      </c>
      <c r="D20" s="54"/>
      <c r="E20" s="16">
        <v>53.601696085709428</v>
      </c>
    </row>
    <row r="21" spans="1:5" x14ac:dyDescent="0.25">
      <c r="A21" s="48">
        <v>2.8</v>
      </c>
      <c r="B21" s="39" t="s">
        <v>23</v>
      </c>
      <c r="C21" s="54">
        <v>0.28742514970059879</v>
      </c>
      <c r="D21" s="54"/>
      <c r="E21" s="16">
        <v>51.66420027476704</v>
      </c>
    </row>
    <row r="22" spans="1:5" x14ac:dyDescent="0.25">
      <c r="A22" s="48"/>
      <c r="B22" s="39"/>
      <c r="C22" s="54"/>
      <c r="D22" s="54"/>
      <c r="E22" s="16"/>
    </row>
    <row r="23" spans="1:5" x14ac:dyDescent="0.25">
      <c r="C23" t="s">
        <v>5875</v>
      </c>
    </row>
    <row r="24" spans="1:5" x14ac:dyDescent="0.25">
      <c r="C24" s="54" t="s">
        <v>5690</v>
      </c>
      <c r="D24" s="54"/>
      <c r="E24" t="s">
        <v>5874</v>
      </c>
    </row>
    <row r="25" spans="1:5" x14ac:dyDescent="0.25">
      <c r="A25" t="s">
        <v>5688</v>
      </c>
      <c r="C25" t="s">
        <v>5675</v>
      </c>
      <c r="E25" t="s">
        <v>5876</v>
      </c>
    </row>
    <row r="26" spans="1:5" x14ac:dyDescent="0.25">
      <c r="A26" s="55">
        <v>1</v>
      </c>
      <c r="B26" s="16" t="s">
        <v>5686</v>
      </c>
      <c r="C26" s="54">
        <v>0.244898</v>
      </c>
      <c r="D26" s="54"/>
      <c r="E26" s="54">
        <v>35.661020000000001</v>
      </c>
    </row>
    <row r="27" spans="1:5" x14ac:dyDescent="0.25">
      <c r="A27" s="55">
        <v>1</v>
      </c>
      <c r="B27" s="16" t="s">
        <v>5685</v>
      </c>
      <c r="C27" s="54">
        <v>0.24160000000000001</v>
      </c>
      <c r="D27" s="54"/>
      <c r="E27" s="54">
        <v>37.020000000000003</v>
      </c>
    </row>
    <row r="28" spans="1:5" x14ac:dyDescent="0.25">
      <c r="A28" s="55">
        <v>2</v>
      </c>
      <c r="B28" s="16" t="s">
        <v>5</v>
      </c>
      <c r="C28" s="54">
        <v>0.26168224298135101</v>
      </c>
      <c r="D28" s="54"/>
      <c r="E28" s="54">
        <v>43.633000000000003</v>
      </c>
    </row>
    <row r="29" spans="1:5" x14ac:dyDescent="0.25">
      <c r="A29" s="55">
        <v>3</v>
      </c>
      <c r="B29" s="16" t="s">
        <v>6</v>
      </c>
      <c r="C29" s="54">
        <v>0.29999999999995453</v>
      </c>
      <c r="D29" s="54"/>
      <c r="E29" s="54">
        <v>56.252000000000002</v>
      </c>
    </row>
    <row r="30" spans="1:5" x14ac:dyDescent="0.25">
      <c r="A30" s="55">
        <v>4</v>
      </c>
      <c r="B30" s="16" t="s">
        <v>4</v>
      </c>
      <c r="C30" s="54">
        <v>0.30188679245281946</v>
      </c>
      <c r="D30" s="54"/>
      <c r="E30" s="54">
        <v>56.87</v>
      </c>
    </row>
    <row r="31" spans="1:5" x14ac:dyDescent="0.25">
      <c r="A31" s="48">
        <v>5</v>
      </c>
      <c r="B31" s="17" t="s">
        <v>3</v>
      </c>
      <c r="C31">
        <v>0.25263157894426058</v>
      </c>
      <c r="E31">
        <v>39.0321</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45651-9A6D-484B-9AEA-9BD07175874E}">
  <dimension ref="A1:A200"/>
  <sheetViews>
    <sheetView workbookViewId="0"/>
  </sheetViews>
  <sheetFormatPr defaultRowHeight="15" x14ac:dyDescent="0.25"/>
  <sheetData>
    <row r="1" spans="1:1" x14ac:dyDescent="0.25">
      <c r="A1" t="s">
        <v>5902</v>
      </c>
    </row>
    <row r="2" spans="1:1" x14ac:dyDescent="0.25">
      <c r="A2" t="s">
        <v>5903</v>
      </c>
    </row>
    <row r="3" spans="1:1" s="64" customFormat="1" x14ac:dyDescent="0.25"/>
    <row r="4" spans="1:1" x14ac:dyDescent="0.25">
      <c r="A4" t="s">
        <v>6037</v>
      </c>
    </row>
    <row r="5" spans="1:1" x14ac:dyDescent="0.25">
      <c r="A5" t="s">
        <v>5904</v>
      </c>
    </row>
    <row r="6" spans="1:1" x14ac:dyDescent="0.25">
      <c r="A6" t="s">
        <v>5905</v>
      </c>
    </row>
    <row r="7" spans="1:1" x14ac:dyDescent="0.25">
      <c r="A7" t="s">
        <v>5906</v>
      </c>
    </row>
    <row r="8" spans="1:1" x14ac:dyDescent="0.25">
      <c r="A8" t="s">
        <v>5907</v>
      </c>
    </row>
    <row r="9" spans="1:1" x14ac:dyDescent="0.25">
      <c r="A9" t="s">
        <v>5908</v>
      </c>
    </row>
    <row r="10" spans="1:1" x14ac:dyDescent="0.25">
      <c r="A10" t="s">
        <v>5909</v>
      </c>
    </row>
    <row r="11" spans="1:1" x14ac:dyDescent="0.25">
      <c r="A11" t="s">
        <v>5910</v>
      </c>
    </row>
    <row r="12" spans="1:1" x14ac:dyDescent="0.25">
      <c r="A12" t="s">
        <v>5911</v>
      </c>
    </row>
    <row r="13" spans="1:1" x14ac:dyDescent="0.25">
      <c r="A13" t="s">
        <v>5912</v>
      </c>
    </row>
    <row r="14" spans="1:1" x14ac:dyDescent="0.25">
      <c r="A14" t="s">
        <v>5913</v>
      </c>
    </row>
    <row r="15" spans="1:1" x14ac:dyDescent="0.25">
      <c r="A15" t="s">
        <v>5914</v>
      </c>
    </row>
    <row r="16" spans="1:1" x14ac:dyDescent="0.25">
      <c r="A16" t="s">
        <v>5915</v>
      </c>
    </row>
    <row r="17" spans="1:1" x14ac:dyDescent="0.25">
      <c r="A17" t="s">
        <v>5916</v>
      </c>
    </row>
    <row r="18" spans="1:1" x14ac:dyDescent="0.25">
      <c r="A18" t="s">
        <v>5917</v>
      </c>
    </row>
    <row r="19" spans="1:1" x14ac:dyDescent="0.25">
      <c r="A19" t="s">
        <v>5918</v>
      </c>
    </row>
    <row r="20" spans="1:1" x14ac:dyDescent="0.25">
      <c r="A20" t="s">
        <v>5919</v>
      </c>
    </row>
    <row r="21" spans="1:1" x14ac:dyDescent="0.25">
      <c r="A21" t="s">
        <v>5920</v>
      </c>
    </row>
    <row r="22" spans="1:1" x14ac:dyDescent="0.25">
      <c r="A22" t="s">
        <v>5921</v>
      </c>
    </row>
    <row r="23" spans="1:1" x14ac:dyDescent="0.25">
      <c r="A23" t="s">
        <v>5922</v>
      </c>
    </row>
    <row r="24" spans="1:1" x14ac:dyDescent="0.25">
      <c r="A24" t="s">
        <v>5923</v>
      </c>
    </row>
    <row r="25" spans="1:1" x14ac:dyDescent="0.25">
      <c r="A25" t="s">
        <v>5924</v>
      </c>
    </row>
    <row r="26" spans="1:1" x14ac:dyDescent="0.25">
      <c r="A26" t="s">
        <v>5925</v>
      </c>
    </row>
    <row r="27" spans="1:1" x14ac:dyDescent="0.25">
      <c r="A27" t="s">
        <v>5926</v>
      </c>
    </row>
    <row r="28" spans="1:1" x14ac:dyDescent="0.25">
      <c r="A28" t="s">
        <v>5927</v>
      </c>
    </row>
    <row r="29" spans="1:1" x14ac:dyDescent="0.25">
      <c r="A29" t="s">
        <v>5928</v>
      </c>
    </row>
    <row r="30" spans="1:1" x14ac:dyDescent="0.25">
      <c r="A30" t="s">
        <v>5929</v>
      </c>
    </row>
    <row r="31" spans="1:1" x14ac:dyDescent="0.25">
      <c r="A31" t="s">
        <v>5930</v>
      </c>
    </row>
    <row r="32" spans="1:1" x14ac:dyDescent="0.25">
      <c r="A32" t="s">
        <v>5931</v>
      </c>
    </row>
    <row r="33" spans="1:1" x14ac:dyDescent="0.25">
      <c r="A33" t="s">
        <v>5932</v>
      </c>
    </row>
    <row r="34" spans="1:1" x14ac:dyDescent="0.25">
      <c r="A34" t="s">
        <v>5933</v>
      </c>
    </row>
    <row r="35" spans="1:1" x14ac:dyDescent="0.25">
      <c r="A35" t="s">
        <v>5934</v>
      </c>
    </row>
    <row r="36" spans="1:1" x14ac:dyDescent="0.25">
      <c r="A36" t="s">
        <v>5935</v>
      </c>
    </row>
    <row r="37" spans="1:1" x14ac:dyDescent="0.25">
      <c r="A37" t="s">
        <v>5936</v>
      </c>
    </row>
    <row r="38" spans="1:1" x14ac:dyDescent="0.25">
      <c r="A38" t="s">
        <v>5937</v>
      </c>
    </row>
    <row r="39" spans="1:1" x14ac:dyDescent="0.25">
      <c r="A39" t="s">
        <v>5938</v>
      </c>
    </row>
    <row r="40" spans="1:1" x14ac:dyDescent="0.25">
      <c r="A40" t="s">
        <v>5939</v>
      </c>
    </row>
    <row r="41" spans="1:1" x14ac:dyDescent="0.25">
      <c r="A41" t="s">
        <v>5940</v>
      </c>
    </row>
    <row r="42" spans="1:1" x14ac:dyDescent="0.25">
      <c r="A42" t="s">
        <v>5941</v>
      </c>
    </row>
    <row r="43" spans="1:1" x14ac:dyDescent="0.25">
      <c r="A43" t="s">
        <v>5942</v>
      </c>
    </row>
    <row r="44" spans="1:1" x14ac:dyDescent="0.25">
      <c r="A44" t="s">
        <v>5943</v>
      </c>
    </row>
    <row r="45" spans="1:1" x14ac:dyDescent="0.25">
      <c r="A45" t="s">
        <v>5944</v>
      </c>
    </row>
    <row r="46" spans="1:1" x14ac:dyDescent="0.25">
      <c r="A46" t="s">
        <v>5945</v>
      </c>
    </row>
    <row r="47" spans="1:1" x14ac:dyDescent="0.25">
      <c r="A47" t="s">
        <v>5946</v>
      </c>
    </row>
    <row r="49" spans="1:1" x14ac:dyDescent="0.25">
      <c r="A49" t="s">
        <v>5947</v>
      </c>
    </row>
    <row r="50" spans="1:1" x14ac:dyDescent="0.25">
      <c r="A50" t="s">
        <v>5948</v>
      </c>
    </row>
    <row r="51" spans="1:1" x14ac:dyDescent="0.25">
      <c r="A51" t="s">
        <v>5949</v>
      </c>
    </row>
    <row r="52" spans="1:1" x14ac:dyDescent="0.25">
      <c r="A52" t="s">
        <v>5950</v>
      </c>
    </row>
    <row r="53" spans="1:1" x14ac:dyDescent="0.25">
      <c r="A53" t="s">
        <v>5951</v>
      </c>
    </row>
    <row r="54" spans="1:1" x14ac:dyDescent="0.25">
      <c r="A54" t="s">
        <v>5952</v>
      </c>
    </row>
    <row r="55" spans="1:1" x14ac:dyDescent="0.25">
      <c r="A55" t="s">
        <v>5953</v>
      </c>
    </row>
    <row r="56" spans="1:1" x14ac:dyDescent="0.25">
      <c r="A56" t="s">
        <v>5954</v>
      </c>
    </row>
    <row r="57" spans="1:1" x14ac:dyDescent="0.25">
      <c r="A57" t="s">
        <v>5955</v>
      </c>
    </row>
    <row r="58" spans="1:1" x14ac:dyDescent="0.25">
      <c r="A58" t="s">
        <v>5956</v>
      </c>
    </row>
    <row r="59" spans="1:1" x14ac:dyDescent="0.25">
      <c r="A59" t="s">
        <v>5957</v>
      </c>
    </row>
    <row r="60" spans="1:1" x14ac:dyDescent="0.25">
      <c r="A60" t="s">
        <v>5958</v>
      </c>
    </row>
    <row r="61" spans="1:1" x14ac:dyDescent="0.25">
      <c r="A61" t="s">
        <v>5959</v>
      </c>
    </row>
    <row r="62" spans="1:1" x14ac:dyDescent="0.25">
      <c r="A62" t="s">
        <v>5960</v>
      </c>
    </row>
    <row r="63" spans="1:1" x14ac:dyDescent="0.25">
      <c r="A63" t="s">
        <v>5961</v>
      </c>
    </row>
    <row r="64" spans="1:1" x14ac:dyDescent="0.25">
      <c r="A64" t="s">
        <v>5953</v>
      </c>
    </row>
    <row r="65" spans="1:1" x14ac:dyDescent="0.25">
      <c r="A65" t="s">
        <v>5962</v>
      </c>
    </row>
    <row r="66" spans="1:1" x14ac:dyDescent="0.25">
      <c r="A66" t="s">
        <v>5963</v>
      </c>
    </row>
    <row r="67" spans="1:1" x14ac:dyDescent="0.25">
      <c r="A67" t="s">
        <v>5964</v>
      </c>
    </row>
    <row r="68" spans="1:1" x14ac:dyDescent="0.25">
      <c r="A68" t="s">
        <v>5959</v>
      </c>
    </row>
    <row r="69" spans="1:1" x14ac:dyDescent="0.25">
      <c r="A69" t="s">
        <v>5965</v>
      </c>
    </row>
    <row r="70" spans="1:1" x14ac:dyDescent="0.25">
      <c r="A70" t="s">
        <v>5966</v>
      </c>
    </row>
    <row r="71" spans="1:1" x14ac:dyDescent="0.25">
      <c r="A71" t="s">
        <v>5967</v>
      </c>
    </row>
    <row r="72" spans="1:1" x14ac:dyDescent="0.25">
      <c r="A72" t="s">
        <v>5968</v>
      </c>
    </row>
    <row r="73" spans="1:1" x14ac:dyDescent="0.25">
      <c r="A73" t="s">
        <v>5969</v>
      </c>
    </row>
    <row r="74" spans="1:1" x14ac:dyDescent="0.25">
      <c r="A74" t="s">
        <v>5970</v>
      </c>
    </row>
    <row r="76" spans="1:1" x14ac:dyDescent="0.25">
      <c r="A76" t="s">
        <v>5971</v>
      </c>
    </row>
    <row r="77" spans="1:1" x14ac:dyDescent="0.25">
      <c r="A77" t="s">
        <v>5972</v>
      </c>
    </row>
    <row r="78" spans="1:1" x14ac:dyDescent="0.25">
      <c r="A78" t="s">
        <v>5973</v>
      </c>
    </row>
    <row r="79" spans="1:1" x14ac:dyDescent="0.25">
      <c r="A79" t="s">
        <v>5974</v>
      </c>
    </row>
    <row r="80" spans="1:1" x14ac:dyDescent="0.25">
      <c r="A80" t="s">
        <v>5975</v>
      </c>
    </row>
    <row r="81" spans="1:1" x14ac:dyDescent="0.25">
      <c r="A81" t="s">
        <v>5976</v>
      </c>
    </row>
    <row r="82" spans="1:1" x14ac:dyDescent="0.25">
      <c r="A82" t="s">
        <v>5977</v>
      </c>
    </row>
    <row r="83" spans="1:1" x14ac:dyDescent="0.25">
      <c r="A83" t="s">
        <v>5978</v>
      </c>
    </row>
    <row r="84" spans="1:1" x14ac:dyDescent="0.25">
      <c r="A84" t="s">
        <v>5979</v>
      </c>
    </row>
    <row r="85" spans="1:1" x14ac:dyDescent="0.25">
      <c r="A85" t="s">
        <v>5980</v>
      </c>
    </row>
    <row r="86" spans="1:1" x14ac:dyDescent="0.25">
      <c r="A86" t="s">
        <v>5981</v>
      </c>
    </row>
    <row r="87" spans="1:1" x14ac:dyDescent="0.25">
      <c r="A87" t="s">
        <v>5982</v>
      </c>
    </row>
    <row r="88" spans="1:1" x14ac:dyDescent="0.25">
      <c r="A88" t="s">
        <v>5983</v>
      </c>
    </row>
    <row r="89" spans="1:1" x14ac:dyDescent="0.25">
      <c r="A89" t="s">
        <v>5984</v>
      </c>
    </row>
    <row r="90" spans="1:1" x14ac:dyDescent="0.25">
      <c r="A90" t="s">
        <v>5985</v>
      </c>
    </row>
    <row r="91" spans="1:1" x14ac:dyDescent="0.25">
      <c r="A91" t="s">
        <v>5986</v>
      </c>
    </row>
    <row r="92" spans="1:1" x14ac:dyDescent="0.25">
      <c r="A92" t="s">
        <v>5987</v>
      </c>
    </row>
    <row r="93" spans="1:1" x14ac:dyDescent="0.25">
      <c r="A93" t="s">
        <v>5988</v>
      </c>
    </row>
    <row r="94" spans="1:1" x14ac:dyDescent="0.25">
      <c r="A94" t="s">
        <v>5989</v>
      </c>
    </row>
    <row r="95" spans="1:1" x14ac:dyDescent="0.25">
      <c r="A95" t="s">
        <v>5990</v>
      </c>
    </row>
    <row r="96" spans="1:1" x14ac:dyDescent="0.25">
      <c r="A96" t="s">
        <v>5991</v>
      </c>
    </row>
    <row r="97" spans="1:1" x14ac:dyDescent="0.25">
      <c r="A97" t="s">
        <v>5992</v>
      </c>
    </row>
    <row r="98" spans="1:1" x14ac:dyDescent="0.25">
      <c r="A98" t="s">
        <v>5993</v>
      </c>
    </row>
    <row r="99" spans="1:1" x14ac:dyDescent="0.25">
      <c r="A99" t="s">
        <v>5994</v>
      </c>
    </row>
    <row r="100" spans="1:1" x14ac:dyDescent="0.25">
      <c r="A100" t="s">
        <v>5995</v>
      </c>
    </row>
    <row r="101" spans="1:1" x14ac:dyDescent="0.25">
      <c r="A101" t="s">
        <v>5996</v>
      </c>
    </row>
    <row r="102" spans="1:1" x14ac:dyDescent="0.25">
      <c r="A102" t="s">
        <v>5997</v>
      </c>
    </row>
    <row r="103" spans="1:1" x14ac:dyDescent="0.25">
      <c r="A103" t="s">
        <v>5998</v>
      </c>
    </row>
    <row r="104" spans="1:1" x14ac:dyDescent="0.25">
      <c r="A104" t="s">
        <v>5999</v>
      </c>
    </row>
    <row r="105" spans="1:1" x14ac:dyDescent="0.25">
      <c r="A105" t="s">
        <v>6000</v>
      </c>
    </row>
    <row r="106" spans="1:1" x14ac:dyDescent="0.25">
      <c r="A106" t="s">
        <v>6001</v>
      </c>
    </row>
    <row r="107" spans="1:1" x14ac:dyDescent="0.25">
      <c r="A107" t="s">
        <v>6002</v>
      </c>
    </row>
    <row r="109" spans="1:1" x14ac:dyDescent="0.25">
      <c r="A109" t="s">
        <v>6003</v>
      </c>
    </row>
    <row r="110" spans="1:1" x14ac:dyDescent="0.25">
      <c r="A110" t="s">
        <v>6004</v>
      </c>
    </row>
    <row r="111" spans="1:1" x14ac:dyDescent="0.25">
      <c r="A111" t="s">
        <v>6005</v>
      </c>
    </row>
    <row r="112" spans="1:1" x14ac:dyDescent="0.25">
      <c r="A112" t="s">
        <v>6006</v>
      </c>
    </row>
    <row r="113" spans="1:1" x14ac:dyDescent="0.25">
      <c r="A113" t="s">
        <v>6007</v>
      </c>
    </row>
    <row r="114" spans="1:1" x14ac:dyDescent="0.25">
      <c r="A114" t="s">
        <v>6008</v>
      </c>
    </row>
    <row r="115" spans="1:1" x14ac:dyDescent="0.25">
      <c r="A115" t="s">
        <v>6009</v>
      </c>
    </row>
    <row r="116" spans="1:1" x14ac:dyDescent="0.25">
      <c r="A116" t="s">
        <v>6010</v>
      </c>
    </row>
    <row r="117" spans="1:1" x14ac:dyDescent="0.25">
      <c r="A117" t="s">
        <v>6011</v>
      </c>
    </row>
    <row r="118" spans="1:1" x14ac:dyDescent="0.25">
      <c r="A118" t="s">
        <v>6012</v>
      </c>
    </row>
    <row r="119" spans="1:1" x14ac:dyDescent="0.25">
      <c r="A119" t="s">
        <v>6013</v>
      </c>
    </row>
    <row r="120" spans="1:1" x14ac:dyDescent="0.25">
      <c r="A120" t="s">
        <v>6014</v>
      </c>
    </row>
    <row r="121" spans="1:1" x14ac:dyDescent="0.25">
      <c r="A121" t="s">
        <v>6015</v>
      </c>
    </row>
    <row r="122" spans="1:1" x14ac:dyDescent="0.25">
      <c r="A122" t="s">
        <v>6016</v>
      </c>
    </row>
    <row r="123" spans="1:1" x14ac:dyDescent="0.25">
      <c r="A123" t="s">
        <v>6017</v>
      </c>
    </row>
    <row r="124" spans="1:1" x14ac:dyDescent="0.25">
      <c r="A124" t="s">
        <v>6018</v>
      </c>
    </row>
    <row r="125" spans="1:1" x14ac:dyDescent="0.25">
      <c r="A125" t="s">
        <v>6019</v>
      </c>
    </row>
    <row r="126" spans="1:1" x14ac:dyDescent="0.25">
      <c r="A126" t="s">
        <v>6020</v>
      </c>
    </row>
    <row r="127" spans="1:1" x14ac:dyDescent="0.25">
      <c r="A127" t="s">
        <v>6021</v>
      </c>
    </row>
    <row r="128" spans="1:1" x14ac:dyDescent="0.25">
      <c r="A128" t="s">
        <v>6022</v>
      </c>
    </row>
    <row r="129" spans="1:1" x14ac:dyDescent="0.25">
      <c r="A129" t="s">
        <v>6023</v>
      </c>
    </row>
    <row r="130" spans="1:1" x14ac:dyDescent="0.25">
      <c r="A130" t="s">
        <v>6024</v>
      </c>
    </row>
    <row r="131" spans="1:1" x14ac:dyDescent="0.25">
      <c r="A131" t="s">
        <v>6025</v>
      </c>
    </row>
    <row r="132" spans="1:1" x14ac:dyDescent="0.25">
      <c r="A132" t="s">
        <v>6026</v>
      </c>
    </row>
    <row r="133" spans="1:1" x14ac:dyDescent="0.25">
      <c r="A133" t="s">
        <v>6027</v>
      </c>
    </row>
    <row r="134" spans="1:1" x14ac:dyDescent="0.25">
      <c r="A134" t="s">
        <v>6028</v>
      </c>
    </row>
    <row r="136" spans="1:1" x14ac:dyDescent="0.25">
      <c r="A136" t="s">
        <v>6029</v>
      </c>
    </row>
    <row r="137" spans="1:1" x14ac:dyDescent="0.25">
      <c r="A137" t="s">
        <v>6030</v>
      </c>
    </row>
    <row r="138" spans="1:1" x14ac:dyDescent="0.25">
      <c r="A138" t="s">
        <v>6031</v>
      </c>
    </row>
    <row r="139" spans="1:1" x14ac:dyDescent="0.25">
      <c r="A139" t="s">
        <v>6024</v>
      </c>
    </row>
    <row r="140" spans="1:1" x14ac:dyDescent="0.25">
      <c r="A140" t="s">
        <v>6032</v>
      </c>
    </row>
    <row r="141" spans="1:1" x14ac:dyDescent="0.25">
      <c r="A141" t="s">
        <v>6033</v>
      </c>
    </row>
    <row r="142" spans="1:1" x14ac:dyDescent="0.25">
      <c r="A142" t="s">
        <v>6034</v>
      </c>
    </row>
    <row r="143" spans="1:1" x14ac:dyDescent="0.25">
      <c r="A143" t="s">
        <v>6035</v>
      </c>
    </row>
    <row r="144" spans="1:1" x14ac:dyDescent="0.25">
      <c r="A144" t="s">
        <v>6036</v>
      </c>
    </row>
    <row r="146" spans="1:1" x14ac:dyDescent="0.25">
      <c r="A146" t="s">
        <v>6038</v>
      </c>
    </row>
    <row r="147" spans="1:1" x14ac:dyDescent="0.25">
      <c r="A147" t="s">
        <v>6039</v>
      </c>
    </row>
    <row r="148" spans="1:1" x14ac:dyDescent="0.25">
      <c r="A148" t="s">
        <v>6040</v>
      </c>
    </row>
    <row r="149" spans="1:1" x14ac:dyDescent="0.25">
      <c r="A149" t="s">
        <v>6041</v>
      </c>
    </row>
    <row r="150" spans="1:1" x14ac:dyDescent="0.25">
      <c r="A150" t="s">
        <v>6042</v>
      </c>
    </row>
    <row r="151" spans="1:1" x14ac:dyDescent="0.25">
      <c r="A151" t="s">
        <v>6043</v>
      </c>
    </row>
    <row r="152" spans="1:1" x14ac:dyDescent="0.25">
      <c r="A152" t="s">
        <v>6044</v>
      </c>
    </row>
    <row r="153" spans="1:1" x14ac:dyDescent="0.25">
      <c r="A153" t="s">
        <v>6045</v>
      </c>
    </row>
    <row r="154" spans="1:1" x14ac:dyDescent="0.25">
      <c r="A154" t="s">
        <v>6046</v>
      </c>
    </row>
    <row r="155" spans="1:1" x14ac:dyDescent="0.25">
      <c r="A155" t="s">
        <v>6047</v>
      </c>
    </row>
    <row r="156" spans="1:1" x14ac:dyDescent="0.25">
      <c r="A156" t="s">
        <v>6048</v>
      </c>
    </row>
    <row r="157" spans="1:1" x14ac:dyDescent="0.25">
      <c r="A157" t="s">
        <v>6049</v>
      </c>
    </row>
    <row r="158" spans="1:1" x14ac:dyDescent="0.25">
      <c r="A158" t="s">
        <v>6050</v>
      </c>
    </row>
    <row r="159" spans="1:1" x14ac:dyDescent="0.25">
      <c r="A159" t="s">
        <v>6051</v>
      </c>
    </row>
    <row r="160" spans="1:1" x14ac:dyDescent="0.25">
      <c r="A160" t="s">
        <v>6052</v>
      </c>
    </row>
    <row r="161" spans="1:1" x14ac:dyDescent="0.25">
      <c r="A161" t="s">
        <v>6053</v>
      </c>
    </row>
    <row r="162" spans="1:1" x14ac:dyDescent="0.25">
      <c r="A162" t="s">
        <v>6054</v>
      </c>
    </row>
    <row r="163" spans="1:1" x14ac:dyDescent="0.25">
      <c r="A163" t="s">
        <v>6055</v>
      </c>
    </row>
    <row r="164" spans="1:1" x14ac:dyDescent="0.25">
      <c r="A164" t="s">
        <v>6056</v>
      </c>
    </row>
    <row r="165" spans="1:1" x14ac:dyDescent="0.25">
      <c r="A165" t="s">
        <v>6057</v>
      </c>
    </row>
    <row r="166" spans="1:1" x14ac:dyDescent="0.25">
      <c r="A166" t="s">
        <v>6019</v>
      </c>
    </row>
    <row r="167" spans="1:1" x14ac:dyDescent="0.25">
      <c r="A167" t="s">
        <v>6058</v>
      </c>
    </row>
    <row r="168" spans="1:1" x14ac:dyDescent="0.25">
      <c r="A168" t="s">
        <v>6059</v>
      </c>
    </row>
    <row r="169" spans="1:1" x14ac:dyDescent="0.25">
      <c r="A169" t="s">
        <v>6060</v>
      </c>
    </row>
    <row r="170" spans="1:1" x14ac:dyDescent="0.25">
      <c r="A170" t="s">
        <v>6061</v>
      </c>
    </row>
    <row r="171" spans="1:1" x14ac:dyDescent="0.25">
      <c r="A171" t="s">
        <v>6062</v>
      </c>
    </row>
    <row r="172" spans="1:1" x14ac:dyDescent="0.25">
      <c r="A172" t="s">
        <v>6063</v>
      </c>
    </row>
    <row r="173" spans="1:1" x14ac:dyDescent="0.25">
      <c r="A173" t="s">
        <v>6064</v>
      </c>
    </row>
    <row r="174" spans="1:1" x14ac:dyDescent="0.25">
      <c r="A174" t="s">
        <v>6065</v>
      </c>
    </row>
    <row r="175" spans="1:1" x14ac:dyDescent="0.25">
      <c r="A175" t="s">
        <v>6066</v>
      </c>
    </row>
    <row r="176" spans="1:1" x14ac:dyDescent="0.25">
      <c r="A176" t="s">
        <v>6067</v>
      </c>
    </row>
    <row r="177" spans="1:1" x14ac:dyDescent="0.25">
      <c r="A177" t="s">
        <v>6068</v>
      </c>
    </row>
    <row r="178" spans="1:1" x14ac:dyDescent="0.25">
      <c r="A178" t="s">
        <v>6069</v>
      </c>
    </row>
    <row r="179" spans="1:1" x14ac:dyDescent="0.25">
      <c r="A179" t="s">
        <v>6070</v>
      </c>
    </row>
    <row r="180" spans="1:1" x14ac:dyDescent="0.25">
      <c r="A180" t="s">
        <v>6071</v>
      </c>
    </row>
    <row r="181" spans="1:1" x14ac:dyDescent="0.25">
      <c r="A181" t="s">
        <v>6072</v>
      </c>
    </row>
    <row r="182" spans="1:1" x14ac:dyDescent="0.25">
      <c r="A182" t="s">
        <v>6073</v>
      </c>
    </row>
    <row r="183" spans="1:1" x14ac:dyDescent="0.25">
      <c r="A183" t="s">
        <v>6074</v>
      </c>
    </row>
    <row r="184" spans="1:1" x14ac:dyDescent="0.25">
      <c r="A184" t="s">
        <v>6057</v>
      </c>
    </row>
    <row r="185" spans="1:1" x14ac:dyDescent="0.25">
      <c r="A185" t="s">
        <v>6019</v>
      </c>
    </row>
    <row r="186" spans="1:1" x14ac:dyDescent="0.25">
      <c r="A186" t="s">
        <v>6075</v>
      </c>
    </row>
    <row r="187" spans="1:1" x14ac:dyDescent="0.25">
      <c r="A187" t="s">
        <v>6076</v>
      </c>
    </row>
    <row r="188" spans="1:1" x14ac:dyDescent="0.25">
      <c r="A188" t="s">
        <v>6077</v>
      </c>
    </row>
    <row r="189" spans="1:1" x14ac:dyDescent="0.25">
      <c r="A189" t="s">
        <v>6019</v>
      </c>
    </row>
    <row r="190" spans="1:1" x14ac:dyDescent="0.25">
      <c r="A190" t="s">
        <v>6078</v>
      </c>
    </row>
    <row r="191" spans="1:1" x14ac:dyDescent="0.25">
      <c r="A191" t="s">
        <v>6079</v>
      </c>
    </row>
    <row r="192" spans="1:1" x14ac:dyDescent="0.25">
      <c r="A192" t="s">
        <v>6080</v>
      </c>
    </row>
    <row r="193" spans="1:1" x14ac:dyDescent="0.25">
      <c r="A193" t="s">
        <v>6081</v>
      </c>
    </row>
    <row r="194" spans="1:1" x14ac:dyDescent="0.25">
      <c r="A194" t="s">
        <v>6082</v>
      </c>
    </row>
    <row r="195" spans="1:1" x14ac:dyDescent="0.25">
      <c r="A195" t="s">
        <v>6083</v>
      </c>
    </row>
    <row r="196" spans="1:1" x14ac:dyDescent="0.25">
      <c r="A196" t="s">
        <v>6084</v>
      </c>
    </row>
    <row r="197" spans="1:1" x14ac:dyDescent="0.25">
      <c r="A197" t="s">
        <v>6085</v>
      </c>
    </row>
    <row r="198" spans="1:1" x14ac:dyDescent="0.25">
      <c r="A198" t="s">
        <v>6086</v>
      </c>
    </row>
    <row r="199" spans="1:1" x14ac:dyDescent="0.25">
      <c r="A199" t="s">
        <v>6087</v>
      </c>
    </row>
    <row r="200" spans="1:1" x14ac:dyDescent="0.25">
      <c r="A200" t="s">
        <v>6019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8EC3F-7D61-4E1B-8895-1806E9515120}">
  <dimension ref="A1"/>
  <sheetViews>
    <sheetView workbookViewId="0">
      <selection activeCell="Q18" sqref="Q18"/>
    </sheetView>
  </sheetViews>
  <sheetFormatPr defaultRowHeight="15" x14ac:dyDescent="0.2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028A-5DBF-4EB2-9AAC-D4D40B139A75}">
  <dimension ref="A1:U68"/>
  <sheetViews>
    <sheetView workbookViewId="0"/>
  </sheetViews>
  <sheetFormatPr defaultRowHeight="15" x14ac:dyDescent="0.25"/>
  <cols>
    <col min="2" max="2" width="13.28515625" customWidth="1"/>
    <col min="23" max="23" width="45" customWidth="1"/>
  </cols>
  <sheetData>
    <row r="1" spans="1:21" x14ac:dyDescent="0.25">
      <c r="A1" s="60" t="s">
        <v>6112</v>
      </c>
      <c r="B1" s="3"/>
    </row>
    <row r="2" spans="1:21" x14ac:dyDescent="0.25">
      <c r="A2" s="8" t="s">
        <v>840</v>
      </c>
      <c r="C2" t="s">
        <v>841</v>
      </c>
      <c r="E2">
        <v>0</v>
      </c>
      <c r="F2">
        <v>0.99999999994179234</v>
      </c>
      <c r="G2">
        <v>2.6666666666278616</v>
      </c>
      <c r="H2">
        <v>3.6666666665696539</v>
      </c>
      <c r="I2">
        <v>4.3833333333022892</v>
      </c>
      <c r="J2">
        <v>5.2000000000116415</v>
      </c>
      <c r="K2">
        <v>6.1666666666860692</v>
      </c>
      <c r="L2">
        <v>7.4666666665580124</v>
      </c>
      <c r="M2">
        <v>9.3999999999068677</v>
      </c>
      <c r="N2">
        <v>10.766666666662786</v>
      </c>
      <c r="O2">
        <v>12.216666666674428</v>
      </c>
      <c r="P2">
        <v>13.266666666604578</v>
      </c>
      <c r="Q2">
        <v>21.316666666651145</v>
      </c>
      <c r="R2">
        <v>23.583333333197515</v>
      </c>
      <c r="S2">
        <v>26.166666666569654</v>
      </c>
      <c r="T2">
        <v>27.999999999941792</v>
      </c>
    </row>
    <row r="3" spans="1:21" x14ac:dyDescent="0.25">
      <c r="A3" s="10"/>
    </row>
    <row r="4" spans="1:21" x14ac:dyDescent="0.25">
      <c r="A4" s="8" t="s">
        <v>842</v>
      </c>
      <c r="C4" t="s">
        <v>843</v>
      </c>
      <c r="D4" t="s">
        <v>844</v>
      </c>
      <c r="E4">
        <v>2.9834418974690464E-3</v>
      </c>
      <c r="F4">
        <v>6.4641241111829352E-3</v>
      </c>
      <c r="G4">
        <v>3.0663152835098538E-2</v>
      </c>
      <c r="H4">
        <v>6.9613644274277769E-2</v>
      </c>
      <c r="I4">
        <v>0.10110553096978439</v>
      </c>
      <c r="J4">
        <v>0.29171431886364013</v>
      </c>
      <c r="K4">
        <v>0.57182636368156725</v>
      </c>
      <c r="L4">
        <v>0.86851308570765595</v>
      </c>
      <c r="M4">
        <v>1.3243167089320937</v>
      </c>
      <c r="N4">
        <v>1.9292924270299838</v>
      </c>
      <c r="O4">
        <v>1.9127177498218222</v>
      </c>
      <c r="P4">
        <v>1.9690716523295708</v>
      </c>
      <c r="Q4">
        <v>1.7701755258316345</v>
      </c>
      <c r="R4">
        <v>1.7966950093646927</v>
      </c>
      <c r="S4">
        <v>1.9359222979132482</v>
      </c>
      <c r="T4">
        <v>2.0221106193956873</v>
      </c>
    </row>
    <row r="5" spans="1:21" x14ac:dyDescent="0.25">
      <c r="A5" s="8"/>
      <c r="C5" t="s">
        <v>843</v>
      </c>
      <c r="D5" t="s">
        <v>836</v>
      </c>
      <c r="E5">
        <v>4.9724031624484122E-4</v>
      </c>
      <c r="F5">
        <v>1.3155742186189601E-3</v>
      </c>
      <c r="G5">
        <v>6.3158002695896847E-3</v>
      </c>
      <c r="H5">
        <v>2.0783217685849873E-2</v>
      </c>
      <c r="I5">
        <v>2.8708183043589315E-3</v>
      </c>
      <c r="J5">
        <v>2.0095728130512549E-2</v>
      </c>
      <c r="K5">
        <v>2.8128159959685595E-2</v>
      </c>
      <c r="L5">
        <v>7.4806716698302814E-2</v>
      </c>
      <c r="M5">
        <v>2.4528282344568938E-2</v>
      </c>
      <c r="N5">
        <v>1.9889612649793664E-2</v>
      </c>
      <c r="O5">
        <v>0.11526255051606059</v>
      </c>
      <c r="P5">
        <v>6.2105295593440323E-2</v>
      </c>
      <c r="Q5">
        <v>0.14649614502169198</v>
      </c>
      <c r="R5">
        <v>8.9134169756178189E-2</v>
      </c>
      <c r="S5">
        <v>7.4641275913332306E-2</v>
      </c>
      <c r="T5">
        <v>5.4771722413466263E-2</v>
      </c>
    </row>
    <row r="6" spans="1:21" x14ac:dyDescent="0.25">
      <c r="A6" s="8" t="s">
        <v>826</v>
      </c>
      <c r="C6" t="s">
        <v>845</v>
      </c>
      <c r="D6" t="s">
        <v>827</v>
      </c>
      <c r="E6">
        <v>31.437988174895274</v>
      </c>
      <c r="F6">
        <v>32.898588029985945</v>
      </c>
      <c r="G6">
        <v>32.79565536145148</v>
      </c>
      <c r="H6">
        <v>32.238572782574757</v>
      </c>
      <c r="I6">
        <v>33.376959318871556</v>
      </c>
      <c r="J6">
        <v>32.051136785686438</v>
      </c>
      <c r="K6">
        <v>31.816953795751267</v>
      </c>
      <c r="L6">
        <v>29.788925905248099</v>
      </c>
      <c r="M6">
        <v>18.079081385641295</v>
      </c>
      <c r="N6">
        <v>4.1579507769115214</v>
      </c>
      <c r="O6">
        <v>0</v>
      </c>
      <c r="P6">
        <v>0</v>
      </c>
      <c r="Q6">
        <v>0</v>
      </c>
      <c r="R6">
        <v>0</v>
      </c>
      <c r="S6">
        <v>0</v>
      </c>
    </row>
    <row r="7" spans="1:21" x14ac:dyDescent="0.25">
      <c r="A7" s="8"/>
      <c r="C7" t="s">
        <v>845</v>
      </c>
      <c r="D7" t="s">
        <v>828</v>
      </c>
      <c r="E7">
        <v>1.2298396882386111</v>
      </c>
      <c r="F7">
        <v>0.94542265270473735</v>
      </c>
      <c r="G7">
        <v>1.461611421701873</v>
      </c>
      <c r="H7">
        <v>0.27582040075866388</v>
      </c>
      <c r="I7">
        <v>0.79382190444083955</v>
      </c>
      <c r="J7">
        <v>0.46868022635537865</v>
      </c>
      <c r="K7">
        <v>0.33570793122603038</v>
      </c>
      <c r="L7">
        <v>0.99613744933998916</v>
      </c>
      <c r="M7">
        <v>2.1251604482710129</v>
      </c>
      <c r="N7">
        <v>2.987513394922547</v>
      </c>
      <c r="O7">
        <v>0</v>
      </c>
      <c r="P7">
        <v>0</v>
      </c>
      <c r="Q7">
        <v>0</v>
      </c>
      <c r="R7">
        <v>0</v>
      </c>
      <c r="S7">
        <v>0</v>
      </c>
    </row>
    <row r="8" spans="1:21" x14ac:dyDescent="0.25">
      <c r="A8" s="8" t="s">
        <v>32</v>
      </c>
      <c r="C8" t="s">
        <v>845</v>
      </c>
      <c r="D8" t="s">
        <v>827</v>
      </c>
      <c r="E8">
        <v>3.0085730973860652</v>
      </c>
      <c r="F8">
        <v>3.4553615813886744</v>
      </c>
      <c r="G8">
        <v>2.9486590746161796</v>
      </c>
      <c r="H8">
        <v>2.6082214229355487</v>
      </c>
      <c r="I8">
        <v>2.6557243772286978</v>
      </c>
      <c r="J8">
        <v>2.220044659834596</v>
      </c>
      <c r="K8">
        <v>0.14457467015303885</v>
      </c>
      <c r="L8">
        <v>9.5565585509873152E-2</v>
      </c>
      <c r="M8">
        <v>0.13312737005767861</v>
      </c>
      <c r="N8">
        <v>0</v>
      </c>
      <c r="O8">
        <v>0</v>
      </c>
      <c r="P8">
        <v>0</v>
      </c>
      <c r="Q8">
        <v>7.5255744922719275E-2</v>
      </c>
      <c r="R8">
        <v>9.7386567078404179E-2</v>
      </c>
      <c r="S8">
        <v>9.7386567078404179E-2</v>
      </c>
      <c r="T8">
        <v>7.8755569006701942E-2</v>
      </c>
      <c r="U8" s="39"/>
    </row>
    <row r="9" spans="1:21" x14ac:dyDescent="0.25">
      <c r="A9" s="8"/>
      <c r="C9" t="s">
        <v>845</v>
      </c>
      <c r="D9" t="s">
        <v>828</v>
      </c>
      <c r="E9">
        <v>0.83552396192741651</v>
      </c>
      <c r="F9">
        <v>0.49066436141672332</v>
      </c>
      <c r="G9">
        <v>0.58815147849956673</v>
      </c>
      <c r="H9">
        <v>0.36427398125380711</v>
      </c>
      <c r="I9">
        <v>0.82182875574715542</v>
      </c>
      <c r="J9">
        <v>0.44484621557614812</v>
      </c>
      <c r="K9">
        <v>0.11407425142078571</v>
      </c>
      <c r="L9">
        <v>4.4548089136908893E-2</v>
      </c>
      <c r="M9">
        <v>5.9639222632017763E-2</v>
      </c>
      <c r="N9">
        <v>0</v>
      </c>
      <c r="O9">
        <v>0</v>
      </c>
      <c r="P9">
        <v>0</v>
      </c>
      <c r="Q9">
        <v>2.0989158578253175E-2</v>
      </c>
      <c r="R9">
        <v>3.0094064225548011E-2</v>
      </c>
      <c r="S9">
        <v>3.0094064225548011E-2</v>
      </c>
      <c r="T9">
        <v>3.6301562312384593E-2</v>
      </c>
      <c r="U9" s="39"/>
    </row>
    <row r="10" spans="1:21" x14ac:dyDescent="0.25">
      <c r="A10" s="8" t="s">
        <v>5896</v>
      </c>
      <c r="C10" t="s">
        <v>845</v>
      </c>
      <c r="D10" t="s">
        <v>827</v>
      </c>
      <c r="E10">
        <v>0</v>
      </c>
      <c r="F10">
        <v>0</v>
      </c>
      <c r="G10">
        <v>0.61273723631852894</v>
      </c>
      <c r="H10">
        <v>0.70858187668639183</v>
      </c>
      <c r="I10">
        <v>0.72890409128832123</v>
      </c>
      <c r="J10">
        <v>0.32066729128712496</v>
      </c>
      <c r="K10">
        <v>0</v>
      </c>
      <c r="L10">
        <v>0.14755326921461667</v>
      </c>
      <c r="M10">
        <v>0.1251389630588928</v>
      </c>
      <c r="N10">
        <v>0</v>
      </c>
      <c r="O10">
        <v>0</v>
      </c>
      <c r="P10">
        <v>0</v>
      </c>
      <c r="Q10">
        <v>0</v>
      </c>
      <c r="R10">
        <v>0</v>
      </c>
      <c r="S10">
        <v>0</v>
      </c>
      <c r="T10">
        <v>0</v>
      </c>
      <c r="U10" s="39"/>
    </row>
    <row r="11" spans="1:21" x14ac:dyDescent="0.25">
      <c r="A11" s="8"/>
      <c r="C11" t="s">
        <v>845</v>
      </c>
      <c r="D11" t="s">
        <v>828</v>
      </c>
      <c r="E11">
        <v>0</v>
      </c>
      <c r="F11">
        <v>0</v>
      </c>
      <c r="G11">
        <v>0.14881767652266253</v>
      </c>
      <c r="H11">
        <v>0.10067758695051439</v>
      </c>
      <c r="I11">
        <v>0.22065118646696832</v>
      </c>
      <c r="J11">
        <v>0.26944720052586935</v>
      </c>
      <c r="K11">
        <v>0</v>
      </c>
      <c r="L11">
        <v>0.24401838435390522</v>
      </c>
      <c r="M11">
        <v>0.3065266064352809</v>
      </c>
      <c r="N11">
        <v>0</v>
      </c>
      <c r="O11">
        <v>0</v>
      </c>
      <c r="P11">
        <v>0</v>
      </c>
      <c r="Q11">
        <v>0</v>
      </c>
      <c r="R11">
        <v>0</v>
      </c>
      <c r="S11">
        <v>0</v>
      </c>
      <c r="T11">
        <v>0</v>
      </c>
      <c r="U11" s="39"/>
    </row>
    <row r="12" spans="1:21" x14ac:dyDescent="0.25">
      <c r="A12" s="8" t="s">
        <v>830</v>
      </c>
      <c r="C12" t="s">
        <v>845</v>
      </c>
      <c r="D12" t="s">
        <v>827</v>
      </c>
      <c r="E12">
        <v>0</v>
      </c>
      <c r="F12">
        <v>0</v>
      </c>
      <c r="G12">
        <v>0</v>
      </c>
      <c r="H12">
        <v>0</v>
      </c>
      <c r="I12">
        <v>0</v>
      </c>
      <c r="J12">
        <v>0</v>
      </c>
      <c r="K12">
        <v>0.488594417024729</v>
      </c>
      <c r="L12">
        <v>1.0890180061451853</v>
      </c>
      <c r="M12">
        <v>1.5515015232527622</v>
      </c>
      <c r="N12">
        <v>2.2819308937613778</v>
      </c>
      <c r="O12">
        <v>2.3448191469870343</v>
      </c>
      <c r="P12">
        <v>2.3809892868050819</v>
      </c>
      <c r="Q12">
        <v>2.6080699625978481</v>
      </c>
      <c r="R12">
        <v>2.7948511724631002</v>
      </c>
      <c r="S12">
        <v>2.8163847263756283</v>
      </c>
    </row>
    <row r="13" spans="1:21" x14ac:dyDescent="0.25">
      <c r="A13" s="8"/>
      <c r="C13" t="s">
        <v>845</v>
      </c>
      <c r="D13" t="s">
        <v>828</v>
      </c>
      <c r="E13">
        <v>0</v>
      </c>
      <c r="F13">
        <v>0</v>
      </c>
      <c r="G13">
        <v>0</v>
      </c>
      <c r="H13">
        <v>0</v>
      </c>
      <c r="I13">
        <v>0</v>
      </c>
      <c r="J13">
        <v>0</v>
      </c>
      <c r="K13">
        <v>0.11288149372340227</v>
      </c>
      <c r="L13">
        <v>0.13298823086149611</v>
      </c>
      <c r="M13">
        <v>9.2426581082069123E-2</v>
      </c>
      <c r="N13">
        <v>0.37636282142766947</v>
      </c>
      <c r="O13">
        <v>5.6533098915704322E-2</v>
      </c>
      <c r="P13">
        <v>8.6645808214069475E-2</v>
      </c>
      <c r="Q13">
        <v>3.7866978095464125E-2</v>
      </c>
      <c r="R13">
        <v>9.2314432252023612E-2</v>
      </c>
      <c r="S13">
        <v>3.863922099813849E-2</v>
      </c>
    </row>
    <row r="14" spans="1:21" x14ac:dyDescent="0.25">
      <c r="A14" s="8" t="s">
        <v>829</v>
      </c>
      <c r="C14" t="s">
        <v>845</v>
      </c>
      <c r="D14" t="s">
        <v>827</v>
      </c>
      <c r="E14">
        <v>0.25594948299752002</v>
      </c>
      <c r="F14">
        <v>0</v>
      </c>
      <c r="G14">
        <v>0</v>
      </c>
      <c r="H14">
        <v>0</v>
      </c>
      <c r="I14">
        <v>0</v>
      </c>
      <c r="J14">
        <v>0.1189701204208593</v>
      </c>
      <c r="K14">
        <v>0.22418945579156979</v>
      </c>
      <c r="L14">
        <v>0</v>
      </c>
      <c r="M14">
        <v>0</v>
      </c>
      <c r="N14">
        <v>0.23454757482808508</v>
      </c>
      <c r="O14">
        <v>0</v>
      </c>
      <c r="P14">
        <v>0</v>
      </c>
      <c r="Q14">
        <v>0</v>
      </c>
      <c r="R14">
        <v>0</v>
      </c>
      <c r="S14">
        <v>0</v>
      </c>
    </row>
    <row r="15" spans="1:21" x14ac:dyDescent="0.25">
      <c r="A15" s="8"/>
      <c r="C15" t="s">
        <v>845</v>
      </c>
      <c r="D15" t="s">
        <v>828</v>
      </c>
      <c r="E15">
        <v>0.26758873565617225</v>
      </c>
      <c r="F15">
        <v>0</v>
      </c>
      <c r="G15">
        <v>0</v>
      </c>
      <c r="H15">
        <v>0</v>
      </c>
      <c r="I15">
        <v>0</v>
      </c>
      <c r="J15">
        <v>0.10350751386917782</v>
      </c>
      <c r="K15">
        <v>1.1639863883301498E-2</v>
      </c>
      <c r="L15">
        <v>0</v>
      </c>
      <c r="M15">
        <v>0</v>
      </c>
      <c r="N15">
        <v>0.20321452605188964</v>
      </c>
      <c r="O15">
        <v>0</v>
      </c>
      <c r="P15">
        <v>0</v>
      </c>
      <c r="Q15">
        <v>0</v>
      </c>
      <c r="R15">
        <v>0</v>
      </c>
      <c r="S15">
        <v>0</v>
      </c>
    </row>
    <row r="16" spans="1:21" x14ac:dyDescent="0.25">
      <c r="A16" s="8" t="s">
        <v>846</v>
      </c>
      <c r="C16" t="s">
        <v>845</v>
      </c>
      <c r="D16" t="s">
        <v>827</v>
      </c>
      <c r="E16">
        <v>1.8492244941935256</v>
      </c>
      <c r="F16">
        <v>0</v>
      </c>
      <c r="G16">
        <v>0</v>
      </c>
      <c r="H16">
        <v>0</v>
      </c>
      <c r="I16">
        <v>0</v>
      </c>
      <c r="J16">
        <v>0</v>
      </c>
      <c r="K16">
        <v>0</v>
      </c>
      <c r="L16">
        <v>3.4195800650091084E-2</v>
      </c>
      <c r="M16">
        <v>0.48029850489244341</v>
      </c>
      <c r="N16">
        <v>0.59159114597002616</v>
      </c>
      <c r="O16">
        <v>0.62458782610089258</v>
      </c>
      <c r="P16">
        <v>0.62193679225863385</v>
      </c>
      <c r="Q16">
        <v>0.64427876469127465</v>
      </c>
      <c r="R16">
        <v>0.6755409517200307</v>
      </c>
      <c r="S16">
        <v>0.67078408599231765</v>
      </c>
    </row>
    <row r="17" spans="1:21" x14ac:dyDescent="0.25">
      <c r="A17" s="8"/>
      <c r="C17" t="s">
        <v>845</v>
      </c>
      <c r="D17" t="s">
        <v>828</v>
      </c>
      <c r="E17">
        <v>2.221978165414956</v>
      </c>
      <c r="F17">
        <v>0</v>
      </c>
      <c r="G17">
        <v>0</v>
      </c>
      <c r="H17">
        <v>0</v>
      </c>
      <c r="I17">
        <v>0</v>
      </c>
      <c r="J17">
        <v>0</v>
      </c>
      <c r="K17">
        <v>0</v>
      </c>
      <c r="L17">
        <v>5.9228864131454589E-2</v>
      </c>
      <c r="M17">
        <v>3.2602281703001661E-2</v>
      </c>
      <c r="N17">
        <v>5.4182914917701781E-2</v>
      </c>
      <c r="O17">
        <v>3.9462688961471183E-2</v>
      </c>
      <c r="P17">
        <v>2.0548301311730872E-2</v>
      </c>
      <c r="Q17">
        <v>2.5072572415403518E-2</v>
      </c>
      <c r="R17">
        <v>3.1490371678899301E-2</v>
      </c>
      <c r="S17">
        <v>4.3250149854681244E-2</v>
      </c>
    </row>
    <row r="18" spans="1:21" x14ac:dyDescent="0.25">
      <c r="A18" s="8" t="s">
        <v>831</v>
      </c>
      <c r="C18" t="s">
        <v>845</v>
      </c>
      <c r="D18" t="s">
        <v>827</v>
      </c>
      <c r="E18">
        <v>2.2136319841787895</v>
      </c>
      <c r="F18">
        <v>6.7107945199582353E-2</v>
      </c>
      <c r="G18">
        <v>0</v>
      </c>
      <c r="H18">
        <v>0</v>
      </c>
      <c r="I18">
        <v>0</v>
      </c>
      <c r="J18">
        <v>0</v>
      </c>
      <c r="K18">
        <v>0</v>
      </c>
      <c r="L18">
        <v>0</v>
      </c>
      <c r="M18">
        <v>0</v>
      </c>
      <c r="N18">
        <v>0</v>
      </c>
      <c r="O18">
        <v>0</v>
      </c>
      <c r="P18">
        <v>0</v>
      </c>
      <c r="Q18">
        <v>0</v>
      </c>
      <c r="R18">
        <v>0</v>
      </c>
      <c r="S18">
        <v>0</v>
      </c>
    </row>
    <row r="19" spans="1:21" x14ac:dyDescent="0.25">
      <c r="A19" s="8"/>
      <c r="C19" t="s">
        <v>845</v>
      </c>
      <c r="D19" t="s">
        <v>828</v>
      </c>
      <c r="E19">
        <v>2.5503984974768388</v>
      </c>
      <c r="F19">
        <v>0.1162343706772246</v>
      </c>
      <c r="G19">
        <v>0</v>
      </c>
      <c r="H19">
        <v>0</v>
      </c>
      <c r="I19">
        <v>0</v>
      </c>
      <c r="J19">
        <v>0</v>
      </c>
      <c r="K19">
        <v>0</v>
      </c>
      <c r="L19">
        <v>0</v>
      </c>
      <c r="M19">
        <v>0</v>
      </c>
      <c r="N19">
        <v>0</v>
      </c>
      <c r="O19">
        <v>0</v>
      </c>
      <c r="P19">
        <v>0</v>
      </c>
      <c r="Q19">
        <v>0</v>
      </c>
      <c r="R19">
        <v>0</v>
      </c>
      <c r="S19">
        <v>0</v>
      </c>
    </row>
    <row r="20" spans="1:21" x14ac:dyDescent="0.25">
      <c r="A20" s="8" t="s">
        <v>847</v>
      </c>
      <c r="C20" t="s">
        <v>845</v>
      </c>
      <c r="D20" t="s">
        <v>827</v>
      </c>
      <c r="E20">
        <v>1.3710924843309438</v>
      </c>
      <c r="F20">
        <v>0</v>
      </c>
      <c r="G20">
        <v>0.28968247062316049</v>
      </c>
      <c r="H20">
        <v>0</v>
      </c>
      <c r="I20">
        <v>0.42973537817082502</v>
      </c>
      <c r="J20">
        <v>0</v>
      </c>
      <c r="K20">
        <v>0</v>
      </c>
      <c r="L20">
        <v>0</v>
      </c>
      <c r="M20">
        <v>0</v>
      </c>
      <c r="N20">
        <v>0</v>
      </c>
      <c r="O20">
        <v>0</v>
      </c>
      <c r="P20">
        <v>0</v>
      </c>
      <c r="Q20">
        <v>0</v>
      </c>
      <c r="R20">
        <v>0</v>
      </c>
      <c r="S20">
        <v>0</v>
      </c>
    </row>
    <row r="21" spans="1:21" x14ac:dyDescent="0.25">
      <c r="A21" s="8"/>
      <c r="C21" t="s">
        <v>845</v>
      </c>
      <c r="D21" t="s">
        <v>828</v>
      </c>
      <c r="E21">
        <v>2.0476634698313432</v>
      </c>
      <c r="F21">
        <v>0</v>
      </c>
      <c r="G21">
        <v>0.50174475718139266</v>
      </c>
      <c r="H21">
        <v>0</v>
      </c>
      <c r="I21">
        <v>0.7443235088016944</v>
      </c>
      <c r="J21">
        <v>0</v>
      </c>
      <c r="K21">
        <v>0</v>
      </c>
      <c r="L21">
        <v>0</v>
      </c>
      <c r="M21">
        <v>0</v>
      </c>
      <c r="N21">
        <v>0</v>
      </c>
      <c r="O21">
        <v>0</v>
      </c>
      <c r="P21">
        <v>0</v>
      </c>
      <c r="Q21">
        <v>0</v>
      </c>
      <c r="R21">
        <v>0</v>
      </c>
      <c r="S21">
        <v>0</v>
      </c>
    </row>
    <row r="22" spans="1:21" x14ac:dyDescent="0.25">
      <c r="A22" s="8" t="s">
        <v>805</v>
      </c>
      <c r="B22" t="s">
        <v>848</v>
      </c>
      <c r="C22" t="s">
        <v>845</v>
      </c>
      <c r="D22" t="s">
        <v>827</v>
      </c>
      <c r="E22">
        <v>0.6726285056833089</v>
      </c>
      <c r="F22">
        <v>0.66916984476526598</v>
      </c>
      <c r="G22">
        <v>0.58793669477893873</v>
      </c>
      <c r="H22">
        <v>0.41875530116685061</v>
      </c>
      <c r="I22">
        <v>0.18515972927788135</v>
      </c>
      <c r="J22">
        <v>0</v>
      </c>
      <c r="K22">
        <v>0</v>
      </c>
      <c r="L22">
        <v>0</v>
      </c>
      <c r="M22">
        <v>0</v>
      </c>
      <c r="N22">
        <v>0</v>
      </c>
      <c r="O22">
        <v>0</v>
      </c>
      <c r="U22" s="11"/>
    </row>
    <row r="23" spans="1:21" x14ac:dyDescent="0.25">
      <c r="A23" s="8"/>
      <c r="C23" t="s">
        <v>845</v>
      </c>
      <c r="D23" t="s">
        <v>828</v>
      </c>
      <c r="E23">
        <v>8.804225966011088E-2</v>
      </c>
      <c r="F23">
        <v>1.2378925934485054E-2</v>
      </c>
      <c r="G23">
        <v>5.3076949928603304E-3</v>
      </c>
      <c r="H23">
        <v>4.9501063080496913E-2</v>
      </c>
      <c r="I23">
        <v>8.057110562202778E-2</v>
      </c>
      <c r="J23">
        <v>0</v>
      </c>
      <c r="K23">
        <v>0</v>
      </c>
      <c r="L23">
        <v>0</v>
      </c>
      <c r="M23">
        <v>0</v>
      </c>
      <c r="N23">
        <v>0</v>
      </c>
      <c r="O23">
        <v>0</v>
      </c>
    </row>
    <row r="24" spans="1:21" x14ac:dyDescent="0.25">
      <c r="A24" s="8" t="s">
        <v>808</v>
      </c>
      <c r="C24" t="s">
        <v>845</v>
      </c>
      <c r="D24" t="s">
        <v>827</v>
      </c>
      <c r="E24">
        <v>0.78363036801598385</v>
      </c>
      <c r="F24">
        <v>0.78964480866848519</v>
      </c>
      <c r="G24">
        <v>0.75531608908977643</v>
      </c>
      <c r="H24">
        <v>0.63248384040460381</v>
      </c>
      <c r="I24">
        <v>0.510696105544448</v>
      </c>
      <c r="J24">
        <v>0.13493094860191779</v>
      </c>
      <c r="K24">
        <v>0</v>
      </c>
      <c r="L24">
        <v>0</v>
      </c>
      <c r="M24">
        <v>0</v>
      </c>
      <c r="N24">
        <v>0</v>
      </c>
      <c r="O24">
        <v>0</v>
      </c>
    </row>
    <row r="25" spans="1:21" x14ac:dyDescent="0.25">
      <c r="A25" s="8"/>
      <c r="C25" t="s">
        <v>845</v>
      </c>
      <c r="D25" t="s">
        <v>828</v>
      </c>
      <c r="E25">
        <v>9.1036294605143231E-2</v>
      </c>
      <c r="F25">
        <v>2.6834772013435607E-2</v>
      </c>
      <c r="G25">
        <v>2.1240725085647737E-2</v>
      </c>
      <c r="H25">
        <v>2.8680619361508841E-2</v>
      </c>
      <c r="I25">
        <v>1.4091450329153663E-2</v>
      </c>
      <c r="J25">
        <v>0.13321880916919879</v>
      </c>
      <c r="K25">
        <v>0</v>
      </c>
      <c r="L25">
        <v>0</v>
      </c>
      <c r="M25">
        <v>0</v>
      </c>
      <c r="N25">
        <v>0</v>
      </c>
      <c r="O25">
        <v>0</v>
      </c>
    </row>
    <row r="26" spans="1:21" x14ac:dyDescent="0.25">
      <c r="A26" s="8" t="s">
        <v>807</v>
      </c>
      <c r="C26" t="s">
        <v>845</v>
      </c>
      <c r="D26" t="s">
        <v>827</v>
      </c>
      <c r="E26">
        <v>0.77298459140501441</v>
      </c>
      <c r="F26">
        <v>0.75850844078845692</v>
      </c>
      <c r="G26">
        <v>0.73528806619340337</v>
      </c>
      <c r="H26">
        <v>0.66027212179118189</v>
      </c>
      <c r="I26">
        <v>0.56416680641169281</v>
      </c>
      <c r="J26">
        <v>9.6669674643445516E-2</v>
      </c>
      <c r="K26">
        <v>0</v>
      </c>
      <c r="L26">
        <v>0</v>
      </c>
      <c r="M26">
        <v>0</v>
      </c>
      <c r="N26">
        <v>0</v>
      </c>
      <c r="O26">
        <v>0</v>
      </c>
    </row>
    <row r="27" spans="1:21" x14ac:dyDescent="0.25">
      <c r="A27" s="8"/>
      <c r="C27" t="s">
        <v>845</v>
      </c>
      <c r="D27" t="s">
        <v>828</v>
      </c>
      <c r="E27">
        <v>0.10417755527244242</v>
      </c>
      <c r="F27">
        <v>2.4039241333963637E-2</v>
      </c>
      <c r="G27">
        <v>1.3067180982041003E-2</v>
      </c>
      <c r="H27">
        <v>2.7090380438093736E-2</v>
      </c>
      <c r="I27">
        <v>1.0663686111476788E-2</v>
      </c>
      <c r="J27">
        <v>0.13330249170449987</v>
      </c>
      <c r="K27">
        <v>0</v>
      </c>
      <c r="L27">
        <v>0</v>
      </c>
      <c r="M27">
        <v>0</v>
      </c>
      <c r="N27">
        <v>0</v>
      </c>
      <c r="O27">
        <v>0</v>
      </c>
    </row>
    <row r="28" spans="1:21" x14ac:dyDescent="0.25">
      <c r="A28" s="8" t="s">
        <v>812</v>
      </c>
      <c r="C28" t="s">
        <v>845</v>
      </c>
      <c r="D28" t="s">
        <v>827</v>
      </c>
      <c r="E28">
        <v>0.76389423813178159</v>
      </c>
      <c r="F28">
        <v>0.76100890937030685</v>
      </c>
      <c r="G28">
        <v>0.75196976094125423</v>
      </c>
      <c r="H28">
        <v>0.71452334045743593</v>
      </c>
      <c r="I28">
        <v>0.65900521138899126</v>
      </c>
      <c r="J28">
        <v>0.54760738354067462</v>
      </c>
      <c r="K28">
        <v>0.3146094888985988</v>
      </c>
      <c r="L28">
        <v>0</v>
      </c>
      <c r="M28">
        <v>0</v>
      </c>
      <c r="N28">
        <v>0</v>
      </c>
      <c r="O28">
        <v>0</v>
      </c>
    </row>
    <row r="29" spans="1:21" x14ac:dyDescent="0.25">
      <c r="A29" s="8"/>
      <c r="C29" t="s">
        <v>845</v>
      </c>
      <c r="D29" t="s">
        <v>828</v>
      </c>
      <c r="E29">
        <v>0.10802921575660264</v>
      </c>
      <c r="F29">
        <v>2.2871944419972451E-2</v>
      </c>
      <c r="G29">
        <v>2.6876597052159636E-2</v>
      </c>
      <c r="H29">
        <v>6.2427794913522558E-2</v>
      </c>
      <c r="I29">
        <v>1.8425229615541529E-2</v>
      </c>
      <c r="J29">
        <v>0.10883089129193432</v>
      </c>
      <c r="K29">
        <v>3.0918728915039866E-2</v>
      </c>
      <c r="L29">
        <v>0</v>
      </c>
      <c r="M29">
        <v>0</v>
      </c>
      <c r="N29">
        <v>0</v>
      </c>
      <c r="O29">
        <v>0</v>
      </c>
    </row>
    <row r="30" spans="1:21" x14ac:dyDescent="0.25">
      <c r="A30" s="8" t="s">
        <v>806</v>
      </c>
      <c r="C30" t="s">
        <v>845</v>
      </c>
      <c r="D30" t="s">
        <v>827</v>
      </c>
      <c r="E30">
        <v>0.79765722843140885</v>
      </c>
      <c r="F30">
        <v>0.77897361528360154</v>
      </c>
      <c r="G30">
        <v>0.63919652971776808</v>
      </c>
      <c r="H30">
        <v>0.40979876219284783</v>
      </c>
      <c r="I30">
        <v>0.19905205753985963</v>
      </c>
      <c r="J30">
        <v>0</v>
      </c>
      <c r="K30">
        <v>0</v>
      </c>
      <c r="L30">
        <v>0</v>
      </c>
      <c r="M30">
        <v>0</v>
      </c>
      <c r="N30">
        <v>0</v>
      </c>
      <c r="O30">
        <v>1.7175343334563601E-3</v>
      </c>
      <c r="U30" s="11"/>
    </row>
    <row r="31" spans="1:21" x14ac:dyDescent="0.25">
      <c r="A31" s="8"/>
      <c r="C31" t="s">
        <v>845</v>
      </c>
      <c r="D31" t="s">
        <v>828</v>
      </c>
      <c r="E31">
        <v>0.10622210488855015</v>
      </c>
      <c r="F31">
        <v>2.7472163437118759E-2</v>
      </c>
      <c r="G31">
        <v>1.9116561920915785E-2</v>
      </c>
      <c r="H31">
        <v>3.4829623603638539E-2</v>
      </c>
      <c r="I31">
        <v>4.5855796250304108E-2</v>
      </c>
      <c r="J31">
        <v>0</v>
      </c>
      <c r="K31">
        <v>0</v>
      </c>
      <c r="L31">
        <v>0</v>
      </c>
      <c r="M31">
        <v>0</v>
      </c>
      <c r="N31">
        <v>0</v>
      </c>
      <c r="O31">
        <v>2.9748567292903622E-3</v>
      </c>
    </row>
    <row r="32" spans="1:21" x14ac:dyDescent="0.25">
      <c r="A32" s="8" t="s">
        <v>816</v>
      </c>
      <c r="C32" t="s">
        <v>845</v>
      </c>
      <c r="D32" t="s">
        <v>827</v>
      </c>
      <c r="E32">
        <v>0.40497227675878683</v>
      </c>
      <c r="F32">
        <v>0.40423052375378882</v>
      </c>
      <c r="G32">
        <v>0.41110028407411758</v>
      </c>
      <c r="H32">
        <v>0.38277091919823919</v>
      </c>
      <c r="I32">
        <v>0.3522227569940039</v>
      </c>
      <c r="J32">
        <v>0.3604227836140701</v>
      </c>
      <c r="K32">
        <v>0.34506871607881368</v>
      </c>
      <c r="L32">
        <v>0</v>
      </c>
      <c r="M32">
        <v>0</v>
      </c>
      <c r="N32">
        <v>0</v>
      </c>
      <c r="O32">
        <v>0</v>
      </c>
    </row>
    <row r="33" spans="1:21" x14ac:dyDescent="0.25">
      <c r="A33" s="8"/>
      <c r="C33" t="s">
        <v>845</v>
      </c>
      <c r="D33" t="s">
        <v>828</v>
      </c>
      <c r="E33">
        <v>6.2920736007020944E-2</v>
      </c>
      <c r="F33">
        <v>9.5090393924430593E-3</v>
      </c>
      <c r="G33">
        <v>1.1107124777910381E-2</v>
      </c>
      <c r="H33">
        <v>2.6910243233472939E-2</v>
      </c>
      <c r="I33">
        <v>7.0280689045435956E-3</v>
      </c>
      <c r="J33">
        <v>1.6580942319050079E-2</v>
      </c>
      <c r="K33">
        <v>3.4090682730091033E-2</v>
      </c>
      <c r="L33">
        <v>0</v>
      </c>
      <c r="M33">
        <v>0</v>
      </c>
      <c r="N33">
        <v>0</v>
      </c>
      <c r="O33">
        <v>0</v>
      </c>
    </row>
    <row r="34" spans="1:21" x14ac:dyDescent="0.25">
      <c r="A34" s="8" t="s">
        <v>819</v>
      </c>
      <c r="C34" t="s">
        <v>845</v>
      </c>
      <c r="D34" t="s">
        <v>827</v>
      </c>
      <c r="E34">
        <v>0.81670809050197002</v>
      </c>
      <c r="F34">
        <v>0.8091939385241661</v>
      </c>
      <c r="G34">
        <v>0.80905503956800862</v>
      </c>
      <c r="H34">
        <v>0.78235871222403208</v>
      </c>
      <c r="I34">
        <v>0.7891496348685233</v>
      </c>
      <c r="J34">
        <v>0.7047953804556607</v>
      </c>
      <c r="K34">
        <v>0.59902398788972688</v>
      </c>
      <c r="L34">
        <v>0</v>
      </c>
      <c r="M34">
        <v>0</v>
      </c>
      <c r="N34">
        <v>0</v>
      </c>
      <c r="O34">
        <v>0</v>
      </c>
    </row>
    <row r="35" spans="1:21" x14ac:dyDescent="0.25">
      <c r="A35" s="8"/>
      <c r="C35" t="s">
        <v>845</v>
      </c>
      <c r="D35" t="s">
        <v>828</v>
      </c>
      <c r="E35">
        <v>0.11317940631655145</v>
      </c>
      <c r="F35">
        <v>2.9822889804693879E-2</v>
      </c>
      <c r="G35">
        <v>1.7824443594884849E-2</v>
      </c>
      <c r="H35">
        <v>4.8440980543256275E-2</v>
      </c>
      <c r="I35">
        <v>2.6136029215088171E-2</v>
      </c>
      <c r="J35">
        <v>0.18713113306603707</v>
      </c>
      <c r="K35">
        <v>4.6729035601513147E-2</v>
      </c>
      <c r="L35">
        <v>0</v>
      </c>
      <c r="M35">
        <v>0</v>
      </c>
      <c r="N35">
        <v>0</v>
      </c>
      <c r="O35">
        <v>0</v>
      </c>
    </row>
    <row r="36" spans="1:21" x14ac:dyDescent="0.25">
      <c r="A36" s="8" t="s">
        <v>813</v>
      </c>
      <c r="C36" t="s">
        <v>845</v>
      </c>
      <c r="D36" t="s">
        <v>827</v>
      </c>
      <c r="E36">
        <v>1.250051921992531</v>
      </c>
      <c r="F36">
        <v>1.2368634170205206</v>
      </c>
      <c r="G36">
        <v>1.2340991801911914</v>
      </c>
      <c r="H36">
        <v>1.168735047408588</v>
      </c>
      <c r="I36">
        <v>1.1491710929976775</v>
      </c>
      <c r="J36">
        <v>1.1219559206518077</v>
      </c>
      <c r="K36">
        <v>0.74468263324547668</v>
      </c>
      <c r="L36">
        <v>0</v>
      </c>
      <c r="M36">
        <v>0</v>
      </c>
      <c r="N36">
        <v>0</v>
      </c>
      <c r="O36">
        <v>0</v>
      </c>
    </row>
    <row r="37" spans="1:21" x14ac:dyDescent="0.25">
      <c r="A37" s="8"/>
      <c r="C37" t="s">
        <v>845</v>
      </c>
      <c r="D37" t="s">
        <v>828</v>
      </c>
      <c r="E37">
        <v>0.16206031969066942</v>
      </c>
      <c r="F37">
        <v>5.4495724601215843E-2</v>
      </c>
      <c r="G37">
        <v>3.1198745694689289E-2</v>
      </c>
      <c r="H37">
        <v>7.5417172482274433E-2</v>
      </c>
      <c r="I37">
        <v>9.3542670079186548E-3</v>
      </c>
      <c r="J37">
        <v>0.13745520347655207</v>
      </c>
      <c r="K37">
        <v>4.2094328395443026E-2</v>
      </c>
      <c r="L37">
        <v>0</v>
      </c>
      <c r="M37">
        <v>0</v>
      </c>
      <c r="N37">
        <v>0</v>
      </c>
      <c r="O37">
        <v>0</v>
      </c>
    </row>
    <row r="38" spans="1:21" x14ac:dyDescent="0.25">
      <c r="A38" s="8" t="s">
        <v>809</v>
      </c>
      <c r="C38" t="s">
        <v>845</v>
      </c>
      <c r="D38" t="s">
        <v>827</v>
      </c>
      <c r="E38">
        <v>0.74196203196192478</v>
      </c>
      <c r="F38">
        <v>0.75069184309807591</v>
      </c>
      <c r="G38">
        <v>0.70360697024720409</v>
      </c>
      <c r="H38">
        <v>0.61586990013851362</v>
      </c>
      <c r="I38">
        <v>0.51138291902802946</v>
      </c>
      <c r="J38">
        <v>0.28187129708967784</v>
      </c>
      <c r="K38">
        <v>0</v>
      </c>
      <c r="L38">
        <v>0</v>
      </c>
      <c r="M38">
        <v>0</v>
      </c>
      <c r="N38">
        <v>0</v>
      </c>
      <c r="O38">
        <v>0</v>
      </c>
      <c r="U38" s="12"/>
    </row>
    <row r="39" spans="1:21" x14ac:dyDescent="0.25">
      <c r="A39" s="8"/>
      <c r="C39" t="s">
        <v>845</v>
      </c>
      <c r="D39" t="s">
        <v>828</v>
      </c>
      <c r="E39">
        <v>0.10801753820110394</v>
      </c>
      <c r="F39">
        <v>1.7352473173708111E-2</v>
      </c>
      <c r="G39">
        <v>1.9073395391030912E-2</v>
      </c>
      <c r="H39">
        <v>4.9571546314064012E-2</v>
      </c>
      <c r="I39">
        <v>5.1428095571977852E-3</v>
      </c>
      <c r="J39">
        <v>7.9075579126419035E-2</v>
      </c>
      <c r="K39">
        <v>0</v>
      </c>
      <c r="L39">
        <v>0</v>
      </c>
      <c r="M39">
        <v>0</v>
      </c>
      <c r="N39">
        <v>0</v>
      </c>
      <c r="O39">
        <v>0</v>
      </c>
    </row>
    <row r="40" spans="1:21" x14ac:dyDescent="0.25">
      <c r="A40" s="8" t="s">
        <v>814</v>
      </c>
      <c r="C40" t="s">
        <v>845</v>
      </c>
      <c r="D40" t="s">
        <v>827</v>
      </c>
      <c r="E40">
        <v>0.34696820128027089</v>
      </c>
      <c r="F40">
        <v>0.3498630582779409</v>
      </c>
      <c r="G40">
        <v>0.35994653595951193</v>
      </c>
      <c r="H40">
        <v>0.35073171875003667</v>
      </c>
      <c r="I40">
        <v>0.35173420902106889</v>
      </c>
      <c r="J40">
        <v>0.36104182041807564</v>
      </c>
      <c r="K40">
        <v>0.31383891844492501</v>
      </c>
      <c r="L40">
        <v>0</v>
      </c>
      <c r="M40">
        <v>0</v>
      </c>
      <c r="N40">
        <v>0</v>
      </c>
      <c r="O40">
        <v>0</v>
      </c>
    </row>
    <row r="41" spans="1:21" x14ac:dyDescent="0.25">
      <c r="A41" s="8"/>
      <c r="C41" t="s">
        <v>845</v>
      </c>
      <c r="D41" t="s">
        <v>828</v>
      </c>
      <c r="E41">
        <v>4.5702048575225182E-2</v>
      </c>
      <c r="F41">
        <v>1.7142718786794232E-2</v>
      </c>
      <c r="G41">
        <v>1.1877731082940719E-2</v>
      </c>
      <c r="H41">
        <v>2.2670799847589893E-2</v>
      </c>
      <c r="I41">
        <v>1.1031357183053274E-2</v>
      </c>
      <c r="J41">
        <v>3.4044896107590976E-2</v>
      </c>
      <c r="K41">
        <v>2.7037939414140993E-2</v>
      </c>
      <c r="L41">
        <v>0</v>
      </c>
      <c r="M41">
        <v>0</v>
      </c>
      <c r="N41">
        <v>0</v>
      </c>
      <c r="O41">
        <v>0</v>
      </c>
    </row>
    <row r="42" spans="1:21" x14ac:dyDescent="0.25">
      <c r="A42" s="8" t="s">
        <v>849</v>
      </c>
      <c r="C42" t="s">
        <v>845</v>
      </c>
      <c r="D42" t="s">
        <v>827</v>
      </c>
      <c r="E42">
        <v>0.19458053321239466</v>
      </c>
      <c r="F42">
        <v>0.20543746626597004</v>
      </c>
      <c r="G42">
        <v>0.20790723465359676</v>
      </c>
      <c r="H42">
        <v>0.19940214447273111</v>
      </c>
      <c r="I42">
        <v>0.20396946682378339</v>
      </c>
      <c r="J42">
        <v>0.20845027959116372</v>
      </c>
      <c r="K42">
        <v>0.20445939689375803</v>
      </c>
      <c r="L42">
        <v>0.21367458798753139</v>
      </c>
      <c r="M42">
        <v>4.5284421424188932E-2</v>
      </c>
      <c r="N42">
        <v>0</v>
      </c>
      <c r="O42">
        <v>0</v>
      </c>
      <c r="U42" s="12"/>
    </row>
    <row r="43" spans="1:21" x14ac:dyDescent="0.25">
      <c r="A43" s="8"/>
      <c r="C43" t="s">
        <v>845</v>
      </c>
      <c r="D43" t="s">
        <v>828</v>
      </c>
      <c r="E43">
        <v>3.1339378075291476E-2</v>
      </c>
      <c r="F43">
        <v>6.5322021521219955E-3</v>
      </c>
      <c r="G43">
        <v>8.5111520188796939E-3</v>
      </c>
      <c r="H43">
        <v>8.9508599750675009E-3</v>
      </c>
      <c r="I43">
        <v>1.1865466400489235E-2</v>
      </c>
      <c r="J43">
        <v>2.2269818355025044E-2</v>
      </c>
      <c r="K43">
        <v>2.7209509293300172E-2</v>
      </c>
      <c r="L43">
        <v>2.2888361091354836E-2</v>
      </c>
      <c r="M43">
        <v>7.8434918698055814E-2</v>
      </c>
      <c r="N43">
        <v>0</v>
      </c>
      <c r="O43">
        <v>0</v>
      </c>
    </row>
    <row r="44" spans="1:21" x14ac:dyDescent="0.25">
      <c r="A44" s="8" t="s">
        <v>821</v>
      </c>
      <c r="C44" t="s">
        <v>845</v>
      </c>
      <c r="D44" t="s">
        <v>827</v>
      </c>
      <c r="E44">
        <v>0.74011370223419659</v>
      </c>
      <c r="F44">
        <v>0.73147236614881195</v>
      </c>
      <c r="G44">
        <v>0.76607673582682079</v>
      </c>
      <c r="H44">
        <v>0.73015440346439087</v>
      </c>
      <c r="I44">
        <v>0.72762216126697099</v>
      </c>
      <c r="J44">
        <v>0.72772918138127773</v>
      </c>
      <c r="K44">
        <v>0.58502337592965492</v>
      </c>
      <c r="L44">
        <v>0.3212792602872685</v>
      </c>
      <c r="M44">
        <v>0</v>
      </c>
      <c r="N44">
        <v>0</v>
      </c>
      <c r="O44">
        <v>0</v>
      </c>
      <c r="U44" s="12"/>
    </row>
    <row r="45" spans="1:21" x14ac:dyDescent="0.25">
      <c r="A45" s="8"/>
      <c r="C45" t="s">
        <v>845</v>
      </c>
      <c r="D45" t="s">
        <v>828</v>
      </c>
      <c r="E45">
        <v>0.12061621094946019</v>
      </c>
      <c r="F45">
        <v>7.5504515078197693E-2</v>
      </c>
      <c r="G45">
        <v>1.2201969559792752E-2</v>
      </c>
      <c r="H45">
        <v>6.3636216063454001E-2</v>
      </c>
      <c r="I45">
        <v>1.1110094654275073E-2</v>
      </c>
      <c r="J45">
        <v>8.5943800525437694E-2</v>
      </c>
      <c r="K45">
        <v>6.181771882944815E-2</v>
      </c>
      <c r="L45">
        <v>3.4461080882275785E-2</v>
      </c>
      <c r="M45">
        <v>0</v>
      </c>
      <c r="N45">
        <v>0</v>
      </c>
      <c r="O45">
        <v>0</v>
      </c>
    </row>
    <row r="46" spans="1:21" x14ac:dyDescent="0.25">
      <c r="A46" s="8" t="s">
        <v>811</v>
      </c>
      <c r="C46" t="s">
        <v>845</v>
      </c>
      <c r="D46" t="s">
        <v>827</v>
      </c>
      <c r="E46">
        <v>9.5570821695570754E-2</v>
      </c>
      <c r="F46">
        <v>0.14549296485017485</v>
      </c>
      <c r="G46">
        <v>0.19667651799832078</v>
      </c>
      <c r="H46">
        <v>0.14018270492189153</v>
      </c>
      <c r="I46">
        <v>0.15817292523106863</v>
      </c>
      <c r="J46">
        <v>0.1228835190389274</v>
      </c>
      <c r="K46">
        <v>0</v>
      </c>
      <c r="L46">
        <v>0</v>
      </c>
      <c r="M46">
        <v>0</v>
      </c>
      <c r="N46">
        <v>0</v>
      </c>
      <c r="O46">
        <v>0</v>
      </c>
    </row>
    <row r="47" spans="1:21" x14ac:dyDescent="0.25">
      <c r="A47" s="8"/>
      <c r="C47" t="s">
        <v>845</v>
      </c>
      <c r="D47" t="s">
        <v>828</v>
      </c>
      <c r="E47">
        <v>1.148022735597198E-2</v>
      </c>
      <c r="F47">
        <v>4.6356007491733353E-2</v>
      </c>
      <c r="G47">
        <v>6.991931267311023E-3</v>
      </c>
      <c r="H47">
        <v>4.759852840645093E-2</v>
      </c>
      <c r="I47">
        <v>5.6490795887479239E-2</v>
      </c>
      <c r="J47">
        <v>3.693771103043901E-2</v>
      </c>
      <c r="K47">
        <v>0</v>
      </c>
      <c r="L47">
        <v>0</v>
      </c>
      <c r="M47">
        <v>0</v>
      </c>
      <c r="N47">
        <v>0</v>
      </c>
      <c r="O47">
        <v>0</v>
      </c>
    </row>
    <row r="48" spans="1:21" x14ac:dyDescent="0.25">
      <c r="A48" s="8" t="s">
        <v>823</v>
      </c>
      <c r="C48" t="s">
        <v>845</v>
      </c>
      <c r="D48" t="s">
        <v>827</v>
      </c>
      <c r="E48">
        <v>1.6941955789398683E-2</v>
      </c>
      <c r="F48">
        <v>2.7964013905029689E-2</v>
      </c>
      <c r="G48">
        <v>8.3159694660769785E-3</v>
      </c>
      <c r="H48">
        <v>0</v>
      </c>
      <c r="I48">
        <v>6.3218914386405532E-3</v>
      </c>
      <c r="J48">
        <v>0</v>
      </c>
      <c r="K48">
        <v>0</v>
      </c>
      <c r="L48">
        <v>0</v>
      </c>
      <c r="M48">
        <v>0</v>
      </c>
      <c r="N48">
        <v>0</v>
      </c>
      <c r="O48">
        <v>0</v>
      </c>
      <c r="U48" s="12"/>
    </row>
    <row r="49" spans="1:21" x14ac:dyDescent="0.25">
      <c r="A49" s="8"/>
      <c r="C49" t="s">
        <v>845</v>
      </c>
      <c r="D49" t="s">
        <v>828</v>
      </c>
      <c r="E49">
        <v>2.93443282068242E-2</v>
      </c>
      <c r="F49">
        <v>6.2039704314017976E-3</v>
      </c>
      <c r="G49">
        <v>1.4403681629436756E-2</v>
      </c>
      <c r="H49">
        <v>0</v>
      </c>
      <c r="I49">
        <v>1.0949837171660141E-2</v>
      </c>
      <c r="J49">
        <v>0</v>
      </c>
      <c r="K49">
        <v>0</v>
      </c>
      <c r="L49">
        <v>0</v>
      </c>
      <c r="M49">
        <v>0</v>
      </c>
      <c r="N49">
        <v>0</v>
      </c>
      <c r="O49">
        <v>0</v>
      </c>
    </row>
    <row r="50" spans="1:21" x14ac:dyDescent="0.25">
      <c r="A50" s="8" t="s">
        <v>818</v>
      </c>
      <c r="C50" t="s">
        <v>845</v>
      </c>
      <c r="D50" t="s">
        <v>827</v>
      </c>
      <c r="E50">
        <v>0.56429710027791469</v>
      </c>
      <c r="F50">
        <v>0.56565244015337457</v>
      </c>
      <c r="G50">
        <v>0.55846504066126401</v>
      </c>
      <c r="H50">
        <v>0.54836360615757174</v>
      </c>
      <c r="I50">
        <v>0.54234836191819868</v>
      </c>
      <c r="J50">
        <v>0.53580034535217658</v>
      </c>
      <c r="K50">
        <v>0.42823333123648705</v>
      </c>
      <c r="L50">
        <v>0</v>
      </c>
      <c r="M50">
        <v>0</v>
      </c>
      <c r="N50">
        <v>0</v>
      </c>
      <c r="O50">
        <v>0</v>
      </c>
      <c r="U50" s="12"/>
    </row>
    <row r="51" spans="1:21" x14ac:dyDescent="0.25">
      <c r="A51" s="8"/>
      <c r="C51" t="s">
        <v>845</v>
      </c>
      <c r="D51" t="s">
        <v>828</v>
      </c>
      <c r="E51">
        <v>7.8564525645408959E-2</v>
      </c>
      <c r="F51">
        <v>1.8416686931670697E-2</v>
      </c>
      <c r="G51">
        <v>1.5235472456968985E-2</v>
      </c>
      <c r="H51">
        <v>4.4942549354310815E-2</v>
      </c>
      <c r="I51">
        <v>1.6076222725789204E-2</v>
      </c>
      <c r="J51">
        <v>7.3370993732507592E-2</v>
      </c>
      <c r="K51">
        <v>3.4714111523943686E-2</v>
      </c>
      <c r="L51">
        <v>0</v>
      </c>
      <c r="M51">
        <v>0</v>
      </c>
      <c r="N51">
        <v>0</v>
      </c>
      <c r="O51">
        <v>0</v>
      </c>
    </row>
    <row r="52" spans="1:21" x14ac:dyDescent="0.25">
      <c r="A52" s="8" t="s">
        <v>815</v>
      </c>
      <c r="C52" t="s">
        <v>845</v>
      </c>
      <c r="D52" t="s">
        <v>827</v>
      </c>
      <c r="E52">
        <v>0.73204476327912393</v>
      </c>
      <c r="F52">
        <v>0.73732403465377061</v>
      </c>
      <c r="G52">
        <v>0.72087818062349862</v>
      </c>
      <c r="H52">
        <v>0.68549014760633931</v>
      </c>
      <c r="I52">
        <v>0.65933500683236657</v>
      </c>
      <c r="J52">
        <v>0.62498451697405055</v>
      </c>
      <c r="K52">
        <v>0.51226873362329906</v>
      </c>
      <c r="L52">
        <v>0</v>
      </c>
      <c r="M52">
        <v>0</v>
      </c>
      <c r="N52">
        <v>0</v>
      </c>
      <c r="O52">
        <v>0</v>
      </c>
    </row>
    <row r="53" spans="1:21" x14ac:dyDescent="0.25">
      <c r="A53" s="8"/>
      <c r="C53" t="s">
        <v>845</v>
      </c>
      <c r="D53" t="s">
        <v>828</v>
      </c>
      <c r="E53">
        <v>0.11025895758842845</v>
      </c>
      <c r="F53">
        <v>1.8333343637285927E-2</v>
      </c>
      <c r="G53">
        <v>1.9518386837634866E-2</v>
      </c>
      <c r="H53">
        <v>5.2034122060502029E-2</v>
      </c>
      <c r="I53">
        <v>3.0219786385043173E-2</v>
      </c>
      <c r="J53">
        <v>7.4841964298151153E-2</v>
      </c>
      <c r="K53">
        <v>3.7903065863043761E-2</v>
      </c>
      <c r="L53">
        <v>0</v>
      </c>
      <c r="M53">
        <v>0</v>
      </c>
      <c r="N53">
        <v>0</v>
      </c>
      <c r="O53">
        <v>0</v>
      </c>
    </row>
    <row r="54" spans="1:21" x14ac:dyDescent="0.25">
      <c r="A54" s="8" t="s">
        <v>822</v>
      </c>
      <c r="C54" t="s">
        <v>845</v>
      </c>
      <c r="D54" t="s">
        <v>827</v>
      </c>
      <c r="E54">
        <v>0.7608870821173509</v>
      </c>
      <c r="F54">
        <v>0.78539414068395808</v>
      </c>
      <c r="G54">
        <v>0.81620501398198753</v>
      </c>
      <c r="H54">
        <v>0.76926043757519158</v>
      </c>
      <c r="I54">
        <v>0.73555723096079062</v>
      </c>
      <c r="J54">
        <v>0.77127411681547609</v>
      </c>
      <c r="K54">
        <v>0.67523136148557417</v>
      </c>
      <c r="L54">
        <v>0.43767854681032575</v>
      </c>
      <c r="M54">
        <v>0</v>
      </c>
      <c r="N54">
        <v>0</v>
      </c>
      <c r="O54">
        <v>0</v>
      </c>
      <c r="U54" s="12"/>
    </row>
    <row r="55" spans="1:21" x14ac:dyDescent="0.25">
      <c r="A55" s="8"/>
      <c r="C55" t="s">
        <v>845</v>
      </c>
      <c r="D55" t="s">
        <v>828</v>
      </c>
      <c r="E55">
        <v>0.12102088762852622</v>
      </c>
      <c r="F55">
        <v>2.6923868437607482E-2</v>
      </c>
      <c r="G55">
        <v>2.3817018582804796E-2</v>
      </c>
      <c r="H55">
        <v>3.4855446820207601E-2</v>
      </c>
      <c r="I55">
        <v>5.938840199207341E-2</v>
      </c>
      <c r="J55">
        <v>4.4192605585992653E-2</v>
      </c>
      <c r="K55">
        <v>0.10938204152684815</v>
      </c>
      <c r="L55">
        <v>5.8195549311345365E-2</v>
      </c>
      <c r="M55">
        <v>0</v>
      </c>
      <c r="N55">
        <v>0</v>
      </c>
      <c r="O55">
        <v>0</v>
      </c>
    </row>
    <row r="56" spans="1:21" x14ac:dyDescent="0.25">
      <c r="A56" s="8" t="s">
        <v>810</v>
      </c>
      <c r="C56" t="s">
        <v>845</v>
      </c>
      <c r="D56" t="s">
        <v>827</v>
      </c>
      <c r="E56">
        <v>0.75608329586383538</v>
      </c>
      <c r="F56">
        <v>0.79316118688836779</v>
      </c>
      <c r="G56">
        <v>0.7699911520974495</v>
      </c>
      <c r="H56">
        <v>0.72201824773546786</v>
      </c>
      <c r="I56">
        <v>0.6546550227051563</v>
      </c>
      <c r="J56">
        <v>0.57634801822657489</v>
      </c>
      <c r="K56">
        <v>0</v>
      </c>
      <c r="L56">
        <v>0</v>
      </c>
      <c r="M56">
        <v>0</v>
      </c>
      <c r="N56">
        <v>0</v>
      </c>
      <c r="O56">
        <v>0</v>
      </c>
      <c r="U56" s="12"/>
    </row>
    <row r="57" spans="1:21" x14ac:dyDescent="0.25">
      <c r="A57" s="8"/>
      <c r="C57" t="s">
        <v>845</v>
      </c>
      <c r="D57" t="s">
        <v>828</v>
      </c>
      <c r="E57">
        <v>0.10513328089293576</v>
      </c>
      <c r="F57">
        <v>3.5275320607088122E-2</v>
      </c>
      <c r="G57">
        <v>5.5044052276942883E-3</v>
      </c>
      <c r="H57">
        <v>6.3204566742011456E-2</v>
      </c>
      <c r="I57">
        <v>2.0151803574433021E-2</v>
      </c>
      <c r="J57">
        <v>8.8079564543048827E-2</v>
      </c>
      <c r="K57">
        <v>0</v>
      </c>
      <c r="L57">
        <v>0</v>
      </c>
      <c r="M57">
        <v>0</v>
      </c>
      <c r="N57">
        <v>0</v>
      </c>
      <c r="O57">
        <v>0</v>
      </c>
    </row>
    <row r="58" spans="1:21" x14ac:dyDescent="0.25">
      <c r="A58" s="8" t="s">
        <v>820</v>
      </c>
      <c r="C58" t="s">
        <v>845</v>
      </c>
      <c r="D58" t="s">
        <v>827</v>
      </c>
    </row>
    <row r="59" spans="1:21" x14ac:dyDescent="0.25">
      <c r="A59" s="8"/>
      <c r="C59" t="s">
        <v>845</v>
      </c>
      <c r="D59" t="s">
        <v>828</v>
      </c>
    </row>
    <row r="60" spans="1:21" x14ac:dyDescent="0.25">
      <c r="A60" s="8" t="s">
        <v>817</v>
      </c>
      <c r="C60" t="s">
        <v>845</v>
      </c>
      <c r="D60" t="s">
        <v>827</v>
      </c>
      <c r="U60" s="12"/>
    </row>
    <row r="61" spans="1:21" x14ac:dyDescent="0.25">
      <c r="A61" s="8"/>
      <c r="C61" t="s">
        <v>845</v>
      </c>
      <c r="D61" t="s">
        <v>828</v>
      </c>
    </row>
    <row r="64" spans="1:21" x14ac:dyDescent="0.25">
      <c r="A64" s="13"/>
    </row>
    <row r="66" spans="1:1" x14ac:dyDescent="0.25">
      <c r="A66" s="14"/>
    </row>
    <row r="68" spans="1:1" x14ac:dyDescent="0.25">
      <c r="A68" t="s">
        <v>6280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A21DD-908F-438A-9827-EECE3A92EA6B}">
  <dimension ref="A1:T61"/>
  <sheetViews>
    <sheetView workbookViewId="0"/>
  </sheetViews>
  <sheetFormatPr defaultRowHeight="15" x14ac:dyDescent="0.25"/>
  <cols>
    <col min="26" max="26" width="40.7109375" customWidth="1"/>
  </cols>
  <sheetData>
    <row r="1" spans="1:20" x14ac:dyDescent="0.25">
      <c r="A1" s="3" t="s">
        <v>6108</v>
      </c>
      <c r="B1" s="3"/>
      <c r="C1" s="3"/>
    </row>
    <row r="2" spans="1:20" x14ac:dyDescent="0.25">
      <c r="A2" s="8" t="s">
        <v>840</v>
      </c>
      <c r="C2" t="s">
        <v>841</v>
      </c>
      <c r="E2">
        <v>0</v>
      </c>
      <c r="F2">
        <v>0.99999999994179234</v>
      </c>
      <c r="G2">
        <v>2.6666666666278616</v>
      </c>
      <c r="H2">
        <v>3.6666666665696539</v>
      </c>
      <c r="I2">
        <v>4.3833333333022892</v>
      </c>
      <c r="J2">
        <v>5.2000000000116415</v>
      </c>
      <c r="K2">
        <v>6.1666666666860692</v>
      </c>
      <c r="L2">
        <v>7.4666666665580124</v>
      </c>
      <c r="M2">
        <v>9.3999999999068677</v>
      </c>
      <c r="N2">
        <v>10.766666666662786</v>
      </c>
      <c r="O2">
        <v>12.216666666674428</v>
      </c>
      <c r="P2">
        <v>13.266666666604578</v>
      </c>
      <c r="Q2">
        <v>21.316666666651145</v>
      </c>
      <c r="R2">
        <v>23.583333333197515</v>
      </c>
      <c r="S2">
        <v>26.166666666569654</v>
      </c>
      <c r="T2">
        <v>27.999999999941792</v>
      </c>
    </row>
    <row r="3" spans="1:20" x14ac:dyDescent="0.25">
      <c r="A3" s="8"/>
    </row>
    <row r="4" spans="1:20" x14ac:dyDescent="0.25">
      <c r="A4" s="8" t="s">
        <v>842</v>
      </c>
      <c r="C4" t="s">
        <v>843</v>
      </c>
      <c r="D4" t="s">
        <v>844</v>
      </c>
      <c r="E4">
        <v>3.4806822137138883E-3</v>
      </c>
      <c r="F4">
        <v>8.2873386040806865E-3</v>
      </c>
      <c r="G4">
        <v>3.5635555997546954E-2</v>
      </c>
      <c r="H4">
        <v>8.668556179868396E-2</v>
      </c>
      <c r="I4">
        <v>0.10276299869060052</v>
      </c>
      <c r="J4">
        <v>0.22707307775181082</v>
      </c>
      <c r="K4">
        <v>0.56685396051911885</v>
      </c>
      <c r="L4">
        <v>1.3740407405565778</v>
      </c>
      <c r="M4">
        <v>1.7801203321565313</v>
      </c>
      <c r="N4">
        <v>1.7138216233238859</v>
      </c>
      <c r="O4">
        <v>1.7602307195067379</v>
      </c>
      <c r="P4">
        <v>1.6972469461157247</v>
      </c>
      <c r="Q4">
        <v>1.9757015232128354</v>
      </c>
      <c r="R4">
        <v>1.9889612649793644</v>
      </c>
      <c r="S4">
        <v>2.1547080370609781</v>
      </c>
      <c r="T4">
        <v>2.2176918104519916</v>
      </c>
    </row>
    <row r="5" spans="1:20" x14ac:dyDescent="0.25">
      <c r="A5" s="8"/>
      <c r="C5" t="s">
        <v>843</v>
      </c>
      <c r="D5" t="s">
        <v>836</v>
      </c>
      <c r="E5">
        <v>0</v>
      </c>
      <c r="F5">
        <v>7.5954712925858806E-4</v>
      </c>
      <c r="G5">
        <v>2.0701765197813442E-3</v>
      </c>
      <c r="H5">
        <v>5.8058707135852658E-3</v>
      </c>
      <c r="I5">
        <v>1.0350882598906734E-2</v>
      </c>
      <c r="J5">
        <v>3.3846448637830227E-2</v>
      </c>
      <c r="K5">
        <v>7.7671420375980169E-2</v>
      </c>
      <c r="L5">
        <v>0.11450930966082166</v>
      </c>
      <c r="M5">
        <v>7.9558450599174657E-2</v>
      </c>
      <c r="N5">
        <v>0.14559323259906012</v>
      </c>
      <c r="O5">
        <v>8.6124549130768197E-2</v>
      </c>
      <c r="P5">
        <v>1.1483273217435759E-2</v>
      </c>
      <c r="Q5">
        <v>0.10010885499173929</v>
      </c>
      <c r="R5">
        <v>2.9834418974690385E-2</v>
      </c>
      <c r="S5">
        <v>0.10350882598906744</v>
      </c>
      <c r="T5">
        <v>1.9889612649793664E-2</v>
      </c>
    </row>
    <row r="6" spans="1:20" x14ac:dyDescent="0.25">
      <c r="A6" s="8" t="s">
        <v>826</v>
      </c>
      <c r="C6" t="s">
        <v>845</v>
      </c>
      <c r="D6" t="s">
        <v>827</v>
      </c>
      <c r="E6">
        <v>30.973350110764187</v>
      </c>
      <c r="F6">
        <v>31.816019030106904</v>
      </c>
      <c r="G6">
        <v>31.622946857108623</v>
      </c>
      <c r="H6">
        <v>31.376345676890931</v>
      </c>
      <c r="I6">
        <v>32.440260499453643</v>
      </c>
      <c r="J6">
        <v>31.669474809443898</v>
      </c>
      <c r="K6">
        <v>32.08254356760002</v>
      </c>
      <c r="L6">
        <v>33.179047425392305</v>
      </c>
      <c r="M6">
        <v>27.97955180365792</v>
      </c>
      <c r="N6">
        <v>18.141843507380877</v>
      </c>
      <c r="O6">
        <v>1.2400864131223217</v>
      </c>
      <c r="P6">
        <v>0</v>
      </c>
      <c r="Q6">
        <v>0.17077840060096758</v>
      </c>
      <c r="R6">
        <v>0</v>
      </c>
      <c r="S6">
        <v>0</v>
      </c>
      <c r="T6">
        <v>0</v>
      </c>
    </row>
    <row r="7" spans="1:20" x14ac:dyDescent="0.25">
      <c r="A7" s="8"/>
      <c r="C7" t="s">
        <v>845</v>
      </c>
      <c r="D7" t="s">
        <v>828</v>
      </c>
      <c r="E7">
        <v>2.5439576385290779</v>
      </c>
      <c r="F7">
        <v>0.18485703897727704</v>
      </c>
      <c r="G7">
        <v>1.2049214239839676</v>
      </c>
      <c r="H7">
        <v>2.553030034143668</v>
      </c>
      <c r="I7">
        <v>1.2419708650653969</v>
      </c>
      <c r="J7">
        <v>0.86054686086931675</v>
      </c>
      <c r="K7">
        <v>1.4076943026709889</v>
      </c>
      <c r="L7">
        <v>1.5064836218200559</v>
      </c>
      <c r="M7">
        <v>1.7176011827515547</v>
      </c>
      <c r="N7">
        <v>15.471145688623107</v>
      </c>
      <c r="O7">
        <v>1.1276777629921602</v>
      </c>
      <c r="P7">
        <v>0</v>
      </c>
      <c r="Q7">
        <v>0.29579686667622712</v>
      </c>
      <c r="R7">
        <v>0</v>
      </c>
      <c r="S7">
        <v>0</v>
      </c>
      <c r="T7">
        <v>0</v>
      </c>
    </row>
    <row r="8" spans="1:20" x14ac:dyDescent="0.25">
      <c r="A8" s="8" t="s">
        <v>32</v>
      </c>
      <c r="C8" t="s">
        <v>845</v>
      </c>
      <c r="D8" t="s">
        <v>827</v>
      </c>
      <c r="E8">
        <v>1.7993293787668732</v>
      </c>
      <c r="F8">
        <v>3.7385551758199296</v>
      </c>
      <c r="G8">
        <v>3.1760281158262784</v>
      </c>
      <c r="H8">
        <v>2.6422615123400592</v>
      </c>
      <c r="I8">
        <v>3.6275329528947804</v>
      </c>
      <c r="J8">
        <v>2.5530038863544862</v>
      </c>
      <c r="K8">
        <v>1.7982744298943638</v>
      </c>
      <c r="L8">
        <v>0.3555399257425515</v>
      </c>
      <c r="M8">
        <v>6.5650650861763082E-2</v>
      </c>
      <c r="Q8">
        <v>1.7591793602752372</v>
      </c>
      <c r="R8">
        <v>0.39558385498690196</v>
      </c>
      <c r="S8">
        <v>0.22414135963358373</v>
      </c>
      <c r="T8">
        <v>0.14790292974039934</v>
      </c>
    </row>
    <row r="9" spans="1:20" x14ac:dyDescent="0.25">
      <c r="A9" s="8"/>
      <c r="C9" t="s">
        <v>845</v>
      </c>
      <c r="D9" t="s">
        <v>828</v>
      </c>
      <c r="E9">
        <v>1.3348298343443123</v>
      </c>
      <c r="F9">
        <v>0.55048193261416434</v>
      </c>
      <c r="G9">
        <v>0.61429914239212569</v>
      </c>
      <c r="H9">
        <v>0.26955559542893232</v>
      </c>
      <c r="I9">
        <v>0.73737233270091262</v>
      </c>
      <c r="J9">
        <v>0.90514715825452863</v>
      </c>
      <c r="K9">
        <v>0.52853532996824892</v>
      </c>
      <c r="L9">
        <v>0.39084607569583996</v>
      </c>
      <c r="M9">
        <v>1.3319750935507241E-2</v>
      </c>
      <c r="Q9">
        <v>1.2358656852418153</v>
      </c>
      <c r="R9">
        <v>0.14037445779645907</v>
      </c>
      <c r="S9">
        <v>6.1125710932415318E-2</v>
      </c>
      <c r="T9">
        <v>2.6042309661882913E-2</v>
      </c>
    </row>
    <row r="10" spans="1:20" x14ac:dyDescent="0.25">
      <c r="A10" s="8" t="s">
        <v>5896</v>
      </c>
      <c r="C10" t="s">
        <v>845</v>
      </c>
      <c r="D10" t="s">
        <v>827</v>
      </c>
      <c r="E10">
        <v>0</v>
      </c>
      <c r="F10">
        <v>0</v>
      </c>
      <c r="G10">
        <v>0</v>
      </c>
      <c r="H10">
        <v>0</v>
      </c>
      <c r="I10">
        <v>0</v>
      </c>
      <c r="J10">
        <v>0</v>
      </c>
      <c r="K10">
        <v>0</v>
      </c>
      <c r="L10">
        <v>0</v>
      </c>
      <c r="M10">
        <v>7.2864988897086605E-2</v>
      </c>
      <c r="N10">
        <v>0</v>
      </c>
      <c r="O10">
        <v>0</v>
      </c>
      <c r="P10">
        <v>0</v>
      </c>
      <c r="Q10">
        <v>0</v>
      </c>
      <c r="R10">
        <v>0</v>
      </c>
      <c r="S10">
        <v>0</v>
      </c>
      <c r="T10">
        <v>0</v>
      </c>
    </row>
    <row r="11" spans="1:20" x14ac:dyDescent="0.25">
      <c r="A11" s="8"/>
      <c r="C11" t="s">
        <v>845</v>
      </c>
      <c r="D11" t="s">
        <v>828</v>
      </c>
      <c r="E11">
        <v>0</v>
      </c>
      <c r="F11">
        <v>0</v>
      </c>
      <c r="G11">
        <v>0</v>
      </c>
      <c r="H11">
        <v>0</v>
      </c>
      <c r="I11">
        <v>0</v>
      </c>
      <c r="J11">
        <v>0</v>
      </c>
      <c r="K11">
        <v>0</v>
      </c>
      <c r="L11">
        <v>0</v>
      </c>
      <c r="M11">
        <v>0.17848204291142383</v>
      </c>
      <c r="N11">
        <v>0</v>
      </c>
      <c r="O11">
        <v>0</v>
      </c>
      <c r="P11">
        <v>0</v>
      </c>
      <c r="Q11">
        <v>0</v>
      </c>
      <c r="R11">
        <v>0</v>
      </c>
      <c r="S11">
        <v>0</v>
      </c>
      <c r="T11">
        <v>0</v>
      </c>
    </row>
    <row r="12" spans="1:20" x14ac:dyDescent="0.25">
      <c r="A12" s="8" t="s">
        <v>830</v>
      </c>
      <c r="C12" t="s">
        <v>845</v>
      </c>
      <c r="D12" t="s">
        <v>827</v>
      </c>
      <c r="E12">
        <v>0.15642740943783043</v>
      </c>
      <c r="F12">
        <v>0</v>
      </c>
      <c r="G12">
        <v>0</v>
      </c>
      <c r="H12">
        <v>0</v>
      </c>
      <c r="I12">
        <v>0</v>
      </c>
      <c r="J12">
        <v>0.35707219681061003</v>
      </c>
      <c r="K12">
        <v>0.58061753534789962</v>
      </c>
      <c r="L12">
        <v>1.2761636117108288</v>
      </c>
      <c r="M12">
        <v>2.0787021096247327</v>
      </c>
      <c r="N12">
        <v>6.2907449580260488</v>
      </c>
      <c r="O12">
        <v>7.1410804048118397</v>
      </c>
      <c r="P12">
        <v>6.0642459610153168</v>
      </c>
      <c r="Q12">
        <v>3.7324786585465217</v>
      </c>
      <c r="R12">
        <v>3.5200992073758179</v>
      </c>
      <c r="S12">
        <v>3.5656086988436648</v>
      </c>
      <c r="T12">
        <v>0</v>
      </c>
    </row>
    <row r="13" spans="1:20" x14ac:dyDescent="0.25">
      <c r="A13" s="8"/>
      <c r="C13" t="s">
        <v>845</v>
      </c>
      <c r="D13" t="s">
        <v>828</v>
      </c>
      <c r="E13">
        <v>0.27094022084270164</v>
      </c>
      <c r="F13">
        <v>0</v>
      </c>
      <c r="G13">
        <v>0</v>
      </c>
      <c r="H13">
        <v>0</v>
      </c>
      <c r="I13">
        <v>0</v>
      </c>
      <c r="J13">
        <v>1.1182496024215623E-2</v>
      </c>
      <c r="K13">
        <v>4.4279289856452873E-2</v>
      </c>
      <c r="L13">
        <v>4.9469293254228212E-2</v>
      </c>
      <c r="M13">
        <v>0.15571180338222534</v>
      </c>
      <c r="N13">
        <v>2.0377945427362572</v>
      </c>
      <c r="O13">
        <v>0.62258139310040372</v>
      </c>
      <c r="P13">
        <v>2.0189556703916649</v>
      </c>
      <c r="Q13">
        <v>0.15222882731100396</v>
      </c>
      <c r="R13">
        <v>9.7720122007434893E-2</v>
      </c>
      <c r="S13">
        <v>6.1395551374099307E-2</v>
      </c>
      <c r="T13">
        <v>0</v>
      </c>
    </row>
    <row r="14" spans="1:20" x14ac:dyDescent="0.25">
      <c r="A14" s="8" t="s">
        <v>829</v>
      </c>
      <c r="C14" t="s">
        <v>845</v>
      </c>
      <c r="D14" t="s">
        <v>827</v>
      </c>
      <c r="E14">
        <v>31.389089781673587</v>
      </c>
      <c r="F14">
        <v>31.741670920489508</v>
      </c>
      <c r="G14">
        <v>31.272025317127003</v>
      </c>
      <c r="H14">
        <v>30.653616614431819</v>
      </c>
      <c r="I14">
        <v>31.186885681277058</v>
      </c>
      <c r="J14">
        <v>29.21004347225929</v>
      </c>
      <c r="K14">
        <v>25.270356462063909</v>
      </c>
      <c r="L14">
        <v>10.703604149635854</v>
      </c>
      <c r="M14">
        <v>0.83474550436664308</v>
      </c>
      <c r="N14">
        <v>0.71070297339196331</v>
      </c>
      <c r="O14">
        <v>0.4328765112672503</v>
      </c>
      <c r="P14">
        <v>0.39063780277767995</v>
      </c>
      <c r="Q14">
        <v>0.20882920135033656</v>
      </c>
      <c r="R14">
        <v>0.21844631245583204</v>
      </c>
      <c r="S14">
        <v>0.2128819577483857</v>
      </c>
      <c r="T14">
        <v>2.3727679331620255</v>
      </c>
    </row>
    <row r="15" spans="1:20" x14ac:dyDescent="0.25">
      <c r="A15" s="8"/>
      <c r="C15" t="s">
        <v>845</v>
      </c>
      <c r="D15" t="s">
        <v>828</v>
      </c>
      <c r="E15">
        <v>2.8107561074470064</v>
      </c>
      <c r="F15">
        <v>0.5769183455014455</v>
      </c>
      <c r="G15">
        <v>1.5281452595738529</v>
      </c>
      <c r="H15">
        <v>2.8118149620085724</v>
      </c>
      <c r="I15">
        <v>1.595174875649223</v>
      </c>
      <c r="J15">
        <v>0.87755750636007945</v>
      </c>
      <c r="K15">
        <v>0.92452521779889618</v>
      </c>
      <c r="L15">
        <v>1.7000292873736056</v>
      </c>
      <c r="M15">
        <v>0.66065601117582651</v>
      </c>
      <c r="N15">
        <v>0.43546276812713147</v>
      </c>
      <c r="O15">
        <v>1.7105973002517268E-2</v>
      </c>
      <c r="P15">
        <v>4.5281218203226226E-2</v>
      </c>
      <c r="Q15">
        <v>0.20892808804597862</v>
      </c>
      <c r="R15">
        <v>0.10424431369937001</v>
      </c>
      <c r="S15">
        <v>8.3608084811534228E-2</v>
      </c>
      <c r="T15">
        <v>0.1052625102229659</v>
      </c>
    </row>
    <row r="16" spans="1:20" x14ac:dyDescent="0.25">
      <c r="A16" s="8" t="s">
        <v>846</v>
      </c>
      <c r="C16" t="s">
        <v>845</v>
      </c>
      <c r="D16" t="s">
        <v>827</v>
      </c>
      <c r="E16">
        <v>0</v>
      </c>
      <c r="F16">
        <v>0</v>
      </c>
      <c r="G16">
        <v>0</v>
      </c>
      <c r="H16">
        <v>0</v>
      </c>
      <c r="I16">
        <v>0</v>
      </c>
      <c r="J16">
        <v>0</v>
      </c>
      <c r="K16">
        <v>0</v>
      </c>
      <c r="L16">
        <v>0.65538003745257689</v>
      </c>
      <c r="M16">
        <v>0.38206748480731129</v>
      </c>
      <c r="N16">
        <v>0.57150791024701209</v>
      </c>
      <c r="O16">
        <v>0.41786889151400525</v>
      </c>
      <c r="P16">
        <v>0.4477826778907667</v>
      </c>
      <c r="Q16">
        <v>0.29065931097451347</v>
      </c>
      <c r="R16">
        <v>0.42467704207603468</v>
      </c>
      <c r="S16">
        <v>0.45398016971570937</v>
      </c>
      <c r="T16">
        <v>0</v>
      </c>
    </row>
    <row r="17" spans="1:20" x14ac:dyDescent="0.25">
      <c r="A17" s="8"/>
      <c r="C17" t="s">
        <v>845</v>
      </c>
      <c r="D17" t="s">
        <v>828</v>
      </c>
      <c r="E17">
        <v>0</v>
      </c>
      <c r="F17">
        <v>0</v>
      </c>
      <c r="G17">
        <v>0</v>
      </c>
      <c r="H17">
        <v>0</v>
      </c>
      <c r="I17">
        <v>0</v>
      </c>
      <c r="J17">
        <v>0</v>
      </c>
      <c r="K17">
        <v>0</v>
      </c>
      <c r="L17">
        <v>0.2181838239854044</v>
      </c>
      <c r="M17">
        <v>7.190053532338217E-2</v>
      </c>
      <c r="N17">
        <v>0.24289923671245514</v>
      </c>
      <c r="O17">
        <v>7.261916443541569E-2</v>
      </c>
      <c r="P17">
        <v>2.7661991408996542E-2</v>
      </c>
      <c r="Q17">
        <v>0.2558169765370964</v>
      </c>
      <c r="R17">
        <v>1.8376105691253877E-2</v>
      </c>
      <c r="S17">
        <v>4.7099405904337125E-3</v>
      </c>
      <c r="T17">
        <v>0</v>
      </c>
    </row>
    <row r="18" spans="1:20" x14ac:dyDescent="0.25">
      <c r="A18" s="8" t="s">
        <v>831</v>
      </c>
      <c r="C18" t="s">
        <v>845</v>
      </c>
      <c r="D18" t="s">
        <v>827</v>
      </c>
      <c r="E18">
        <v>5.9861702875402843E-2</v>
      </c>
      <c r="F18">
        <v>7.6228147836939597E-2</v>
      </c>
      <c r="G18">
        <v>9.8348163007272699E-2</v>
      </c>
      <c r="H18">
        <v>0.14275861995613884</v>
      </c>
      <c r="I18">
        <v>0.21598725070355512</v>
      </c>
      <c r="J18">
        <v>0.28756314456272386</v>
      </c>
      <c r="K18">
        <v>9.4470753286394746E-2</v>
      </c>
      <c r="L18">
        <v>0</v>
      </c>
      <c r="M18">
        <v>0.21274286333518977</v>
      </c>
      <c r="N18">
        <v>0.35520704279662646</v>
      </c>
      <c r="O18">
        <v>0.26093824168766677</v>
      </c>
      <c r="P18">
        <v>0.19624650595784182</v>
      </c>
      <c r="Q18">
        <v>0.13196870290139684</v>
      </c>
      <c r="R18">
        <v>0.19293707457505024</v>
      </c>
      <c r="S18">
        <v>0.19149438957859907</v>
      </c>
      <c r="T18">
        <v>0.14404545568690244</v>
      </c>
    </row>
    <row r="19" spans="1:20" x14ac:dyDescent="0.25">
      <c r="A19" s="8"/>
      <c r="C19" t="s">
        <v>845</v>
      </c>
      <c r="D19" t="s">
        <v>828</v>
      </c>
      <c r="E19">
        <v>6.1549148950153496E-2</v>
      </c>
      <c r="F19">
        <v>3.4267727935654274E-2</v>
      </c>
      <c r="G19">
        <v>3.7995786337777254E-2</v>
      </c>
      <c r="H19">
        <v>1.414162131159432E-2</v>
      </c>
      <c r="I19">
        <v>5.9937327224703794E-3</v>
      </c>
      <c r="J19">
        <v>2.9307902788391533E-2</v>
      </c>
      <c r="K19">
        <v>8.1820386153686878E-2</v>
      </c>
      <c r="L19">
        <v>0</v>
      </c>
      <c r="M19">
        <v>3.6483126949028749E-2</v>
      </c>
      <c r="N19">
        <v>0.13035106998571583</v>
      </c>
      <c r="O19">
        <v>4.3142977955875551E-2</v>
      </c>
      <c r="P19">
        <v>9.2213583619683535E-3</v>
      </c>
      <c r="Q19">
        <v>0.11436001803506543</v>
      </c>
      <c r="R19">
        <v>4.5909265062239538E-3</v>
      </c>
      <c r="S19">
        <v>4.9670164511851867E-3</v>
      </c>
      <c r="T19">
        <v>2.4836251535695383E-3</v>
      </c>
    </row>
    <row r="20" spans="1:20" x14ac:dyDescent="0.25">
      <c r="A20" s="8" t="s">
        <v>847</v>
      </c>
      <c r="C20" t="s">
        <v>845</v>
      </c>
      <c r="D20" t="s">
        <v>827</v>
      </c>
      <c r="E20">
        <v>0</v>
      </c>
      <c r="F20">
        <v>0</v>
      </c>
      <c r="G20">
        <v>0</v>
      </c>
      <c r="H20">
        <v>0</v>
      </c>
      <c r="I20">
        <v>0</v>
      </c>
      <c r="J20">
        <v>0.12369504953534066</v>
      </c>
      <c r="K20">
        <v>0</v>
      </c>
      <c r="L20">
        <v>0</v>
      </c>
      <c r="M20">
        <v>0.10822022211485141</v>
      </c>
      <c r="N20">
        <v>0</v>
      </c>
      <c r="O20">
        <v>0</v>
      </c>
      <c r="P20">
        <v>0.15149168449521591</v>
      </c>
      <c r="Q20">
        <v>0</v>
      </c>
      <c r="R20">
        <v>0.1269817245246628</v>
      </c>
      <c r="S20">
        <v>0</v>
      </c>
      <c r="T20">
        <v>0</v>
      </c>
    </row>
    <row r="21" spans="1:20" x14ac:dyDescent="0.25">
      <c r="A21" s="8"/>
      <c r="C21" t="s">
        <v>845</v>
      </c>
      <c r="D21" t="s">
        <v>828</v>
      </c>
      <c r="E21">
        <v>0</v>
      </c>
      <c r="F21">
        <v>0</v>
      </c>
      <c r="G21">
        <v>0</v>
      </c>
      <c r="H21">
        <v>0</v>
      </c>
      <c r="I21">
        <v>0</v>
      </c>
      <c r="J21">
        <v>0.21424611043995909</v>
      </c>
      <c r="K21">
        <v>0</v>
      </c>
      <c r="L21">
        <v>0</v>
      </c>
      <c r="M21">
        <v>0.18744292310931165</v>
      </c>
      <c r="N21">
        <v>0</v>
      </c>
      <c r="O21">
        <v>0</v>
      </c>
      <c r="P21">
        <v>0.26239129446990828</v>
      </c>
      <c r="Q21">
        <v>0</v>
      </c>
      <c r="R21">
        <v>0.21993879850943088</v>
      </c>
      <c r="S21">
        <v>0</v>
      </c>
      <c r="T21">
        <v>0</v>
      </c>
    </row>
    <row r="22" spans="1:20" x14ac:dyDescent="0.25">
      <c r="A22" s="8" t="s">
        <v>805</v>
      </c>
      <c r="C22" t="s">
        <v>845</v>
      </c>
      <c r="D22" t="s">
        <v>827</v>
      </c>
      <c r="E22">
        <v>0.75476353160714538</v>
      </c>
      <c r="F22">
        <v>0.72209293945354647</v>
      </c>
      <c r="G22">
        <v>0.63002855234959532</v>
      </c>
      <c r="H22">
        <v>0.44460584583385931</v>
      </c>
      <c r="I22">
        <v>0.28960008961119571</v>
      </c>
      <c r="J22">
        <v>0</v>
      </c>
      <c r="K22">
        <v>0</v>
      </c>
      <c r="L22">
        <v>0</v>
      </c>
      <c r="M22">
        <v>0</v>
      </c>
      <c r="N22">
        <v>0</v>
      </c>
      <c r="O22">
        <v>0</v>
      </c>
    </row>
    <row r="23" spans="1:20" x14ac:dyDescent="0.25">
      <c r="A23" s="8"/>
      <c r="C23" t="s">
        <v>845</v>
      </c>
      <c r="D23" t="s">
        <v>828</v>
      </c>
      <c r="E23">
        <v>4.1959410477993266E-2</v>
      </c>
      <c r="F23">
        <v>1.6726241132712663E-2</v>
      </c>
      <c r="G23">
        <v>1.293431239191984E-2</v>
      </c>
      <c r="H23" t="e">
        <v>#DIV/0!</v>
      </c>
      <c r="I23">
        <v>3.0704939133987724E-2</v>
      </c>
      <c r="J23">
        <v>0</v>
      </c>
      <c r="K23">
        <v>0</v>
      </c>
      <c r="L23">
        <v>0</v>
      </c>
      <c r="M23">
        <v>0</v>
      </c>
      <c r="N23">
        <v>0</v>
      </c>
      <c r="O23">
        <v>0</v>
      </c>
    </row>
    <row r="24" spans="1:20" x14ac:dyDescent="0.25">
      <c r="A24" s="8" t="s">
        <v>808</v>
      </c>
      <c r="C24" t="s">
        <v>845</v>
      </c>
      <c r="D24" t="s">
        <v>827</v>
      </c>
      <c r="E24">
        <v>0.85206205941694824</v>
      </c>
      <c r="F24">
        <v>0.81566788298816439</v>
      </c>
      <c r="G24">
        <v>0.75083135501168297</v>
      </c>
      <c r="H24">
        <v>0</v>
      </c>
      <c r="I24">
        <v>0.48004626256681754</v>
      </c>
      <c r="J24">
        <v>0.13765624682717614</v>
      </c>
      <c r="K24">
        <v>0</v>
      </c>
      <c r="L24">
        <v>0</v>
      </c>
      <c r="M24">
        <v>0</v>
      </c>
      <c r="N24">
        <v>0</v>
      </c>
      <c r="O24">
        <v>0</v>
      </c>
    </row>
    <row r="25" spans="1:20" x14ac:dyDescent="0.25">
      <c r="A25" s="8"/>
      <c r="C25" t="s">
        <v>845</v>
      </c>
      <c r="D25" t="s">
        <v>828</v>
      </c>
      <c r="E25">
        <v>7.2225115558509842E-2</v>
      </c>
      <c r="F25">
        <v>3.078589992311672E-2</v>
      </c>
      <c r="G25">
        <v>1.9380868599913729E-2</v>
      </c>
      <c r="H25" t="e">
        <v>#DIV/0!</v>
      </c>
      <c r="I25">
        <v>4.6051373424388711E-2</v>
      </c>
      <c r="J25">
        <v>0.12275452767602948</v>
      </c>
      <c r="K25">
        <v>0</v>
      </c>
      <c r="L25">
        <v>0</v>
      </c>
      <c r="M25">
        <v>0</v>
      </c>
      <c r="N25">
        <v>0</v>
      </c>
      <c r="O25">
        <v>0</v>
      </c>
    </row>
    <row r="26" spans="1:20" x14ac:dyDescent="0.25">
      <c r="A26" s="8" t="s">
        <v>807</v>
      </c>
      <c r="C26" t="s">
        <v>845</v>
      </c>
      <c r="D26" t="s">
        <v>827</v>
      </c>
      <c r="E26">
        <v>0.77134076688422226</v>
      </c>
      <c r="F26">
        <v>0.73583973028405636</v>
      </c>
      <c r="G26">
        <v>0.65136654477481915</v>
      </c>
      <c r="H26">
        <v>0</v>
      </c>
      <c r="I26">
        <v>0</v>
      </c>
      <c r="J26">
        <v>0</v>
      </c>
      <c r="K26">
        <v>0</v>
      </c>
      <c r="L26">
        <v>0</v>
      </c>
      <c r="M26">
        <v>0</v>
      </c>
      <c r="N26">
        <v>0</v>
      </c>
      <c r="O26">
        <v>0</v>
      </c>
    </row>
    <row r="27" spans="1:20" x14ac:dyDescent="0.25">
      <c r="A27" s="8"/>
      <c r="C27" t="s">
        <v>845</v>
      </c>
      <c r="D27" t="s">
        <v>828</v>
      </c>
      <c r="E27">
        <v>4.470985801538728E-2</v>
      </c>
      <c r="F27">
        <v>2.1447740213430221E-2</v>
      </c>
      <c r="G27">
        <v>1.2901742258366131E-2</v>
      </c>
      <c r="H27" t="e">
        <v>#DIV/0!</v>
      </c>
      <c r="I27">
        <v>0</v>
      </c>
      <c r="J27">
        <v>0</v>
      </c>
      <c r="K27">
        <v>0</v>
      </c>
      <c r="L27">
        <v>0</v>
      </c>
      <c r="M27">
        <v>0</v>
      </c>
      <c r="N27">
        <v>0</v>
      </c>
      <c r="O27">
        <v>0</v>
      </c>
    </row>
    <row r="28" spans="1:20" x14ac:dyDescent="0.25">
      <c r="A28" s="8" t="s">
        <v>812</v>
      </c>
      <c r="C28" t="s">
        <v>845</v>
      </c>
      <c r="D28" t="s">
        <v>827</v>
      </c>
      <c r="E28">
        <v>1.0708342139723295</v>
      </c>
      <c r="F28">
        <v>1.0272130684023681</v>
      </c>
      <c r="G28">
        <v>0.98565795741993101</v>
      </c>
      <c r="H28">
        <v>0</v>
      </c>
      <c r="I28">
        <v>0.87140850910205492</v>
      </c>
      <c r="J28">
        <v>0.79738100499398212</v>
      </c>
      <c r="K28">
        <v>0.48455941204565789</v>
      </c>
      <c r="L28">
        <v>0</v>
      </c>
      <c r="M28">
        <v>0</v>
      </c>
      <c r="N28">
        <v>0</v>
      </c>
      <c r="O28">
        <v>0</v>
      </c>
    </row>
    <row r="29" spans="1:20" x14ac:dyDescent="0.25">
      <c r="A29" s="8"/>
      <c r="C29" t="s">
        <v>845</v>
      </c>
      <c r="D29" t="s">
        <v>828</v>
      </c>
      <c r="E29">
        <v>6.5500790633992959E-2</v>
      </c>
      <c r="F29">
        <v>1.7081615625624779E-2</v>
      </c>
      <c r="G29">
        <v>1.2186338280792049E-2</v>
      </c>
      <c r="H29" t="e">
        <v>#DIV/0!</v>
      </c>
      <c r="I29">
        <v>2.7825640717669898E-2</v>
      </c>
      <c r="J29">
        <v>2.2614622483029267E-2</v>
      </c>
      <c r="K29">
        <v>2.1010691760786109E-2</v>
      </c>
      <c r="L29">
        <v>0</v>
      </c>
      <c r="M29">
        <v>0</v>
      </c>
      <c r="N29">
        <v>0</v>
      </c>
      <c r="O29">
        <v>0</v>
      </c>
    </row>
    <row r="30" spans="1:20" x14ac:dyDescent="0.25">
      <c r="A30" s="8" t="s">
        <v>806</v>
      </c>
      <c r="C30" t="s">
        <v>845</v>
      </c>
      <c r="D30" t="s">
        <v>827</v>
      </c>
      <c r="E30">
        <v>0.11741654730167955</v>
      </c>
      <c r="F30">
        <v>0.10194408408505069</v>
      </c>
      <c r="G30">
        <v>6.5639696568638691E-3</v>
      </c>
      <c r="H30">
        <v>0</v>
      </c>
      <c r="I30">
        <v>0</v>
      </c>
      <c r="J30">
        <v>0</v>
      </c>
      <c r="K30">
        <v>0</v>
      </c>
      <c r="L30">
        <v>2.6913012549315742E-2</v>
      </c>
      <c r="M30">
        <v>0</v>
      </c>
      <c r="N30">
        <v>0</v>
      </c>
      <c r="O30">
        <v>0</v>
      </c>
    </row>
    <row r="31" spans="1:20" x14ac:dyDescent="0.25">
      <c r="A31" s="8"/>
      <c r="C31" t="s">
        <v>845</v>
      </c>
      <c r="D31" t="s">
        <v>828</v>
      </c>
      <c r="E31">
        <v>7.4080851748693725E-3</v>
      </c>
      <c r="F31">
        <v>3.4164955897403528E-3</v>
      </c>
      <c r="G31">
        <v>1.1369128945028673E-2</v>
      </c>
      <c r="H31" t="e">
        <v>#DIV/0!</v>
      </c>
      <c r="I31">
        <v>0</v>
      </c>
      <c r="J31">
        <v>0</v>
      </c>
      <c r="K31">
        <v>0</v>
      </c>
      <c r="L31">
        <v>4.6614705120153664E-2</v>
      </c>
      <c r="M31">
        <v>0</v>
      </c>
      <c r="N31">
        <v>0</v>
      </c>
      <c r="O31">
        <v>0</v>
      </c>
    </row>
    <row r="32" spans="1:20" x14ac:dyDescent="0.25">
      <c r="A32" s="8" t="s">
        <v>816</v>
      </c>
      <c r="C32" t="s">
        <v>845</v>
      </c>
      <c r="D32" t="s">
        <v>827</v>
      </c>
      <c r="E32">
        <v>0.38687437998205371</v>
      </c>
      <c r="F32">
        <v>0.35932609614020183</v>
      </c>
      <c r="G32">
        <v>0.3372416079104692</v>
      </c>
      <c r="H32">
        <v>0.33093490608844556</v>
      </c>
      <c r="I32">
        <v>0.34814178205194674</v>
      </c>
      <c r="J32">
        <v>0.35381043771846699</v>
      </c>
      <c r="K32">
        <v>0.31331118879222336</v>
      </c>
      <c r="L32">
        <v>0.25587598608360934</v>
      </c>
      <c r="M32">
        <v>1.1315292108067642E-3</v>
      </c>
      <c r="N32">
        <v>0</v>
      </c>
      <c r="O32">
        <v>0</v>
      </c>
    </row>
    <row r="33" spans="1:15" x14ac:dyDescent="0.25">
      <c r="A33" s="8"/>
      <c r="C33" t="s">
        <v>845</v>
      </c>
      <c r="D33" t="s">
        <v>828</v>
      </c>
      <c r="E33">
        <v>2.0920584068523176E-2</v>
      </c>
      <c r="F33">
        <v>1.8743630912326954E-2</v>
      </c>
      <c r="G33">
        <v>2.4392885689731525E-2</v>
      </c>
      <c r="H33" t="e">
        <v>#DIV/0!</v>
      </c>
      <c r="I33">
        <v>1.5366962848186189E-2</v>
      </c>
      <c r="J33">
        <v>1.5039695142954721E-2</v>
      </c>
      <c r="K33">
        <v>2.1406973427036801E-2</v>
      </c>
      <c r="L33">
        <v>1.6170555242492661E-2</v>
      </c>
      <c r="M33">
        <v>1.9598660833656301E-3</v>
      </c>
      <c r="N33">
        <v>0</v>
      </c>
      <c r="O33">
        <v>0</v>
      </c>
    </row>
    <row r="34" spans="1:15" x14ac:dyDescent="0.25">
      <c r="A34" s="8" t="s">
        <v>819</v>
      </c>
      <c r="C34" t="s">
        <v>845</v>
      </c>
      <c r="D34" t="s">
        <v>827</v>
      </c>
      <c r="E34">
        <v>1.1380569205176971</v>
      </c>
      <c r="F34">
        <v>1.0877891651817848</v>
      </c>
      <c r="G34">
        <v>1.0396638285014428</v>
      </c>
      <c r="H34">
        <v>0</v>
      </c>
      <c r="I34">
        <v>0</v>
      </c>
      <c r="J34">
        <v>0</v>
      </c>
      <c r="K34">
        <v>0</v>
      </c>
      <c r="L34">
        <v>0</v>
      </c>
      <c r="M34">
        <v>0</v>
      </c>
      <c r="N34">
        <v>0</v>
      </c>
      <c r="O34">
        <v>0</v>
      </c>
    </row>
    <row r="35" spans="1:15" x14ac:dyDescent="0.25">
      <c r="A35" s="8"/>
      <c r="C35" t="s">
        <v>845</v>
      </c>
      <c r="D35" t="s">
        <v>828</v>
      </c>
      <c r="E35">
        <v>6.6272489235830429E-2</v>
      </c>
      <c r="F35">
        <v>7.9049558513806087E-2</v>
      </c>
      <c r="G35">
        <v>6.1786947205742009E-2</v>
      </c>
      <c r="H35" t="e">
        <v>#DIV/0!</v>
      </c>
      <c r="I35">
        <v>0</v>
      </c>
      <c r="J35">
        <v>0</v>
      </c>
      <c r="K35">
        <v>0</v>
      </c>
      <c r="L35">
        <v>0</v>
      </c>
      <c r="M35">
        <v>0</v>
      </c>
      <c r="N35">
        <v>0</v>
      </c>
      <c r="O35">
        <v>0</v>
      </c>
    </row>
    <row r="36" spans="1:15" x14ac:dyDescent="0.25">
      <c r="A36" s="8" t="s">
        <v>813</v>
      </c>
      <c r="C36" t="s">
        <v>845</v>
      </c>
      <c r="D36" t="s">
        <v>827</v>
      </c>
      <c r="E36">
        <v>1.2924612304522689</v>
      </c>
      <c r="F36">
        <v>1.2377333242745781</v>
      </c>
      <c r="G36">
        <v>1.2070282276110678</v>
      </c>
      <c r="H36">
        <v>1.142665354663057</v>
      </c>
      <c r="I36">
        <v>1.1048309196690751</v>
      </c>
      <c r="J36">
        <v>1.0699737559969027</v>
      </c>
      <c r="K36">
        <v>0.81295312326902769</v>
      </c>
      <c r="L36">
        <v>0</v>
      </c>
      <c r="M36">
        <v>0</v>
      </c>
      <c r="N36">
        <v>0</v>
      </c>
      <c r="O36">
        <v>0</v>
      </c>
    </row>
    <row r="37" spans="1:15" x14ac:dyDescent="0.25">
      <c r="A37" s="8"/>
      <c r="C37" t="s">
        <v>845</v>
      </c>
      <c r="D37" t="s">
        <v>828</v>
      </c>
      <c r="E37">
        <v>7.7826751882228748E-2</v>
      </c>
      <c r="F37">
        <v>2.7729213186603284E-2</v>
      </c>
      <c r="G37">
        <v>6.5624399544429272E-3</v>
      </c>
      <c r="H37" t="e">
        <v>#DIV/0!</v>
      </c>
      <c r="I37">
        <v>3.1465952815998198E-2</v>
      </c>
      <c r="J37">
        <v>3.9753893123109604E-2</v>
      </c>
      <c r="K37">
        <v>1.2681263913463511E-2</v>
      </c>
      <c r="L37">
        <v>0</v>
      </c>
      <c r="M37">
        <v>0</v>
      </c>
      <c r="N37">
        <v>0</v>
      </c>
      <c r="O37">
        <v>0</v>
      </c>
    </row>
    <row r="38" spans="1:15" x14ac:dyDescent="0.25">
      <c r="A38" s="8" t="s">
        <v>809</v>
      </c>
      <c r="C38" t="s">
        <v>845</v>
      </c>
      <c r="D38" t="s">
        <v>827</v>
      </c>
      <c r="E38">
        <v>0.84047678139204518</v>
      </c>
      <c r="F38">
        <v>0.80935590079276809</v>
      </c>
      <c r="G38">
        <v>0.76961133698132844</v>
      </c>
      <c r="H38">
        <v>0.69014346396928294</v>
      </c>
      <c r="I38">
        <v>0.61859028244330239</v>
      </c>
      <c r="J38">
        <v>0.49457445463308664</v>
      </c>
      <c r="K38">
        <v>0</v>
      </c>
      <c r="L38">
        <v>0</v>
      </c>
      <c r="M38">
        <v>0</v>
      </c>
      <c r="N38">
        <v>0</v>
      </c>
    </row>
    <row r="39" spans="1:15" x14ac:dyDescent="0.25">
      <c r="A39" s="8"/>
      <c r="C39" t="s">
        <v>845</v>
      </c>
      <c r="D39" t="s">
        <v>828</v>
      </c>
      <c r="E39">
        <v>5.1804525371972533E-2</v>
      </c>
      <c r="F39">
        <v>1.7025547574238725E-2</v>
      </c>
      <c r="G39">
        <v>1.6073256346001118E-2</v>
      </c>
      <c r="H39" t="e">
        <v>#DIV/0!</v>
      </c>
      <c r="I39">
        <v>1.9218828835618929E-2</v>
      </c>
      <c r="J39">
        <v>2.8453098712657523E-2</v>
      </c>
      <c r="K39">
        <v>0</v>
      </c>
      <c r="L39">
        <v>0</v>
      </c>
      <c r="M39">
        <v>0</v>
      </c>
      <c r="N39">
        <v>0</v>
      </c>
      <c r="O39">
        <v>9.9043516340627527</v>
      </c>
    </row>
    <row r="40" spans="1:15" x14ac:dyDescent="0.25">
      <c r="A40" s="8" t="s">
        <v>814</v>
      </c>
      <c r="C40" t="s">
        <v>845</v>
      </c>
      <c r="D40" t="s">
        <v>827</v>
      </c>
      <c r="E40">
        <v>0.42020441875194936</v>
      </c>
      <c r="F40">
        <v>0.40364239928395168</v>
      </c>
      <c r="G40">
        <v>0.39902221910491553</v>
      </c>
      <c r="H40">
        <v>0</v>
      </c>
      <c r="I40">
        <v>0.37986557703979984</v>
      </c>
      <c r="J40">
        <v>0.3942126860018218</v>
      </c>
      <c r="K40">
        <v>0.37195475374165449</v>
      </c>
      <c r="L40">
        <v>0.25433336607993801</v>
      </c>
      <c r="M40">
        <v>0</v>
      </c>
      <c r="N40">
        <v>0</v>
      </c>
      <c r="O40">
        <v>0</v>
      </c>
    </row>
    <row r="41" spans="1:15" x14ac:dyDescent="0.25">
      <c r="A41" s="8"/>
      <c r="C41" t="s">
        <v>845</v>
      </c>
      <c r="D41" t="s">
        <v>828</v>
      </c>
      <c r="E41">
        <v>3.1202274197861084E-2</v>
      </c>
      <c r="F41">
        <v>1.0030333553686117E-2</v>
      </c>
      <c r="G41">
        <v>2.487299817486808E-3</v>
      </c>
      <c r="H41" t="e">
        <v>#DIV/0!</v>
      </c>
      <c r="I41">
        <v>5.9047242428816203E-3</v>
      </c>
      <c r="J41">
        <v>1.3714029483413116E-2</v>
      </c>
      <c r="K41">
        <v>3.821178234946408E-3</v>
      </c>
      <c r="L41">
        <v>8.9681794414807788E-3</v>
      </c>
      <c r="M41">
        <v>0</v>
      </c>
      <c r="N41">
        <v>0</v>
      </c>
      <c r="O41">
        <v>0</v>
      </c>
    </row>
    <row r="42" spans="1:15" x14ac:dyDescent="0.25">
      <c r="A42" s="8" t="s">
        <v>849</v>
      </c>
      <c r="C42" t="s">
        <v>845</v>
      </c>
      <c r="D42" t="s">
        <v>827</v>
      </c>
      <c r="E42">
        <v>0.19463902970618294</v>
      </c>
      <c r="F42">
        <v>0.1892401382349308</v>
      </c>
      <c r="G42">
        <v>0.18618210903185139</v>
      </c>
      <c r="H42">
        <v>0.1815306580265327</v>
      </c>
      <c r="I42">
        <v>0.17646562560735171</v>
      </c>
      <c r="J42">
        <v>0.18422299952621801</v>
      </c>
      <c r="K42">
        <v>0.17356637533390154</v>
      </c>
      <c r="L42">
        <v>0.16207204816171561</v>
      </c>
      <c r="M42">
        <v>0.12778145321491485</v>
      </c>
      <c r="N42">
        <v>7.9798886132868271E-2</v>
      </c>
      <c r="O42">
        <v>0</v>
      </c>
    </row>
    <row r="43" spans="1:15" x14ac:dyDescent="0.25">
      <c r="A43" s="8"/>
      <c r="C43" t="s">
        <v>845</v>
      </c>
      <c r="D43" t="s">
        <v>828</v>
      </c>
      <c r="E43">
        <v>7.7404179388153461E-3</v>
      </c>
      <c r="F43">
        <v>6.5253449944557918E-3</v>
      </c>
      <c r="G43">
        <v>2.86021660147504E-3</v>
      </c>
      <c r="H43" t="e">
        <v>#DIV/0!</v>
      </c>
      <c r="I43">
        <v>1.2130317904197087E-2</v>
      </c>
      <c r="J43">
        <v>6.1204525201510969E-3</v>
      </c>
      <c r="K43">
        <v>9.6470849705967542E-3</v>
      </c>
      <c r="L43">
        <v>7.7182545949122747E-4</v>
      </c>
      <c r="M43">
        <v>6.418113387926098E-3</v>
      </c>
      <c r="N43">
        <v>3.4394006109146748E-3</v>
      </c>
      <c r="O43">
        <v>0</v>
      </c>
    </row>
    <row r="44" spans="1:15" x14ac:dyDescent="0.25">
      <c r="A44" s="8" t="s">
        <v>821</v>
      </c>
      <c r="C44" t="s">
        <v>845</v>
      </c>
      <c r="D44" t="s">
        <v>827</v>
      </c>
      <c r="E44">
        <v>0.87717989968698473</v>
      </c>
      <c r="F44">
        <v>0.85659193907333142</v>
      </c>
      <c r="G44">
        <v>0.83340756824783868</v>
      </c>
      <c r="H44">
        <v>0.16025844204255421</v>
      </c>
      <c r="I44">
        <v>0.77369013154845845</v>
      </c>
      <c r="J44">
        <v>0.76434226013170781</v>
      </c>
      <c r="K44">
        <v>0.65210622413676611</v>
      </c>
      <c r="L44">
        <v>0.38000336030269694</v>
      </c>
      <c r="M44">
        <v>0</v>
      </c>
      <c r="N44">
        <v>0</v>
      </c>
      <c r="O44">
        <v>0</v>
      </c>
    </row>
    <row r="45" spans="1:15" x14ac:dyDescent="0.25">
      <c r="A45" s="8"/>
      <c r="C45" t="s">
        <v>845</v>
      </c>
      <c r="D45" t="s">
        <v>828</v>
      </c>
      <c r="E45">
        <v>4.340632871192468E-2</v>
      </c>
      <c r="F45">
        <v>2.4841009997513628E-2</v>
      </c>
      <c r="G45">
        <v>1.1386540308264671E-2</v>
      </c>
      <c r="H45" t="e">
        <v>#DIV/0!</v>
      </c>
      <c r="I45">
        <v>3.3908395945141674E-2</v>
      </c>
      <c r="J45">
        <v>4.2546288892962324E-2</v>
      </c>
      <c r="K45">
        <v>1.562687042473257E-2</v>
      </c>
      <c r="L45">
        <v>1.3432373730805476E-2</v>
      </c>
      <c r="M45">
        <v>0</v>
      </c>
      <c r="N45">
        <v>0</v>
      </c>
      <c r="O45">
        <v>0</v>
      </c>
    </row>
    <row r="46" spans="1:15" x14ac:dyDescent="0.25">
      <c r="A46" s="8" t="s">
        <v>811</v>
      </c>
      <c r="C46" t="s">
        <v>845</v>
      </c>
      <c r="D46" t="s">
        <v>827</v>
      </c>
      <c r="E46">
        <v>0.19003037362186995</v>
      </c>
      <c r="F46">
        <v>0.19034929207273896</v>
      </c>
      <c r="G46">
        <v>0.18094556405164694</v>
      </c>
      <c r="H46">
        <v>0</v>
      </c>
      <c r="I46">
        <v>0.1693141965737642</v>
      </c>
      <c r="J46">
        <v>0.16132817385262066</v>
      </c>
      <c r="K46">
        <v>0.11843330616145709</v>
      </c>
      <c r="L46">
        <v>0</v>
      </c>
      <c r="M46">
        <v>0</v>
      </c>
      <c r="N46">
        <v>0</v>
      </c>
      <c r="O46">
        <v>0</v>
      </c>
    </row>
    <row r="47" spans="1:15" x14ac:dyDescent="0.25">
      <c r="A47" s="8"/>
      <c r="C47" t="s">
        <v>845</v>
      </c>
      <c r="D47" t="s">
        <v>828</v>
      </c>
      <c r="E47">
        <v>6.3360623473175609E-3</v>
      </c>
      <c r="F47">
        <v>9.6838308348058105E-3</v>
      </c>
      <c r="G47">
        <v>6.25244993496114E-3</v>
      </c>
      <c r="H47" t="e">
        <v>#DIV/0!</v>
      </c>
      <c r="I47">
        <v>2.4210664865925179E-2</v>
      </c>
      <c r="J47">
        <v>9.3080388883843151E-3</v>
      </c>
      <c r="K47">
        <v>1.7657690271248529E-3</v>
      </c>
      <c r="L47">
        <v>0</v>
      </c>
      <c r="M47">
        <v>0</v>
      </c>
      <c r="N47">
        <v>0</v>
      </c>
      <c r="O47">
        <v>0</v>
      </c>
    </row>
    <row r="48" spans="1:15" x14ac:dyDescent="0.25">
      <c r="A48" s="8" t="s">
        <v>823</v>
      </c>
      <c r="C48" t="s">
        <v>845</v>
      </c>
      <c r="D48" t="s">
        <v>827</v>
      </c>
    </row>
    <row r="49" spans="1:15" x14ac:dyDescent="0.25">
      <c r="A49" s="8"/>
      <c r="C49" t="s">
        <v>845</v>
      </c>
      <c r="D49" t="s">
        <v>828</v>
      </c>
    </row>
    <row r="50" spans="1:15" x14ac:dyDescent="0.25">
      <c r="A50" s="8" t="s">
        <v>818</v>
      </c>
      <c r="C50" t="s">
        <v>845</v>
      </c>
      <c r="D50" t="s">
        <v>827</v>
      </c>
      <c r="E50">
        <v>0.76598793915929297</v>
      </c>
      <c r="F50">
        <v>0.74633654097017643</v>
      </c>
      <c r="G50">
        <v>0.73372492204268447</v>
      </c>
      <c r="H50">
        <v>0</v>
      </c>
      <c r="I50">
        <v>0</v>
      </c>
      <c r="J50">
        <v>0</v>
      </c>
      <c r="K50">
        <v>0</v>
      </c>
      <c r="L50">
        <v>0.31755630016298664</v>
      </c>
      <c r="M50">
        <v>0</v>
      </c>
      <c r="N50">
        <v>0</v>
      </c>
      <c r="O50">
        <v>0</v>
      </c>
    </row>
    <row r="51" spans="1:15" x14ac:dyDescent="0.25">
      <c r="A51" s="8"/>
      <c r="C51" t="s">
        <v>845</v>
      </c>
      <c r="D51" t="s">
        <v>828</v>
      </c>
      <c r="E51">
        <v>3.2794322928209246E-2</v>
      </c>
      <c r="F51">
        <v>2.2107066535211366E-2</v>
      </c>
      <c r="G51">
        <v>9.5865785155314544E-3</v>
      </c>
      <c r="H51" t="e">
        <v>#DIV/0!</v>
      </c>
      <c r="I51">
        <v>0</v>
      </c>
      <c r="J51">
        <v>0</v>
      </c>
      <c r="K51">
        <v>0</v>
      </c>
      <c r="L51">
        <v>2.4672308369877615E-2</v>
      </c>
      <c r="M51">
        <v>0</v>
      </c>
      <c r="N51">
        <v>0</v>
      </c>
      <c r="O51">
        <v>0</v>
      </c>
    </row>
    <row r="52" spans="1:15" x14ac:dyDescent="0.25">
      <c r="A52" s="8" t="s">
        <v>815</v>
      </c>
      <c r="C52" t="s">
        <v>845</v>
      </c>
      <c r="D52" t="s">
        <v>827</v>
      </c>
      <c r="E52">
        <v>0.85755767822150286</v>
      </c>
      <c r="F52">
        <v>0.82478768714964534</v>
      </c>
      <c r="G52">
        <v>0.79613426771381457</v>
      </c>
      <c r="H52">
        <v>0.74910101866733281</v>
      </c>
      <c r="I52">
        <v>0.72291359311729853</v>
      </c>
      <c r="J52">
        <v>0.7155930915016514</v>
      </c>
      <c r="K52">
        <v>0.58830323461503609</v>
      </c>
      <c r="L52">
        <v>0.19649385761781105</v>
      </c>
      <c r="M52">
        <v>0</v>
      </c>
      <c r="N52">
        <v>0</v>
      </c>
      <c r="O52">
        <v>0</v>
      </c>
    </row>
    <row r="53" spans="1:15" x14ac:dyDescent="0.25">
      <c r="A53" s="8"/>
      <c r="C53" t="s">
        <v>845</v>
      </c>
      <c r="D53" t="s">
        <v>828</v>
      </c>
      <c r="E53">
        <v>5.4992022392615927E-2</v>
      </c>
      <c r="F53">
        <v>1.8477181952900313E-2</v>
      </c>
      <c r="G53">
        <v>9.4167531864226255E-3</v>
      </c>
      <c r="H53" t="e">
        <v>#DIV/0!</v>
      </c>
      <c r="I53">
        <v>6.6154888020574405E-3</v>
      </c>
      <c r="J53">
        <v>3.0377533537964064E-2</v>
      </c>
      <c r="K53">
        <v>2.4241435798836382E-3</v>
      </c>
      <c r="L53">
        <v>2.59404075529223E-2</v>
      </c>
      <c r="M53">
        <v>0</v>
      </c>
      <c r="N53">
        <v>0</v>
      </c>
      <c r="O53">
        <v>0</v>
      </c>
    </row>
    <row r="54" spans="1:15" x14ac:dyDescent="0.25">
      <c r="A54" s="8" t="s">
        <v>822</v>
      </c>
      <c r="C54" t="s">
        <v>845</v>
      </c>
      <c r="D54" t="s">
        <v>827</v>
      </c>
      <c r="E54">
        <v>0.97281543398310921</v>
      </c>
      <c r="F54">
        <v>0.97406667453126305</v>
      </c>
      <c r="G54">
        <v>1.0027138999076886</v>
      </c>
      <c r="H54">
        <v>0.85009896243383465</v>
      </c>
      <c r="I54">
        <v>0.88996580651614166</v>
      </c>
      <c r="J54">
        <v>0.87316369612041578</v>
      </c>
      <c r="K54">
        <v>0.7049808739561203</v>
      </c>
      <c r="L54">
        <v>0.5322375515336315</v>
      </c>
      <c r="M54">
        <v>0</v>
      </c>
      <c r="N54">
        <v>0</v>
      </c>
      <c r="O54">
        <v>0</v>
      </c>
    </row>
    <row r="55" spans="1:15" x14ac:dyDescent="0.25">
      <c r="A55" s="8"/>
      <c r="C55" t="s">
        <v>845</v>
      </c>
      <c r="D55" t="s">
        <v>828</v>
      </c>
      <c r="E55">
        <v>4.0014439706891558E-2</v>
      </c>
      <c r="F55">
        <v>2.8367809204439671E-2</v>
      </c>
      <c r="G55">
        <v>8.5517924831845213E-2</v>
      </c>
      <c r="H55" t="e">
        <v>#DIV/0!</v>
      </c>
      <c r="I55">
        <v>0.10527184856149241</v>
      </c>
      <c r="J55">
        <v>8.175859003126891E-2</v>
      </c>
      <c r="K55">
        <v>1.5955129093721494E-2</v>
      </c>
      <c r="L55">
        <v>5.2985103044916125E-2</v>
      </c>
      <c r="M55">
        <v>0</v>
      </c>
      <c r="N55">
        <v>0</v>
      </c>
      <c r="O55">
        <v>0</v>
      </c>
    </row>
    <row r="56" spans="1:15" x14ac:dyDescent="0.25">
      <c r="A56" s="8" t="s">
        <v>810</v>
      </c>
      <c r="C56" t="s">
        <v>845</v>
      </c>
      <c r="D56" t="s">
        <v>827</v>
      </c>
      <c r="E56">
        <v>0.80390757821331549</v>
      </c>
      <c r="F56">
        <v>0.8028411878862004</v>
      </c>
      <c r="G56">
        <v>0.78290935558083108</v>
      </c>
      <c r="H56">
        <v>0.70534584404141232</v>
      </c>
      <c r="I56">
        <v>0.62876782208363291</v>
      </c>
      <c r="J56">
        <v>0.50302190765711885</v>
      </c>
      <c r="K56">
        <v>0</v>
      </c>
      <c r="L56">
        <v>0</v>
      </c>
      <c r="M56">
        <v>0</v>
      </c>
      <c r="N56">
        <v>0</v>
      </c>
      <c r="O56">
        <v>0</v>
      </c>
    </row>
    <row r="57" spans="1:15" x14ac:dyDescent="0.25">
      <c r="A57" s="8"/>
      <c r="C57" t="s">
        <v>845</v>
      </c>
      <c r="D57" t="s">
        <v>828</v>
      </c>
      <c r="E57">
        <v>2.5712283230032683E-2</v>
      </c>
      <c r="F57">
        <v>1.6576943976015102E-2</v>
      </c>
      <c r="G57">
        <v>3.5275933658491465E-2</v>
      </c>
      <c r="H57" t="e">
        <v>#DIV/0!</v>
      </c>
      <c r="I57">
        <v>3.1666161035924505E-2</v>
      </c>
      <c r="J57">
        <v>2.5899430277894049E-2</v>
      </c>
      <c r="K57">
        <v>0</v>
      </c>
      <c r="L57">
        <v>0</v>
      </c>
      <c r="M57">
        <v>0</v>
      </c>
      <c r="N57">
        <v>0</v>
      </c>
      <c r="O57">
        <v>0</v>
      </c>
    </row>
    <row r="58" spans="1:15" x14ac:dyDescent="0.25">
      <c r="A58" s="8" t="s">
        <v>820</v>
      </c>
      <c r="C58" t="s">
        <v>845</v>
      </c>
      <c r="D58" t="s">
        <v>827</v>
      </c>
      <c r="E58">
        <v>0.75543858377949835</v>
      </c>
      <c r="F58">
        <v>0.7264738186970493</v>
      </c>
      <c r="G58">
        <v>0.71595041261489956</v>
      </c>
      <c r="H58">
        <v>0</v>
      </c>
      <c r="I58">
        <v>0.92040276053576908</v>
      </c>
      <c r="J58">
        <v>0.93416898634399625</v>
      </c>
      <c r="K58">
        <v>0.79174388633964843</v>
      </c>
      <c r="L58">
        <v>2.0164561602097685E-2</v>
      </c>
      <c r="M58">
        <v>0</v>
      </c>
      <c r="N58">
        <v>0</v>
      </c>
      <c r="O58">
        <v>0</v>
      </c>
    </row>
    <row r="59" spans="1:15" x14ac:dyDescent="0.25">
      <c r="A59" s="8"/>
      <c r="C59" t="s">
        <v>845</v>
      </c>
      <c r="D59" t="s">
        <v>828</v>
      </c>
      <c r="E59">
        <v>5.1906137100109294E-2</v>
      </c>
      <c r="F59">
        <v>1.1753810749639963E-2</v>
      </c>
      <c r="G59">
        <v>9.3549957106888217E-3</v>
      </c>
      <c r="H59" t="e">
        <v>#DIV/0!</v>
      </c>
      <c r="I59">
        <v>2.3692543454205659E-2</v>
      </c>
      <c r="J59">
        <v>3.7925743807038982E-2</v>
      </c>
      <c r="K59">
        <v>2.2085965830132351E-2</v>
      </c>
      <c r="L59">
        <v>3.4926045207185674E-2</v>
      </c>
      <c r="M59">
        <v>0</v>
      </c>
      <c r="N59">
        <v>0</v>
      </c>
      <c r="O59">
        <v>0</v>
      </c>
    </row>
    <row r="60" spans="1:15" x14ac:dyDescent="0.25">
      <c r="A60" s="8" t="s">
        <v>817</v>
      </c>
      <c r="C60" t="s">
        <v>845</v>
      </c>
      <c r="D60" t="s">
        <v>827</v>
      </c>
      <c r="E60">
        <v>2.3405271766990782E-2</v>
      </c>
      <c r="F60">
        <v>2.6971331163767449E-2</v>
      </c>
      <c r="G60">
        <v>4.1484074805438857E-2</v>
      </c>
      <c r="H60">
        <v>0</v>
      </c>
      <c r="I60">
        <v>0</v>
      </c>
      <c r="J60">
        <v>0</v>
      </c>
      <c r="K60">
        <v>0</v>
      </c>
      <c r="L60">
        <v>0</v>
      </c>
      <c r="M60">
        <v>0</v>
      </c>
      <c r="N60">
        <v>0</v>
      </c>
      <c r="O60">
        <v>0</v>
      </c>
    </row>
    <row r="61" spans="1:15" x14ac:dyDescent="0.25">
      <c r="A61" s="8"/>
      <c r="C61" t="s">
        <v>845</v>
      </c>
      <c r="D61" t="s">
        <v>828</v>
      </c>
      <c r="E61">
        <v>2.0400425363662333E-2</v>
      </c>
      <c r="F61">
        <v>2.337947744261459E-2</v>
      </c>
      <c r="G61">
        <v>3.5991757804390193E-2</v>
      </c>
      <c r="H61" t="e">
        <v>#DIV/0!</v>
      </c>
      <c r="I61">
        <v>0</v>
      </c>
      <c r="J61">
        <v>0</v>
      </c>
      <c r="K61">
        <v>0</v>
      </c>
      <c r="L61">
        <v>0</v>
      </c>
      <c r="M61">
        <v>0</v>
      </c>
      <c r="N61">
        <v>0</v>
      </c>
      <c r="O6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1376-3F5D-46DF-B700-58691B7672FA}">
  <dimension ref="A1:O64"/>
  <sheetViews>
    <sheetView workbookViewId="0"/>
  </sheetViews>
  <sheetFormatPr defaultRowHeight="15" x14ac:dyDescent="0.25"/>
  <cols>
    <col min="18" max="18" width="40.5703125" customWidth="1"/>
  </cols>
  <sheetData>
    <row r="1" spans="1:15" x14ac:dyDescent="0.25">
      <c r="A1" s="60" t="s">
        <v>6109</v>
      </c>
      <c r="B1" s="3"/>
      <c r="C1" s="3"/>
    </row>
    <row r="2" spans="1:15" s="54" customFormat="1" x14ac:dyDescent="0.25">
      <c r="A2" s="62" t="s">
        <v>840</v>
      </c>
      <c r="C2" s="54" t="s">
        <v>841</v>
      </c>
      <c r="E2" s="63">
        <v>0</v>
      </c>
      <c r="F2" s="51">
        <v>1.4166666665696539</v>
      </c>
      <c r="G2" s="51">
        <v>2.4999999999417923</v>
      </c>
      <c r="H2" s="51">
        <v>3.4166666666278616</v>
      </c>
      <c r="I2" s="51">
        <v>4.4666666665580124</v>
      </c>
      <c r="J2" s="51">
        <v>5.0333333333255723</v>
      </c>
      <c r="K2" s="51">
        <v>6.3166666666511446</v>
      </c>
      <c r="L2" s="51">
        <v>7.2833333333255723</v>
      </c>
      <c r="M2" s="51">
        <v>8.25</v>
      </c>
      <c r="N2" s="51">
        <v>9.75</v>
      </c>
      <c r="O2" s="51">
        <v>25.666666666686069</v>
      </c>
    </row>
    <row r="3" spans="1:15" x14ac:dyDescent="0.25">
      <c r="A3" s="10"/>
    </row>
    <row r="4" spans="1:15" x14ac:dyDescent="0.25">
      <c r="A4" s="8" t="s">
        <v>842</v>
      </c>
      <c r="C4" t="s">
        <v>843</v>
      </c>
      <c r="D4" t="s">
        <v>844</v>
      </c>
      <c r="E4">
        <v>2.8176951253874333E-3</v>
      </c>
      <c r="F4">
        <v>6.1326305670197081E-3</v>
      </c>
      <c r="G4">
        <v>1.4254222399018779E-2</v>
      </c>
      <c r="H4">
        <v>4.8232310675749589E-2</v>
      </c>
      <c r="I4">
        <v>0.13756982082773939</v>
      </c>
      <c r="J4">
        <v>0.32320620555914675</v>
      </c>
      <c r="K4">
        <v>0.7823247642252168</v>
      </c>
      <c r="L4">
        <v>1.1569124691296637</v>
      </c>
      <c r="M4">
        <v>1.2397858551704708</v>
      </c>
      <c r="N4">
        <v>1.5911690119834916</v>
      </c>
      <c r="O4">
        <v>2.0950391991115977</v>
      </c>
    </row>
    <row r="5" spans="1:15" x14ac:dyDescent="0.25">
      <c r="A5" s="8"/>
      <c r="C5" t="s">
        <v>843</v>
      </c>
      <c r="D5" t="s">
        <v>836</v>
      </c>
      <c r="E5">
        <v>5.7416366087178745E-4</v>
      </c>
      <c r="F5">
        <v>7.5954712925858838E-4</v>
      </c>
      <c r="G5">
        <v>7.5954712925858806E-4</v>
      </c>
      <c r="H5">
        <v>2.3680335935141284E-2</v>
      </c>
      <c r="I5">
        <v>5.7200649484485798E-2</v>
      </c>
      <c r="J5">
        <v>0.11468910143375068</v>
      </c>
      <c r="K5">
        <v>0.12940991693396994</v>
      </c>
      <c r="L5">
        <v>4.9056564689137806E-2</v>
      </c>
      <c r="M5">
        <v>6.98500240521953E-2</v>
      </c>
      <c r="N5">
        <v>0.14445665602241511</v>
      </c>
      <c r="O5">
        <v>3.1968079694339673E-2</v>
      </c>
    </row>
    <row r="6" spans="1:15" x14ac:dyDescent="0.25">
      <c r="A6" s="8" t="s">
        <v>826</v>
      </c>
      <c r="C6" t="s">
        <v>845</v>
      </c>
      <c r="D6" t="s">
        <v>827</v>
      </c>
      <c r="E6">
        <v>23.142738144040585</v>
      </c>
      <c r="F6">
        <v>23.275321395623081</v>
      </c>
      <c r="G6">
        <v>23.463467676833222</v>
      </c>
      <c r="H6" s="15">
        <v>22.390653875819879</v>
      </c>
      <c r="I6" s="15">
        <v>22.442929501830307</v>
      </c>
      <c r="J6">
        <v>23.292645544982879</v>
      </c>
      <c r="K6">
        <v>23.493915609634584</v>
      </c>
      <c r="L6" s="15">
        <v>21.838030687627271</v>
      </c>
      <c r="M6" s="15">
        <v>20.530390411369314</v>
      </c>
      <c r="N6" s="15">
        <v>12.60227163271451</v>
      </c>
      <c r="O6" s="15">
        <v>0</v>
      </c>
    </row>
    <row r="7" spans="1:15" x14ac:dyDescent="0.25">
      <c r="A7" s="8"/>
      <c r="C7" t="s">
        <v>845</v>
      </c>
      <c r="D7" t="s">
        <v>828</v>
      </c>
      <c r="E7">
        <v>0.7186468553855383</v>
      </c>
      <c r="F7">
        <v>0.62883483865887102</v>
      </c>
      <c r="G7">
        <v>0.89029311572575964</v>
      </c>
      <c r="H7" s="15">
        <v>5.299641360843084E-2</v>
      </c>
      <c r="I7" s="15">
        <v>0.23049047779513696</v>
      </c>
      <c r="J7">
        <v>0.34382778251069418</v>
      </c>
      <c r="K7">
        <v>0.11822986734344981</v>
      </c>
      <c r="L7" s="15">
        <v>7.409872266005664E-2</v>
      </c>
      <c r="M7" s="15">
        <v>0.6322772582340308</v>
      </c>
      <c r="N7" s="15">
        <v>3.712404742745834</v>
      </c>
      <c r="O7" s="15">
        <v>0</v>
      </c>
    </row>
    <row r="8" spans="1:15" x14ac:dyDescent="0.25">
      <c r="A8" s="8" t="s">
        <v>32</v>
      </c>
      <c r="C8" t="s">
        <v>845</v>
      </c>
      <c r="D8" t="s">
        <v>827</v>
      </c>
      <c r="E8">
        <v>2.9676943239155631</v>
      </c>
      <c r="G8">
        <v>3.0379567954686078</v>
      </c>
      <c r="H8">
        <v>2.9442195614594011</v>
      </c>
      <c r="N8">
        <v>0.11441516932103916</v>
      </c>
      <c r="O8">
        <v>0.12298081932875035</v>
      </c>
    </row>
    <row r="9" spans="1:15" x14ac:dyDescent="0.25">
      <c r="A9" s="8"/>
      <c r="C9" t="s">
        <v>845</v>
      </c>
      <c r="D9" t="s">
        <v>828</v>
      </c>
      <c r="E9">
        <v>7.8452634552908129E-2</v>
      </c>
      <c r="G9">
        <v>2.5354808906136943E-2</v>
      </c>
      <c r="H9">
        <v>7.28968354702343E-3</v>
      </c>
      <c r="N9">
        <v>2.5073307114832084E-2</v>
      </c>
      <c r="O9">
        <v>2.815100876664306E-2</v>
      </c>
    </row>
    <row r="10" spans="1:15" x14ac:dyDescent="0.25">
      <c r="A10" s="8" t="s">
        <v>5896</v>
      </c>
      <c r="C10" t="s">
        <v>845</v>
      </c>
      <c r="D10" t="s">
        <v>827</v>
      </c>
      <c r="E10">
        <v>3.0307117228189467E-8</v>
      </c>
      <c r="G10">
        <v>2.9189466538451477E-8</v>
      </c>
      <c r="H10">
        <v>2.0542987726899088E-8</v>
      </c>
      <c r="N10">
        <v>1.3956092525728947E-7</v>
      </c>
      <c r="O10">
        <v>2.2376775705874082E-7</v>
      </c>
    </row>
    <row r="11" spans="1:15" x14ac:dyDescent="0.25">
      <c r="A11" s="8"/>
      <c r="C11" t="s">
        <v>845</v>
      </c>
      <c r="D11" t="s">
        <v>828</v>
      </c>
      <c r="E11">
        <v>1.0913624976924763E-8</v>
      </c>
      <c r="G11">
        <v>1.0580812687113374E-8</v>
      </c>
      <c r="H11">
        <v>2.0896196606351295E-8</v>
      </c>
      <c r="N11">
        <v>4.1250540261532429E-8</v>
      </c>
      <c r="O11" s="23">
        <v>8.5473429426534698E-8</v>
      </c>
    </row>
    <row r="12" spans="1:15" x14ac:dyDescent="0.25">
      <c r="A12" s="8" t="s">
        <v>830</v>
      </c>
      <c r="C12" t="s">
        <v>845</v>
      </c>
      <c r="D12" t="s">
        <v>827</v>
      </c>
      <c r="E12">
        <v>22.64235216040057</v>
      </c>
      <c r="F12">
        <v>22.863133430947457</v>
      </c>
      <c r="G12">
        <v>22.802528360784386</v>
      </c>
      <c r="H12" s="15">
        <v>21.490080688188286</v>
      </c>
      <c r="I12" s="15">
        <v>20.383570849264277</v>
      </c>
      <c r="J12">
        <v>18.539487385092762</v>
      </c>
      <c r="K12">
        <v>10.471388666223175</v>
      </c>
      <c r="L12" s="15">
        <v>4.3973777411598443</v>
      </c>
      <c r="M12" s="15">
        <v>1.6450197241568221</v>
      </c>
      <c r="N12" s="15">
        <v>0.27863415108616513</v>
      </c>
      <c r="O12" s="15">
        <v>0</v>
      </c>
    </row>
    <row r="13" spans="1:15" x14ac:dyDescent="0.25">
      <c r="A13" s="8"/>
      <c r="C13" t="s">
        <v>845</v>
      </c>
      <c r="D13" t="s">
        <v>828</v>
      </c>
      <c r="E13">
        <v>0.72443927502873495</v>
      </c>
      <c r="F13">
        <v>0.66477570721015267</v>
      </c>
      <c r="G13">
        <v>0.9796568035188804</v>
      </c>
      <c r="H13" s="15">
        <v>0.18485453148420269</v>
      </c>
      <c r="I13" s="15">
        <v>0.78746123510788091</v>
      </c>
      <c r="J13">
        <v>1.5044827531608962</v>
      </c>
      <c r="K13">
        <v>2.0825360514660942</v>
      </c>
      <c r="L13" s="15">
        <v>2.2551130386876821</v>
      </c>
      <c r="M13" s="15">
        <v>2.4232577271626639</v>
      </c>
      <c r="N13" s="15">
        <v>0.48260850640506092</v>
      </c>
      <c r="O13" s="15">
        <v>0</v>
      </c>
    </row>
    <row r="14" spans="1:15" x14ac:dyDescent="0.25">
      <c r="A14" s="8" t="s">
        <v>829</v>
      </c>
      <c r="C14" t="s">
        <v>845</v>
      </c>
      <c r="D14" t="s">
        <v>827</v>
      </c>
      <c r="E14">
        <v>0</v>
      </c>
      <c r="F14">
        <v>0</v>
      </c>
      <c r="G14">
        <v>0</v>
      </c>
      <c r="H14" s="15">
        <v>0</v>
      </c>
      <c r="I14" s="15">
        <v>0</v>
      </c>
      <c r="J14">
        <v>0</v>
      </c>
      <c r="K14">
        <v>0</v>
      </c>
      <c r="L14" s="15">
        <v>0</v>
      </c>
      <c r="M14" s="15">
        <v>0</v>
      </c>
      <c r="N14" s="15"/>
      <c r="O14" s="15">
        <v>0</v>
      </c>
    </row>
    <row r="15" spans="1:15" x14ac:dyDescent="0.25">
      <c r="A15" s="8"/>
      <c r="C15" t="s">
        <v>845</v>
      </c>
      <c r="D15" t="s">
        <v>828</v>
      </c>
      <c r="E15">
        <v>0</v>
      </c>
      <c r="F15">
        <v>0</v>
      </c>
      <c r="G15">
        <v>0</v>
      </c>
      <c r="H15" s="15">
        <v>0</v>
      </c>
      <c r="I15" s="15">
        <v>0</v>
      </c>
      <c r="J15">
        <v>0</v>
      </c>
      <c r="K15">
        <v>0</v>
      </c>
      <c r="L15" s="15">
        <v>0</v>
      </c>
      <c r="M15" s="15">
        <v>0</v>
      </c>
      <c r="N15" s="15"/>
      <c r="O15" s="15">
        <v>0</v>
      </c>
    </row>
    <row r="16" spans="1:15" x14ac:dyDescent="0.25">
      <c r="A16" s="8" t="s">
        <v>846</v>
      </c>
      <c r="C16" t="s">
        <v>845</v>
      </c>
      <c r="D16" t="s">
        <v>827</v>
      </c>
      <c r="E16">
        <v>0</v>
      </c>
      <c r="F16">
        <v>0</v>
      </c>
      <c r="G16">
        <v>0</v>
      </c>
      <c r="H16" s="15">
        <v>0</v>
      </c>
      <c r="I16" s="15">
        <v>0</v>
      </c>
      <c r="J16">
        <v>0</v>
      </c>
      <c r="K16">
        <v>0</v>
      </c>
      <c r="L16" s="15"/>
      <c r="M16" s="15"/>
      <c r="N16" s="15"/>
      <c r="O16" s="15">
        <v>0</v>
      </c>
    </row>
    <row r="17" spans="1:15" x14ac:dyDescent="0.25">
      <c r="A17" s="8"/>
      <c r="C17" t="s">
        <v>845</v>
      </c>
      <c r="D17" t="s">
        <v>828</v>
      </c>
      <c r="E17">
        <v>0</v>
      </c>
      <c r="F17">
        <v>0</v>
      </c>
      <c r="G17">
        <v>0</v>
      </c>
      <c r="H17" s="15">
        <v>0</v>
      </c>
      <c r="I17" s="15">
        <v>0</v>
      </c>
      <c r="J17">
        <v>0</v>
      </c>
      <c r="K17">
        <v>0</v>
      </c>
      <c r="L17" s="15"/>
      <c r="M17" s="15"/>
      <c r="N17" s="15"/>
      <c r="O17" s="15">
        <v>0</v>
      </c>
    </row>
    <row r="18" spans="1:15" x14ac:dyDescent="0.25">
      <c r="A18" s="8" t="s">
        <v>831</v>
      </c>
      <c r="C18" t="s">
        <v>845</v>
      </c>
      <c r="D18" t="s">
        <v>827</v>
      </c>
      <c r="E18">
        <v>0</v>
      </c>
      <c r="F18">
        <v>0</v>
      </c>
      <c r="G18">
        <v>0</v>
      </c>
      <c r="H18" s="15">
        <v>0</v>
      </c>
      <c r="I18" s="15">
        <v>0</v>
      </c>
      <c r="J18">
        <v>0</v>
      </c>
      <c r="K18">
        <v>0</v>
      </c>
      <c r="L18" s="15">
        <v>0</v>
      </c>
      <c r="M18" s="15">
        <v>0</v>
      </c>
      <c r="N18" s="15">
        <v>0</v>
      </c>
      <c r="O18" s="15">
        <v>0</v>
      </c>
    </row>
    <row r="19" spans="1:15" x14ac:dyDescent="0.25">
      <c r="A19" s="8"/>
      <c r="C19" t="s">
        <v>845</v>
      </c>
      <c r="D19" t="s">
        <v>828</v>
      </c>
      <c r="E19">
        <v>0</v>
      </c>
      <c r="F19">
        <v>0</v>
      </c>
      <c r="G19">
        <v>0</v>
      </c>
      <c r="H19" s="15">
        <v>0</v>
      </c>
      <c r="I19" s="15">
        <v>0</v>
      </c>
      <c r="J19">
        <v>0</v>
      </c>
      <c r="K19">
        <v>0</v>
      </c>
      <c r="L19" s="15">
        <v>0</v>
      </c>
      <c r="M19" s="15">
        <v>0</v>
      </c>
      <c r="N19" s="15">
        <v>0</v>
      </c>
      <c r="O19" s="15">
        <v>0</v>
      </c>
    </row>
    <row r="20" spans="1:15" x14ac:dyDescent="0.25">
      <c r="A20" s="8" t="s">
        <v>847</v>
      </c>
      <c r="C20" t="s">
        <v>845</v>
      </c>
      <c r="D20" t="s">
        <v>827</v>
      </c>
      <c r="E20">
        <v>3.9892226053127526E-2</v>
      </c>
      <c r="F20">
        <v>0.11506537489338545</v>
      </c>
      <c r="G20">
        <v>0.10227689444672047</v>
      </c>
      <c r="H20" s="15"/>
      <c r="I20" s="15"/>
      <c r="J20">
        <v>0</v>
      </c>
      <c r="K20">
        <v>0</v>
      </c>
      <c r="L20" s="15">
        <v>0</v>
      </c>
      <c r="M20" s="15">
        <v>0</v>
      </c>
      <c r="N20" s="15">
        <v>0</v>
      </c>
      <c r="O20" s="15">
        <v>0</v>
      </c>
    </row>
    <row r="21" spans="1:15" x14ac:dyDescent="0.25">
      <c r="A21" s="8"/>
      <c r="C21" t="s">
        <v>845</v>
      </c>
      <c r="D21" t="s">
        <v>828</v>
      </c>
      <c r="E21">
        <v>6.9095362351039719E-2</v>
      </c>
      <c r="F21">
        <v>8.0988354923286886E-3</v>
      </c>
      <c r="G21">
        <v>9.1426688508016801E-2</v>
      </c>
      <c r="H21" s="15"/>
      <c r="I21" s="15"/>
      <c r="J21">
        <v>0</v>
      </c>
      <c r="K21">
        <v>0</v>
      </c>
      <c r="L21" s="15">
        <v>0</v>
      </c>
      <c r="M21" s="15">
        <v>0</v>
      </c>
      <c r="N21" s="15">
        <v>0</v>
      </c>
      <c r="O21" s="15">
        <v>0</v>
      </c>
    </row>
    <row r="22" spans="1:15" x14ac:dyDescent="0.25">
      <c r="A22" s="8" t="s">
        <v>805</v>
      </c>
      <c r="C22" t="s">
        <v>845</v>
      </c>
      <c r="D22" t="s">
        <v>827</v>
      </c>
      <c r="E22">
        <v>0.83671020457413281</v>
      </c>
      <c r="F22">
        <v>0.58005598484823295</v>
      </c>
      <c r="G22">
        <v>0.36958615900219188</v>
      </c>
      <c r="H22">
        <v>0</v>
      </c>
      <c r="I22">
        <v>0</v>
      </c>
      <c r="J22">
        <v>0</v>
      </c>
      <c r="K22">
        <v>0</v>
      </c>
    </row>
    <row r="23" spans="1:15" x14ac:dyDescent="0.25">
      <c r="A23" s="8"/>
      <c r="C23" t="s">
        <v>845</v>
      </c>
      <c r="D23" t="s">
        <v>828</v>
      </c>
      <c r="E23">
        <v>6.7262554918196937E-2</v>
      </c>
      <c r="F23">
        <v>7.0572252241064642E-2</v>
      </c>
      <c r="G23">
        <v>7.4366019237944433E-2</v>
      </c>
      <c r="H23">
        <v>7.2505576834693636E-2</v>
      </c>
      <c r="I23">
        <v>6.6147061861171128E-2</v>
      </c>
      <c r="J23">
        <v>0</v>
      </c>
      <c r="K23">
        <v>4.5204491962739235E-2</v>
      </c>
    </row>
    <row r="24" spans="1:15" x14ac:dyDescent="0.25">
      <c r="A24" s="8" t="s">
        <v>808</v>
      </c>
      <c r="C24" t="s">
        <v>845</v>
      </c>
      <c r="D24" t="s">
        <v>827</v>
      </c>
      <c r="E24">
        <v>1.2326550584389651</v>
      </c>
      <c r="F24">
        <v>1.0044891197789703</v>
      </c>
      <c r="G24">
        <v>0.71638540565824482</v>
      </c>
      <c r="H24">
        <v>4.831787164363234E-2</v>
      </c>
      <c r="I24">
        <v>2.9120780244335287E-2</v>
      </c>
      <c r="J24">
        <v>0</v>
      </c>
      <c r="K24">
        <v>1.4267159296437329E-2</v>
      </c>
    </row>
    <row r="25" spans="1:15" x14ac:dyDescent="0.25">
      <c r="A25" s="8"/>
      <c r="C25" t="s">
        <v>845</v>
      </c>
      <c r="D25" t="s">
        <v>828</v>
      </c>
      <c r="E25">
        <v>0</v>
      </c>
      <c r="F25">
        <v>0</v>
      </c>
      <c r="G25">
        <v>0</v>
      </c>
      <c r="H25">
        <v>0</v>
      </c>
      <c r="I25">
        <v>0</v>
      </c>
      <c r="J25">
        <v>0</v>
      </c>
      <c r="K25">
        <v>0</v>
      </c>
    </row>
    <row r="26" spans="1:15" x14ac:dyDescent="0.25">
      <c r="A26" s="8" t="s">
        <v>807</v>
      </c>
      <c r="C26" t="s">
        <v>845</v>
      </c>
      <c r="D26" t="s">
        <v>827</v>
      </c>
      <c r="E26">
        <v>0</v>
      </c>
      <c r="F26">
        <v>0</v>
      </c>
      <c r="G26">
        <v>0</v>
      </c>
      <c r="H26">
        <v>0</v>
      </c>
      <c r="I26">
        <v>0</v>
      </c>
      <c r="J26">
        <v>0</v>
      </c>
      <c r="K26">
        <v>0</v>
      </c>
    </row>
    <row r="27" spans="1:15" x14ac:dyDescent="0.25">
      <c r="A27" s="8"/>
      <c r="C27" t="s">
        <v>845</v>
      </c>
      <c r="D27" t="s">
        <v>828</v>
      </c>
      <c r="E27">
        <v>0.10913162280284366</v>
      </c>
      <c r="F27">
        <v>0.1144441042095873</v>
      </c>
      <c r="G27">
        <v>0.12055744661465558</v>
      </c>
      <c r="H27">
        <v>0.11745425880713312</v>
      </c>
      <c r="I27">
        <v>0.10737946488755426</v>
      </c>
      <c r="J27">
        <v>3.4391156438662959E-2</v>
      </c>
      <c r="K27">
        <v>3.8684660408808462E-2</v>
      </c>
    </row>
    <row r="28" spans="1:15" x14ac:dyDescent="0.25">
      <c r="A28" s="8" t="s">
        <v>812</v>
      </c>
      <c r="C28" t="s">
        <v>845</v>
      </c>
      <c r="D28" t="s">
        <v>827</v>
      </c>
      <c r="E28">
        <v>0.71443908824568281</v>
      </c>
      <c r="F28">
        <v>0.67087802374583705</v>
      </c>
      <c r="G28">
        <v>0.63476411711819813</v>
      </c>
      <c r="H28">
        <v>0.48144780033315071</v>
      </c>
      <c r="I28">
        <v>0.24867033867210844</v>
      </c>
      <c r="J28">
        <v>3.9025230140273266E-2</v>
      </c>
      <c r="K28">
        <v>1.7345798728316968E-2</v>
      </c>
    </row>
    <row r="29" spans="1:15" x14ac:dyDescent="0.25">
      <c r="A29" s="8"/>
      <c r="C29" t="s">
        <v>845</v>
      </c>
      <c r="D29" t="s">
        <v>828</v>
      </c>
      <c r="E29">
        <v>0</v>
      </c>
      <c r="F29">
        <v>0</v>
      </c>
      <c r="G29">
        <v>0</v>
      </c>
      <c r="H29">
        <v>0</v>
      </c>
      <c r="I29">
        <v>0</v>
      </c>
      <c r="J29">
        <v>0</v>
      </c>
      <c r="K29">
        <v>0</v>
      </c>
    </row>
    <row r="30" spans="1:15" x14ac:dyDescent="0.25">
      <c r="A30" s="8" t="s">
        <v>806</v>
      </c>
      <c r="C30" t="s">
        <v>845</v>
      </c>
      <c r="D30" t="s">
        <v>827</v>
      </c>
      <c r="E30">
        <v>0</v>
      </c>
      <c r="F30">
        <v>0</v>
      </c>
      <c r="G30">
        <v>0</v>
      </c>
      <c r="H30">
        <v>0</v>
      </c>
      <c r="I30">
        <v>0</v>
      </c>
      <c r="J30">
        <v>0</v>
      </c>
      <c r="K30">
        <v>0</v>
      </c>
    </row>
    <row r="31" spans="1:15" x14ac:dyDescent="0.25">
      <c r="A31" s="8"/>
      <c r="C31" t="s">
        <v>845</v>
      </c>
      <c r="D31" t="s">
        <v>828</v>
      </c>
      <c r="E31">
        <v>0.19115525531410987</v>
      </c>
      <c r="F31">
        <v>0.20042643665456938</v>
      </c>
      <c r="G31">
        <v>0.21118630567917077</v>
      </c>
      <c r="H31">
        <v>0.20585302986132525</v>
      </c>
      <c r="I31">
        <v>0.18836688125153567</v>
      </c>
      <c r="J31">
        <v>0.19479352586659832</v>
      </c>
      <c r="K31">
        <v>6.7839589116239968E-2</v>
      </c>
    </row>
    <row r="32" spans="1:15" x14ac:dyDescent="0.25">
      <c r="A32" s="8" t="s">
        <v>816</v>
      </c>
      <c r="C32" t="s">
        <v>845</v>
      </c>
      <c r="D32" t="s">
        <v>827</v>
      </c>
      <c r="E32">
        <v>0.36697022461112605</v>
      </c>
      <c r="F32">
        <v>0.35239961775932849</v>
      </c>
      <c r="G32">
        <v>0.34393374446866876</v>
      </c>
      <c r="H32">
        <v>0.3163701194630219</v>
      </c>
      <c r="I32">
        <v>0.30982819056583305</v>
      </c>
      <c r="J32">
        <v>0.19408676153443169</v>
      </c>
      <c r="K32">
        <v>7.6233467070854738E-2</v>
      </c>
    </row>
    <row r="33" spans="1:11" x14ac:dyDescent="0.25">
      <c r="A33" s="8"/>
      <c r="C33" t="s">
        <v>845</v>
      </c>
      <c r="D33" t="s">
        <v>828</v>
      </c>
      <c r="E33">
        <v>0.1798058698207898</v>
      </c>
      <c r="F33">
        <v>0.18849895030222788</v>
      </c>
      <c r="G33">
        <v>0.19864818350138394</v>
      </c>
      <c r="H33">
        <v>0.19362438269742285</v>
      </c>
      <c r="I33">
        <v>0.17717345235320284</v>
      </c>
      <c r="J33">
        <v>0.18323317425953148</v>
      </c>
      <c r="K33">
        <v>6.3812479658405058E-2</v>
      </c>
    </row>
    <row r="34" spans="1:11" x14ac:dyDescent="0.25">
      <c r="A34" s="8" t="s">
        <v>819</v>
      </c>
      <c r="C34" t="s">
        <v>845</v>
      </c>
      <c r="D34" t="s">
        <v>827</v>
      </c>
      <c r="E34">
        <v>0.76181515948633349</v>
      </c>
      <c r="F34">
        <v>0.73806281988946587</v>
      </c>
      <c r="G34">
        <v>0.71854313395870417</v>
      </c>
      <c r="H34">
        <v>0.61232048809578754</v>
      </c>
      <c r="I34">
        <v>0.4729016354045632</v>
      </c>
      <c r="J34">
        <v>0.21237579203266874</v>
      </c>
      <c r="K34">
        <v>8.2593552687705782E-2</v>
      </c>
    </row>
    <row r="35" spans="1:11" x14ac:dyDescent="0.25">
      <c r="A35" s="8"/>
      <c r="C35" t="s">
        <v>845</v>
      </c>
      <c r="D35" t="s">
        <v>828</v>
      </c>
      <c r="E35">
        <v>0.14445379105777462</v>
      </c>
      <c r="F35">
        <v>0.15146450114615501</v>
      </c>
      <c r="G35">
        <v>0.15962991585002476</v>
      </c>
      <c r="H35">
        <v>0.15559275037911299</v>
      </c>
      <c r="I35">
        <v>0.14239693264907338</v>
      </c>
      <c r="J35">
        <v>0</v>
      </c>
      <c r="K35">
        <v>0</v>
      </c>
    </row>
    <row r="36" spans="1:11" x14ac:dyDescent="0.25">
      <c r="A36" s="8" t="s">
        <v>813</v>
      </c>
      <c r="C36" t="s">
        <v>845</v>
      </c>
      <c r="D36" t="s">
        <v>827</v>
      </c>
      <c r="E36">
        <v>0</v>
      </c>
      <c r="F36">
        <v>0</v>
      </c>
      <c r="G36">
        <v>0.1558300980160465</v>
      </c>
      <c r="H36">
        <v>0.12181582568179085</v>
      </c>
      <c r="I36">
        <v>0.29450162857721918</v>
      </c>
      <c r="J36">
        <v>9.9146420578619818E-2</v>
      </c>
      <c r="K36">
        <v>0</v>
      </c>
    </row>
    <row r="37" spans="1:11" x14ac:dyDescent="0.25">
      <c r="A37" s="8"/>
      <c r="C37" t="s">
        <v>845</v>
      </c>
      <c r="D37" t="s">
        <v>828</v>
      </c>
      <c r="E37">
        <v>0.17785297190992758</v>
      </c>
      <c r="F37">
        <v>0.18644208426472159</v>
      </c>
      <c r="G37">
        <v>0.1965042144400134</v>
      </c>
      <c r="H37">
        <v>0.19176871014142624</v>
      </c>
      <c r="I37">
        <v>0.17533489686714107</v>
      </c>
      <c r="J37">
        <v>0.18127181998185915</v>
      </c>
      <c r="K37">
        <v>0.18303363190289779</v>
      </c>
    </row>
    <row r="38" spans="1:11" x14ac:dyDescent="0.25">
      <c r="A38" s="8" t="s">
        <v>809</v>
      </c>
      <c r="C38" t="s">
        <v>845</v>
      </c>
      <c r="D38" t="s">
        <v>827</v>
      </c>
      <c r="E38">
        <v>0.43031068147786822</v>
      </c>
      <c r="F38">
        <v>0.22163237919193229</v>
      </c>
      <c r="G38">
        <v>0.13626146671528039</v>
      </c>
      <c r="H38">
        <v>0</v>
      </c>
      <c r="I38">
        <v>0</v>
      </c>
      <c r="J38">
        <v>0</v>
      </c>
      <c r="K38">
        <v>0</v>
      </c>
    </row>
    <row r="39" spans="1:11" x14ac:dyDescent="0.25">
      <c r="A39" s="8"/>
      <c r="C39" t="s">
        <v>845</v>
      </c>
      <c r="D39" t="s">
        <v>828</v>
      </c>
      <c r="E39">
        <v>0.17506102339202845</v>
      </c>
      <c r="F39">
        <v>0.18349801937811944</v>
      </c>
      <c r="G39">
        <v>0.19329308774845921</v>
      </c>
      <c r="H39">
        <v>0.18874216659865986</v>
      </c>
      <c r="I39">
        <v>0.17254215764690972</v>
      </c>
      <c r="J39">
        <v>0.17833981243858332</v>
      </c>
      <c r="K39">
        <v>0.1801007046731439</v>
      </c>
    </row>
    <row r="40" spans="1:11" x14ac:dyDescent="0.25">
      <c r="A40" s="8" t="s">
        <v>814</v>
      </c>
      <c r="C40" t="s">
        <v>845</v>
      </c>
      <c r="D40" t="s">
        <v>827</v>
      </c>
      <c r="E40">
        <v>0.37960001160486029</v>
      </c>
      <c r="F40">
        <v>0.37099495208214966</v>
      </c>
      <c r="G40">
        <v>0.36915134951311268</v>
      </c>
      <c r="H40">
        <v>0.34778804790010936</v>
      </c>
      <c r="I40">
        <v>0.32640538840118655</v>
      </c>
      <c r="J40">
        <v>0.24029589248104266</v>
      </c>
      <c r="K40">
        <v>0.17726563168552661</v>
      </c>
    </row>
    <row r="41" spans="1:11" x14ac:dyDescent="0.25">
      <c r="A41" s="8"/>
      <c r="C41" t="s">
        <v>845</v>
      </c>
      <c r="D41" t="s">
        <v>828</v>
      </c>
      <c r="E41">
        <v>0.16350143540254758</v>
      </c>
      <c r="F41">
        <v>0.17140411498916455</v>
      </c>
      <c r="G41">
        <v>0.18064537743720913</v>
      </c>
      <c r="H41">
        <v>0</v>
      </c>
      <c r="I41">
        <v>0</v>
      </c>
      <c r="J41">
        <v>0</v>
      </c>
      <c r="K41">
        <v>0</v>
      </c>
    </row>
    <row r="42" spans="1:11" x14ac:dyDescent="0.25">
      <c r="A42" s="8" t="s">
        <v>849</v>
      </c>
      <c r="C42" t="s">
        <v>845</v>
      </c>
      <c r="D42" t="s">
        <v>827</v>
      </c>
      <c r="E42">
        <v>0.17300876767167356</v>
      </c>
      <c r="F42">
        <v>0.16968809885843564</v>
      </c>
      <c r="G42">
        <v>0.16378106989508717</v>
      </c>
      <c r="H42">
        <v>0.15829745893598959</v>
      </c>
      <c r="I42">
        <v>0.16098233584890903</v>
      </c>
      <c r="J42">
        <v>0.15138019270467223</v>
      </c>
      <c r="K42">
        <v>0.14088533079483745</v>
      </c>
    </row>
    <row r="43" spans="1:11" x14ac:dyDescent="0.25">
      <c r="A43" s="8"/>
      <c r="C43" t="s">
        <v>845</v>
      </c>
      <c r="D43" t="s">
        <v>828</v>
      </c>
      <c r="E43">
        <v>0.13186635901090904</v>
      </c>
      <c r="F43">
        <v>0.13820915916004123</v>
      </c>
      <c r="G43">
        <v>0.14581420949454163</v>
      </c>
      <c r="H43">
        <v>0.14217162028020891</v>
      </c>
      <c r="I43">
        <v>0.13012694976153666</v>
      </c>
      <c r="J43">
        <v>0.13429224263723449</v>
      </c>
      <c r="K43">
        <v>0.13575181467082906</v>
      </c>
    </row>
    <row r="44" spans="1:11" x14ac:dyDescent="0.25">
      <c r="A44" s="8" t="s">
        <v>821</v>
      </c>
      <c r="C44" t="s">
        <v>845</v>
      </c>
      <c r="D44" t="s">
        <v>827</v>
      </c>
      <c r="E44">
        <v>0.76399679730787862</v>
      </c>
      <c r="F44">
        <v>0.74617436594820885</v>
      </c>
      <c r="G44">
        <v>0.7156711141581773</v>
      </c>
      <c r="H44">
        <v>0.63531123036704451</v>
      </c>
      <c r="I44">
        <v>0.54364265159743586</v>
      </c>
      <c r="J44">
        <v>0.39844083443243239</v>
      </c>
      <c r="K44">
        <v>0.28138828575448388</v>
      </c>
    </row>
    <row r="45" spans="1:11" x14ac:dyDescent="0.25">
      <c r="A45" s="8"/>
      <c r="C45" t="s">
        <v>845</v>
      </c>
      <c r="D45" t="s">
        <v>828</v>
      </c>
      <c r="E45">
        <v>0.19442029204108704</v>
      </c>
      <c r="F45">
        <v>0.20378323938611509</v>
      </c>
      <c r="G45">
        <v>0.21507277510498846</v>
      </c>
      <c r="H45">
        <v>0.20962369970595651</v>
      </c>
      <c r="I45">
        <v>0.19186835615781911</v>
      </c>
      <c r="J45">
        <v>0.19797525512147901</v>
      </c>
      <c r="K45">
        <v>0.20017242647376404</v>
      </c>
    </row>
    <row r="46" spans="1:11" x14ac:dyDescent="0.25">
      <c r="A46" s="8" t="s">
        <v>811</v>
      </c>
      <c r="C46" t="s">
        <v>845</v>
      </c>
      <c r="D46" t="s">
        <v>827</v>
      </c>
      <c r="E46">
        <v>0.18656949199515649</v>
      </c>
      <c r="F46">
        <v>0.1859323888271299</v>
      </c>
      <c r="G46">
        <v>0.17076836808497725</v>
      </c>
      <c r="H46">
        <v>0.14635453235995716</v>
      </c>
      <c r="I46">
        <v>0.11865236296881704</v>
      </c>
      <c r="J46">
        <v>0.10226054578423631</v>
      </c>
      <c r="K46">
        <v>9.1848242759170168E-2</v>
      </c>
    </row>
    <row r="47" spans="1:11" x14ac:dyDescent="0.25">
      <c r="A47" s="8"/>
      <c r="C47" t="s">
        <v>845</v>
      </c>
      <c r="D47" t="s">
        <v>828</v>
      </c>
      <c r="E47">
        <v>0.21491556200400058</v>
      </c>
      <c r="F47">
        <v>0.22529495590720433</v>
      </c>
      <c r="G47">
        <v>0.23787202789044143</v>
      </c>
      <c r="H47">
        <v>0.23171166402209467</v>
      </c>
      <c r="I47">
        <v>0.13426054789935082</v>
      </c>
      <c r="J47">
        <v>0.14246521497647099</v>
      </c>
      <c r="K47">
        <v>7.6532133014171055E-2</v>
      </c>
    </row>
    <row r="48" spans="1:11" x14ac:dyDescent="0.25">
      <c r="A48" s="8" t="s">
        <v>823</v>
      </c>
      <c r="C48" t="s">
        <v>845</v>
      </c>
      <c r="D48" t="s">
        <v>827</v>
      </c>
      <c r="E48">
        <v>7.5044458089321392E-2</v>
      </c>
      <c r="F48">
        <v>7.0709297383298647E-2</v>
      </c>
      <c r="G48">
        <v>6.3032074855207024E-2</v>
      </c>
      <c r="H48">
        <v>4.9669751842564488E-2</v>
      </c>
      <c r="I48">
        <v>2.2301500501026243E-2</v>
      </c>
      <c r="J48">
        <v>2.219988776818246E-2</v>
      </c>
      <c r="K48">
        <v>2.0310062041270605E-2</v>
      </c>
    </row>
    <row r="49" spans="1:11" x14ac:dyDescent="0.25">
      <c r="A49" s="8"/>
      <c r="C49" t="s">
        <v>845</v>
      </c>
      <c r="D49" t="s">
        <v>828</v>
      </c>
      <c r="E49">
        <v>0.20247430713705966</v>
      </c>
      <c r="F49">
        <v>0.21222117376620764</v>
      </c>
      <c r="G49">
        <v>0.22408911017536981</v>
      </c>
      <c r="H49">
        <v>0.21820544336923328</v>
      </c>
      <c r="I49">
        <v>0.19959195164275217</v>
      </c>
      <c r="J49">
        <v>0.20624579664009648</v>
      </c>
      <c r="K49">
        <v>0.13681426258301171</v>
      </c>
    </row>
    <row r="50" spans="1:11" x14ac:dyDescent="0.25">
      <c r="A50" s="8" t="s">
        <v>818</v>
      </c>
      <c r="C50" t="s">
        <v>845</v>
      </c>
      <c r="D50" t="s">
        <v>827</v>
      </c>
      <c r="E50">
        <v>0.37364334689081657</v>
      </c>
      <c r="F50">
        <v>0.3713818931964406</v>
      </c>
      <c r="G50">
        <v>0.35098546185832175</v>
      </c>
      <c r="H50">
        <v>0.32692896830299228</v>
      </c>
      <c r="I50">
        <v>0.26754085254863913</v>
      </c>
      <c r="J50">
        <v>0.13373835332049691</v>
      </c>
      <c r="K50">
        <v>7.4957897789116767E-2</v>
      </c>
    </row>
    <row r="51" spans="1:11" x14ac:dyDescent="0.25">
      <c r="A51" s="8"/>
      <c r="C51" t="s">
        <v>845</v>
      </c>
      <c r="D51" t="s">
        <v>828</v>
      </c>
      <c r="E51">
        <v>0.2227262230350458</v>
      </c>
      <c r="F51">
        <v>0.23343476498089569</v>
      </c>
      <c r="G51">
        <v>0.24647690754370397</v>
      </c>
      <c r="H51">
        <v>0.23997664143840236</v>
      </c>
      <c r="I51">
        <v>0.21950859987706453</v>
      </c>
      <c r="J51">
        <v>0.2268460054014983</v>
      </c>
      <c r="K51">
        <v>0.15810010563437413</v>
      </c>
    </row>
    <row r="52" spans="1:11" x14ac:dyDescent="0.25">
      <c r="A52" s="8" t="s">
        <v>815</v>
      </c>
      <c r="C52" t="s">
        <v>845</v>
      </c>
      <c r="D52" t="s">
        <v>827</v>
      </c>
      <c r="E52">
        <v>0.74435103249597057</v>
      </c>
      <c r="F52">
        <v>0.71200113808094123</v>
      </c>
      <c r="G52">
        <v>0.68383114012694857</v>
      </c>
      <c r="H52">
        <v>0.57949845890963614</v>
      </c>
      <c r="I52">
        <v>0.43755782347949029</v>
      </c>
      <c r="J52">
        <v>0.19124714802152626</v>
      </c>
      <c r="K52">
        <v>7.3158907547816399E-2</v>
      </c>
    </row>
    <row r="53" spans="1:11" x14ac:dyDescent="0.25">
      <c r="A53" s="8"/>
      <c r="C53" t="s">
        <v>845</v>
      </c>
      <c r="D53" t="s">
        <v>828</v>
      </c>
      <c r="E53">
        <v>0.23748714970129917</v>
      </c>
      <c r="F53">
        <v>0.24892716447953606</v>
      </c>
      <c r="G53">
        <v>0.26293456554390571</v>
      </c>
      <c r="H53">
        <v>0.25566167892990754</v>
      </c>
      <c r="I53">
        <v>0.23399237631372138</v>
      </c>
      <c r="J53">
        <v>0.24192830000341348</v>
      </c>
      <c r="K53">
        <v>0.24434539242321462</v>
      </c>
    </row>
    <row r="54" spans="1:11" x14ac:dyDescent="0.25">
      <c r="A54" s="8" t="s">
        <v>822</v>
      </c>
      <c r="C54" t="s">
        <v>845</v>
      </c>
      <c r="D54" t="s">
        <v>827</v>
      </c>
      <c r="E54">
        <v>0.78076646990067888</v>
      </c>
      <c r="F54">
        <v>0.75181176766702662</v>
      </c>
      <c r="G54">
        <v>0.73316115732722975</v>
      </c>
      <c r="H54">
        <v>0.63103268407477653</v>
      </c>
      <c r="I54">
        <v>0.57468783938940537</v>
      </c>
      <c r="J54">
        <v>0.42300622447028335</v>
      </c>
      <c r="K54">
        <v>0.31753861463140182</v>
      </c>
    </row>
    <row r="55" spans="1:11" x14ac:dyDescent="0.25">
      <c r="A55" s="8"/>
      <c r="C55" t="s">
        <v>845</v>
      </c>
      <c r="D55" t="s">
        <v>828</v>
      </c>
      <c r="E55">
        <v>0.218254330101287</v>
      </c>
      <c r="F55">
        <v>0.22879612257369564</v>
      </c>
      <c r="G55">
        <v>0.24123077273158891</v>
      </c>
      <c r="H55">
        <v>0.23492914046211189</v>
      </c>
      <c r="I55">
        <v>0.21490311631762696</v>
      </c>
      <c r="J55">
        <v>0.22228822612200155</v>
      </c>
      <c r="K55">
        <v>0.22417019172800492</v>
      </c>
    </row>
    <row r="56" spans="1:11" x14ac:dyDescent="0.25">
      <c r="A56" s="8" t="s">
        <v>810</v>
      </c>
      <c r="C56" t="s">
        <v>845</v>
      </c>
      <c r="D56" t="s">
        <v>827</v>
      </c>
      <c r="E56">
        <v>0.70386449146650365</v>
      </c>
      <c r="F56">
        <v>0.68212141271912141</v>
      </c>
      <c r="G56">
        <v>0.71717583695443032</v>
      </c>
      <c r="H56">
        <v>0.79453296451724931</v>
      </c>
      <c r="I56">
        <v>0.69678465542652301</v>
      </c>
      <c r="J56">
        <v>0.8351212844799234</v>
      </c>
      <c r="K56">
        <v>0.83653193767447109</v>
      </c>
    </row>
    <row r="57" spans="1:11" x14ac:dyDescent="0.25">
      <c r="A57" s="8"/>
      <c r="C57" t="s">
        <v>845</v>
      </c>
      <c r="D57" t="s">
        <v>828</v>
      </c>
    </row>
    <row r="58" spans="1:11" x14ac:dyDescent="0.25">
      <c r="A58" s="8" t="s">
        <v>820</v>
      </c>
      <c r="C58" t="s">
        <v>845</v>
      </c>
      <c r="D58" t="s">
        <v>827</v>
      </c>
      <c r="E58">
        <v>0.71735065709538259</v>
      </c>
      <c r="F58">
        <v>0.7073584492795395</v>
      </c>
      <c r="G58">
        <v>0.70460284201369283</v>
      </c>
      <c r="H58">
        <v>0.61425371396958262</v>
      </c>
      <c r="I58">
        <v>0.28904342543021888</v>
      </c>
      <c r="J58">
        <v>0</v>
      </c>
      <c r="K58">
        <v>0</v>
      </c>
    </row>
    <row r="59" spans="1:11" x14ac:dyDescent="0.25">
      <c r="A59" s="8"/>
      <c r="C59" t="s">
        <v>845</v>
      </c>
      <c r="D59" t="s">
        <v>828</v>
      </c>
      <c r="E59">
        <v>0</v>
      </c>
      <c r="F59">
        <v>0</v>
      </c>
      <c r="G59">
        <v>0.1033624654916831</v>
      </c>
      <c r="H59">
        <v>9.8326039604187801E-2</v>
      </c>
      <c r="I59">
        <v>0.13419724852609094</v>
      </c>
      <c r="J59">
        <v>0.1388918637757362</v>
      </c>
      <c r="K59">
        <v>0</v>
      </c>
    </row>
    <row r="60" spans="1:11" x14ac:dyDescent="0.25">
      <c r="A60" s="8" t="s">
        <v>817</v>
      </c>
      <c r="C60" t="s">
        <v>845</v>
      </c>
      <c r="D60" t="s">
        <v>827</v>
      </c>
      <c r="E60">
        <v>0.7693928773993749</v>
      </c>
      <c r="F60">
        <v>0.74878779882920588</v>
      </c>
      <c r="G60">
        <v>0.73023417065000773</v>
      </c>
      <c r="H60">
        <v>0.66201661851414395</v>
      </c>
      <c r="I60">
        <v>0.55206993487883216</v>
      </c>
      <c r="J60">
        <v>0.24921131560027179</v>
      </c>
      <c r="K60">
        <v>9.0094203574368634E-2</v>
      </c>
    </row>
    <row r="61" spans="1:11" x14ac:dyDescent="0.25">
      <c r="A61" s="8"/>
      <c r="C61" t="s">
        <v>845</v>
      </c>
      <c r="D61" t="s">
        <v>828</v>
      </c>
      <c r="E61">
        <v>0.2455859844014551</v>
      </c>
      <c r="F61">
        <v>0.25740104734252445</v>
      </c>
      <c r="G61">
        <v>0.27178309276226659</v>
      </c>
      <c r="H61">
        <v>0.26446420195704723</v>
      </c>
      <c r="I61">
        <v>0.24198754606889913</v>
      </c>
      <c r="J61">
        <v>0.25013273792135482</v>
      </c>
      <c r="K61">
        <v>0.17418964214667684</v>
      </c>
    </row>
    <row r="64" spans="1:11" x14ac:dyDescent="0.25">
      <c r="A64"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C7C59-B8C7-487A-A5F0-B303FFAFF42D}">
  <dimension ref="A1:X61"/>
  <sheetViews>
    <sheetView workbookViewId="0"/>
  </sheetViews>
  <sheetFormatPr defaultRowHeight="15" x14ac:dyDescent="0.25"/>
  <cols>
    <col min="18" max="18" width="41.5703125" customWidth="1"/>
  </cols>
  <sheetData>
    <row r="1" spans="1:24" x14ac:dyDescent="0.25">
      <c r="A1" s="60" t="s">
        <v>6110</v>
      </c>
      <c r="B1" s="3"/>
      <c r="C1" s="3"/>
      <c r="D1" s="3"/>
      <c r="E1" s="39"/>
    </row>
    <row r="2" spans="1:24" x14ac:dyDescent="0.25">
      <c r="A2" s="8" t="s">
        <v>840</v>
      </c>
      <c r="C2" t="s">
        <v>841</v>
      </c>
      <c r="E2">
        <v>0</v>
      </c>
      <c r="F2">
        <v>1.3333333333139308</v>
      </c>
      <c r="G2">
        <v>2.1666666665696539</v>
      </c>
      <c r="H2">
        <v>2.9166666665696539</v>
      </c>
      <c r="I2">
        <v>3.75</v>
      </c>
      <c r="J2">
        <v>4.3333333333139308</v>
      </c>
      <c r="K2">
        <v>5.3333333332557231</v>
      </c>
      <c r="L2">
        <v>6.2499999999417923</v>
      </c>
      <c r="M2">
        <v>7.3666666665812954</v>
      </c>
      <c r="N2">
        <v>8.4166666666860692</v>
      </c>
      <c r="O2">
        <v>27.249999999941792</v>
      </c>
    </row>
    <row r="3" spans="1:24" x14ac:dyDescent="0.25">
      <c r="A3" s="10"/>
    </row>
    <row r="4" spans="1:24" x14ac:dyDescent="0.25">
      <c r="A4" s="8" t="s">
        <v>842</v>
      </c>
      <c r="C4" t="s">
        <v>843</v>
      </c>
      <c r="D4" t="s">
        <v>844</v>
      </c>
      <c r="E4">
        <v>4.6409096182851847E-3</v>
      </c>
      <c r="F4">
        <v>6.9613644274277766E-3</v>
      </c>
      <c r="G4">
        <v>2.138133359852817E-2</v>
      </c>
      <c r="H4">
        <v>4.9226791308239287E-2</v>
      </c>
      <c r="I4">
        <v>0.15513897866839044</v>
      </c>
      <c r="J4">
        <v>0.27679710937629493</v>
      </c>
      <c r="K4">
        <v>0.65138481428074191</v>
      </c>
      <c r="L4">
        <v>0.97956342300233712</v>
      </c>
      <c r="M4">
        <v>1.364095934231681</v>
      </c>
      <c r="N4">
        <v>1.7038768169989889</v>
      </c>
      <c r="O4">
        <v>2.161337907944243</v>
      </c>
    </row>
    <row r="5" spans="1:24" x14ac:dyDescent="0.25">
      <c r="A5" s="8"/>
      <c r="C5" t="s">
        <v>843</v>
      </c>
      <c r="D5" t="s">
        <v>836</v>
      </c>
      <c r="E5">
        <v>1.1483273217435749E-3</v>
      </c>
      <c r="F5">
        <v>1.7928254564487046E-3</v>
      </c>
      <c r="G5">
        <v>1.9889612649793649E-3</v>
      </c>
      <c r="H5">
        <v>6.2105295593439334E-3</v>
      </c>
      <c r="I5">
        <v>2.1810663019702015E-2</v>
      </c>
      <c r="J5">
        <v>6.751002553964261E-2</v>
      </c>
      <c r="K5">
        <v>3.444981965230727E-2</v>
      </c>
      <c r="L5">
        <v>8.4822843763273759E-2</v>
      </c>
      <c r="M5">
        <v>0.23218159013017645</v>
      </c>
      <c r="N5">
        <v>0.17909857171683952</v>
      </c>
      <c r="O5">
        <v>8.0382912522050057E-2</v>
      </c>
    </row>
    <row r="6" spans="1:24" x14ac:dyDescent="0.25">
      <c r="A6" s="8" t="s">
        <v>826</v>
      </c>
      <c r="C6" t="s">
        <v>845</v>
      </c>
      <c r="D6" t="s">
        <v>827</v>
      </c>
      <c r="E6">
        <v>23.026967110038786</v>
      </c>
      <c r="F6">
        <v>23.12199647548951</v>
      </c>
      <c r="H6">
        <v>26.269743738060068</v>
      </c>
      <c r="I6">
        <v>24.299272269417923</v>
      </c>
      <c r="J6">
        <v>23.508129728618925</v>
      </c>
      <c r="K6">
        <v>25.575990067824666</v>
      </c>
      <c r="L6">
        <v>23.474971116896747</v>
      </c>
      <c r="M6">
        <v>24.031988937699694</v>
      </c>
      <c r="N6">
        <v>23.982906464677484</v>
      </c>
      <c r="O6">
        <v>0</v>
      </c>
    </row>
    <row r="7" spans="1:24" x14ac:dyDescent="0.25">
      <c r="A7" s="8"/>
      <c r="C7" t="s">
        <v>845</v>
      </c>
      <c r="D7" t="s">
        <v>828</v>
      </c>
      <c r="E7">
        <v>0.39751521766153625</v>
      </c>
      <c r="F7">
        <v>1.2112278124676925</v>
      </c>
      <c r="H7">
        <v>2.8562734370826335</v>
      </c>
      <c r="I7">
        <v>7.8563291991069609E-2</v>
      </c>
      <c r="J7">
        <v>1.5860095337121041</v>
      </c>
      <c r="K7">
        <v>0.10601626092554217</v>
      </c>
      <c r="L7">
        <v>2.3216776570474016</v>
      </c>
      <c r="M7">
        <v>2.3916545178837851</v>
      </c>
      <c r="N7">
        <v>1.1424282166443238</v>
      </c>
      <c r="O7">
        <v>0</v>
      </c>
      <c r="V7" s="39"/>
      <c r="W7" s="39"/>
      <c r="X7" s="39"/>
    </row>
    <row r="8" spans="1:24" x14ac:dyDescent="0.25">
      <c r="A8" s="8" t="s">
        <v>32</v>
      </c>
      <c r="C8" t="s">
        <v>845</v>
      </c>
      <c r="D8" t="s">
        <v>827</v>
      </c>
      <c r="E8">
        <v>3.1036783575797391</v>
      </c>
      <c r="H8">
        <v>2.7783924851463064</v>
      </c>
      <c r="I8">
        <v>2.9546072279483608</v>
      </c>
      <c r="N8">
        <v>0</v>
      </c>
      <c r="O8">
        <v>0</v>
      </c>
      <c r="P8" s="39"/>
      <c r="V8" s="39"/>
      <c r="W8" s="39"/>
      <c r="X8" s="39"/>
    </row>
    <row r="9" spans="1:24" x14ac:dyDescent="0.25">
      <c r="A9" s="8"/>
      <c r="C9" t="s">
        <v>845</v>
      </c>
      <c r="D9" t="s">
        <v>828</v>
      </c>
      <c r="E9">
        <v>9.5249770932253012E-3</v>
      </c>
      <c r="H9">
        <v>0.29518365728588125</v>
      </c>
      <c r="I9">
        <v>4.1474221747291311E-2</v>
      </c>
      <c r="N9">
        <v>0</v>
      </c>
      <c r="O9">
        <v>0</v>
      </c>
      <c r="P9" s="39"/>
      <c r="V9" s="39"/>
      <c r="W9" s="39"/>
      <c r="X9" s="39"/>
    </row>
    <row r="10" spans="1:24" x14ac:dyDescent="0.25">
      <c r="A10" s="8" t="s">
        <v>5896</v>
      </c>
      <c r="C10" t="s">
        <v>845</v>
      </c>
      <c r="D10" t="s">
        <v>827</v>
      </c>
      <c r="E10">
        <v>0</v>
      </c>
      <c r="H10">
        <v>0</v>
      </c>
      <c r="I10">
        <v>0</v>
      </c>
      <c r="N10">
        <v>0</v>
      </c>
      <c r="O10">
        <v>0</v>
      </c>
      <c r="P10" s="39"/>
      <c r="V10" s="39"/>
      <c r="W10" s="39"/>
      <c r="X10" s="39"/>
    </row>
    <row r="11" spans="1:24" x14ac:dyDescent="0.25">
      <c r="A11" s="8"/>
      <c r="C11" t="s">
        <v>845</v>
      </c>
      <c r="D11" t="s">
        <v>828</v>
      </c>
      <c r="E11">
        <v>0</v>
      </c>
      <c r="H11">
        <v>0</v>
      </c>
      <c r="I11">
        <v>0</v>
      </c>
      <c r="N11">
        <v>0</v>
      </c>
      <c r="O11">
        <v>0</v>
      </c>
      <c r="P11" s="39"/>
      <c r="V11" s="39"/>
      <c r="W11" s="39"/>
      <c r="X11" s="39"/>
    </row>
    <row r="12" spans="1:24" x14ac:dyDescent="0.25">
      <c r="A12" s="8" t="s">
        <v>830</v>
      </c>
      <c r="C12" t="s">
        <v>845</v>
      </c>
      <c r="D12" t="s">
        <v>827</v>
      </c>
      <c r="E12">
        <v>24.467005510116415</v>
      </c>
      <c r="F12">
        <v>24.194129671976945</v>
      </c>
      <c r="H12">
        <v>25.483690442735853</v>
      </c>
      <c r="I12">
        <v>23.963943154580583</v>
      </c>
      <c r="J12">
        <v>21.024544386824747</v>
      </c>
      <c r="K12">
        <v>18.348382582681751</v>
      </c>
      <c r="L12">
        <v>14.211132100615316</v>
      </c>
      <c r="M12">
        <v>15.602458959099147</v>
      </c>
      <c r="N12">
        <v>13.928246830548192</v>
      </c>
      <c r="O12">
        <v>0.33695868967277431</v>
      </c>
      <c r="V12" s="39"/>
      <c r="W12" s="39"/>
      <c r="X12" s="39"/>
    </row>
    <row r="13" spans="1:24" x14ac:dyDescent="0.25">
      <c r="A13" s="8"/>
      <c r="C13" t="s">
        <v>845</v>
      </c>
      <c r="D13" t="s">
        <v>828</v>
      </c>
      <c r="E13">
        <v>0.68671537810608518</v>
      </c>
      <c r="F13">
        <v>1.4089142074266119</v>
      </c>
      <c r="H13">
        <v>1.1992245025765353</v>
      </c>
      <c r="I13">
        <v>0.58640505740098903</v>
      </c>
      <c r="J13">
        <v>1.2061142736319459</v>
      </c>
      <c r="K13">
        <v>0.2532412247240961</v>
      </c>
      <c r="L13">
        <v>1.8604187484346322</v>
      </c>
      <c r="M13">
        <v>2.1527041374060962</v>
      </c>
      <c r="N13">
        <v>6.8946223542161666</v>
      </c>
      <c r="O13">
        <v>0.47653154889470439</v>
      </c>
    </row>
    <row r="14" spans="1:24" x14ac:dyDescent="0.25">
      <c r="A14" s="8" t="s">
        <v>829</v>
      </c>
      <c r="C14" t="s">
        <v>845</v>
      </c>
      <c r="D14" t="s">
        <v>827</v>
      </c>
      <c r="E14">
        <v>25.49990273098603</v>
      </c>
      <c r="F14">
        <v>25.094727983366198</v>
      </c>
      <c r="H14">
        <v>26.990001398449465</v>
      </c>
      <c r="I14">
        <v>27.036770993012155</v>
      </c>
      <c r="J14">
        <v>24.052036453163698</v>
      </c>
      <c r="K14">
        <v>22.874795433427803</v>
      </c>
      <c r="L14">
        <v>20.522247260003944</v>
      </c>
      <c r="M14">
        <v>9.0992894915814642</v>
      </c>
      <c r="N14">
        <v>0.67213866591887439</v>
      </c>
      <c r="O14">
        <v>0</v>
      </c>
    </row>
    <row r="15" spans="1:24" x14ac:dyDescent="0.25">
      <c r="A15" s="8"/>
      <c r="C15" t="s">
        <v>845</v>
      </c>
      <c r="D15" t="s">
        <v>828</v>
      </c>
      <c r="E15">
        <v>0.7667179981802954</v>
      </c>
      <c r="F15">
        <v>1.627132225816988</v>
      </c>
      <c r="H15">
        <v>1.1692556412086781</v>
      </c>
      <c r="I15">
        <v>1.9247391102367686</v>
      </c>
      <c r="J15">
        <v>1.4865218688077431</v>
      </c>
      <c r="K15">
        <v>0.39990716977875257</v>
      </c>
      <c r="L15">
        <v>8.3764155964381626</v>
      </c>
      <c r="M15">
        <v>1.2787146600064416</v>
      </c>
      <c r="N15">
        <v>0.80212204836756917</v>
      </c>
      <c r="O15">
        <v>0</v>
      </c>
    </row>
    <row r="16" spans="1:24" x14ac:dyDescent="0.25">
      <c r="A16" s="8" t="s">
        <v>846</v>
      </c>
      <c r="C16" t="s">
        <v>845</v>
      </c>
      <c r="D16" t="s">
        <v>827</v>
      </c>
      <c r="E16">
        <v>0</v>
      </c>
      <c r="F16">
        <v>0</v>
      </c>
      <c r="H16">
        <v>0</v>
      </c>
      <c r="I16">
        <v>0</v>
      </c>
      <c r="J16">
        <v>0</v>
      </c>
      <c r="K16">
        <v>0</v>
      </c>
      <c r="L16">
        <v>0</v>
      </c>
      <c r="M16">
        <v>0.28521024769541115</v>
      </c>
      <c r="N16">
        <v>0.8225755142959621</v>
      </c>
      <c r="O16">
        <v>0</v>
      </c>
    </row>
    <row r="17" spans="1:15" x14ac:dyDescent="0.25">
      <c r="A17" s="8"/>
      <c r="C17" t="s">
        <v>845</v>
      </c>
      <c r="D17" t="s">
        <v>828</v>
      </c>
      <c r="E17">
        <v>0</v>
      </c>
      <c r="F17">
        <v>0</v>
      </c>
      <c r="H17">
        <v>0</v>
      </c>
      <c r="I17">
        <v>0</v>
      </c>
      <c r="J17">
        <v>0</v>
      </c>
      <c r="K17">
        <v>0</v>
      </c>
      <c r="L17">
        <v>0</v>
      </c>
      <c r="M17">
        <v>5.05572903515197E-2</v>
      </c>
      <c r="N17">
        <v>0.40522959706949729</v>
      </c>
      <c r="O17">
        <v>0</v>
      </c>
    </row>
    <row r="18" spans="1:15" x14ac:dyDescent="0.25">
      <c r="A18" s="8" t="s">
        <v>831</v>
      </c>
      <c r="C18" t="s">
        <v>845</v>
      </c>
      <c r="D18" t="s">
        <v>827</v>
      </c>
      <c r="E18">
        <v>5.586781241450265E-2</v>
      </c>
      <c r="F18">
        <v>8.6474657988602488E-2</v>
      </c>
      <c r="H18">
        <v>6.6518567045326757E-2</v>
      </c>
      <c r="I18">
        <v>6.6268965150900222E-2</v>
      </c>
      <c r="J18">
        <v>7.5719965919026619E-2</v>
      </c>
      <c r="K18">
        <v>8.3255912869510174E-2</v>
      </c>
      <c r="L18">
        <v>3.9383378695928839E-2</v>
      </c>
      <c r="M18">
        <v>4.1882895882119714E-2</v>
      </c>
      <c r="N18">
        <v>0.26977239670447922</v>
      </c>
      <c r="O18">
        <v>2.4618222894826933E-2</v>
      </c>
    </row>
    <row r="19" spans="1:15" x14ac:dyDescent="0.25">
      <c r="A19" s="8"/>
      <c r="C19" t="s">
        <v>845</v>
      </c>
      <c r="D19" t="s">
        <v>828</v>
      </c>
      <c r="E19">
        <v>5.5408825064115052E-3</v>
      </c>
      <c r="F19">
        <v>4.9338650702256931E-2</v>
      </c>
      <c r="H19">
        <v>1.9680603414992648E-3</v>
      </c>
      <c r="I19">
        <v>1.0651581738796552E-2</v>
      </c>
      <c r="J19">
        <v>5.8710385634369701E-3</v>
      </c>
      <c r="K19">
        <v>6.436483388368169E-3</v>
      </c>
      <c r="L19">
        <v>5.5696508283858186E-2</v>
      </c>
      <c r="M19">
        <v>5.9231359387953951E-2</v>
      </c>
      <c r="N19">
        <v>0.24205914892158772</v>
      </c>
      <c r="O19">
        <v>3.4815424699388087E-2</v>
      </c>
    </row>
    <row r="20" spans="1:15" x14ac:dyDescent="0.25">
      <c r="A20" s="8" t="s">
        <v>847</v>
      </c>
      <c r="C20" t="s">
        <v>845</v>
      </c>
      <c r="D20" t="s">
        <v>827</v>
      </c>
      <c r="E20">
        <v>0.17756613551497313</v>
      </c>
      <c r="F20">
        <v>0.21498054904126077</v>
      </c>
      <c r="H20">
        <v>0.14714642908074069</v>
      </c>
      <c r="I20">
        <v>0.52974847448942808</v>
      </c>
      <c r="J20">
        <v>0.18917142795170511</v>
      </c>
      <c r="K20">
        <v>0.29351140603833836</v>
      </c>
      <c r="L20">
        <v>0.2471002992153975</v>
      </c>
      <c r="M20">
        <v>0.3586793126209073</v>
      </c>
      <c r="N20">
        <v>0.57345900381842252</v>
      </c>
      <c r="O20">
        <v>0.7361750806031323</v>
      </c>
    </row>
    <row r="21" spans="1:15" x14ac:dyDescent="0.25">
      <c r="A21" s="8"/>
      <c r="C21" t="s">
        <v>845</v>
      </c>
      <c r="D21" t="s">
        <v>828</v>
      </c>
      <c r="E21">
        <v>7.6900307278812433E-2</v>
      </c>
      <c r="F21">
        <v>0.30402840810056525</v>
      </c>
      <c r="H21">
        <v>0.20809647566075426</v>
      </c>
      <c r="I21">
        <v>0.19129664676936067</v>
      </c>
      <c r="J21">
        <v>8.0565035130850823E-2</v>
      </c>
      <c r="K21">
        <v>0.16013407137732863</v>
      </c>
      <c r="L21">
        <v>0.34945259441686499</v>
      </c>
      <c r="M21">
        <v>0.18105395868002944</v>
      </c>
      <c r="N21">
        <v>0.16491705663048423</v>
      </c>
      <c r="O21">
        <v>1.0411087832700563</v>
      </c>
    </row>
    <row r="22" spans="1:15" x14ac:dyDescent="0.25">
      <c r="A22" s="8" t="s">
        <v>805</v>
      </c>
      <c r="C22" t="s">
        <v>845</v>
      </c>
      <c r="D22" t="s">
        <v>827</v>
      </c>
      <c r="E22">
        <v>0.62557049681665655</v>
      </c>
      <c r="F22">
        <v>0.59713284065520356</v>
      </c>
      <c r="G22">
        <v>0.56038213200621845</v>
      </c>
      <c r="H22">
        <v>0.51897282107043707</v>
      </c>
      <c r="I22">
        <v>0.25362146145869247</v>
      </c>
      <c r="J22">
        <v>0.1758814510570185</v>
      </c>
      <c r="K22">
        <v>1.7526491034933318E-2</v>
      </c>
      <c r="L22">
        <v>6.9541603029029701E-3</v>
      </c>
      <c r="M22">
        <v>1.8711256776855988E-2</v>
      </c>
      <c r="N22">
        <v>1.4012371560772211E-2</v>
      </c>
      <c r="O22">
        <v>2.0760950144970269E-2</v>
      </c>
    </row>
    <row r="23" spans="1:15" x14ac:dyDescent="0.25">
      <c r="A23" s="8"/>
      <c r="C23" t="s">
        <v>845</v>
      </c>
      <c r="D23" t="s">
        <v>828</v>
      </c>
      <c r="E23">
        <v>7.1818054119771269E-2</v>
      </c>
      <c r="F23">
        <v>1.7680451369627405E-2</v>
      </c>
      <c r="G23">
        <v>2.9667598316937081E-2</v>
      </c>
      <c r="H23">
        <v>3.9633296937934819E-2</v>
      </c>
      <c r="I23" t="e">
        <v>#DIV/0!</v>
      </c>
      <c r="J23" t="e">
        <v>#DIV/0!</v>
      </c>
      <c r="K23" t="e">
        <v>#DIV/0!</v>
      </c>
      <c r="L23">
        <v>8.9847057348202246E-3</v>
      </c>
      <c r="M23">
        <v>2.268802058214169E-3</v>
      </c>
      <c r="N23">
        <v>1.2226234423580179E-2</v>
      </c>
      <c r="O23">
        <v>5.3641649518207509E-3</v>
      </c>
    </row>
    <row r="24" spans="1:15" x14ac:dyDescent="0.25">
      <c r="A24" s="8" t="s">
        <v>808</v>
      </c>
      <c r="C24" t="s">
        <v>845</v>
      </c>
      <c r="D24" t="s">
        <v>827</v>
      </c>
      <c r="E24">
        <v>0.86589047824634024</v>
      </c>
      <c r="F24">
        <v>0.80466624570451661</v>
      </c>
      <c r="G24">
        <v>0.78761678684106107</v>
      </c>
      <c r="H24">
        <v>0.79834465375924757</v>
      </c>
      <c r="I24">
        <v>0</v>
      </c>
      <c r="J24">
        <v>0</v>
      </c>
      <c r="K24">
        <v>0</v>
      </c>
      <c r="L24">
        <v>0</v>
      </c>
      <c r="M24">
        <v>0</v>
      </c>
      <c r="N24">
        <v>0</v>
      </c>
      <c r="O24">
        <v>0</v>
      </c>
    </row>
    <row r="25" spans="1:15" x14ac:dyDescent="0.25">
      <c r="A25" s="8"/>
      <c r="C25" t="s">
        <v>845</v>
      </c>
      <c r="D25" t="s">
        <v>828</v>
      </c>
      <c r="E25">
        <v>6.6883401143298896E-2</v>
      </c>
      <c r="F25">
        <v>3.9131971657061941E-2</v>
      </c>
      <c r="G25">
        <v>4.1649929622089847E-2</v>
      </c>
      <c r="H25" t="e">
        <v>#DIV/0!</v>
      </c>
      <c r="I25">
        <v>0</v>
      </c>
      <c r="J25">
        <v>0</v>
      </c>
      <c r="K25">
        <v>0</v>
      </c>
      <c r="L25">
        <v>0</v>
      </c>
      <c r="M25">
        <v>0</v>
      </c>
      <c r="N25">
        <v>0</v>
      </c>
      <c r="O25">
        <v>0</v>
      </c>
    </row>
    <row r="26" spans="1:15" x14ac:dyDescent="0.25">
      <c r="A26" s="8" t="s">
        <v>807</v>
      </c>
      <c r="C26" t="s">
        <v>845</v>
      </c>
      <c r="D26" t="s">
        <v>827</v>
      </c>
      <c r="E26">
        <v>0.90169589926673266</v>
      </c>
      <c r="F26">
        <v>0.86473077040373547</v>
      </c>
      <c r="G26">
        <v>0.82666550069796829</v>
      </c>
      <c r="H26">
        <v>0.61938151683698439</v>
      </c>
      <c r="I26">
        <v>0.1723987736012482</v>
      </c>
      <c r="J26">
        <v>6.4532359886622717E-3</v>
      </c>
      <c r="K26">
        <v>0</v>
      </c>
      <c r="L26">
        <v>0.30257885489066355</v>
      </c>
      <c r="M26">
        <v>0</v>
      </c>
      <c r="N26">
        <v>4.8233890534116588E-3</v>
      </c>
      <c r="O26">
        <v>0</v>
      </c>
    </row>
    <row r="27" spans="1:15" x14ac:dyDescent="0.25">
      <c r="A27" s="8"/>
      <c r="C27" t="s">
        <v>845</v>
      </c>
      <c r="D27" t="s">
        <v>828</v>
      </c>
      <c r="E27">
        <v>6.5138429204641232E-2</v>
      </c>
      <c r="F27">
        <v>1.4333833625516105E-2</v>
      </c>
      <c r="G27">
        <v>6.9689856130133079E-2</v>
      </c>
      <c r="H27">
        <v>7.6872322151140329E-2</v>
      </c>
      <c r="I27">
        <v>9.9980335924732641E-2</v>
      </c>
      <c r="J27">
        <v>6.4195006131047916E-3</v>
      </c>
      <c r="K27">
        <v>0</v>
      </c>
      <c r="L27">
        <v>3.4535274951525245E-2</v>
      </c>
      <c r="M27">
        <v>0</v>
      </c>
      <c r="N27">
        <v>6.1373847743961913E-3</v>
      </c>
      <c r="O27">
        <v>0</v>
      </c>
    </row>
    <row r="28" spans="1:15" x14ac:dyDescent="0.25">
      <c r="A28" s="8" t="s">
        <v>812</v>
      </c>
      <c r="C28" t="s">
        <v>845</v>
      </c>
      <c r="D28" t="s">
        <v>827</v>
      </c>
      <c r="E28">
        <v>0.92772932195834079</v>
      </c>
      <c r="F28">
        <v>0.90319832194244687</v>
      </c>
      <c r="G28">
        <v>0.92237818266451954</v>
      </c>
      <c r="H28">
        <v>0.90139274582284301</v>
      </c>
      <c r="I28">
        <v>0.81757833248133116</v>
      </c>
      <c r="J28">
        <v>0.74839824519271414</v>
      </c>
      <c r="K28">
        <v>0.34122780931622948</v>
      </c>
      <c r="L28">
        <v>0</v>
      </c>
      <c r="M28">
        <v>4.5191483350910991E-4</v>
      </c>
      <c r="N28">
        <v>1.5314259083262357E-3</v>
      </c>
      <c r="O28">
        <v>7.6148498597709499E-4</v>
      </c>
    </row>
    <row r="29" spans="1:15" x14ac:dyDescent="0.25">
      <c r="A29" s="8"/>
      <c r="C29" t="s">
        <v>845</v>
      </c>
      <c r="D29" t="s">
        <v>828</v>
      </c>
      <c r="E29">
        <v>5.7913182084135276E-2</v>
      </c>
      <c r="F29">
        <v>4.3195357268336991E-4</v>
      </c>
      <c r="G29">
        <v>4.9265190588929579E-2</v>
      </c>
      <c r="H29">
        <v>3.9415613756651306E-2</v>
      </c>
      <c r="I29">
        <v>2.5090012581832011E-2</v>
      </c>
      <c r="J29">
        <v>3.6027252323889508E-2</v>
      </c>
      <c r="K29">
        <v>0.2934529539925585</v>
      </c>
      <c r="L29">
        <v>0</v>
      </c>
      <c r="M29">
        <v>7.8273945233180847E-4</v>
      </c>
      <c r="N29">
        <v>2.6525074812483581E-3</v>
      </c>
      <c r="O29">
        <v>1.3189306849132026E-3</v>
      </c>
    </row>
    <row r="30" spans="1:15" x14ac:dyDescent="0.25">
      <c r="A30" s="8" t="s">
        <v>806</v>
      </c>
      <c r="C30" t="s">
        <v>845</v>
      </c>
      <c r="D30" t="s">
        <v>827</v>
      </c>
      <c r="E30">
        <v>0.41509041767629351</v>
      </c>
      <c r="F30">
        <v>0.41135458595573193</v>
      </c>
      <c r="G30">
        <v>0.41332574628282154</v>
      </c>
      <c r="H30">
        <v>0.43089418696592469</v>
      </c>
      <c r="I30">
        <v>0.38610904954774</v>
      </c>
      <c r="J30">
        <v>0.3748998801344266</v>
      </c>
      <c r="K30">
        <v>0.33713632123811915</v>
      </c>
      <c r="L30">
        <v>0.36425119434996295</v>
      </c>
      <c r="M30">
        <v>0.2696868991119547</v>
      </c>
      <c r="N30">
        <v>8.9719577877386096E-3</v>
      </c>
      <c r="O30">
        <v>1.4749568957378631E-2</v>
      </c>
    </row>
    <row r="31" spans="1:15" x14ac:dyDescent="0.25">
      <c r="A31" s="8"/>
      <c r="C31" t="s">
        <v>845</v>
      </c>
      <c r="D31" t="s">
        <v>828</v>
      </c>
      <c r="E31">
        <v>3.0532000143899757E-2</v>
      </c>
      <c r="F31">
        <v>8.6913944865967018E-4</v>
      </c>
      <c r="G31">
        <v>2.210367622982929E-2</v>
      </c>
      <c r="H31">
        <v>2.5809627692738944E-2</v>
      </c>
      <c r="I31">
        <v>1.1131726026334781E-2</v>
      </c>
      <c r="J31">
        <v>1.559513990859324E-2</v>
      </c>
      <c r="K31">
        <v>1.1827243925026765E-2</v>
      </c>
      <c r="L31">
        <v>2.1378046662083282E-2</v>
      </c>
      <c r="M31">
        <v>4.3422557776543427E-2</v>
      </c>
      <c r="N31">
        <v>9.6068812889841329E-3</v>
      </c>
      <c r="O31">
        <v>6.9408232399884376E-3</v>
      </c>
    </row>
    <row r="32" spans="1:15" x14ac:dyDescent="0.25">
      <c r="A32" s="8" t="s">
        <v>816</v>
      </c>
      <c r="C32" t="s">
        <v>845</v>
      </c>
      <c r="D32" t="s">
        <v>827</v>
      </c>
      <c r="E32">
        <v>0.32917755479886845</v>
      </c>
      <c r="F32">
        <v>0.32127554237981115</v>
      </c>
      <c r="G32">
        <v>0.32924295940671244</v>
      </c>
      <c r="H32">
        <v>0.33703368773692988</v>
      </c>
      <c r="I32">
        <v>0.32413409072370009</v>
      </c>
      <c r="J32">
        <v>0.32504494693651281</v>
      </c>
      <c r="K32">
        <v>0.30952352421678664</v>
      </c>
      <c r="L32">
        <v>0.28214579028294912</v>
      </c>
      <c r="M32">
        <v>2.9199363103880705E-2</v>
      </c>
      <c r="N32">
        <v>3.3751254232023439E-3</v>
      </c>
      <c r="O32">
        <v>6.3798849780921608E-3</v>
      </c>
    </row>
    <row r="33" spans="1:15" x14ac:dyDescent="0.25">
      <c r="A33" s="8"/>
      <c r="C33" t="s">
        <v>845</v>
      </c>
      <c r="D33" t="s">
        <v>828</v>
      </c>
      <c r="E33">
        <v>1.7347749224578473E-2</v>
      </c>
      <c r="F33">
        <v>7.0962211882823851E-3</v>
      </c>
      <c r="G33">
        <v>1.7091347276627537E-2</v>
      </c>
      <c r="H33">
        <v>1.7878306428879068E-2</v>
      </c>
      <c r="I33">
        <v>1.1088831084825649E-2</v>
      </c>
      <c r="J33">
        <v>1.5222341043820944E-2</v>
      </c>
      <c r="K33">
        <v>1.4233123828587713E-2</v>
      </c>
      <c r="L33">
        <v>0.10191000181761675</v>
      </c>
      <c r="M33">
        <v>1.7433155249976896E-2</v>
      </c>
      <c r="N33">
        <v>5.8458887149038675E-3</v>
      </c>
      <c r="O33">
        <v>5.5256936060904304E-3</v>
      </c>
    </row>
    <row r="34" spans="1:15" x14ac:dyDescent="0.25">
      <c r="A34" s="8" t="s">
        <v>819</v>
      </c>
      <c r="C34" t="s">
        <v>845</v>
      </c>
      <c r="D34" t="s">
        <v>827</v>
      </c>
      <c r="E34">
        <v>0.92040749614212813</v>
      </c>
      <c r="F34">
        <v>0.89157946103351993</v>
      </c>
      <c r="H34">
        <v>0.93941945181668474</v>
      </c>
      <c r="I34">
        <v>0.82634354870130855</v>
      </c>
      <c r="J34">
        <v>0.78772048230994285</v>
      </c>
      <c r="K34">
        <v>0.6474150952143396</v>
      </c>
      <c r="L34">
        <v>7.6539986191818454E-2</v>
      </c>
      <c r="M34">
        <v>5.8138269038470414E-2</v>
      </c>
      <c r="N34">
        <v>3.891205763405957E-3</v>
      </c>
      <c r="O34">
        <v>0</v>
      </c>
    </row>
    <row r="35" spans="1:15" x14ac:dyDescent="0.25">
      <c r="A35" s="8"/>
      <c r="C35" t="s">
        <v>845</v>
      </c>
      <c r="D35" t="s">
        <v>828</v>
      </c>
      <c r="E35">
        <v>5.5550837161971782E-2</v>
      </c>
      <c r="F35" t="e">
        <v>#DIV/0!</v>
      </c>
      <c r="H35" t="e">
        <v>#DIV/0!</v>
      </c>
      <c r="I35">
        <v>2.1932750652039593E-2</v>
      </c>
      <c r="J35">
        <v>4.0741369854344164E-2</v>
      </c>
      <c r="K35">
        <v>3.4387575252962391E-2</v>
      </c>
      <c r="L35">
        <v>7.6268285614584166E-3</v>
      </c>
      <c r="M35">
        <v>1.7868938907668264E-2</v>
      </c>
      <c r="N35">
        <v>6.7397660849239571E-3</v>
      </c>
      <c r="O35">
        <v>0</v>
      </c>
    </row>
    <row r="36" spans="1:15" x14ac:dyDescent="0.25">
      <c r="A36" s="8" t="s">
        <v>813</v>
      </c>
      <c r="C36" t="s">
        <v>845</v>
      </c>
      <c r="D36" t="s">
        <v>827</v>
      </c>
      <c r="E36">
        <v>1.055922363507914</v>
      </c>
      <c r="F36">
        <v>1.018879998737672</v>
      </c>
      <c r="G36">
        <v>1.0146589880205896</v>
      </c>
      <c r="H36">
        <v>0.9830269373665379</v>
      </c>
      <c r="I36">
        <v>0.8349878188474843</v>
      </c>
      <c r="J36">
        <v>0.66072005341716766</v>
      </c>
      <c r="K36">
        <v>0.58931310891052657</v>
      </c>
      <c r="L36">
        <v>0.41500471784636223</v>
      </c>
      <c r="M36">
        <v>2.9008467411109656E-2</v>
      </c>
      <c r="N36">
        <v>3.0857875242710935E-3</v>
      </c>
      <c r="O36">
        <v>1.2598273582963089E-2</v>
      </c>
    </row>
    <row r="37" spans="1:15" x14ac:dyDescent="0.25">
      <c r="A37" s="8"/>
      <c r="C37" t="s">
        <v>845</v>
      </c>
      <c r="D37" t="s">
        <v>828</v>
      </c>
      <c r="E37">
        <v>6.3279947671894182E-2</v>
      </c>
      <c r="F37">
        <v>8.4521209468554784E-4</v>
      </c>
      <c r="G37">
        <v>5.525304922142607E-2</v>
      </c>
      <c r="H37">
        <v>4.5045984162890108E-2</v>
      </c>
      <c r="I37">
        <v>4.5947853804855235E-2</v>
      </c>
      <c r="J37">
        <v>7.0276700084550073E-2</v>
      </c>
      <c r="K37">
        <v>0.70358865369231227</v>
      </c>
      <c r="L37">
        <v>0.36063998733447783</v>
      </c>
      <c r="M37">
        <v>2.6020367225074021E-2</v>
      </c>
      <c r="N37">
        <v>5.3447407733997147E-3</v>
      </c>
      <c r="O37">
        <v>2.3678747659311634E-3</v>
      </c>
    </row>
    <row r="38" spans="1:15" x14ac:dyDescent="0.25">
      <c r="A38" s="8" t="s">
        <v>809</v>
      </c>
      <c r="C38" t="s">
        <v>845</v>
      </c>
      <c r="D38" t="s">
        <v>827</v>
      </c>
      <c r="E38">
        <v>2.1621947278933007</v>
      </c>
      <c r="F38">
        <v>2.1101770923547196</v>
      </c>
      <c r="G38">
        <v>2.1603405509989191</v>
      </c>
      <c r="H38">
        <v>2.1227020174206053</v>
      </c>
      <c r="I38">
        <v>1.9775958862744145</v>
      </c>
      <c r="J38">
        <v>1.8069056686356788</v>
      </c>
      <c r="K38">
        <v>1.4745444386333304</v>
      </c>
      <c r="L38">
        <v>0.24223514842082339</v>
      </c>
      <c r="M38">
        <v>2.3602523202677062E-3</v>
      </c>
      <c r="N38">
        <v>1.7498061050335528E-3</v>
      </c>
      <c r="O38">
        <v>6.4189117967029001E-3</v>
      </c>
    </row>
    <row r="39" spans="1:15" x14ac:dyDescent="0.25">
      <c r="A39" s="8"/>
      <c r="C39" t="s">
        <v>845</v>
      </c>
      <c r="D39" t="s">
        <v>828</v>
      </c>
      <c r="E39">
        <v>0.13458489765601164</v>
      </c>
      <c r="F39">
        <v>1.5827494016214402E-2</v>
      </c>
      <c r="G39">
        <v>9.4048802095145573E-2</v>
      </c>
      <c r="H39">
        <v>9.4190946443457754E-2</v>
      </c>
      <c r="I39">
        <v>3.9447006317394562E-2</v>
      </c>
      <c r="J39">
        <v>5.2409566498860374E-2</v>
      </c>
      <c r="K39">
        <v>0.21304233513843335</v>
      </c>
      <c r="L39">
        <v>0.40866747132625525</v>
      </c>
      <c r="M39">
        <v>4.0880769373859973E-3</v>
      </c>
      <c r="N39">
        <v>3.0307530773123169E-3</v>
      </c>
      <c r="O39">
        <v>1.1117881361192652E-2</v>
      </c>
    </row>
    <row r="40" spans="1:15" x14ac:dyDescent="0.25">
      <c r="A40" s="8" t="s">
        <v>814</v>
      </c>
      <c r="C40" t="s">
        <v>845</v>
      </c>
      <c r="D40" t="s">
        <v>827</v>
      </c>
      <c r="E40">
        <v>0.19904626012934701</v>
      </c>
      <c r="F40">
        <v>0.19139251515331332</v>
      </c>
      <c r="G40">
        <v>0.1988170522135071</v>
      </c>
      <c r="H40">
        <v>0.20869782318710034</v>
      </c>
      <c r="I40">
        <v>0.19434869174587341</v>
      </c>
      <c r="J40">
        <v>0.21448535501060442</v>
      </c>
      <c r="K40">
        <v>0.3644723161817115</v>
      </c>
      <c r="L40">
        <v>0.41706977157085384</v>
      </c>
      <c r="M40">
        <v>0.23269380306791684</v>
      </c>
      <c r="N40">
        <v>0</v>
      </c>
      <c r="O40">
        <v>0</v>
      </c>
    </row>
    <row r="41" spans="1:15" x14ac:dyDescent="0.25">
      <c r="A41" s="8"/>
      <c r="C41" t="s">
        <v>845</v>
      </c>
      <c r="D41" t="s">
        <v>828</v>
      </c>
      <c r="E41">
        <v>1.4924446307470841E-2</v>
      </c>
      <c r="F41">
        <v>3.6546467355314991E-3</v>
      </c>
      <c r="G41">
        <v>8.4470167972210131E-3</v>
      </c>
      <c r="H41" t="e">
        <v>#DIV/0!</v>
      </c>
      <c r="I41">
        <v>3.4079627906324727E-3</v>
      </c>
      <c r="J41">
        <v>3.8507123175775315E-2</v>
      </c>
      <c r="K41">
        <v>0.25037638053486072</v>
      </c>
      <c r="L41">
        <v>1.4944613239794496E-2</v>
      </c>
      <c r="M41">
        <v>5.7763715041750652E-2</v>
      </c>
      <c r="N41">
        <v>0</v>
      </c>
      <c r="O41">
        <v>0</v>
      </c>
    </row>
    <row r="42" spans="1:15" x14ac:dyDescent="0.25">
      <c r="A42" s="8" t="s">
        <v>849</v>
      </c>
      <c r="C42" t="s">
        <v>845</v>
      </c>
      <c r="D42" t="s">
        <v>827</v>
      </c>
      <c r="E42">
        <v>0.95827007192241132</v>
      </c>
      <c r="F42">
        <v>0.93361447855741053</v>
      </c>
      <c r="G42">
        <v>0.97354481378027868</v>
      </c>
      <c r="H42">
        <v>0.98464842829347243</v>
      </c>
      <c r="I42">
        <v>0.86289167258342203</v>
      </c>
      <c r="J42">
        <v>0.8754820386850154</v>
      </c>
      <c r="K42">
        <v>0.68257760186383609</v>
      </c>
      <c r="L42">
        <v>7.0106184084655784E-2</v>
      </c>
      <c r="M42">
        <v>0</v>
      </c>
      <c r="N42">
        <v>2.1244023531104429E-3</v>
      </c>
      <c r="O42">
        <v>0</v>
      </c>
    </row>
    <row r="43" spans="1:15" x14ac:dyDescent="0.25">
      <c r="A43" s="8"/>
      <c r="C43" t="s">
        <v>845</v>
      </c>
      <c r="D43" t="s">
        <v>828</v>
      </c>
      <c r="E43">
        <v>5.8553343152477913E-2</v>
      </c>
      <c r="F43">
        <v>1.5114483381892434E-3</v>
      </c>
      <c r="G43">
        <v>9.2209631094415257E-3</v>
      </c>
      <c r="H43" t="e">
        <v>#DIV/0!</v>
      </c>
      <c r="I43">
        <v>1.9849505875174703E-2</v>
      </c>
      <c r="J43">
        <v>5.9955245018711113E-2</v>
      </c>
      <c r="K43">
        <v>3.5521880385426093E-2</v>
      </c>
      <c r="L43">
        <v>1.4735061262119592E-2</v>
      </c>
      <c r="M43">
        <v>0</v>
      </c>
      <c r="N43">
        <v>3.6795728113061658E-3</v>
      </c>
      <c r="O43">
        <v>0</v>
      </c>
    </row>
    <row r="44" spans="1:15" x14ac:dyDescent="0.25">
      <c r="A44" s="8" t="s">
        <v>821</v>
      </c>
      <c r="C44" t="s">
        <v>845</v>
      </c>
      <c r="D44" t="s">
        <v>827</v>
      </c>
      <c r="E44">
        <v>0.19818163295989366</v>
      </c>
      <c r="F44">
        <v>0.17934184590711599</v>
      </c>
      <c r="G44">
        <v>0.12952660920130757</v>
      </c>
      <c r="H44">
        <v>0.17378470608840235</v>
      </c>
      <c r="I44">
        <v>0.15540994167462049</v>
      </c>
      <c r="J44">
        <v>0.18066358742476971</v>
      </c>
      <c r="K44">
        <v>0.10688793756055298</v>
      </c>
      <c r="L44">
        <v>4.5819104024665901E-2</v>
      </c>
      <c r="M44">
        <v>0</v>
      </c>
      <c r="N44">
        <v>1.9646657086289749E-3</v>
      </c>
      <c r="O44">
        <v>1.2882575995980471E-3</v>
      </c>
    </row>
    <row r="45" spans="1:15" x14ac:dyDescent="0.25">
      <c r="A45" s="8"/>
      <c r="C45" t="s">
        <v>845</v>
      </c>
      <c r="D45" t="s">
        <v>828</v>
      </c>
      <c r="E45" t="e">
        <v>#DIV/0!</v>
      </c>
      <c r="F45">
        <v>3.2744078260079439E-3</v>
      </c>
      <c r="G45">
        <v>9.9314240162900122E-2</v>
      </c>
      <c r="H45">
        <v>9.9350681136443578E-3</v>
      </c>
      <c r="I45">
        <v>8.6063838702348464E-3</v>
      </c>
      <c r="J45">
        <v>6.7068659844542383E-2</v>
      </c>
      <c r="K45" t="e">
        <v>#DIV/0!</v>
      </c>
      <c r="L45">
        <v>4.1409596988621344E-2</v>
      </c>
      <c r="M45">
        <v>0</v>
      </c>
      <c r="N45">
        <v>3.4029008272336968E-3</v>
      </c>
      <c r="O45">
        <v>2.231327615740541E-3</v>
      </c>
    </row>
    <row r="46" spans="1:15" x14ac:dyDescent="0.25">
      <c r="A46" s="8" t="s">
        <v>811</v>
      </c>
      <c r="C46" t="s">
        <v>845</v>
      </c>
      <c r="D46" t="s">
        <v>827</v>
      </c>
      <c r="E46">
        <v>4.9243509307712763E-2</v>
      </c>
      <c r="F46">
        <v>5.0324364205742336E-2</v>
      </c>
      <c r="G46">
        <v>5.0763833926308621E-2</v>
      </c>
      <c r="H46">
        <v>4.9693466766025263E-2</v>
      </c>
      <c r="I46">
        <v>3.9814670155279813E-2</v>
      </c>
      <c r="J46">
        <v>4.0963999495972354E-2</v>
      </c>
      <c r="K46">
        <v>3.7175013817312502E-2</v>
      </c>
      <c r="L46">
        <v>1.4201569673152217E-3</v>
      </c>
      <c r="M46">
        <v>0</v>
      </c>
      <c r="N46">
        <v>0</v>
      </c>
      <c r="O46">
        <v>0</v>
      </c>
    </row>
    <row r="47" spans="1:15" x14ac:dyDescent="0.25">
      <c r="A47" s="8"/>
      <c r="C47" t="s">
        <v>845</v>
      </c>
      <c r="D47" t="s">
        <v>828</v>
      </c>
      <c r="E47">
        <v>3.6420305594373368E-3</v>
      </c>
      <c r="F47">
        <v>7.0252980508589608E-4</v>
      </c>
      <c r="G47">
        <v>8.9431330129764747E-3</v>
      </c>
      <c r="H47">
        <v>1.8474737323923417E-3</v>
      </c>
      <c r="I47">
        <v>2.742159434315571E-3</v>
      </c>
      <c r="J47">
        <v>1.5031941421367082E-3</v>
      </c>
      <c r="K47">
        <v>5.1736500169351166E-3</v>
      </c>
      <c r="L47">
        <v>2.4597840221128975E-3</v>
      </c>
      <c r="M47">
        <v>0</v>
      </c>
      <c r="N47">
        <v>0</v>
      </c>
      <c r="O47">
        <v>0</v>
      </c>
    </row>
    <row r="48" spans="1:15" x14ac:dyDescent="0.25">
      <c r="A48" s="8" t="s">
        <v>823</v>
      </c>
      <c r="C48" t="s">
        <v>845</v>
      </c>
      <c r="D48" t="s">
        <v>827</v>
      </c>
      <c r="E48">
        <v>0.6376477611712783</v>
      </c>
      <c r="F48">
        <v>0.64040887522570755</v>
      </c>
      <c r="G48">
        <v>0.67100358769268331</v>
      </c>
      <c r="H48">
        <v>0.11595428874534422</v>
      </c>
      <c r="I48">
        <v>9.3392474744524986E-2</v>
      </c>
      <c r="J48">
        <v>8.6323143387289317E-2</v>
      </c>
      <c r="K48">
        <v>4.9967163935571934E-2</v>
      </c>
      <c r="L48">
        <v>1.0592071569605959E-2</v>
      </c>
      <c r="M48">
        <v>7.591022150550103E-3</v>
      </c>
      <c r="N48">
        <v>0</v>
      </c>
      <c r="O48">
        <v>0</v>
      </c>
    </row>
    <row r="49" spans="1:15" x14ac:dyDescent="0.25">
      <c r="A49" s="8"/>
      <c r="C49" t="s">
        <v>845</v>
      </c>
      <c r="D49" t="s">
        <v>828</v>
      </c>
      <c r="E49">
        <v>4.1663437333403754E-2</v>
      </c>
      <c r="F49">
        <v>5.8247227646640483E-3</v>
      </c>
      <c r="G49">
        <v>4.2292443913723818E-2</v>
      </c>
      <c r="H49" t="e">
        <v>#DIV/0!</v>
      </c>
      <c r="I49">
        <v>1.3970217753953779E-3</v>
      </c>
      <c r="J49">
        <v>1.190496835489514E-3</v>
      </c>
      <c r="K49">
        <v>6.8413894752916982E-3</v>
      </c>
      <c r="L49">
        <v>1.4979451267363225E-2</v>
      </c>
      <c r="M49">
        <v>6.6771835211870498E-3</v>
      </c>
      <c r="N49">
        <v>0</v>
      </c>
      <c r="O49">
        <v>0</v>
      </c>
    </row>
    <row r="50" spans="1:15" x14ac:dyDescent="0.25">
      <c r="A50" s="8" t="s">
        <v>818</v>
      </c>
      <c r="C50" t="s">
        <v>845</v>
      </c>
      <c r="D50" t="s">
        <v>827</v>
      </c>
      <c r="E50">
        <v>0.93956473658864426</v>
      </c>
      <c r="F50">
        <v>0.91184830220590385</v>
      </c>
      <c r="G50">
        <v>0.92471984443332345</v>
      </c>
      <c r="H50">
        <v>0.49363157329224661</v>
      </c>
      <c r="I50">
        <v>0.43511806869432607</v>
      </c>
      <c r="J50">
        <v>0.4203393636795858</v>
      </c>
      <c r="K50">
        <v>0.29107774503967315</v>
      </c>
      <c r="L50">
        <v>0.31707690495121316</v>
      </c>
      <c r="M50">
        <v>0.33353640395422729</v>
      </c>
      <c r="N50">
        <v>1.3694927072771606E-2</v>
      </c>
      <c r="O50">
        <v>1.8531221513501915E-3</v>
      </c>
    </row>
    <row r="51" spans="1:15" x14ac:dyDescent="0.25">
      <c r="A51" s="8"/>
      <c r="C51" t="s">
        <v>845</v>
      </c>
      <c r="D51" t="s">
        <v>828</v>
      </c>
      <c r="E51">
        <v>5.4112594951547126E-2</v>
      </c>
      <c r="F51">
        <v>2.6755643597375046E-3</v>
      </c>
      <c r="G51">
        <v>4.424102943998607E-2</v>
      </c>
      <c r="H51" t="e">
        <v>#DIV/0!</v>
      </c>
      <c r="I51">
        <v>1.4648603153765746E-2</v>
      </c>
      <c r="J51">
        <v>2.0845854487626887E-2</v>
      </c>
      <c r="K51">
        <v>9.2001020781525E-2</v>
      </c>
      <c r="L51" t="e">
        <v>#DIV/0!</v>
      </c>
      <c r="M51">
        <v>8.6304618242126152E-2</v>
      </c>
      <c r="N51">
        <v>2.3720309495990941E-2</v>
      </c>
      <c r="O51">
        <v>3.2097017187698745E-3</v>
      </c>
    </row>
    <row r="52" spans="1:15" x14ac:dyDescent="0.25">
      <c r="A52" s="8" t="s">
        <v>815</v>
      </c>
      <c r="C52" t="s">
        <v>845</v>
      </c>
      <c r="D52" t="s">
        <v>827</v>
      </c>
      <c r="E52">
        <v>0.90953312914295381</v>
      </c>
      <c r="F52">
        <v>0.8964917186528929</v>
      </c>
      <c r="G52">
        <v>0.9432241103954484</v>
      </c>
      <c r="H52">
        <v>0.9412091603468794</v>
      </c>
      <c r="I52">
        <v>0.83439423593266071</v>
      </c>
      <c r="J52">
        <v>0.80552988390833002</v>
      </c>
      <c r="K52">
        <v>0.68853666373893163</v>
      </c>
      <c r="L52">
        <v>4.3940598279342561E-4</v>
      </c>
      <c r="M52">
        <v>0</v>
      </c>
      <c r="N52">
        <v>0</v>
      </c>
      <c r="O52">
        <v>4.8025030663142104E-4</v>
      </c>
    </row>
    <row r="53" spans="1:15" x14ac:dyDescent="0.25">
      <c r="A53" s="8"/>
      <c r="C53" t="s">
        <v>845</v>
      </c>
      <c r="D53" t="s">
        <v>828</v>
      </c>
      <c r="E53">
        <v>5.3891502889479526E-2</v>
      </c>
      <c r="F53">
        <v>6.7751044017518745E-3</v>
      </c>
      <c r="G53" t="e">
        <v>#DIV/0!</v>
      </c>
      <c r="H53" t="e">
        <v>#DIV/0!</v>
      </c>
      <c r="I53">
        <v>1.4120638798747431E-2</v>
      </c>
      <c r="J53">
        <v>3.0049572792608809E-2</v>
      </c>
      <c r="K53">
        <v>2.0845260947538066E-2</v>
      </c>
      <c r="L53">
        <v>7.6107348734794902E-4</v>
      </c>
      <c r="M53">
        <v>0</v>
      </c>
      <c r="N53">
        <v>0</v>
      </c>
      <c r="O53">
        <v>8.3181793143615379E-4</v>
      </c>
    </row>
    <row r="54" spans="1:15" x14ac:dyDescent="0.25">
      <c r="A54" s="8" t="s">
        <v>822</v>
      </c>
      <c r="C54" t="s">
        <v>845</v>
      </c>
      <c r="D54" t="s">
        <v>827</v>
      </c>
      <c r="E54">
        <v>0.8065778057572226</v>
      </c>
      <c r="F54">
        <v>0.7878029806830209</v>
      </c>
      <c r="G54">
        <v>0.81836922459295913</v>
      </c>
      <c r="H54">
        <v>0.79509699281387225</v>
      </c>
      <c r="I54">
        <v>0.71162043843399314</v>
      </c>
      <c r="J54">
        <v>0.66643493627815709</v>
      </c>
      <c r="K54">
        <v>0.49873835609396411</v>
      </c>
      <c r="M54">
        <v>0.62323640244405676</v>
      </c>
      <c r="N54">
        <v>0</v>
      </c>
      <c r="O54">
        <v>5.189591423146578E-3</v>
      </c>
    </row>
    <row r="55" spans="1:15" x14ac:dyDescent="0.25">
      <c r="A55" s="8"/>
      <c r="C55" t="s">
        <v>845</v>
      </c>
      <c r="D55" t="s">
        <v>828</v>
      </c>
      <c r="E55">
        <v>4.9028935047317444E-2</v>
      </c>
      <c r="F55">
        <v>7.0559001507823219E-3</v>
      </c>
      <c r="G55">
        <v>5.9636878662678644E-3</v>
      </c>
      <c r="H55">
        <v>4.3252701232684307E-2</v>
      </c>
      <c r="I55">
        <v>1.3843879883124757E-2</v>
      </c>
      <c r="J55">
        <v>2.9200481930997335E-2</v>
      </c>
      <c r="K55">
        <v>4.0643840312238375E-2</v>
      </c>
      <c r="M55">
        <v>0.11027852625253358</v>
      </c>
      <c r="N55">
        <v>0</v>
      </c>
      <c r="O55">
        <v>7.1921742613451269E-3</v>
      </c>
    </row>
    <row r="56" spans="1:15" x14ac:dyDescent="0.25">
      <c r="A56" s="8" t="s">
        <v>810</v>
      </c>
      <c r="C56" t="s">
        <v>845</v>
      </c>
      <c r="D56" t="s">
        <v>827</v>
      </c>
      <c r="E56">
        <v>0.67601577360860876</v>
      </c>
      <c r="F56">
        <v>0.63090099021844448</v>
      </c>
      <c r="G56">
        <v>0.83338168344659291</v>
      </c>
      <c r="H56">
        <v>0.78747406892122285</v>
      </c>
      <c r="I56">
        <v>0.48968217772323452</v>
      </c>
      <c r="J56">
        <v>0.50225184454290372</v>
      </c>
      <c r="K56">
        <v>9.6682684348562767E-2</v>
      </c>
      <c r="L56">
        <v>1.0686319784677609E-2</v>
      </c>
      <c r="M56">
        <v>1.9024319197618267E-2</v>
      </c>
      <c r="N56">
        <v>1.3035077882560486E-2</v>
      </c>
      <c r="O56">
        <v>1.118749648835222E-2</v>
      </c>
    </row>
    <row r="57" spans="1:15" x14ac:dyDescent="0.25">
      <c r="A57" s="8"/>
      <c r="C57" t="s">
        <v>845</v>
      </c>
      <c r="D57" t="s">
        <v>828</v>
      </c>
      <c r="E57">
        <v>9.4309301141688659E-2</v>
      </c>
      <c r="F57">
        <v>0.25285888378751337</v>
      </c>
      <c r="G57">
        <v>0.37460192195516689</v>
      </c>
      <c r="H57" t="e">
        <v>#DIV/0!</v>
      </c>
      <c r="I57">
        <v>6.1196887121766894E-2</v>
      </c>
      <c r="J57">
        <v>0.1141516400925506</v>
      </c>
      <c r="K57">
        <v>9.1181685465124632E-2</v>
      </c>
      <c r="L57">
        <v>2.9595272267063768E-3</v>
      </c>
      <c r="M57">
        <v>6.2343129276507328E-3</v>
      </c>
      <c r="N57">
        <v>1.4881939088237731E-4</v>
      </c>
      <c r="O57">
        <v>3.1636782028962619E-3</v>
      </c>
    </row>
    <row r="58" spans="1:15" x14ac:dyDescent="0.25">
      <c r="A58" s="8" t="s">
        <v>820</v>
      </c>
      <c r="C58" t="s">
        <v>845</v>
      </c>
      <c r="D58" t="s">
        <v>827</v>
      </c>
      <c r="E58">
        <v>0.89015218675831276</v>
      </c>
      <c r="F58">
        <v>0.84032844736876422</v>
      </c>
      <c r="G58">
        <v>0.82415355826273828</v>
      </c>
      <c r="H58">
        <v>0.8446366410280145</v>
      </c>
      <c r="I58">
        <v>0.85571194984860099</v>
      </c>
      <c r="J58">
        <v>0.84140573987370093</v>
      </c>
      <c r="K58">
        <v>0.48930572296311731</v>
      </c>
      <c r="L58">
        <v>0.13356513053690242</v>
      </c>
      <c r="M58">
        <v>1.7069518398433907E-3</v>
      </c>
      <c r="N58">
        <v>2.1803654117421734E-2</v>
      </c>
      <c r="O58">
        <v>3.5736251199725596E-3</v>
      </c>
    </row>
    <row r="59" spans="1:15" x14ac:dyDescent="0.25">
      <c r="A59" s="8"/>
      <c r="C59" t="s">
        <v>845</v>
      </c>
      <c r="D59" t="s">
        <v>828</v>
      </c>
      <c r="E59">
        <v>5.2094229341154701E-2</v>
      </c>
      <c r="F59">
        <v>4.5931173237410999E-2</v>
      </c>
      <c r="G59">
        <v>3.4292470156173011E-2</v>
      </c>
      <c r="H59">
        <v>7.7875381613585773E-2</v>
      </c>
      <c r="I59">
        <v>1.1176998348155361E-2</v>
      </c>
      <c r="J59">
        <v>2.9168085133129403E-2</v>
      </c>
      <c r="K59">
        <v>0.35821959529006325</v>
      </c>
      <c r="L59">
        <v>0.22782693982385679</v>
      </c>
      <c r="M59">
        <v>2.9565273126819255E-3</v>
      </c>
      <c r="N59">
        <v>1.8928826707024945E-2</v>
      </c>
      <c r="O59">
        <v>6.1897002749968979E-3</v>
      </c>
    </row>
    <row r="60" spans="1:15" x14ac:dyDescent="0.25">
      <c r="A60" s="8" t="s">
        <v>817</v>
      </c>
      <c r="C60" t="s">
        <v>845</v>
      </c>
      <c r="D60" t="s">
        <v>827</v>
      </c>
      <c r="G60">
        <v>2.800479380512284E-2</v>
      </c>
      <c r="H60">
        <v>4.0530369225962565E-2</v>
      </c>
      <c r="I60">
        <v>0.90106983367363347</v>
      </c>
      <c r="J60">
        <v>0.86592140949599072</v>
      </c>
      <c r="K60">
        <v>0.74502017476037219</v>
      </c>
      <c r="L60">
        <v>0.22547592354925125</v>
      </c>
      <c r="M60">
        <v>0</v>
      </c>
      <c r="N60">
        <v>0</v>
      </c>
      <c r="O60">
        <v>0</v>
      </c>
    </row>
    <row r="61" spans="1:15" x14ac:dyDescent="0.25">
      <c r="A61" s="8"/>
      <c r="C61" t="s">
        <v>845</v>
      </c>
      <c r="D61" t="s">
        <v>828</v>
      </c>
      <c r="G61">
        <v>2.159147184207583E-2</v>
      </c>
      <c r="H61">
        <v>3.0628897067291232E-3</v>
      </c>
      <c r="I61">
        <v>1.9588746249077249E-2</v>
      </c>
      <c r="J61">
        <v>3.3476900379203568E-2</v>
      </c>
      <c r="K61">
        <v>1.0951462690380418E-2</v>
      </c>
      <c r="L61">
        <v>0.19741054339140898</v>
      </c>
      <c r="M61">
        <v>0</v>
      </c>
      <c r="N61">
        <v>0</v>
      </c>
      <c r="O6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F86F2-8514-4FE3-B5E9-40EBCE41A54B}">
  <dimension ref="A1:S61"/>
  <sheetViews>
    <sheetView workbookViewId="0"/>
  </sheetViews>
  <sheetFormatPr defaultRowHeight="15" x14ac:dyDescent="0.25"/>
  <cols>
    <col min="18" max="18" width="40.28515625" customWidth="1"/>
  </cols>
  <sheetData>
    <row r="1" spans="1:19" x14ac:dyDescent="0.25">
      <c r="A1" s="60" t="s">
        <v>6111</v>
      </c>
      <c r="B1" s="3"/>
      <c r="C1" s="3"/>
      <c r="D1" s="3"/>
      <c r="E1" s="3"/>
      <c r="F1" s="3"/>
      <c r="G1" s="3"/>
    </row>
    <row r="2" spans="1:19" x14ac:dyDescent="0.25">
      <c r="A2" s="8" t="s">
        <v>840</v>
      </c>
      <c r="C2" t="s">
        <v>841</v>
      </c>
      <c r="E2">
        <v>0</v>
      </c>
      <c r="F2">
        <v>1.9500000000698492</v>
      </c>
      <c r="G2">
        <v>3.1333333334187046</v>
      </c>
      <c r="H2">
        <v>4.1666666666278616</v>
      </c>
      <c r="I2">
        <v>4.8333333333721384</v>
      </c>
      <c r="J2">
        <v>5.71666666661622</v>
      </c>
      <c r="K2">
        <v>6.7000000000116415</v>
      </c>
      <c r="L2">
        <v>7.6166666666977108</v>
      </c>
      <c r="M2">
        <v>9.0833333334303461</v>
      </c>
      <c r="N2">
        <v>10.366666666755918</v>
      </c>
      <c r="O2">
        <v>11.033333333325572</v>
      </c>
      <c r="P2">
        <v>27.683333333290648</v>
      </c>
    </row>
    <row r="3" spans="1:19" x14ac:dyDescent="0.25">
      <c r="A3" s="10"/>
    </row>
    <row r="4" spans="1:19" x14ac:dyDescent="0.25">
      <c r="A4" s="8" t="s">
        <v>842</v>
      </c>
      <c r="C4" t="s">
        <v>843</v>
      </c>
      <c r="D4" t="s">
        <v>844</v>
      </c>
      <c r="E4" s="7">
        <v>3.9781203381402284E-3</v>
      </c>
      <c r="F4" s="7">
        <v>1.7238521465274326E-2</v>
      </c>
      <c r="G4" s="7">
        <v>5.834576495939002E-2</v>
      </c>
      <c r="H4" s="7">
        <v>0.21216641803414554</v>
      </c>
      <c r="I4" s="7">
        <v>0.37626388198242999</v>
      </c>
      <c r="J4" s="7">
        <v>0.4458809878998839</v>
      </c>
      <c r="K4">
        <v>0.7823636665009116</v>
      </c>
      <c r="L4" s="7">
        <v>1.0343112879164595</v>
      </c>
      <c r="M4" s="7">
        <v>1.4089176197579976</v>
      </c>
      <c r="N4" s="7">
        <v>1.9227581634344437</v>
      </c>
      <c r="O4" s="7">
        <v>1.6045085363832254</v>
      </c>
      <c r="P4" s="7">
        <v>1.6011934361014422</v>
      </c>
      <c r="S4" s="7"/>
    </row>
    <row r="5" spans="1:19" x14ac:dyDescent="0.25">
      <c r="A5" s="8"/>
      <c r="C5" t="s">
        <v>843</v>
      </c>
      <c r="D5" t="s">
        <v>836</v>
      </c>
      <c r="E5" s="7">
        <v>0</v>
      </c>
      <c r="F5" s="7">
        <v>2.8709610601174817E-3</v>
      </c>
      <c r="G5" s="7">
        <v>8.8442377403972396E-3</v>
      </c>
      <c r="H5" s="7">
        <v>2.2967688480939847E-2</v>
      </c>
      <c r="I5" s="7">
        <v>2.7387223009876217E-2</v>
      </c>
      <c r="J5" s="7">
        <v>6.0153314475796971E-2</v>
      </c>
      <c r="K5">
        <v>0.1178143918045209</v>
      </c>
      <c r="L5" s="7">
        <v>0.12058036452493422</v>
      </c>
      <c r="M5" s="7">
        <v>0.22378768548632741</v>
      </c>
      <c r="N5" s="7">
        <v>0.40057880886635072</v>
      </c>
      <c r="O5" s="7">
        <v>0.28709610601174851</v>
      </c>
      <c r="P5" s="7">
        <v>0.62923188304855937</v>
      </c>
      <c r="S5" s="7"/>
    </row>
    <row r="6" spans="1:19" x14ac:dyDescent="0.25">
      <c r="A6" s="8" t="s">
        <v>826</v>
      </c>
      <c r="C6" t="s">
        <v>845</v>
      </c>
      <c r="D6" t="s">
        <v>827</v>
      </c>
      <c r="E6">
        <v>24.306876683343525</v>
      </c>
      <c r="F6">
        <v>24.535456086805553</v>
      </c>
      <c r="G6">
        <v>24.70025213936027</v>
      </c>
      <c r="H6">
        <v>25.332897910114053</v>
      </c>
      <c r="I6">
        <v>24.566388373547348</v>
      </c>
      <c r="J6">
        <v>24.038520972397095</v>
      </c>
      <c r="K6">
        <v>26.402944553676551</v>
      </c>
      <c r="L6">
        <v>26.777155122787782</v>
      </c>
      <c r="M6">
        <v>26.286659475635922</v>
      </c>
      <c r="N6">
        <v>25.879225660976413</v>
      </c>
      <c r="O6">
        <v>24.551374462724898</v>
      </c>
    </row>
    <row r="7" spans="1:19" x14ac:dyDescent="0.25">
      <c r="A7" s="8"/>
      <c r="C7" t="s">
        <v>845</v>
      </c>
      <c r="D7" t="s">
        <v>828</v>
      </c>
      <c r="E7">
        <v>0.38226619830467146</v>
      </c>
      <c r="F7">
        <v>4.7381101575122191</v>
      </c>
      <c r="G7">
        <v>0.17011919720697208</v>
      </c>
      <c r="H7">
        <v>3.8333598930268535</v>
      </c>
      <c r="I7">
        <v>1.8518731363118393</v>
      </c>
      <c r="J7">
        <v>4.5449726955601495</v>
      </c>
      <c r="K7">
        <v>1.9690684370614502</v>
      </c>
      <c r="L7">
        <v>0.65969176217100012</v>
      </c>
      <c r="M7">
        <v>1.284150989605634</v>
      </c>
      <c r="N7">
        <v>0.31608494326931003</v>
      </c>
      <c r="O7" t="e">
        <v>#DIV/0!</v>
      </c>
    </row>
    <row r="8" spans="1:19" x14ac:dyDescent="0.25">
      <c r="A8" s="8" t="s">
        <v>32</v>
      </c>
      <c r="C8" t="s">
        <v>845</v>
      </c>
      <c r="D8" t="s">
        <v>827</v>
      </c>
      <c r="E8">
        <v>3.1585241716617212</v>
      </c>
      <c r="F8">
        <v>3.1876547253781999</v>
      </c>
      <c r="G8">
        <v>3.1917971525877165</v>
      </c>
      <c r="M8" s="39">
        <v>0.73644082677138922</v>
      </c>
      <c r="N8">
        <v>1.6776685057738838E-2</v>
      </c>
      <c r="O8">
        <v>0</v>
      </c>
      <c r="P8">
        <v>9.1847213025492633E-2</v>
      </c>
      <c r="Q8" s="39"/>
    </row>
    <row r="9" spans="1:19" x14ac:dyDescent="0.25">
      <c r="A9" s="8"/>
      <c r="C9" t="s">
        <v>845</v>
      </c>
      <c r="D9" t="s">
        <v>828</v>
      </c>
      <c r="E9">
        <v>2.8403402992603608E-2</v>
      </c>
      <c r="F9">
        <v>3.4753750140342356E-2</v>
      </c>
      <c r="G9">
        <v>3.4095935786376583E-2</v>
      </c>
      <c r="M9" s="39">
        <v>0.34582758756277077</v>
      </c>
      <c r="N9">
        <v>2.9058070902585272E-2</v>
      </c>
      <c r="O9">
        <v>0</v>
      </c>
      <c r="P9">
        <v>1.8576598556962566E-2</v>
      </c>
      <c r="Q9" s="39"/>
    </row>
    <row r="10" spans="1:19" x14ac:dyDescent="0.25">
      <c r="A10" s="8" t="s">
        <v>5896</v>
      </c>
      <c r="C10" t="s">
        <v>845</v>
      </c>
      <c r="D10" t="s">
        <v>827</v>
      </c>
      <c r="E10">
        <v>0</v>
      </c>
      <c r="F10">
        <v>0</v>
      </c>
      <c r="G10">
        <v>0</v>
      </c>
      <c r="M10" s="39">
        <v>3.8781420098083566E-8</v>
      </c>
      <c r="N10">
        <v>9.5182732853010915E-8</v>
      </c>
      <c r="O10">
        <v>1.1801432424465091E-7</v>
      </c>
      <c r="P10">
        <v>1.8694332335241533E-7</v>
      </c>
      <c r="Q10" s="39"/>
    </row>
    <row r="11" spans="1:19" x14ac:dyDescent="0.25">
      <c r="A11" s="8"/>
      <c r="C11" t="s">
        <v>845</v>
      </c>
      <c r="D11" t="s">
        <v>828</v>
      </c>
      <c r="E11">
        <v>0</v>
      </c>
      <c r="F11">
        <v>0</v>
      </c>
      <c r="G11">
        <v>0</v>
      </c>
      <c r="M11" s="39">
        <v>3.8051606119273941E-8</v>
      </c>
      <c r="N11">
        <v>2.9844864142841906E-8</v>
      </c>
      <c r="O11">
        <v>2.0394535423873547E-8</v>
      </c>
      <c r="P11">
        <v>1.1033486724166967E-7</v>
      </c>
      <c r="Q11" s="39"/>
    </row>
    <row r="12" spans="1:19" x14ac:dyDescent="0.25">
      <c r="A12" s="8" t="s">
        <v>830</v>
      </c>
      <c r="C12" t="s">
        <v>845</v>
      </c>
      <c r="D12" t="s">
        <v>827</v>
      </c>
      <c r="E12">
        <v>24.69904435708029</v>
      </c>
      <c r="F12">
        <v>24.946696937541979</v>
      </c>
      <c r="G12">
        <v>24.792371051680689</v>
      </c>
      <c r="H12">
        <v>20.958861813565541</v>
      </c>
      <c r="I12">
        <v>18.508703005923827</v>
      </c>
      <c r="J12">
        <v>15.955278948781254</v>
      </c>
      <c r="K12">
        <v>15.23663073707729</v>
      </c>
      <c r="L12">
        <v>31.169887800361838</v>
      </c>
      <c r="M12">
        <v>32.576688138966816</v>
      </c>
      <c r="N12">
        <v>36.222689278151186</v>
      </c>
      <c r="O12">
        <v>0.58500507261370926</v>
      </c>
    </row>
    <row r="13" spans="1:19" x14ac:dyDescent="0.25">
      <c r="A13" s="8"/>
      <c r="C13" t="s">
        <v>845</v>
      </c>
      <c r="D13" t="s">
        <v>828</v>
      </c>
      <c r="E13">
        <v>0.18809588261001162</v>
      </c>
      <c r="F13">
        <v>4.7476715398516145</v>
      </c>
      <c r="G13">
        <v>0.16815464468937624</v>
      </c>
      <c r="H13">
        <v>4.0163951331851129</v>
      </c>
      <c r="I13">
        <v>10.441184529171727</v>
      </c>
      <c r="J13">
        <v>13.711830751592704</v>
      </c>
      <c r="K13">
        <v>13.089244084280597</v>
      </c>
      <c r="L13">
        <v>9.4146006068811552</v>
      </c>
      <c r="M13">
        <v>2.2402758355565777</v>
      </c>
      <c r="N13">
        <v>1.8468540433477383</v>
      </c>
      <c r="O13">
        <v>0.82732210774736492</v>
      </c>
    </row>
    <row r="14" spans="1:19" x14ac:dyDescent="0.25">
      <c r="A14" s="8" t="s">
        <v>829</v>
      </c>
      <c r="C14" t="s">
        <v>845</v>
      </c>
      <c r="D14" t="s">
        <v>827</v>
      </c>
      <c r="E14">
        <v>25.813836304346598</v>
      </c>
      <c r="F14">
        <v>26.028164527924808</v>
      </c>
      <c r="G14">
        <v>26.130627212430731</v>
      </c>
      <c r="H14">
        <v>27.203603002247679</v>
      </c>
      <c r="I14">
        <v>21.430042260063505</v>
      </c>
      <c r="J14">
        <v>25.429408710547357</v>
      </c>
      <c r="K14">
        <v>24.686338067244897</v>
      </c>
      <c r="L14">
        <v>19.545421503360622</v>
      </c>
      <c r="M14">
        <v>14.574491747183197</v>
      </c>
      <c r="N14">
        <v>9.5162893570418241</v>
      </c>
      <c r="O14">
        <v>0</v>
      </c>
    </row>
    <row r="15" spans="1:19" x14ac:dyDescent="0.25">
      <c r="A15" s="8"/>
      <c r="C15" t="s">
        <v>845</v>
      </c>
      <c r="D15" t="s">
        <v>828</v>
      </c>
      <c r="E15">
        <v>0.31946189309541473</v>
      </c>
      <c r="F15">
        <v>4.6104925587750953</v>
      </c>
      <c r="G15">
        <v>0.38404237518065881</v>
      </c>
      <c r="H15">
        <v>3.956306109053239</v>
      </c>
      <c r="I15">
        <v>8.2203344422213434</v>
      </c>
      <c r="J15">
        <v>1.3830602124133502</v>
      </c>
      <c r="K15">
        <v>3.8884671713963623</v>
      </c>
      <c r="L15">
        <v>3.389864579948088</v>
      </c>
      <c r="M15">
        <v>4.4859438767219508</v>
      </c>
      <c r="N15">
        <v>4.2456174416505421</v>
      </c>
      <c r="O15">
        <v>0</v>
      </c>
    </row>
    <row r="16" spans="1:19" x14ac:dyDescent="0.25">
      <c r="A16" s="8" t="s">
        <v>846</v>
      </c>
      <c r="C16" t="s">
        <v>845</v>
      </c>
      <c r="D16" t="s">
        <v>827</v>
      </c>
      <c r="E16">
        <v>0</v>
      </c>
      <c r="F16">
        <v>0</v>
      </c>
      <c r="G16">
        <v>0</v>
      </c>
      <c r="H16">
        <v>0</v>
      </c>
      <c r="I16">
        <v>4.7584864478636062</v>
      </c>
      <c r="J16">
        <v>22.606249514304633</v>
      </c>
      <c r="K16">
        <v>6.9045149127180419E-2</v>
      </c>
      <c r="L16">
        <v>0</v>
      </c>
      <c r="M16">
        <v>0.2130290325336146</v>
      </c>
      <c r="N16">
        <v>0.69149042859510657</v>
      </c>
      <c r="O16">
        <v>2.8759239183603694E-2</v>
      </c>
    </row>
    <row r="17" spans="1:15" x14ac:dyDescent="0.25">
      <c r="A17" s="8"/>
      <c r="C17" t="s">
        <v>845</v>
      </c>
      <c r="D17" t="s">
        <v>828</v>
      </c>
      <c r="E17">
        <v>0</v>
      </c>
      <c r="F17">
        <v>0</v>
      </c>
      <c r="G17">
        <v>0</v>
      </c>
      <c r="H17">
        <v>0</v>
      </c>
      <c r="I17">
        <v>10.640299167434533</v>
      </c>
      <c r="J17">
        <v>39.155172727354874</v>
      </c>
      <c r="K17">
        <v>0.11958970630444642</v>
      </c>
      <c r="L17">
        <v>0</v>
      </c>
      <c r="M17">
        <v>0.36897710783546378</v>
      </c>
      <c r="N17">
        <v>0.43157850457965125</v>
      </c>
      <c r="O17">
        <v>4.0671706096984082E-2</v>
      </c>
    </row>
    <row r="18" spans="1:15" x14ac:dyDescent="0.25">
      <c r="A18" s="8" t="s">
        <v>831</v>
      </c>
      <c r="C18" t="s">
        <v>845</v>
      </c>
      <c r="D18" t="s">
        <v>827</v>
      </c>
      <c r="E18">
        <v>24.829503675133335</v>
      </c>
      <c r="F18">
        <v>25.056970671040983</v>
      </c>
      <c r="G18">
        <v>25.075807192998926</v>
      </c>
      <c r="H18">
        <v>25.10802888557739</v>
      </c>
      <c r="I18">
        <v>18.88570679891788</v>
      </c>
      <c r="J18">
        <v>14.709310595280678</v>
      </c>
      <c r="K18">
        <v>17.790453085618566</v>
      </c>
      <c r="L18">
        <v>13.092397278454976</v>
      </c>
      <c r="M18">
        <v>5.8711760626461755</v>
      </c>
      <c r="N18">
        <v>2.008195053710343</v>
      </c>
      <c r="O18">
        <v>6.739028683431926E-2</v>
      </c>
    </row>
    <row r="19" spans="1:15" x14ac:dyDescent="0.25">
      <c r="A19" s="8"/>
      <c r="C19" t="s">
        <v>845</v>
      </c>
      <c r="D19" t="s">
        <v>828</v>
      </c>
      <c r="E19">
        <v>0.30261337654725312</v>
      </c>
      <c r="F19">
        <v>4.4443604509619243</v>
      </c>
      <c r="G19">
        <v>0.38145207670721393</v>
      </c>
      <c r="H19">
        <v>3.8110330490291218</v>
      </c>
      <c r="I19">
        <v>10.598212941056573</v>
      </c>
      <c r="J19">
        <v>12.745379050922889</v>
      </c>
      <c r="K19">
        <v>2.2074793304268283</v>
      </c>
      <c r="L19">
        <v>5.8302813193052359</v>
      </c>
      <c r="M19">
        <v>5.9073652723483816</v>
      </c>
      <c r="N19">
        <v>3.3334114272739765</v>
      </c>
      <c r="O19">
        <v>9.5304257613307311E-2</v>
      </c>
    </row>
    <row r="20" spans="1:15" x14ac:dyDescent="0.25">
      <c r="A20" s="8" t="s">
        <v>847</v>
      </c>
      <c r="C20" t="s">
        <v>845</v>
      </c>
      <c r="D20" t="s">
        <v>827</v>
      </c>
      <c r="E20">
        <v>0.4483047871488941</v>
      </c>
      <c r="F20">
        <v>0.40677028266237586</v>
      </c>
      <c r="G20">
        <v>0.33864739468640798</v>
      </c>
      <c r="H20">
        <v>0.41235015016093718</v>
      </c>
      <c r="I20">
        <v>0.33751600368698181</v>
      </c>
      <c r="J20">
        <v>0.33868167962089968</v>
      </c>
      <c r="K20">
        <v>0.54612165961054571</v>
      </c>
      <c r="L20">
        <v>0</v>
      </c>
      <c r="M20">
        <v>0.11887790473136382</v>
      </c>
      <c r="N20">
        <v>0</v>
      </c>
      <c r="O20">
        <v>0</v>
      </c>
    </row>
    <row r="21" spans="1:15" x14ac:dyDescent="0.25">
      <c r="A21" s="8"/>
      <c r="C21" t="s">
        <v>845</v>
      </c>
      <c r="D21" t="s">
        <v>828</v>
      </c>
      <c r="E21">
        <v>4.7181331446043952E-2</v>
      </c>
      <c r="F21">
        <v>0.11147669165836604</v>
      </c>
      <c r="G21">
        <v>5.9929101216842418E-2</v>
      </c>
      <c r="H21">
        <v>2.9774102663436337E-2</v>
      </c>
      <c r="I21">
        <v>9.8122496312028767E-2</v>
      </c>
      <c r="J21">
        <v>0.12638739619703857</v>
      </c>
      <c r="K21">
        <v>0.42674260900938848</v>
      </c>
      <c r="L21">
        <v>0</v>
      </c>
      <c r="M21">
        <v>0.20590257089205474</v>
      </c>
      <c r="N21">
        <v>0</v>
      </c>
      <c r="O21">
        <v>0</v>
      </c>
    </row>
    <row r="22" spans="1:15" x14ac:dyDescent="0.25">
      <c r="A22" s="8" t="s">
        <v>805</v>
      </c>
      <c r="C22" t="s">
        <v>845</v>
      </c>
      <c r="D22" t="s">
        <v>827</v>
      </c>
      <c r="E22">
        <v>0.5850559882526839</v>
      </c>
      <c r="F22">
        <v>0.59994929561103894</v>
      </c>
      <c r="G22">
        <v>0.53367479129167505</v>
      </c>
      <c r="I22">
        <v>0.15576056699578442</v>
      </c>
      <c r="J22">
        <v>0</v>
      </c>
      <c r="K22">
        <v>0</v>
      </c>
      <c r="L22">
        <v>0</v>
      </c>
      <c r="M22">
        <v>0</v>
      </c>
      <c r="N22">
        <v>0</v>
      </c>
      <c r="O22">
        <v>0</v>
      </c>
    </row>
    <row r="23" spans="1:15" x14ac:dyDescent="0.25">
      <c r="A23" s="8"/>
      <c r="C23" t="s">
        <v>845</v>
      </c>
      <c r="D23" t="s">
        <v>828</v>
      </c>
      <c r="E23">
        <v>1.085403072782674E-2</v>
      </c>
      <c r="F23">
        <v>7.3403851357392913E-2</v>
      </c>
      <c r="G23">
        <v>7.2206984848000325E-2</v>
      </c>
      <c r="H23">
        <v>1.1551637723193993E-2</v>
      </c>
      <c r="I23">
        <v>1.965715806405199E-2</v>
      </c>
      <c r="J23">
        <v>0</v>
      </c>
      <c r="K23">
        <v>0</v>
      </c>
      <c r="L23">
        <v>0</v>
      </c>
      <c r="M23">
        <v>0</v>
      </c>
      <c r="N23">
        <v>0</v>
      </c>
      <c r="O23">
        <v>0</v>
      </c>
    </row>
    <row r="24" spans="1:15" x14ac:dyDescent="0.25">
      <c r="A24" s="8" t="s">
        <v>808</v>
      </c>
      <c r="C24" t="s">
        <v>845</v>
      </c>
      <c r="D24" t="s">
        <v>827</v>
      </c>
      <c r="E24">
        <v>0.77302890802413504</v>
      </c>
      <c r="F24">
        <v>0.82994593340807443</v>
      </c>
      <c r="G24">
        <v>0.79063820890671355</v>
      </c>
      <c r="H24">
        <v>0.59619292886097497</v>
      </c>
      <c r="I24">
        <v>0.34943893365692308</v>
      </c>
      <c r="J24">
        <v>5.6842836795355789E-3</v>
      </c>
      <c r="K24">
        <v>1.1675420304517216E-2</v>
      </c>
      <c r="L24">
        <v>3.5440151151608847E-2</v>
      </c>
      <c r="M24">
        <v>4.8704222370892426E-2</v>
      </c>
      <c r="N24">
        <v>4.7778599480556537E-2</v>
      </c>
      <c r="O24">
        <v>2.2373038017027863E-2</v>
      </c>
    </row>
    <row r="25" spans="1:15" x14ac:dyDescent="0.25">
      <c r="A25" s="8"/>
      <c r="C25" t="s">
        <v>845</v>
      </c>
      <c r="D25" t="s">
        <v>828</v>
      </c>
      <c r="E25">
        <v>1.6159923025942973E-2</v>
      </c>
      <c r="F25">
        <v>8.4880670361119834E-2</v>
      </c>
      <c r="G25">
        <v>0.11306062841974072</v>
      </c>
      <c r="H25">
        <v>1.8755549190391737E-2</v>
      </c>
      <c r="I25">
        <v>3.7834098033797364E-2</v>
      </c>
      <c r="J25">
        <v>9.8454681375901888E-3</v>
      </c>
      <c r="K25">
        <v>2.0222421167145111E-2</v>
      </c>
      <c r="L25">
        <v>1.3584157765967846E-2</v>
      </c>
      <c r="M25">
        <v>7.8609217976369234E-3</v>
      </c>
      <c r="N25">
        <v>1.1588028132003016E-2</v>
      </c>
      <c r="O25">
        <v>2.3864027637792575E-2</v>
      </c>
    </row>
    <row r="26" spans="1:15" x14ac:dyDescent="0.25">
      <c r="A26" s="8" t="s">
        <v>807</v>
      </c>
      <c r="C26" t="s">
        <v>845</v>
      </c>
      <c r="D26" t="s">
        <v>827</v>
      </c>
      <c r="E26">
        <v>1.8247354522795896</v>
      </c>
      <c r="F26">
        <v>1.9003342796746516</v>
      </c>
      <c r="G26">
        <v>1.9424996314952241</v>
      </c>
      <c r="H26">
        <v>1.5759288285935904</v>
      </c>
      <c r="I26">
        <v>1.0166018233796414</v>
      </c>
      <c r="J26">
        <v>0</v>
      </c>
      <c r="K26">
        <v>0</v>
      </c>
      <c r="L26">
        <v>0</v>
      </c>
      <c r="M26">
        <v>0</v>
      </c>
      <c r="N26">
        <v>0</v>
      </c>
      <c r="O26">
        <v>0</v>
      </c>
    </row>
    <row r="27" spans="1:15" x14ac:dyDescent="0.25">
      <c r="A27" s="8"/>
      <c r="C27" t="s">
        <v>845</v>
      </c>
      <c r="D27" t="s">
        <v>828</v>
      </c>
      <c r="E27">
        <v>2.9567512774841272E-2</v>
      </c>
      <c r="F27">
        <v>0.28756869371829169</v>
      </c>
      <c r="G27">
        <v>0.27863516540654443</v>
      </c>
      <c r="H27">
        <v>3.2151962107569133E-2</v>
      </c>
      <c r="I27">
        <v>0.1558301708861532</v>
      </c>
      <c r="J27">
        <v>0</v>
      </c>
      <c r="K27">
        <v>0</v>
      </c>
      <c r="L27">
        <v>0</v>
      </c>
      <c r="M27">
        <v>0</v>
      </c>
      <c r="N27">
        <v>0</v>
      </c>
      <c r="O27">
        <v>0</v>
      </c>
    </row>
    <row r="28" spans="1:15" x14ac:dyDescent="0.25">
      <c r="A28" s="8" t="s">
        <v>812</v>
      </c>
      <c r="C28" t="s">
        <v>845</v>
      </c>
      <c r="D28" t="s">
        <v>827</v>
      </c>
      <c r="E28">
        <v>0.89920195006988468</v>
      </c>
      <c r="F28">
        <v>0.93941711261347649</v>
      </c>
      <c r="G28">
        <v>0.95108660017637592</v>
      </c>
      <c r="H28">
        <v>0.7994382317285037</v>
      </c>
      <c r="I28">
        <v>0.72822786655373262</v>
      </c>
      <c r="J28">
        <v>0.56792044764425953</v>
      </c>
      <c r="K28">
        <v>0.37745678585046466</v>
      </c>
      <c r="L28">
        <v>0.21461271684760141</v>
      </c>
      <c r="M28">
        <v>2.6918121596373055E-2</v>
      </c>
      <c r="N28">
        <v>0</v>
      </c>
      <c r="O28">
        <v>0</v>
      </c>
    </row>
    <row r="29" spans="1:15" x14ac:dyDescent="0.25">
      <c r="A29" s="8"/>
      <c r="C29" t="s">
        <v>845</v>
      </c>
      <c r="D29" t="s">
        <v>828</v>
      </c>
      <c r="E29">
        <v>1.7279300652247455E-2</v>
      </c>
      <c r="F29">
        <v>0.12532354052481065</v>
      </c>
      <c r="G29">
        <v>0.12942938933601345</v>
      </c>
      <c r="H29">
        <v>9.3710806851276685E-3</v>
      </c>
      <c r="I29">
        <v>1.0417815463731963E-2</v>
      </c>
      <c r="J29">
        <v>4.4849076043410159E-2</v>
      </c>
      <c r="K29">
        <v>6.9512494017254692E-2</v>
      </c>
      <c r="L29">
        <v>9.4537824916897301E-2</v>
      </c>
      <c r="M29">
        <v>4.6623554249235186E-2</v>
      </c>
      <c r="N29">
        <v>0</v>
      </c>
      <c r="O29">
        <v>0</v>
      </c>
    </row>
    <row r="30" spans="1:15" x14ac:dyDescent="0.25">
      <c r="A30" s="8" t="s">
        <v>806</v>
      </c>
      <c r="C30" t="s">
        <v>845</v>
      </c>
      <c r="D30" t="s">
        <v>827</v>
      </c>
      <c r="E30">
        <v>0.62698199234814778</v>
      </c>
      <c r="F30">
        <v>0.60799559675419657</v>
      </c>
      <c r="G30">
        <v>0.50241837918253174</v>
      </c>
      <c r="H30">
        <v>0.20615672143384312</v>
      </c>
      <c r="I30">
        <v>0</v>
      </c>
      <c r="J30">
        <v>0</v>
      </c>
      <c r="K30">
        <v>0</v>
      </c>
      <c r="L30">
        <v>0</v>
      </c>
      <c r="M30">
        <v>0</v>
      </c>
      <c r="N30">
        <v>0</v>
      </c>
      <c r="O30">
        <v>0</v>
      </c>
    </row>
    <row r="31" spans="1:15" x14ac:dyDescent="0.25">
      <c r="A31" s="8"/>
      <c r="C31" t="s">
        <v>845</v>
      </c>
      <c r="D31" t="s">
        <v>828</v>
      </c>
      <c r="E31">
        <v>1.235546840193847E-2</v>
      </c>
      <c r="F31">
        <v>7.1219519212047E-2</v>
      </c>
      <c r="G31">
        <v>6.4913574333474652E-2</v>
      </c>
      <c r="H31">
        <v>2.1454214342686247E-2</v>
      </c>
      <c r="I31">
        <v>0</v>
      </c>
      <c r="J31">
        <v>0</v>
      </c>
      <c r="K31">
        <v>0</v>
      </c>
      <c r="L31">
        <v>0</v>
      </c>
      <c r="M31">
        <v>0</v>
      </c>
      <c r="N31">
        <v>0</v>
      </c>
      <c r="O31">
        <v>0</v>
      </c>
    </row>
    <row r="32" spans="1:15" x14ac:dyDescent="0.25">
      <c r="A32" s="8" t="s">
        <v>816</v>
      </c>
      <c r="C32" t="s">
        <v>845</v>
      </c>
      <c r="D32" t="s">
        <v>827</v>
      </c>
      <c r="E32">
        <v>0.45014924170195542</v>
      </c>
      <c r="F32">
        <v>0.48400250500225184</v>
      </c>
      <c r="G32">
        <v>0.49948157450974895</v>
      </c>
      <c r="H32">
        <v>0.44107467703678344</v>
      </c>
      <c r="I32">
        <v>0.41269168888714125</v>
      </c>
      <c r="J32">
        <v>0.396716041952486</v>
      </c>
      <c r="K32">
        <v>0.37011946188247874</v>
      </c>
      <c r="L32">
        <v>0.34747218315842349</v>
      </c>
      <c r="M32">
        <v>0.28942814000885653</v>
      </c>
      <c r="N32">
        <v>0.21145746511122768</v>
      </c>
      <c r="O32">
        <v>7.1941258521812407E-2</v>
      </c>
    </row>
    <row r="33" spans="1:15" x14ac:dyDescent="0.25">
      <c r="A33" s="8"/>
      <c r="C33" t="s">
        <v>845</v>
      </c>
      <c r="D33" t="s">
        <v>828</v>
      </c>
      <c r="E33">
        <v>9.2460057588657999E-3</v>
      </c>
      <c r="F33">
        <v>4.9978767926645233E-2</v>
      </c>
      <c r="G33">
        <v>8.640019727382546E-2</v>
      </c>
      <c r="H33">
        <v>1.5430693100067576E-2</v>
      </c>
      <c r="I33">
        <v>5.4569687651658391E-3</v>
      </c>
      <c r="J33">
        <v>1.3728006130364305E-2</v>
      </c>
      <c r="K33">
        <v>1.179698154705725E-2</v>
      </c>
      <c r="L33">
        <v>1.310826038509505E-2</v>
      </c>
      <c r="M33">
        <v>3.958699637727689E-2</v>
      </c>
      <c r="N33">
        <v>5.8602264369518833E-2</v>
      </c>
      <c r="O33">
        <v>0.12460591492022656</v>
      </c>
    </row>
    <row r="34" spans="1:15" x14ac:dyDescent="0.25">
      <c r="A34" s="8" t="s">
        <v>819</v>
      </c>
      <c r="C34" t="s">
        <v>845</v>
      </c>
      <c r="D34" t="s">
        <v>827</v>
      </c>
      <c r="E34">
        <v>0.89516067148210665</v>
      </c>
      <c r="F34">
        <v>0.9502493136304162</v>
      </c>
      <c r="G34">
        <v>0.95594293140958531</v>
      </c>
      <c r="H34">
        <v>0.82835440776417768</v>
      </c>
      <c r="I34">
        <v>0.78411442623935501</v>
      </c>
      <c r="J34">
        <v>0.6842857824839278</v>
      </c>
      <c r="K34">
        <v>0.54742010963538157</v>
      </c>
      <c r="L34">
        <v>0.38454921584591567</v>
      </c>
      <c r="M34">
        <v>0</v>
      </c>
      <c r="N34">
        <v>0</v>
      </c>
      <c r="O34">
        <v>1.3956946884155745E-2</v>
      </c>
    </row>
    <row r="35" spans="1:15" x14ac:dyDescent="0.25">
      <c r="A35" s="8"/>
      <c r="C35" t="s">
        <v>845</v>
      </c>
      <c r="D35" t="s">
        <v>828</v>
      </c>
      <c r="E35">
        <v>1.909586764046102E-2</v>
      </c>
      <c r="F35">
        <v>0.11111211979656779</v>
      </c>
      <c r="G35">
        <v>0.13242123455820176</v>
      </c>
      <c r="H35">
        <v>1.5240741775837598E-2</v>
      </c>
      <c r="I35">
        <v>1.3365087548029763E-3</v>
      </c>
      <c r="J35">
        <v>3.8794786786005481E-2</v>
      </c>
      <c r="K35">
        <v>5.900831028286805E-2</v>
      </c>
      <c r="L35">
        <v>0.10256809059306393</v>
      </c>
      <c r="M35">
        <v>0</v>
      </c>
      <c r="N35">
        <v>0</v>
      </c>
      <c r="O35">
        <v>2.4174141121897884E-2</v>
      </c>
    </row>
    <row r="36" spans="1:15" x14ac:dyDescent="0.25">
      <c r="A36" s="8" t="s">
        <v>813</v>
      </c>
      <c r="C36" t="s">
        <v>845</v>
      </c>
      <c r="D36" t="s">
        <v>827</v>
      </c>
      <c r="E36">
        <v>1.3951939987006996</v>
      </c>
      <c r="F36">
        <v>1.489526945911509</v>
      </c>
      <c r="G36">
        <v>1.5142616029230236</v>
      </c>
      <c r="H36">
        <v>1.3046524537043693</v>
      </c>
      <c r="I36">
        <v>1.2010642024496054</v>
      </c>
      <c r="J36">
        <v>0.88043707597495313</v>
      </c>
      <c r="K36">
        <v>0.45993643352743724</v>
      </c>
      <c r="L36">
        <v>3.880830175535669E-2</v>
      </c>
      <c r="M36">
        <v>0</v>
      </c>
      <c r="N36">
        <v>0</v>
      </c>
      <c r="O36">
        <v>0</v>
      </c>
    </row>
    <row r="37" spans="1:15" x14ac:dyDescent="0.25">
      <c r="A37" s="8"/>
      <c r="C37" t="s">
        <v>845</v>
      </c>
      <c r="D37" t="s">
        <v>828</v>
      </c>
      <c r="E37">
        <v>1.9034831616208923E-2</v>
      </c>
      <c r="F37">
        <v>0.16918822424509336</v>
      </c>
      <c r="G37">
        <v>0.21881360300793595</v>
      </c>
      <c r="H37">
        <v>1.7826621254570817E-2</v>
      </c>
      <c r="I37">
        <v>9.6980154489372042E-3</v>
      </c>
      <c r="J37">
        <v>2.9134510416637772E-2</v>
      </c>
      <c r="K37">
        <v>7.8772612287431099E-2</v>
      </c>
      <c r="L37">
        <v>6.7217950395742243E-2</v>
      </c>
      <c r="M37">
        <v>0</v>
      </c>
      <c r="N37">
        <v>0</v>
      </c>
      <c r="O37">
        <v>0</v>
      </c>
    </row>
    <row r="38" spans="1:15" x14ac:dyDescent="0.25">
      <c r="A38" s="8" t="s">
        <v>809</v>
      </c>
      <c r="C38" t="s">
        <v>845</v>
      </c>
      <c r="D38" t="s">
        <v>827</v>
      </c>
      <c r="E38">
        <v>0.89523202635122912</v>
      </c>
      <c r="F38">
        <v>0.94166292717855382</v>
      </c>
      <c r="G38">
        <v>0.93641296912106642</v>
      </c>
      <c r="H38">
        <v>0.76847598116500271</v>
      </c>
      <c r="I38">
        <v>0.66910177570269125</v>
      </c>
      <c r="J38">
        <v>0.43692653373096374</v>
      </c>
      <c r="K38">
        <v>0.13405558610414375</v>
      </c>
      <c r="L38">
        <v>1.7683694136093487E-2</v>
      </c>
      <c r="M38">
        <v>0</v>
      </c>
      <c r="N38">
        <v>0</v>
      </c>
      <c r="O38">
        <v>0</v>
      </c>
    </row>
    <row r="39" spans="1:15" x14ac:dyDescent="0.25">
      <c r="A39" s="8"/>
      <c r="C39" t="s">
        <v>845</v>
      </c>
      <c r="D39" t="s">
        <v>828</v>
      </c>
      <c r="E39">
        <v>1.6982942011370093E-2</v>
      </c>
      <c r="F39">
        <v>0.11474391600951776</v>
      </c>
      <c r="G39">
        <v>0.12534169844788989</v>
      </c>
      <c r="H39">
        <v>1.0835125519442384E-2</v>
      </c>
      <c r="I39">
        <v>9.5040754770266654E-3</v>
      </c>
      <c r="J39">
        <v>7.1383745057866488E-2</v>
      </c>
      <c r="K39">
        <v>0.10651631455845571</v>
      </c>
      <c r="L39">
        <v>3.0629056709221742E-2</v>
      </c>
      <c r="M39">
        <v>0</v>
      </c>
      <c r="N39">
        <v>0</v>
      </c>
      <c r="O39">
        <v>0</v>
      </c>
    </row>
    <row r="40" spans="1:15" x14ac:dyDescent="0.25">
      <c r="A40" s="8" t="s">
        <v>814</v>
      </c>
      <c r="C40" t="s">
        <v>845</v>
      </c>
      <c r="D40" t="s">
        <v>827</v>
      </c>
      <c r="E40">
        <v>0.44758977656176507</v>
      </c>
      <c r="F40">
        <v>0.48243074178492118</v>
      </c>
      <c r="G40">
        <v>0.49612464528177558</v>
      </c>
      <c r="H40">
        <v>0.44963011087930221</v>
      </c>
      <c r="I40">
        <v>0.43898974637722293</v>
      </c>
      <c r="J40">
        <v>0.42032596676665857</v>
      </c>
      <c r="K40">
        <v>0.39242369667417804</v>
      </c>
      <c r="L40">
        <v>0.36386668827037361</v>
      </c>
      <c r="M40">
        <v>0.30896733505400564</v>
      </c>
      <c r="N40">
        <v>0.24054134247143824</v>
      </c>
      <c r="O40">
        <v>0.14389212558242306</v>
      </c>
    </row>
    <row r="41" spans="1:15" x14ac:dyDescent="0.25">
      <c r="A41" s="8"/>
      <c r="C41" t="s">
        <v>845</v>
      </c>
      <c r="D41" t="s">
        <v>828</v>
      </c>
      <c r="E41">
        <v>5.9103792386848144E-3</v>
      </c>
      <c r="F41">
        <v>5.7053698828852077E-2</v>
      </c>
      <c r="G41">
        <v>7.0038969208340449E-2</v>
      </c>
      <c r="H41">
        <v>6.2738812314847162E-3</v>
      </c>
      <c r="I41">
        <v>4.2964374932557515E-3</v>
      </c>
      <c r="J41">
        <v>8.3202562781897263E-3</v>
      </c>
      <c r="K41">
        <v>9.0351699656528277E-3</v>
      </c>
      <c r="L41">
        <v>1.3239883258869196E-2</v>
      </c>
      <c r="M41">
        <v>2.7472506666488337E-2</v>
      </c>
      <c r="N41">
        <v>5.9065559288932645E-2</v>
      </c>
      <c r="O41">
        <v>0.11802344943969841</v>
      </c>
    </row>
    <row r="42" spans="1:15" x14ac:dyDescent="0.25">
      <c r="A42" s="8" t="s">
        <v>849</v>
      </c>
      <c r="C42" t="s">
        <v>845</v>
      </c>
      <c r="D42" t="s">
        <v>827</v>
      </c>
      <c r="E42">
        <v>0.23099503409295355</v>
      </c>
      <c r="F42">
        <v>0.2485577088609551</v>
      </c>
      <c r="G42">
        <v>0.26904982388403598</v>
      </c>
      <c r="H42">
        <v>0.24501044800120994</v>
      </c>
      <c r="I42">
        <v>0.22617993057585895</v>
      </c>
      <c r="J42">
        <v>0.22335607929360968</v>
      </c>
      <c r="K42">
        <v>0.21811442215953072</v>
      </c>
      <c r="L42">
        <v>0.20235386576704584</v>
      </c>
      <c r="M42">
        <v>0.17195993854359556</v>
      </c>
      <c r="N42">
        <v>0.14100093479335618</v>
      </c>
      <c r="O42">
        <v>0.11986068319240034</v>
      </c>
    </row>
    <row r="43" spans="1:15" x14ac:dyDescent="0.25">
      <c r="A43" s="8"/>
      <c r="C43" t="s">
        <v>845</v>
      </c>
      <c r="D43" t="s">
        <v>828</v>
      </c>
      <c r="E43">
        <v>5.5240495315883337E-3</v>
      </c>
      <c r="F43">
        <v>2.6026625054240599E-2</v>
      </c>
      <c r="G43">
        <v>6.6894187843819647E-2</v>
      </c>
      <c r="H43">
        <v>1.9667423900892936E-2</v>
      </c>
      <c r="I43">
        <v>5.7292651893350573E-4</v>
      </c>
      <c r="J43">
        <v>3.3258843023293377E-3</v>
      </c>
      <c r="K43">
        <v>2.1383725334027997E-3</v>
      </c>
      <c r="L43">
        <v>2.3600108787140773E-3</v>
      </c>
      <c r="M43">
        <v>7.947636540201539E-3</v>
      </c>
      <c r="N43">
        <v>1.5577179826260277E-2</v>
      </c>
      <c r="O43">
        <v>1.3171051718501643E-2</v>
      </c>
    </row>
    <row r="44" spans="1:15" x14ac:dyDescent="0.25">
      <c r="A44" s="8" t="s">
        <v>821</v>
      </c>
      <c r="C44" t="s">
        <v>845</v>
      </c>
      <c r="D44" t="s">
        <v>827</v>
      </c>
      <c r="E44">
        <v>0.89145705530501373</v>
      </c>
      <c r="F44">
        <v>0.96267111065051758</v>
      </c>
      <c r="G44">
        <v>0.97173379088400635</v>
      </c>
      <c r="H44">
        <v>0.84186115032138231</v>
      </c>
      <c r="I44">
        <v>0.79718636514895691</v>
      </c>
      <c r="J44">
        <v>0.70583411373045257</v>
      </c>
      <c r="K44">
        <v>0.61071651314683828</v>
      </c>
      <c r="L44">
        <v>0.5230342455469037</v>
      </c>
      <c r="M44">
        <v>0.34395657271806829</v>
      </c>
      <c r="N44">
        <v>0.1078983730696126</v>
      </c>
      <c r="O44">
        <v>6.7700288664293409E-2</v>
      </c>
    </row>
    <row r="45" spans="1:15" x14ac:dyDescent="0.25">
      <c r="A45" s="8"/>
      <c r="C45" t="s">
        <v>845</v>
      </c>
      <c r="D45" t="s">
        <v>828</v>
      </c>
      <c r="E45">
        <v>1.4807185500272537E-2</v>
      </c>
      <c r="F45">
        <v>0.11216048868878928</v>
      </c>
      <c r="G45">
        <v>0.13752489052939793</v>
      </c>
      <c r="H45">
        <v>5.7531817737846375E-3</v>
      </c>
      <c r="I45">
        <v>2.2872139760203567E-3</v>
      </c>
      <c r="J45">
        <v>2.5450798842171402E-2</v>
      </c>
      <c r="K45">
        <v>3.6877974390836815E-2</v>
      </c>
      <c r="L45">
        <v>4.8090206430871384E-2</v>
      </c>
      <c r="M45">
        <v>8.2394836875809563E-2</v>
      </c>
      <c r="N45">
        <v>0.16310636362568523</v>
      </c>
      <c r="O45">
        <v>0.1172603396536355</v>
      </c>
    </row>
    <row r="46" spans="1:15" x14ac:dyDescent="0.25">
      <c r="A46" s="8" t="s">
        <v>811</v>
      </c>
      <c r="C46" t="s">
        <v>845</v>
      </c>
      <c r="D46" t="s">
        <v>827</v>
      </c>
      <c r="E46">
        <v>0.23564215347201037</v>
      </c>
      <c r="F46">
        <v>0.24719457022212379</v>
      </c>
      <c r="G46">
        <v>0.24733402138691632</v>
      </c>
      <c r="H46">
        <v>0.20564776957621991</v>
      </c>
      <c r="I46">
        <v>0.18540340792262219</v>
      </c>
      <c r="J46">
        <v>0.14830859891654374</v>
      </c>
      <c r="K46">
        <v>0.11614496430682957</v>
      </c>
      <c r="L46">
        <v>8.2592128822838659E-2</v>
      </c>
      <c r="M46">
        <v>2.0203904003493235E-2</v>
      </c>
      <c r="N46">
        <v>7.72232930423825E-3</v>
      </c>
      <c r="O46">
        <v>0</v>
      </c>
    </row>
    <row r="47" spans="1:15" x14ac:dyDescent="0.25">
      <c r="A47" s="8"/>
      <c r="C47" t="s">
        <v>845</v>
      </c>
      <c r="D47" t="s">
        <v>828</v>
      </c>
      <c r="E47">
        <v>6.9006465650936427E-3</v>
      </c>
      <c r="F47">
        <v>3.0681281126375498E-2</v>
      </c>
      <c r="G47">
        <v>3.6719947516448699E-2</v>
      </c>
      <c r="H47">
        <v>1.3736814046440486E-3</v>
      </c>
      <c r="I47">
        <v>2.3199809105533702E-3</v>
      </c>
      <c r="J47">
        <v>9.2750119237801423E-3</v>
      </c>
      <c r="K47">
        <v>1.3969089595996478E-2</v>
      </c>
      <c r="L47">
        <v>1.437200006672305E-2</v>
      </c>
      <c r="M47">
        <v>3.499418824529453E-2</v>
      </c>
      <c r="N47">
        <v>1.3375466707718667E-2</v>
      </c>
      <c r="O47">
        <v>0</v>
      </c>
    </row>
    <row r="48" spans="1:15" x14ac:dyDescent="0.25">
      <c r="A48" s="8" t="s">
        <v>823</v>
      </c>
      <c r="C48" t="s">
        <v>845</v>
      </c>
      <c r="D48" t="s">
        <v>827</v>
      </c>
      <c r="E48">
        <v>0.10501910116268272</v>
      </c>
      <c r="F48">
        <v>0.11108621886284957</v>
      </c>
      <c r="G48">
        <v>0.1135519846645231</v>
      </c>
      <c r="H48">
        <v>9.2284155798285972E-2</v>
      </c>
      <c r="I48">
        <v>9.5665815682762556E-2</v>
      </c>
      <c r="J48">
        <v>8.7032841303177955E-2</v>
      </c>
      <c r="K48">
        <v>8.2159641299200933E-2</v>
      </c>
      <c r="L48">
        <v>3.3499960893254098E-2</v>
      </c>
      <c r="M48">
        <v>1.7950951292976414E-2</v>
      </c>
      <c r="N48">
        <v>0</v>
      </c>
      <c r="O48">
        <v>0</v>
      </c>
    </row>
    <row r="49" spans="1:15" x14ac:dyDescent="0.25">
      <c r="A49" s="8"/>
      <c r="C49" t="s">
        <v>845</v>
      </c>
      <c r="D49" t="s">
        <v>828</v>
      </c>
      <c r="E49">
        <v>5.2871687758635822E-4</v>
      </c>
      <c r="F49">
        <v>8.0891236619443033E-3</v>
      </c>
      <c r="G49">
        <v>1.4477408740893422E-2</v>
      </c>
      <c r="H49">
        <v>4.8372430020255834E-3</v>
      </c>
      <c r="I49">
        <v>1.4135268601855844E-2</v>
      </c>
      <c r="J49">
        <v>1.0590731432916086E-2</v>
      </c>
      <c r="K49">
        <v>1.4103896934131539E-2</v>
      </c>
      <c r="L49">
        <v>2.958561657904801E-2</v>
      </c>
      <c r="M49">
        <v>3.1091959683629378E-2</v>
      </c>
      <c r="N49">
        <v>0</v>
      </c>
      <c r="O49">
        <v>0</v>
      </c>
    </row>
    <row r="50" spans="1:15" x14ac:dyDescent="0.25">
      <c r="A50" s="8" t="s">
        <v>818</v>
      </c>
      <c r="C50" t="s">
        <v>845</v>
      </c>
      <c r="D50" t="s">
        <v>827</v>
      </c>
      <c r="E50">
        <v>0.43932269526954459</v>
      </c>
      <c r="F50">
        <v>0.47153318395215882</v>
      </c>
      <c r="G50">
        <v>0.48111483862177112</v>
      </c>
      <c r="H50">
        <v>0.41650150887138465</v>
      </c>
      <c r="I50">
        <v>0.38967377509608198</v>
      </c>
      <c r="J50">
        <v>0.33990711794034345</v>
      </c>
      <c r="K50">
        <v>0.28845598998243188</v>
      </c>
      <c r="L50">
        <v>0.25044552611155907</v>
      </c>
      <c r="M50">
        <v>0.15068901958836312</v>
      </c>
      <c r="N50">
        <v>6.924902842814247E-2</v>
      </c>
      <c r="O50">
        <v>3.2719206340271083E-2</v>
      </c>
    </row>
    <row r="51" spans="1:15" x14ac:dyDescent="0.25">
      <c r="A51" s="8"/>
      <c r="C51" t="s">
        <v>845</v>
      </c>
      <c r="D51" t="s">
        <v>828</v>
      </c>
      <c r="E51">
        <v>6.7761698187155843E-3</v>
      </c>
      <c r="F51">
        <v>5.7583913770894592E-2</v>
      </c>
      <c r="G51">
        <v>6.6606436114656054E-2</v>
      </c>
      <c r="H51">
        <v>4.9832301759341058E-3</v>
      </c>
      <c r="I51">
        <v>1.9263863424093411E-3</v>
      </c>
      <c r="J51">
        <v>1.2576134006193783E-2</v>
      </c>
      <c r="K51">
        <v>2.1149433641471704E-2</v>
      </c>
      <c r="L51">
        <v>2.1445439408391651E-2</v>
      </c>
      <c r="M51">
        <v>4.1794677858331422E-2</v>
      </c>
      <c r="N51">
        <v>5.6872339203347916E-2</v>
      </c>
      <c r="O51">
        <v>5.6671327764679258E-2</v>
      </c>
    </row>
    <row r="52" spans="1:15" x14ac:dyDescent="0.25">
      <c r="A52" s="8" t="s">
        <v>815</v>
      </c>
      <c r="C52" t="s">
        <v>845</v>
      </c>
      <c r="D52" t="s">
        <v>827</v>
      </c>
      <c r="E52">
        <v>0.88887246870270642</v>
      </c>
      <c r="F52">
        <v>0.94709432111096292</v>
      </c>
      <c r="G52">
        <v>0.95363950832669298</v>
      </c>
      <c r="H52">
        <v>0.81475649999799249</v>
      </c>
      <c r="I52">
        <v>0.75065116201399584</v>
      </c>
      <c r="J52">
        <v>0.61414081756545691</v>
      </c>
      <c r="K52">
        <v>0.47172426537497358</v>
      </c>
      <c r="L52">
        <v>0.34503268825923189</v>
      </c>
      <c r="M52">
        <v>0.12457280186051221</v>
      </c>
      <c r="N52">
        <v>2.0262488092677968E-2</v>
      </c>
      <c r="O52">
        <v>0</v>
      </c>
    </row>
    <row r="53" spans="1:15" x14ac:dyDescent="0.25">
      <c r="A53" s="8"/>
      <c r="C53" t="s">
        <v>845</v>
      </c>
      <c r="D53" t="s">
        <v>828</v>
      </c>
      <c r="E53">
        <v>1.3619529515811598E-2</v>
      </c>
      <c r="F53">
        <v>0.10985194967038517</v>
      </c>
      <c r="G53">
        <v>0.13800962653991181</v>
      </c>
      <c r="H53">
        <v>1.8270478918301743E-2</v>
      </c>
      <c r="I53">
        <v>2.493615106861918E-3</v>
      </c>
      <c r="J53">
        <v>3.0510444434150644E-2</v>
      </c>
      <c r="K53">
        <v>5.1798934466738299E-2</v>
      </c>
      <c r="L53">
        <v>6.8586220272065665E-2</v>
      </c>
      <c r="M53">
        <v>9.0366012623691677E-2</v>
      </c>
      <c r="N53">
        <v>3.5095658864277637E-2</v>
      </c>
      <c r="O53">
        <v>0</v>
      </c>
    </row>
    <row r="54" spans="1:15" x14ac:dyDescent="0.25">
      <c r="A54" s="8" t="s">
        <v>822</v>
      </c>
      <c r="C54" t="s">
        <v>845</v>
      </c>
      <c r="D54" t="s">
        <v>827</v>
      </c>
      <c r="E54">
        <v>0.9070799972953093</v>
      </c>
      <c r="F54">
        <v>0.98142300069197719</v>
      </c>
      <c r="G54">
        <v>0.98842488281543128</v>
      </c>
      <c r="H54">
        <v>0.87744326623293956</v>
      </c>
      <c r="I54">
        <v>0.79650303931186628</v>
      </c>
      <c r="J54">
        <v>0.73224455962907664</v>
      </c>
      <c r="K54">
        <v>0.66763041340919349</v>
      </c>
      <c r="L54">
        <v>0.60356070864396794</v>
      </c>
      <c r="M54">
        <v>0.40366015211832762</v>
      </c>
      <c r="N54">
        <v>0.14990369298403178</v>
      </c>
      <c r="O54">
        <v>6.9497766557872556E-2</v>
      </c>
    </row>
    <row r="55" spans="1:15" x14ac:dyDescent="0.25">
      <c r="A55" s="8"/>
      <c r="C55" t="s">
        <v>845</v>
      </c>
      <c r="D55" t="s">
        <v>828</v>
      </c>
      <c r="E55">
        <v>9.2014244073636443E-3</v>
      </c>
      <c r="F55">
        <v>0.10348320962265824</v>
      </c>
      <c r="G55">
        <v>0.17031692203702448</v>
      </c>
      <c r="H55">
        <v>3.301987482577276E-2</v>
      </c>
      <c r="I55">
        <v>8.7857050825308983E-3</v>
      </c>
      <c r="J55">
        <v>2.0834700741267746E-2</v>
      </c>
      <c r="K55">
        <v>3.1568843053281309E-2</v>
      </c>
      <c r="L55">
        <v>4.7227647905063577E-2</v>
      </c>
      <c r="M55">
        <v>0.11194706392473332</v>
      </c>
      <c r="N55">
        <v>0.16145828668794343</v>
      </c>
      <c r="O55">
        <v>0.12037366269079647</v>
      </c>
    </row>
    <row r="56" spans="1:15" x14ac:dyDescent="0.25">
      <c r="A56" s="8" t="s">
        <v>810</v>
      </c>
      <c r="C56" t="s">
        <v>845</v>
      </c>
      <c r="D56" t="s">
        <v>827</v>
      </c>
      <c r="E56">
        <v>0.93965698116783913</v>
      </c>
      <c r="F56">
        <v>1.0022431002953196</v>
      </c>
      <c r="G56">
        <v>1.0101734838053136</v>
      </c>
      <c r="H56">
        <v>0.80279647392008247</v>
      </c>
      <c r="I56">
        <v>0.90828028066704025</v>
      </c>
      <c r="J56">
        <v>0.68479282079960979</v>
      </c>
      <c r="K56">
        <v>0.12429985029313313</v>
      </c>
      <c r="L56">
        <v>0</v>
      </c>
      <c r="M56">
        <v>0</v>
      </c>
      <c r="N56">
        <v>0</v>
      </c>
      <c r="O56">
        <v>0</v>
      </c>
    </row>
    <row r="57" spans="1:15" x14ac:dyDescent="0.25">
      <c r="A57" s="8"/>
      <c r="C57" t="s">
        <v>845</v>
      </c>
      <c r="D57" t="s">
        <v>828</v>
      </c>
      <c r="E57">
        <v>1.4149881700369524E-2</v>
      </c>
      <c r="F57">
        <v>0.27285467854517248</v>
      </c>
      <c r="G57">
        <v>3.7501878830353594E-2</v>
      </c>
      <c r="H57">
        <v>0.1660638592452762</v>
      </c>
      <c r="I57">
        <v>1.5213590932100455E-2</v>
      </c>
      <c r="J57">
        <v>8.079759940937245E-2</v>
      </c>
      <c r="K57">
        <v>0.2152936560809118</v>
      </c>
      <c r="L57">
        <v>0</v>
      </c>
      <c r="M57">
        <v>0</v>
      </c>
      <c r="N57">
        <v>0</v>
      </c>
      <c r="O57">
        <v>0</v>
      </c>
    </row>
    <row r="58" spans="1:15" x14ac:dyDescent="0.25">
      <c r="A58" s="8" t="s">
        <v>820</v>
      </c>
      <c r="C58" t="s">
        <v>845</v>
      </c>
      <c r="D58" t="s">
        <v>827</v>
      </c>
      <c r="E58" t="e">
        <v>#DIV/0!</v>
      </c>
      <c r="F58">
        <v>0.95252727255065384</v>
      </c>
      <c r="G58">
        <v>0.98412315407293749</v>
      </c>
      <c r="H58">
        <v>0.8975902213558582</v>
      </c>
      <c r="I58">
        <v>0.90623095692144029</v>
      </c>
      <c r="J58">
        <v>0.89097518583173141</v>
      </c>
      <c r="K58">
        <v>0.8149674033201606</v>
      </c>
      <c r="L58">
        <v>0.67552108712736914</v>
      </c>
      <c r="M58">
        <v>0.36097859066300836</v>
      </c>
      <c r="N58">
        <v>6.8705223496996606E-2</v>
      </c>
      <c r="O58">
        <v>3.0308172945918973E-2</v>
      </c>
    </row>
    <row r="59" spans="1:15" x14ac:dyDescent="0.25">
      <c r="A59" s="8"/>
      <c r="C59" t="s">
        <v>845</v>
      </c>
      <c r="D59" t="s">
        <v>828</v>
      </c>
      <c r="E59" t="e">
        <v>#DIV/0!</v>
      </c>
      <c r="F59">
        <v>0.12014210061629595</v>
      </c>
      <c r="G59">
        <v>0.12870148470609549</v>
      </c>
      <c r="H59">
        <v>3.3380687497084507E-3</v>
      </c>
      <c r="I59">
        <v>7.8881972318518134E-3</v>
      </c>
      <c r="J59">
        <v>1.4611581244188042E-2</v>
      </c>
      <c r="K59">
        <v>4.1067286235976351E-2</v>
      </c>
      <c r="L59">
        <v>9.7800559577156693E-2</v>
      </c>
      <c r="M59">
        <v>0.30328967516833638</v>
      </c>
      <c r="N59">
        <v>0.11900093784217318</v>
      </c>
      <c r="O59">
        <v>5.2495295426916153E-2</v>
      </c>
    </row>
    <row r="60" spans="1:15" x14ac:dyDescent="0.25">
      <c r="A60" s="8" t="s">
        <v>817</v>
      </c>
      <c r="C60" t="s">
        <v>845</v>
      </c>
      <c r="D60" t="s">
        <v>827</v>
      </c>
      <c r="E60">
        <v>0.9157951677972388</v>
      </c>
      <c r="F60">
        <v>0.9774218301501838</v>
      </c>
      <c r="G60">
        <v>0.99564262502948786</v>
      </c>
      <c r="H60">
        <v>0.87382511319074962</v>
      </c>
      <c r="I60">
        <v>0.83695314873397531</v>
      </c>
      <c r="J60">
        <v>0.75592907803717091</v>
      </c>
      <c r="K60">
        <v>0.66949117927964308</v>
      </c>
      <c r="L60">
        <v>0.58407861314754683</v>
      </c>
      <c r="M60">
        <v>0.32255198942988789</v>
      </c>
      <c r="N60">
        <v>7.2264196801865299E-2</v>
      </c>
      <c r="O60">
        <v>3.040575143660609E-2</v>
      </c>
    </row>
    <row r="61" spans="1:15" x14ac:dyDescent="0.25">
      <c r="A61" s="8"/>
      <c r="C61" t="s">
        <v>845</v>
      </c>
      <c r="D61" t="s">
        <v>828</v>
      </c>
      <c r="E61">
        <v>1.4439937151768899E-2</v>
      </c>
      <c r="F61">
        <v>0.11585478635996063</v>
      </c>
      <c r="G61">
        <v>0.13943613061928331</v>
      </c>
      <c r="H61">
        <v>1.3758376327334478E-2</v>
      </c>
      <c r="I61">
        <v>6.1305413224276096E-3</v>
      </c>
      <c r="J61">
        <v>2.5188629010694463E-2</v>
      </c>
      <c r="K61">
        <v>3.6424511445208384E-2</v>
      </c>
      <c r="L61">
        <v>5.3693961171376182E-2</v>
      </c>
      <c r="M61">
        <v>0.117211583988833</v>
      </c>
      <c r="N61">
        <v>0.12516526042898707</v>
      </c>
      <c r="O61">
        <v>5.2664306330512126E-2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D0C5-A34F-4A74-AAF8-4E74321B3875}">
  <dimension ref="A1:AE153"/>
  <sheetViews>
    <sheetView workbookViewId="0"/>
  </sheetViews>
  <sheetFormatPr defaultRowHeight="15" x14ac:dyDescent="0.25"/>
  <cols>
    <col min="6" max="6" width="10.7109375" bestFit="1" customWidth="1"/>
  </cols>
  <sheetData>
    <row r="1" spans="1:14" x14ac:dyDescent="0.25">
      <c r="A1" t="s">
        <v>49</v>
      </c>
    </row>
    <row r="2" spans="1:14" x14ac:dyDescent="0.25">
      <c r="B2" t="s">
        <v>824</v>
      </c>
      <c r="M2" t="s">
        <v>5835</v>
      </c>
    </row>
    <row r="3" spans="1:14" x14ac:dyDescent="0.25">
      <c r="B3" s="2"/>
      <c r="C3" s="2" t="s">
        <v>75</v>
      </c>
      <c r="D3" s="2" t="s">
        <v>804</v>
      </c>
      <c r="E3" s="2" t="s">
        <v>825</v>
      </c>
      <c r="F3" s="2"/>
      <c r="M3" s="2" t="s">
        <v>15</v>
      </c>
      <c r="N3" s="2">
        <v>12.5</v>
      </c>
    </row>
    <row r="4" spans="1:14" x14ac:dyDescent="0.25">
      <c r="B4" s="2">
        <v>1</v>
      </c>
      <c r="C4" s="2" t="s">
        <v>11</v>
      </c>
      <c r="D4" s="2">
        <v>1</v>
      </c>
      <c r="E4" s="2">
        <v>0</v>
      </c>
      <c r="F4" s="2"/>
      <c r="G4" s="2"/>
      <c r="H4" s="2"/>
      <c r="M4" s="2" t="s">
        <v>13</v>
      </c>
      <c r="N4" s="2">
        <v>11.7</v>
      </c>
    </row>
    <row r="5" spans="1:14" x14ac:dyDescent="0.25">
      <c r="B5" s="2">
        <v>2</v>
      </c>
      <c r="C5" s="2" t="s">
        <v>9</v>
      </c>
      <c r="D5" s="2">
        <v>1</v>
      </c>
      <c r="E5" s="2">
        <v>0</v>
      </c>
      <c r="F5" s="2"/>
      <c r="G5" s="2"/>
      <c r="H5" s="2"/>
      <c r="M5" s="2" t="s">
        <v>24</v>
      </c>
      <c r="N5" s="2">
        <v>8.4</v>
      </c>
    </row>
    <row r="6" spans="1:14" x14ac:dyDescent="0.25">
      <c r="B6" s="2">
        <v>3</v>
      </c>
      <c r="C6" s="2" t="s">
        <v>12</v>
      </c>
      <c r="D6" s="2">
        <v>1</v>
      </c>
      <c r="E6" s="2">
        <v>0</v>
      </c>
      <c r="F6" s="2"/>
      <c r="G6" s="2"/>
      <c r="H6" s="2"/>
      <c r="M6" s="2" t="s">
        <v>16</v>
      </c>
      <c r="N6" s="2">
        <v>7.6</v>
      </c>
    </row>
    <row r="7" spans="1:14" x14ac:dyDescent="0.25">
      <c r="B7" s="2">
        <v>4</v>
      </c>
      <c r="C7" s="2" t="s">
        <v>13</v>
      </c>
      <c r="D7" s="2">
        <v>1.2</v>
      </c>
      <c r="E7" s="2">
        <v>0.44721359549995787</v>
      </c>
      <c r="F7" s="2"/>
      <c r="G7" s="2"/>
      <c r="H7" s="2"/>
      <c r="M7" s="2" t="s">
        <v>23</v>
      </c>
      <c r="N7" s="2">
        <v>6.9</v>
      </c>
    </row>
    <row r="8" spans="1:14" x14ac:dyDescent="0.25">
      <c r="B8" s="2">
        <v>5</v>
      </c>
      <c r="C8" s="2" t="s">
        <v>14</v>
      </c>
      <c r="D8" s="2">
        <v>1.4</v>
      </c>
      <c r="E8" s="2">
        <v>0.89442719099991574</v>
      </c>
      <c r="F8" s="2"/>
      <c r="G8" s="2"/>
      <c r="H8" s="2"/>
      <c r="M8" s="2" t="s">
        <v>12</v>
      </c>
      <c r="N8" s="2">
        <v>6.1</v>
      </c>
    </row>
    <row r="9" spans="1:14" x14ac:dyDescent="0.25">
      <c r="B9" s="2">
        <v>6</v>
      </c>
      <c r="C9" s="2" t="s">
        <v>8</v>
      </c>
      <c r="D9" s="2">
        <v>1.5</v>
      </c>
      <c r="E9" s="2">
        <v>1</v>
      </c>
      <c r="F9" s="2"/>
      <c r="G9" s="2"/>
      <c r="H9" s="2"/>
      <c r="M9" s="2" t="s">
        <v>18</v>
      </c>
      <c r="N9" s="2">
        <v>5.5</v>
      </c>
    </row>
    <row r="10" spans="1:14" x14ac:dyDescent="0.25">
      <c r="B10" s="2">
        <v>7</v>
      </c>
      <c r="C10" s="2" t="s">
        <v>24</v>
      </c>
      <c r="D10" s="2">
        <v>1.8</v>
      </c>
      <c r="E10" s="2">
        <v>0.44721359549995815</v>
      </c>
      <c r="F10" s="2"/>
      <c r="G10" s="2"/>
      <c r="H10" s="2"/>
      <c r="M10" s="2" t="s">
        <v>9</v>
      </c>
      <c r="N10" s="2">
        <v>5.3</v>
      </c>
    </row>
    <row r="11" spans="1:14" x14ac:dyDescent="0.25">
      <c r="B11" s="2">
        <v>8</v>
      </c>
      <c r="C11" s="2" t="s">
        <v>20</v>
      </c>
      <c r="D11" s="2">
        <v>1.8</v>
      </c>
      <c r="E11" s="2">
        <v>0.44721359549995815</v>
      </c>
      <c r="F11" s="2"/>
      <c r="G11" s="2"/>
      <c r="H11" s="2"/>
      <c r="M11" s="2" t="s">
        <v>14</v>
      </c>
      <c r="N11" s="2">
        <v>5.0999999999999996</v>
      </c>
    </row>
    <row r="12" spans="1:14" x14ac:dyDescent="0.25">
      <c r="B12" s="2">
        <v>9</v>
      </c>
      <c r="C12" s="2" t="s">
        <v>16</v>
      </c>
      <c r="D12" s="2">
        <v>2</v>
      </c>
      <c r="E12" s="2">
        <v>0</v>
      </c>
      <c r="F12" s="2"/>
      <c r="G12" s="2"/>
      <c r="H12" s="2"/>
      <c r="M12" s="2" t="s">
        <v>8</v>
      </c>
      <c r="N12" s="2">
        <v>4.3</v>
      </c>
    </row>
    <row r="13" spans="1:14" x14ac:dyDescent="0.25">
      <c r="B13" s="2">
        <v>10</v>
      </c>
      <c r="C13" s="2" t="s">
        <v>25</v>
      </c>
      <c r="D13" s="2">
        <v>2</v>
      </c>
      <c r="E13" s="2">
        <v>0.70710678118654757</v>
      </c>
      <c r="F13" s="2"/>
      <c r="G13" s="2"/>
      <c r="H13" s="2"/>
      <c r="M13" s="2" t="s">
        <v>25</v>
      </c>
      <c r="N13" s="2">
        <v>4.2</v>
      </c>
    </row>
    <row r="14" spans="1:14" x14ac:dyDescent="0.25">
      <c r="B14" s="2">
        <v>11</v>
      </c>
      <c r="C14" s="2" t="s">
        <v>18</v>
      </c>
      <c r="D14" s="2">
        <v>2</v>
      </c>
      <c r="E14" s="2">
        <v>0</v>
      </c>
      <c r="F14" s="2"/>
      <c r="G14" s="2"/>
      <c r="H14" s="2"/>
      <c r="M14" s="2" t="s">
        <v>20</v>
      </c>
      <c r="N14" s="2">
        <v>4.2</v>
      </c>
    </row>
    <row r="15" spans="1:14" x14ac:dyDescent="0.25">
      <c r="B15" s="2">
        <v>12</v>
      </c>
      <c r="C15" s="2" t="s">
        <v>15</v>
      </c>
      <c r="D15" s="2">
        <v>2.2000000000000002</v>
      </c>
      <c r="E15" s="2">
        <v>0.44721359549995815</v>
      </c>
      <c r="F15" s="2"/>
      <c r="G15" s="2"/>
      <c r="H15" s="2"/>
      <c r="M15" s="2" t="s">
        <v>19</v>
      </c>
      <c r="N15" s="2">
        <v>3.6</v>
      </c>
    </row>
    <row r="16" spans="1:14" x14ac:dyDescent="0.25">
      <c r="B16" s="2">
        <v>13</v>
      </c>
      <c r="C16" s="2" t="s">
        <v>23</v>
      </c>
      <c r="D16" s="2">
        <v>2.8</v>
      </c>
      <c r="E16" s="2">
        <v>0.44721359549995715</v>
      </c>
      <c r="F16" s="2"/>
      <c r="G16" s="2"/>
      <c r="H16" s="2"/>
      <c r="M16" s="2" t="s">
        <v>22</v>
      </c>
      <c r="N16" s="2">
        <v>2.9</v>
      </c>
    </row>
    <row r="17" spans="1:31" x14ac:dyDescent="0.25">
      <c r="B17" s="2">
        <v>14</v>
      </c>
      <c r="C17" s="2" t="s">
        <v>22</v>
      </c>
      <c r="D17" s="2">
        <v>3</v>
      </c>
      <c r="E17" s="2">
        <v>0</v>
      </c>
      <c r="F17" s="2"/>
      <c r="G17" s="2"/>
      <c r="H17" s="2"/>
      <c r="M17" s="2" t="s">
        <v>11</v>
      </c>
      <c r="N17" s="2">
        <v>2.6</v>
      </c>
    </row>
    <row r="18" spans="1:31" x14ac:dyDescent="0.25">
      <c r="M18" s="2" t="s">
        <v>17</v>
      </c>
      <c r="N18" s="2">
        <v>2.5</v>
      </c>
      <c r="AE18" t="s">
        <v>49</v>
      </c>
    </row>
    <row r="19" spans="1:31" x14ac:dyDescent="0.25">
      <c r="M19" s="2" t="s">
        <v>21</v>
      </c>
      <c r="N19" s="2">
        <v>2.2000000000000002</v>
      </c>
    </row>
    <row r="20" spans="1:31" x14ac:dyDescent="0.25">
      <c r="M20" s="2" t="s">
        <v>834</v>
      </c>
      <c r="N20" s="2">
        <v>2.1</v>
      </c>
    </row>
    <row r="21" spans="1:31" x14ac:dyDescent="0.25">
      <c r="M21" s="2" t="s">
        <v>10</v>
      </c>
      <c r="N21" s="2">
        <v>1.5</v>
      </c>
    </row>
    <row r="22" spans="1:31" x14ac:dyDescent="0.25">
      <c r="M22" s="2" t="s">
        <v>7</v>
      </c>
      <c r="N22" s="2">
        <v>1</v>
      </c>
    </row>
    <row r="23" spans="1:31" x14ac:dyDescent="0.25">
      <c r="M23" s="2"/>
      <c r="N23" s="2"/>
    </row>
    <row r="24" spans="1:31" x14ac:dyDescent="0.25">
      <c r="B24" t="s">
        <v>853</v>
      </c>
    </row>
    <row r="26" spans="1:31" x14ac:dyDescent="0.25">
      <c r="B26" t="s">
        <v>837</v>
      </c>
      <c r="C26" t="s">
        <v>838</v>
      </c>
      <c r="F26" t="s">
        <v>837</v>
      </c>
      <c r="G26" t="s">
        <v>838</v>
      </c>
      <c r="J26" t="s">
        <v>837</v>
      </c>
      <c r="K26" t="s">
        <v>838</v>
      </c>
      <c r="N26" t="s">
        <v>837</v>
      </c>
      <c r="O26" t="s">
        <v>838</v>
      </c>
      <c r="R26" t="s">
        <v>837</v>
      </c>
      <c r="S26" t="s">
        <v>838</v>
      </c>
    </row>
    <row r="27" spans="1:31" x14ac:dyDescent="0.25">
      <c r="B27" s="3" t="s">
        <v>6116</v>
      </c>
      <c r="C27" t="s">
        <v>833</v>
      </c>
      <c r="D27" t="s">
        <v>804</v>
      </c>
      <c r="F27" s="3" t="s">
        <v>6117</v>
      </c>
      <c r="G27" t="s">
        <v>833</v>
      </c>
      <c r="H27" t="s">
        <v>804</v>
      </c>
      <c r="J27" s="3" t="s">
        <v>6118</v>
      </c>
      <c r="K27" t="s">
        <v>833</v>
      </c>
      <c r="L27" t="s">
        <v>804</v>
      </c>
      <c r="N27" s="9" t="s">
        <v>6119</v>
      </c>
      <c r="O27" t="s">
        <v>833</v>
      </c>
      <c r="P27" t="s">
        <v>804</v>
      </c>
      <c r="R27" s="3" t="s">
        <v>6120</v>
      </c>
      <c r="S27" t="s">
        <v>833</v>
      </c>
      <c r="T27" t="s">
        <v>804</v>
      </c>
      <c r="V27" s="2" t="s">
        <v>835</v>
      </c>
      <c r="W27" s="2" t="s">
        <v>836</v>
      </c>
    </row>
    <row r="28" spans="1:31" x14ac:dyDescent="0.25">
      <c r="A28" s="2"/>
      <c r="B28" t="s">
        <v>8</v>
      </c>
      <c r="C28">
        <v>5.2000000000116415</v>
      </c>
      <c r="D28" s="2">
        <v>1</v>
      </c>
      <c r="E28" s="2"/>
      <c r="F28" t="s">
        <v>8</v>
      </c>
      <c r="G28">
        <v>5.2000000000116415</v>
      </c>
      <c r="H28" s="2">
        <v>1</v>
      </c>
      <c r="I28" s="2"/>
      <c r="J28" t="s">
        <v>8</v>
      </c>
      <c r="M28" s="2"/>
      <c r="N28" t="s">
        <v>8</v>
      </c>
      <c r="O28">
        <v>8.4166666666860692</v>
      </c>
      <c r="P28" s="2">
        <v>3</v>
      </c>
      <c r="Q28" s="2"/>
      <c r="R28" t="s">
        <v>8</v>
      </c>
      <c r="S28">
        <v>4.1666666666278616</v>
      </c>
      <c r="T28" s="2">
        <v>1</v>
      </c>
      <c r="V28" s="2">
        <f>AVERAGE(H28,D28,L28,P28,T28)</f>
        <v>1.5</v>
      </c>
      <c r="W28" s="2">
        <f>STDEV(H28,D28,L28,P28,T28)</f>
        <v>1</v>
      </c>
      <c r="X28" t="s">
        <v>8</v>
      </c>
    </row>
    <row r="29" spans="1:31" x14ac:dyDescent="0.25">
      <c r="A29" s="2"/>
      <c r="B29" t="s">
        <v>9</v>
      </c>
      <c r="C29">
        <v>5.2000000000116415</v>
      </c>
      <c r="D29" s="2">
        <v>1</v>
      </c>
      <c r="E29" s="2"/>
      <c r="F29" t="s">
        <v>9</v>
      </c>
      <c r="G29">
        <v>5.2000000000116415</v>
      </c>
      <c r="H29" s="2">
        <v>1</v>
      </c>
      <c r="I29" s="2"/>
      <c r="J29" t="s">
        <v>9</v>
      </c>
      <c r="K29">
        <v>3.4166666666278616</v>
      </c>
      <c r="L29" s="2">
        <v>1</v>
      </c>
      <c r="M29" s="2"/>
      <c r="N29" t="s">
        <v>9</v>
      </c>
      <c r="O29">
        <v>5.3333333332557231</v>
      </c>
      <c r="P29" s="2">
        <v>1</v>
      </c>
      <c r="Q29" s="2"/>
      <c r="R29" t="s">
        <v>9</v>
      </c>
      <c r="S29">
        <v>4.8333333333721384</v>
      </c>
      <c r="T29" s="2">
        <v>1</v>
      </c>
      <c r="V29" s="2">
        <f t="shared" ref="V29:V46" si="0">AVERAGE(H29,D29,L29,P29,T29)</f>
        <v>1</v>
      </c>
      <c r="W29" s="2">
        <f t="shared" ref="W29:W46" si="1">STDEV(H29,D29,L29,P29,T29)</f>
        <v>0</v>
      </c>
      <c r="X29" t="s">
        <v>9</v>
      </c>
    </row>
    <row r="30" spans="1:31" x14ac:dyDescent="0.25">
      <c r="A30" s="2"/>
      <c r="B30" t="s">
        <v>10</v>
      </c>
      <c r="D30" s="2"/>
      <c r="E30" s="2"/>
      <c r="F30" t="s">
        <v>10</v>
      </c>
      <c r="H30" s="2"/>
      <c r="I30" s="2"/>
      <c r="J30" t="s">
        <v>10</v>
      </c>
      <c r="K30">
        <v>6.3166666666511446</v>
      </c>
      <c r="L30" s="2">
        <v>2</v>
      </c>
      <c r="M30" s="2"/>
      <c r="N30" t="s">
        <v>10</v>
      </c>
      <c r="O30">
        <v>7.3666666665812954</v>
      </c>
      <c r="P30" s="2">
        <v>2</v>
      </c>
      <c r="Q30" s="2"/>
      <c r="R30" t="s">
        <v>10</v>
      </c>
      <c r="S30">
        <v>9.0833333334303461</v>
      </c>
      <c r="T30" s="2">
        <v>2</v>
      </c>
      <c r="V30" s="2">
        <f t="shared" si="0"/>
        <v>2</v>
      </c>
      <c r="W30" s="2">
        <f t="shared" si="1"/>
        <v>0</v>
      </c>
      <c r="X30" t="s">
        <v>10</v>
      </c>
    </row>
    <row r="31" spans="1:31" x14ac:dyDescent="0.25">
      <c r="A31" s="2"/>
      <c r="B31" t="s">
        <v>11</v>
      </c>
      <c r="C31">
        <v>6.1666666666860692</v>
      </c>
      <c r="D31" s="2">
        <v>1</v>
      </c>
      <c r="E31" s="2"/>
      <c r="F31" t="s">
        <v>11</v>
      </c>
      <c r="G31">
        <v>5.2000000000116415</v>
      </c>
      <c r="H31" s="2">
        <v>1</v>
      </c>
      <c r="I31" s="2"/>
      <c r="J31" t="s">
        <v>11</v>
      </c>
      <c r="L31" s="2"/>
      <c r="M31" s="2"/>
      <c r="N31" t="s">
        <v>11</v>
      </c>
      <c r="O31">
        <v>4.3333333333139308</v>
      </c>
      <c r="P31" s="2">
        <v>1</v>
      </c>
      <c r="Q31" s="2"/>
      <c r="R31" t="s">
        <v>11</v>
      </c>
      <c r="S31">
        <v>5.71666666661622</v>
      </c>
      <c r="T31" s="2">
        <v>1</v>
      </c>
      <c r="V31" s="2">
        <f t="shared" si="0"/>
        <v>1</v>
      </c>
      <c r="W31" s="2">
        <f t="shared" si="1"/>
        <v>0</v>
      </c>
      <c r="X31" t="s">
        <v>11</v>
      </c>
    </row>
    <row r="32" spans="1:31" x14ac:dyDescent="0.25">
      <c r="A32" s="2"/>
      <c r="B32" t="s">
        <v>12</v>
      </c>
      <c r="C32">
        <v>6.1666666666860692</v>
      </c>
      <c r="D32" s="2">
        <v>1</v>
      </c>
      <c r="E32" s="2"/>
      <c r="F32" t="s">
        <v>12</v>
      </c>
      <c r="G32">
        <v>6.1666666666860692</v>
      </c>
      <c r="H32" s="2">
        <v>1</v>
      </c>
      <c r="I32" s="2"/>
      <c r="J32" t="s">
        <v>12</v>
      </c>
      <c r="K32">
        <v>5.0333333333255723</v>
      </c>
      <c r="L32" s="2">
        <v>1</v>
      </c>
      <c r="M32" s="2"/>
      <c r="N32" t="s">
        <v>12</v>
      </c>
      <c r="O32">
        <v>4.3333333333139308</v>
      </c>
      <c r="P32" s="2">
        <v>1</v>
      </c>
      <c r="Q32" s="2"/>
      <c r="R32" t="s">
        <v>12</v>
      </c>
      <c r="S32">
        <v>4.8333000000000004</v>
      </c>
      <c r="T32" s="2">
        <v>1</v>
      </c>
      <c r="V32" s="2">
        <f t="shared" si="0"/>
        <v>1</v>
      </c>
      <c r="W32" s="2">
        <f t="shared" si="1"/>
        <v>0</v>
      </c>
      <c r="X32" t="s">
        <v>12</v>
      </c>
    </row>
    <row r="33" spans="1:24" x14ac:dyDescent="0.25">
      <c r="A33" s="2"/>
      <c r="B33" t="s">
        <v>13</v>
      </c>
      <c r="C33">
        <v>6.1666666666860692</v>
      </c>
      <c r="D33" s="2">
        <v>1</v>
      </c>
      <c r="E33" s="2"/>
      <c r="F33" t="s">
        <v>13</v>
      </c>
      <c r="G33">
        <v>6.1666666666860692</v>
      </c>
      <c r="H33" s="2">
        <v>1</v>
      </c>
      <c r="I33" s="2"/>
      <c r="J33" t="s">
        <v>13</v>
      </c>
      <c r="K33">
        <v>3.4166666666278616</v>
      </c>
      <c r="L33" s="2">
        <v>1</v>
      </c>
      <c r="M33" s="2"/>
      <c r="N33" t="s">
        <v>13</v>
      </c>
      <c r="O33">
        <v>6.2499999999417923</v>
      </c>
      <c r="P33" s="2">
        <v>2</v>
      </c>
      <c r="Q33" s="2"/>
      <c r="R33" t="s">
        <v>13</v>
      </c>
      <c r="S33">
        <v>6.7000000000116415</v>
      </c>
      <c r="T33" s="2">
        <v>1</v>
      </c>
      <c r="V33" s="2">
        <f t="shared" si="0"/>
        <v>1.2</v>
      </c>
      <c r="W33" s="2">
        <f t="shared" si="1"/>
        <v>0.44721359549995787</v>
      </c>
      <c r="X33" t="s">
        <v>13</v>
      </c>
    </row>
    <row r="34" spans="1:24" x14ac:dyDescent="0.25">
      <c r="A34" s="2"/>
      <c r="B34" t="s">
        <v>14</v>
      </c>
      <c r="C34">
        <v>6.1666666666860692</v>
      </c>
      <c r="D34" s="2">
        <v>1</v>
      </c>
      <c r="E34" s="2"/>
      <c r="F34" t="s">
        <v>14</v>
      </c>
      <c r="G34">
        <v>6.1666666666860692</v>
      </c>
      <c r="H34" s="2">
        <v>1</v>
      </c>
      <c r="I34" s="2"/>
      <c r="J34" t="s">
        <v>14</v>
      </c>
      <c r="K34">
        <v>8.25</v>
      </c>
      <c r="L34" s="2">
        <v>3</v>
      </c>
      <c r="M34" s="2"/>
      <c r="N34" t="s">
        <v>14</v>
      </c>
      <c r="O34">
        <v>5.3333333332557231</v>
      </c>
      <c r="P34" s="2">
        <v>1</v>
      </c>
      <c r="Q34" s="2"/>
      <c r="R34" t="s">
        <v>14</v>
      </c>
      <c r="S34">
        <v>6.7000000000116415</v>
      </c>
      <c r="T34" s="2">
        <v>1</v>
      </c>
      <c r="V34" s="2">
        <f t="shared" si="0"/>
        <v>1.4</v>
      </c>
      <c r="W34" s="2">
        <f t="shared" si="1"/>
        <v>0.89442719099991574</v>
      </c>
      <c r="X34" t="s">
        <v>14</v>
      </c>
    </row>
    <row r="35" spans="1:24" x14ac:dyDescent="0.25">
      <c r="A35" s="2"/>
      <c r="B35" t="s">
        <v>15</v>
      </c>
      <c r="C35">
        <v>7.4666666665580124</v>
      </c>
      <c r="D35" s="2">
        <v>2</v>
      </c>
      <c r="E35" s="2"/>
      <c r="F35" t="s">
        <v>15</v>
      </c>
      <c r="G35">
        <v>9.3999999999068677</v>
      </c>
      <c r="H35" s="2">
        <v>3</v>
      </c>
      <c r="I35" s="2"/>
      <c r="J35" t="s">
        <v>15</v>
      </c>
      <c r="K35">
        <v>6.3166666666511446</v>
      </c>
      <c r="L35" s="2">
        <v>2</v>
      </c>
      <c r="M35" s="2"/>
      <c r="N35" t="s">
        <v>15</v>
      </c>
      <c r="O35">
        <v>6.2499999999417923</v>
      </c>
      <c r="P35" s="2">
        <v>2</v>
      </c>
      <c r="Q35" s="2"/>
      <c r="R35" t="s">
        <v>15</v>
      </c>
      <c r="S35">
        <v>10.366666666755918</v>
      </c>
      <c r="T35" s="2">
        <v>2</v>
      </c>
      <c r="V35" s="2">
        <f t="shared" si="0"/>
        <v>2.2000000000000002</v>
      </c>
      <c r="W35" s="2">
        <f t="shared" si="1"/>
        <v>0.44721359549995815</v>
      </c>
      <c r="X35" t="s">
        <v>15</v>
      </c>
    </row>
    <row r="36" spans="1:24" x14ac:dyDescent="0.25">
      <c r="A36" s="2"/>
      <c r="B36" t="s">
        <v>16</v>
      </c>
      <c r="C36">
        <v>7.4666666665580124</v>
      </c>
      <c r="D36" s="2">
        <v>2</v>
      </c>
      <c r="E36" s="2"/>
      <c r="F36" t="s">
        <v>16</v>
      </c>
      <c r="G36">
        <v>7.4666666665580124</v>
      </c>
      <c r="H36" s="2">
        <v>2</v>
      </c>
      <c r="I36" s="2"/>
      <c r="J36" t="s">
        <v>16</v>
      </c>
      <c r="K36">
        <v>6.3166666666511446</v>
      </c>
      <c r="L36" s="2">
        <v>2</v>
      </c>
      <c r="M36" s="2"/>
      <c r="N36" t="s">
        <v>16</v>
      </c>
      <c r="O36">
        <v>7.3666666665812954</v>
      </c>
      <c r="P36" s="2">
        <v>2</v>
      </c>
      <c r="Q36" s="2"/>
      <c r="R36" t="s">
        <v>16</v>
      </c>
      <c r="S36">
        <v>7.6166666666977108</v>
      </c>
      <c r="T36" s="2">
        <v>2</v>
      </c>
      <c r="V36" s="2">
        <f t="shared" si="0"/>
        <v>2</v>
      </c>
      <c r="W36" s="2">
        <f t="shared" si="1"/>
        <v>0</v>
      </c>
      <c r="X36" t="s">
        <v>16</v>
      </c>
    </row>
    <row r="37" spans="1:24" x14ac:dyDescent="0.25">
      <c r="A37" s="2"/>
      <c r="B37" t="s">
        <v>17</v>
      </c>
      <c r="C37">
        <v>7.4666666665580124</v>
      </c>
      <c r="D37" s="2">
        <v>2</v>
      </c>
      <c r="E37" s="2"/>
      <c r="F37" t="s">
        <v>17</v>
      </c>
      <c r="G37">
        <v>9.3999999999068677</v>
      </c>
      <c r="H37" s="2">
        <v>3</v>
      </c>
      <c r="I37" s="2"/>
      <c r="J37" t="s">
        <v>17</v>
      </c>
      <c r="K37">
        <v>8.25</v>
      </c>
      <c r="L37" s="2">
        <v>3</v>
      </c>
      <c r="M37" s="2"/>
      <c r="N37" t="s">
        <v>17</v>
      </c>
      <c r="O37">
        <v>8.4166666666860692</v>
      </c>
      <c r="P37" s="2">
        <v>3</v>
      </c>
      <c r="Q37" s="2"/>
      <c r="R37" t="s">
        <v>17</v>
      </c>
      <c r="S37">
        <v>15</v>
      </c>
      <c r="T37" s="2">
        <v>3</v>
      </c>
      <c r="V37" s="2">
        <f t="shared" si="0"/>
        <v>2.8</v>
      </c>
      <c r="W37" s="2">
        <f t="shared" si="1"/>
        <v>0.44721359549995715</v>
      </c>
      <c r="X37" t="s">
        <v>17</v>
      </c>
    </row>
    <row r="38" spans="1:24" x14ac:dyDescent="0.25">
      <c r="A38" s="2"/>
      <c r="B38" t="s">
        <v>18</v>
      </c>
      <c r="C38">
        <v>7.4666666665580124</v>
      </c>
      <c r="D38" s="2">
        <v>2</v>
      </c>
      <c r="E38" s="2"/>
      <c r="F38" t="s">
        <v>18</v>
      </c>
      <c r="G38">
        <v>7.4666666665580124</v>
      </c>
      <c r="H38" s="2">
        <v>2</v>
      </c>
      <c r="I38" s="2"/>
      <c r="J38" t="s">
        <v>18</v>
      </c>
      <c r="K38">
        <v>6.3166666666511446</v>
      </c>
      <c r="L38" s="2">
        <v>2</v>
      </c>
      <c r="M38" s="2"/>
      <c r="N38" t="s">
        <v>18</v>
      </c>
      <c r="O38">
        <v>6.2499999999417923</v>
      </c>
      <c r="P38" s="2">
        <v>2</v>
      </c>
      <c r="Q38" s="2"/>
      <c r="R38" t="s">
        <v>18</v>
      </c>
      <c r="S38">
        <v>9.0833333334303461</v>
      </c>
      <c r="T38" s="2">
        <v>2</v>
      </c>
      <c r="V38" s="2">
        <f t="shared" si="0"/>
        <v>2</v>
      </c>
      <c r="W38" s="2">
        <f t="shared" si="1"/>
        <v>0</v>
      </c>
      <c r="X38" t="s">
        <v>18</v>
      </c>
    </row>
    <row r="39" spans="1:24" x14ac:dyDescent="0.25">
      <c r="A39" s="2"/>
      <c r="B39" t="s">
        <v>19</v>
      </c>
      <c r="C39">
        <v>7.4666666665580124</v>
      </c>
      <c r="D39" s="2">
        <v>2</v>
      </c>
      <c r="E39" s="2"/>
      <c r="F39" t="s">
        <v>19</v>
      </c>
      <c r="G39">
        <v>5.2000000000116415</v>
      </c>
      <c r="H39" s="2">
        <v>1</v>
      </c>
      <c r="I39" s="2"/>
      <c r="J39" t="s">
        <v>19</v>
      </c>
      <c r="K39">
        <v>6.3166666666511446</v>
      </c>
      <c r="L39" s="2">
        <v>2</v>
      </c>
      <c r="M39" s="2"/>
      <c r="N39" t="s">
        <v>19</v>
      </c>
      <c r="O39">
        <v>8.4166666666860692</v>
      </c>
      <c r="P39" s="2">
        <v>3</v>
      </c>
      <c r="Q39" s="2"/>
      <c r="R39" t="s">
        <v>19</v>
      </c>
      <c r="S39">
        <v>11.033333333325572</v>
      </c>
      <c r="T39" s="2">
        <v>3</v>
      </c>
      <c r="V39" s="2">
        <f t="shared" si="0"/>
        <v>2.2000000000000002</v>
      </c>
      <c r="W39" s="2">
        <f t="shared" si="1"/>
        <v>0.83666002653407567</v>
      </c>
      <c r="X39" t="s">
        <v>19</v>
      </c>
    </row>
    <row r="40" spans="1:24" x14ac:dyDescent="0.25">
      <c r="A40" s="2"/>
      <c r="B40" t="s">
        <v>20</v>
      </c>
      <c r="C40">
        <v>7.4666666665580124</v>
      </c>
      <c r="D40" s="2">
        <v>2</v>
      </c>
      <c r="E40" s="2"/>
      <c r="F40" t="s">
        <v>20</v>
      </c>
      <c r="G40">
        <v>5.2000000000116415</v>
      </c>
      <c r="H40" s="2">
        <v>1</v>
      </c>
      <c r="I40" s="2"/>
      <c r="J40" t="s">
        <v>20</v>
      </c>
      <c r="K40">
        <v>6.3166666666511446</v>
      </c>
      <c r="L40" s="2">
        <v>2</v>
      </c>
      <c r="M40" s="2"/>
      <c r="N40" t="s">
        <v>20</v>
      </c>
      <c r="O40">
        <v>7.3666666665812954</v>
      </c>
      <c r="P40" s="2">
        <v>2</v>
      </c>
      <c r="Q40" s="2"/>
      <c r="R40" t="s">
        <v>20</v>
      </c>
      <c r="S40">
        <v>7.6166666666977108</v>
      </c>
      <c r="T40" s="2">
        <v>2</v>
      </c>
      <c r="V40" s="2">
        <f t="shared" si="0"/>
        <v>1.8</v>
      </c>
      <c r="W40" s="2">
        <f t="shared" si="1"/>
        <v>0.44721359549995815</v>
      </c>
      <c r="X40" t="s">
        <v>20</v>
      </c>
    </row>
    <row r="41" spans="1:24" x14ac:dyDescent="0.25">
      <c r="A41" s="2"/>
      <c r="B41" t="s">
        <v>21</v>
      </c>
      <c r="C41">
        <v>7.4666666665580124</v>
      </c>
      <c r="D41" s="2">
        <v>2</v>
      </c>
      <c r="E41" s="2"/>
      <c r="F41" t="s">
        <v>21</v>
      </c>
      <c r="G41">
        <v>10.766666666662786</v>
      </c>
      <c r="H41" s="2">
        <v>3</v>
      </c>
      <c r="I41" s="2"/>
      <c r="J41" t="s">
        <v>21</v>
      </c>
      <c r="K41">
        <v>6.3166666666511446</v>
      </c>
      <c r="L41" s="2">
        <v>2</v>
      </c>
      <c r="M41" s="2"/>
      <c r="N41" t="s">
        <v>21</v>
      </c>
      <c r="O41">
        <v>7.3666666665812954</v>
      </c>
      <c r="P41" s="2">
        <v>2</v>
      </c>
      <c r="Q41" s="2"/>
      <c r="R41" t="s">
        <v>21</v>
      </c>
      <c r="S41">
        <v>11.033333333325572</v>
      </c>
      <c r="T41" s="2">
        <v>3</v>
      </c>
      <c r="V41" s="2">
        <f t="shared" si="0"/>
        <v>2.4</v>
      </c>
      <c r="W41" s="2">
        <f t="shared" si="1"/>
        <v>0.54772255750516596</v>
      </c>
      <c r="X41" t="s">
        <v>21</v>
      </c>
    </row>
    <row r="42" spans="1:24" x14ac:dyDescent="0.25">
      <c r="A42" s="2"/>
      <c r="B42" t="s">
        <v>22</v>
      </c>
      <c r="C42">
        <v>9.3999999999068677</v>
      </c>
      <c r="D42" s="2">
        <v>3</v>
      </c>
      <c r="E42" s="2"/>
      <c r="F42" t="s">
        <v>22</v>
      </c>
      <c r="G42">
        <v>9.3999999999068677</v>
      </c>
      <c r="H42" s="2">
        <v>3</v>
      </c>
      <c r="I42" s="2"/>
      <c r="J42" t="s">
        <v>22</v>
      </c>
      <c r="K42">
        <v>8.25</v>
      </c>
      <c r="L42" s="2">
        <v>3</v>
      </c>
      <c r="M42" s="2"/>
      <c r="N42" t="s">
        <v>22</v>
      </c>
      <c r="O42">
        <v>8.4166666666860692</v>
      </c>
      <c r="P42" s="2">
        <v>3</v>
      </c>
      <c r="Q42" s="2"/>
      <c r="R42" t="s">
        <v>22</v>
      </c>
      <c r="S42">
        <v>11.033333333325572</v>
      </c>
      <c r="T42" s="2">
        <v>3</v>
      </c>
      <c r="V42" s="2">
        <f t="shared" si="0"/>
        <v>3</v>
      </c>
      <c r="W42" s="2">
        <f t="shared" si="1"/>
        <v>0</v>
      </c>
      <c r="X42" t="s">
        <v>22</v>
      </c>
    </row>
    <row r="43" spans="1:24" x14ac:dyDescent="0.25">
      <c r="A43" s="2"/>
      <c r="B43" t="s">
        <v>23</v>
      </c>
      <c r="C43">
        <v>9.3999999999068677</v>
      </c>
      <c r="D43" s="2">
        <v>3</v>
      </c>
      <c r="E43" s="2"/>
      <c r="F43" t="s">
        <v>23</v>
      </c>
      <c r="G43">
        <v>9.3999999999068677</v>
      </c>
      <c r="H43" s="2">
        <v>3</v>
      </c>
      <c r="I43" s="2"/>
      <c r="J43" t="s">
        <v>23</v>
      </c>
      <c r="K43">
        <v>8.25</v>
      </c>
      <c r="L43" s="2">
        <v>3</v>
      </c>
      <c r="M43" s="2"/>
      <c r="N43" t="s">
        <v>23</v>
      </c>
      <c r="O43">
        <v>6.2499999999417923</v>
      </c>
      <c r="P43" s="2">
        <v>2</v>
      </c>
      <c r="Q43" s="2"/>
      <c r="R43" t="s">
        <v>23</v>
      </c>
      <c r="S43">
        <v>11.033333333325572</v>
      </c>
      <c r="T43" s="2">
        <v>3</v>
      </c>
      <c r="V43" s="2">
        <f t="shared" si="0"/>
        <v>2.8</v>
      </c>
      <c r="W43" s="2">
        <f t="shared" si="1"/>
        <v>0.44721359549995715</v>
      </c>
      <c r="X43" t="s">
        <v>23</v>
      </c>
    </row>
    <row r="44" spans="1:24" x14ac:dyDescent="0.25">
      <c r="A44" s="2"/>
      <c r="B44" t="s">
        <v>24</v>
      </c>
      <c r="C44">
        <v>7.4666666665580124</v>
      </c>
      <c r="D44" s="2" t="s">
        <v>49</v>
      </c>
      <c r="E44" s="2"/>
      <c r="F44" t="s">
        <v>24</v>
      </c>
      <c r="G44">
        <v>7.4667000000000003</v>
      </c>
      <c r="H44" s="2">
        <v>2</v>
      </c>
      <c r="I44" s="2"/>
      <c r="J44" t="s">
        <v>24</v>
      </c>
      <c r="K44">
        <v>5.0333333333255723</v>
      </c>
      <c r="L44" s="2">
        <v>1</v>
      </c>
      <c r="M44" s="2"/>
      <c r="N44" t="s">
        <v>24</v>
      </c>
      <c r="O44">
        <v>7.3666666665812954</v>
      </c>
      <c r="P44" s="2">
        <v>2</v>
      </c>
      <c r="Q44" s="2"/>
      <c r="R44" t="s">
        <v>24</v>
      </c>
      <c r="S44">
        <v>10.366666666755918</v>
      </c>
      <c r="T44" s="2">
        <v>2</v>
      </c>
      <c r="V44" s="2">
        <f t="shared" si="0"/>
        <v>1.75</v>
      </c>
      <c r="W44" s="2">
        <f t="shared" si="1"/>
        <v>0.5</v>
      </c>
      <c r="X44" t="s">
        <v>24</v>
      </c>
    </row>
    <row r="45" spans="1:24" x14ac:dyDescent="0.25">
      <c r="A45" s="2"/>
      <c r="B45" t="s">
        <v>25</v>
      </c>
      <c r="C45">
        <v>7.4666666665580124</v>
      </c>
      <c r="D45" s="2" t="s">
        <v>49</v>
      </c>
      <c r="E45" s="2"/>
      <c r="F45" t="s">
        <v>25</v>
      </c>
      <c r="G45">
        <v>5.2000000000116415</v>
      </c>
      <c r="H45" s="2">
        <v>1</v>
      </c>
      <c r="I45" s="2"/>
      <c r="J45" t="s">
        <v>25</v>
      </c>
      <c r="K45">
        <v>6.3166666666511446</v>
      </c>
      <c r="L45" s="2">
        <v>2</v>
      </c>
      <c r="M45" s="2"/>
      <c r="N45" t="s">
        <v>25</v>
      </c>
      <c r="O45">
        <v>6.2499999999417923</v>
      </c>
      <c r="P45" s="2">
        <v>2</v>
      </c>
      <c r="Q45" s="2"/>
      <c r="R45" t="s">
        <v>25</v>
      </c>
      <c r="S45">
        <v>11.033333333325572</v>
      </c>
      <c r="T45" s="2">
        <v>3</v>
      </c>
      <c r="V45" s="2">
        <f t="shared" si="0"/>
        <v>2</v>
      </c>
      <c r="W45" s="2">
        <f t="shared" si="1"/>
        <v>0.81649658092772603</v>
      </c>
      <c r="X45" t="s">
        <v>25</v>
      </c>
    </row>
    <row r="46" spans="1:24" x14ac:dyDescent="0.25">
      <c r="A46" s="2"/>
      <c r="B46" t="s">
        <v>834</v>
      </c>
      <c r="C46">
        <v>6.1666666666860692</v>
      </c>
      <c r="D46" s="2">
        <v>1</v>
      </c>
      <c r="E46" s="2"/>
      <c r="F46" t="s">
        <v>834</v>
      </c>
      <c r="G46">
        <v>7.4666666665580124</v>
      </c>
      <c r="H46" s="2">
        <v>2</v>
      </c>
      <c r="I46" s="2"/>
      <c r="J46" t="s">
        <v>834</v>
      </c>
      <c r="K46">
        <v>6.3166666666511446</v>
      </c>
      <c r="L46" s="2">
        <v>2</v>
      </c>
      <c r="M46" s="2"/>
      <c r="N46" t="s">
        <v>834</v>
      </c>
      <c r="O46">
        <v>5.3333333332557231</v>
      </c>
      <c r="P46" s="2">
        <v>1</v>
      </c>
      <c r="Q46" s="2"/>
      <c r="R46" t="s">
        <v>834</v>
      </c>
      <c r="S46">
        <v>10.366666666755918</v>
      </c>
      <c r="T46" s="2">
        <v>2</v>
      </c>
      <c r="V46" s="2">
        <f t="shared" si="0"/>
        <v>1.6</v>
      </c>
      <c r="W46" s="2">
        <f t="shared" si="1"/>
        <v>0.54772255750516596</v>
      </c>
      <c r="X46" t="s">
        <v>834</v>
      </c>
    </row>
    <row r="47" spans="1:24" x14ac:dyDescent="0.25">
      <c r="D47" s="2"/>
      <c r="H47" s="2"/>
      <c r="L47" s="2"/>
    </row>
    <row r="87" spans="1:27" s="5" customFormat="1" x14ac:dyDescent="0.25">
      <c r="A87" s="5" t="s">
        <v>6127</v>
      </c>
    </row>
    <row r="88" spans="1:27" x14ac:dyDescent="0.25">
      <c r="A88" t="s">
        <v>6128</v>
      </c>
    </row>
    <row r="89" spans="1:27" s="64" customFormat="1" x14ac:dyDescent="0.25"/>
    <row r="91" spans="1:27" x14ac:dyDescent="0.25">
      <c r="A91" t="s">
        <v>6116</v>
      </c>
      <c r="H91" t="s">
        <v>6189</v>
      </c>
      <c r="O91" t="s">
        <v>6191</v>
      </c>
      <c r="V91" t="s">
        <v>6230</v>
      </c>
    </row>
    <row r="92" spans="1:27" x14ac:dyDescent="0.25">
      <c r="A92" t="s">
        <v>896</v>
      </c>
      <c r="B92" t="s">
        <v>6231</v>
      </c>
      <c r="C92" t="s">
        <v>6232</v>
      </c>
      <c r="D92" t="s">
        <v>6233</v>
      </c>
      <c r="E92" t="s">
        <v>6234</v>
      </c>
      <c r="H92" s="64" t="s">
        <v>896</v>
      </c>
      <c r="I92" s="64" t="s">
        <v>6231</v>
      </c>
      <c r="J92" s="64" t="s">
        <v>6232</v>
      </c>
      <c r="K92" s="64" t="s">
        <v>6233</v>
      </c>
      <c r="L92" s="64" t="s">
        <v>6234</v>
      </c>
      <c r="O92" s="64" t="s">
        <v>896</v>
      </c>
      <c r="P92" s="64" t="s">
        <v>6231</v>
      </c>
      <c r="Q92" s="64" t="s">
        <v>6232</v>
      </c>
      <c r="R92" s="64" t="s">
        <v>6233</v>
      </c>
      <c r="S92" s="64" t="s">
        <v>6234</v>
      </c>
      <c r="V92" s="64" t="s">
        <v>896</v>
      </c>
      <c r="W92" s="64" t="s">
        <v>6231</v>
      </c>
      <c r="X92" s="64" t="s">
        <v>6232</v>
      </c>
      <c r="Y92" s="64" t="s">
        <v>6233</v>
      </c>
      <c r="Z92" s="64" t="s">
        <v>6234</v>
      </c>
    </row>
    <row r="93" spans="1:27" x14ac:dyDescent="0.25">
      <c r="A93" s="8" t="s">
        <v>806</v>
      </c>
      <c r="B93" s="64" t="s">
        <v>6129</v>
      </c>
      <c r="C93" s="64">
        <v>3.6764802132613501</v>
      </c>
      <c r="D93" s="64">
        <v>-0.67256741499444805</v>
      </c>
      <c r="E93" s="64" t="s">
        <v>6130</v>
      </c>
      <c r="F93" s="64"/>
      <c r="H93" s="8" t="s">
        <v>819</v>
      </c>
      <c r="I93" s="64" t="s">
        <v>6163</v>
      </c>
      <c r="J93" s="64">
        <v>1.4516073768925499</v>
      </c>
      <c r="K93" s="64">
        <v>0.146941639577094</v>
      </c>
      <c r="L93" s="64" t="s">
        <v>6164</v>
      </c>
      <c r="M93" s="64"/>
      <c r="O93" s="8" t="s">
        <v>807</v>
      </c>
      <c r="P93" s="64" t="s">
        <v>6192</v>
      </c>
      <c r="Q93" s="64">
        <v>3.2271269696495901</v>
      </c>
      <c r="R93" s="64">
        <v>0.36039232180893499</v>
      </c>
      <c r="S93" s="64" t="s">
        <v>6193</v>
      </c>
      <c r="T93" s="64"/>
      <c r="V93" s="8" t="s">
        <v>806</v>
      </c>
      <c r="W93" s="64" t="s">
        <v>6216</v>
      </c>
      <c r="X93" s="64">
        <v>3.2528054035762</v>
      </c>
      <c r="Y93" s="64">
        <v>7.6585135053952993E-2</v>
      </c>
      <c r="Z93" s="64" t="s">
        <v>6217</v>
      </c>
      <c r="AA93" s="64"/>
    </row>
    <row r="94" spans="1:27" x14ac:dyDescent="0.25">
      <c r="A94" s="8" t="s">
        <v>805</v>
      </c>
      <c r="B94" s="64" t="s">
        <v>6131</v>
      </c>
      <c r="C94" s="64">
        <v>3.9128228444347202</v>
      </c>
      <c r="D94" s="64">
        <v>0.48731236874153899</v>
      </c>
      <c r="E94" s="64" t="s">
        <v>6132</v>
      </c>
      <c r="F94" s="64"/>
      <c r="H94" s="8" t="s">
        <v>807</v>
      </c>
      <c r="I94" s="64" t="s">
        <v>6165</v>
      </c>
      <c r="J94" s="64">
        <v>1.47424445253425</v>
      </c>
      <c r="K94" s="64">
        <v>0.156532494287413</v>
      </c>
      <c r="L94" s="64" t="s">
        <v>6166</v>
      </c>
      <c r="M94" s="64"/>
      <c r="O94" s="8" t="s">
        <v>805</v>
      </c>
      <c r="P94" s="64" t="s">
        <v>6194</v>
      </c>
      <c r="Q94" s="64">
        <v>3.6492021168714701</v>
      </c>
      <c r="R94" s="64">
        <v>0.53167446013756003</v>
      </c>
      <c r="S94" s="64" t="s">
        <v>6195</v>
      </c>
      <c r="T94" s="64"/>
      <c r="V94" s="8" t="s">
        <v>807</v>
      </c>
      <c r="W94" s="64" t="s">
        <v>6218</v>
      </c>
      <c r="X94" s="64">
        <v>4.2427455874096296</v>
      </c>
      <c r="Y94" s="64">
        <v>-5.2165717002896003E-2</v>
      </c>
      <c r="Z94" s="64" t="s">
        <v>6219</v>
      </c>
      <c r="AA94" s="64"/>
    </row>
    <row r="95" spans="1:27" x14ac:dyDescent="0.25">
      <c r="A95" s="8" t="s">
        <v>823</v>
      </c>
      <c r="B95" s="64" t="s">
        <v>6133</v>
      </c>
      <c r="C95" s="64">
        <v>4.30982662504523</v>
      </c>
      <c r="D95" s="64">
        <v>7.8472172518225997E-2</v>
      </c>
      <c r="E95" s="64" t="s">
        <v>6134</v>
      </c>
      <c r="F95" s="64"/>
      <c r="H95" s="8" t="s">
        <v>805</v>
      </c>
      <c r="I95" s="64" t="s">
        <v>6167</v>
      </c>
      <c r="J95" s="64">
        <v>1.4788671615648501</v>
      </c>
      <c r="K95" s="64">
        <v>0.154770662666219</v>
      </c>
      <c r="L95" s="64" t="s">
        <v>6168</v>
      </c>
      <c r="M95" s="64"/>
      <c r="O95" s="8" t="s">
        <v>814</v>
      </c>
      <c r="P95" s="64" t="s">
        <v>6196</v>
      </c>
      <c r="Q95" s="64">
        <v>4.4002668459027801</v>
      </c>
      <c r="R95" s="64">
        <v>-4.0376746250297003E-2</v>
      </c>
      <c r="S95" s="64" t="s">
        <v>6197</v>
      </c>
      <c r="T95" s="64"/>
      <c r="V95" s="8" t="s">
        <v>805</v>
      </c>
      <c r="W95" s="64" t="s">
        <v>6220</v>
      </c>
      <c r="X95" s="64">
        <v>4.3189239908213599</v>
      </c>
      <c r="Y95" s="64">
        <v>0.47283420234013002</v>
      </c>
      <c r="Z95" s="64" t="s">
        <v>6221</v>
      </c>
      <c r="AA95" s="64"/>
    </row>
    <row r="96" spans="1:27" x14ac:dyDescent="0.25">
      <c r="A96" s="8" t="s">
        <v>808</v>
      </c>
      <c r="B96" s="64" t="s">
        <v>6135</v>
      </c>
      <c r="C96" s="64">
        <v>4.3934053679493603</v>
      </c>
      <c r="D96" s="64">
        <v>-0.51518378461246905</v>
      </c>
      <c r="E96" s="64" t="s">
        <v>6136</v>
      </c>
      <c r="F96" s="64"/>
      <c r="H96" s="8" t="s">
        <v>816</v>
      </c>
      <c r="I96" s="64" t="s">
        <v>6169</v>
      </c>
      <c r="J96" s="64">
        <v>1.500071134016</v>
      </c>
      <c r="K96" s="64">
        <v>0.19524353508776299</v>
      </c>
      <c r="L96" s="64" t="s">
        <v>6170</v>
      </c>
      <c r="M96" s="64"/>
      <c r="O96" s="8" t="s">
        <v>810</v>
      </c>
      <c r="P96" s="64" t="s">
        <v>6198</v>
      </c>
      <c r="Q96" s="64">
        <v>4.5334459191244196</v>
      </c>
      <c r="R96" s="64">
        <v>-0.47666615735453699</v>
      </c>
      <c r="S96" s="64" t="s">
        <v>6199</v>
      </c>
      <c r="T96" s="64"/>
      <c r="V96" s="8" t="s">
        <v>809</v>
      </c>
      <c r="W96" s="64" t="s">
        <v>6222</v>
      </c>
      <c r="X96" s="64">
        <v>5.55567689873424</v>
      </c>
      <c r="Y96" s="64">
        <v>-0.71730320874974496</v>
      </c>
      <c r="Z96" s="64" t="s">
        <v>6223</v>
      </c>
      <c r="AA96" s="64"/>
    </row>
    <row r="97" spans="1:27" x14ac:dyDescent="0.25">
      <c r="A97" s="8" t="s">
        <v>807</v>
      </c>
      <c r="B97" s="64" t="s">
        <v>6137</v>
      </c>
      <c r="C97" s="64">
        <v>4.4266292487918104</v>
      </c>
      <c r="D97" s="64">
        <v>-0.40394005964056301</v>
      </c>
      <c r="E97" s="64" t="s">
        <v>6138</v>
      </c>
      <c r="F97" s="64"/>
      <c r="H97" s="8" t="s">
        <v>817</v>
      </c>
      <c r="I97" s="64" t="s">
        <v>6171</v>
      </c>
      <c r="J97" s="64">
        <v>3.37276909221139</v>
      </c>
      <c r="K97" s="64">
        <v>1.8041151913899999E-2</v>
      </c>
      <c r="L97" s="64" t="s">
        <v>6172</v>
      </c>
      <c r="M97" s="64"/>
      <c r="O97" s="8" t="s">
        <v>821</v>
      </c>
      <c r="P97" s="64" t="s">
        <v>6200</v>
      </c>
      <c r="Q97" s="64">
        <v>5.0683496937299699</v>
      </c>
      <c r="R97" s="64">
        <v>0.69997933554074698</v>
      </c>
      <c r="S97" s="64" t="s">
        <v>6201</v>
      </c>
      <c r="T97" s="64"/>
      <c r="V97" s="8" t="s">
        <v>812</v>
      </c>
      <c r="W97" s="64" t="s">
        <v>6224</v>
      </c>
      <c r="X97" s="64">
        <v>6.2541716300810597</v>
      </c>
      <c r="Y97" s="64">
        <v>-1.0984305210363301</v>
      </c>
      <c r="Z97" s="64" t="s">
        <v>6225</v>
      </c>
      <c r="AA97" s="64"/>
    </row>
    <row r="98" spans="1:27" x14ac:dyDescent="0.25">
      <c r="A98" s="8" t="s">
        <v>809</v>
      </c>
      <c r="B98" s="64" t="s">
        <v>6139</v>
      </c>
      <c r="C98" s="64">
        <v>4.8804483267477297</v>
      </c>
      <c r="D98" s="64">
        <v>-0.702217771389824</v>
      </c>
      <c r="E98" s="64" t="s">
        <v>6140</v>
      </c>
      <c r="F98" s="64"/>
      <c r="H98" s="8" t="s">
        <v>810</v>
      </c>
      <c r="I98" s="64" t="s">
        <v>6173</v>
      </c>
      <c r="J98" s="64">
        <v>5.29110562768801</v>
      </c>
      <c r="K98" s="64">
        <v>-5.9330068745679997E-2</v>
      </c>
      <c r="L98" s="64" t="s">
        <v>6174</v>
      </c>
      <c r="M98" s="64"/>
      <c r="O98" s="8" t="s">
        <v>812</v>
      </c>
      <c r="P98" s="64" t="s">
        <v>6202</v>
      </c>
      <c r="Q98" s="64">
        <v>5.0689408522425099</v>
      </c>
      <c r="R98" s="64">
        <v>-0.52887835205312395</v>
      </c>
      <c r="S98" s="64" t="s">
        <v>6203</v>
      </c>
      <c r="T98" s="64"/>
      <c r="V98" s="8" t="s">
        <v>811</v>
      </c>
      <c r="W98" s="64" t="s">
        <v>6226</v>
      </c>
      <c r="X98" s="64">
        <v>6.44851375418276</v>
      </c>
      <c r="Y98" s="64">
        <v>1.36496820796952</v>
      </c>
      <c r="Z98" s="64" t="s">
        <v>6227</v>
      </c>
      <c r="AA98" s="64"/>
    </row>
    <row r="99" spans="1:27" x14ac:dyDescent="0.25">
      <c r="A99" s="8" t="s">
        <v>811</v>
      </c>
      <c r="B99" s="64" t="s">
        <v>6141</v>
      </c>
      <c r="C99" s="64">
        <v>5.12654212594986</v>
      </c>
      <c r="D99" s="64">
        <v>-1.7544672146157E-2</v>
      </c>
      <c r="E99" s="64" t="s">
        <v>6142</v>
      </c>
      <c r="F99" s="64"/>
      <c r="H99" s="8" t="s">
        <v>811</v>
      </c>
      <c r="I99" s="64" t="s">
        <v>6175</v>
      </c>
      <c r="J99" s="64">
        <v>5.6660725320446801</v>
      </c>
      <c r="K99" s="64">
        <v>0.182906768803313</v>
      </c>
      <c r="L99" s="64" t="s">
        <v>6176</v>
      </c>
      <c r="M99" s="64"/>
      <c r="O99" s="8" t="s">
        <v>811</v>
      </c>
      <c r="P99" s="64" t="s">
        <v>6204</v>
      </c>
      <c r="Q99" s="64">
        <v>5.1839452141030602</v>
      </c>
      <c r="R99" s="64">
        <v>0.68828512182505497</v>
      </c>
      <c r="S99" s="64" t="s">
        <v>6205</v>
      </c>
      <c r="T99" s="64"/>
      <c r="V99" s="8" t="s">
        <v>819</v>
      </c>
      <c r="W99" s="64" t="s">
        <v>6228</v>
      </c>
      <c r="X99" s="64">
        <v>7.0710551948222404</v>
      </c>
      <c r="Y99" s="64">
        <v>-1.06386496482927</v>
      </c>
      <c r="Z99" s="64" t="s">
        <v>6229</v>
      </c>
      <c r="AA99" s="64"/>
    </row>
    <row r="100" spans="1:27" x14ac:dyDescent="0.25">
      <c r="A100" s="8" t="s">
        <v>810</v>
      </c>
      <c r="B100" s="64" t="s">
        <v>6143</v>
      </c>
      <c r="C100" s="64">
        <v>5.2606591439884003</v>
      </c>
      <c r="D100" s="64">
        <v>-0.52363747960967899</v>
      </c>
      <c r="E100" s="64" t="s">
        <v>6144</v>
      </c>
      <c r="F100" s="64"/>
      <c r="H100" s="8" t="s">
        <v>812</v>
      </c>
      <c r="I100" s="64" t="s">
        <v>6177</v>
      </c>
      <c r="J100" s="64">
        <v>5.9615227180591202</v>
      </c>
      <c r="K100" s="64">
        <v>-0.58326414985827402</v>
      </c>
      <c r="L100" s="64" t="s">
        <v>6178</v>
      </c>
      <c r="M100" s="64"/>
      <c r="O100" s="8" t="s">
        <v>809</v>
      </c>
      <c r="P100" s="64" t="s">
        <v>6206</v>
      </c>
      <c r="Q100" s="64">
        <v>5.1860568382329104</v>
      </c>
      <c r="R100" s="64">
        <v>-0.52204592323275101</v>
      </c>
      <c r="S100" s="64" t="s">
        <v>6207</v>
      </c>
      <c r="T100" s="64"/>
      <c r="V100" s="8" t="s">
        <v>814</v>
      </c>
      <c r="W100" s="64" t="s">
        <v>6190</v>
      </c>
      <c r="X100" s="64"/>
      <c r="Y100" s="64"/>
      <c r="Z100" s="64"/>
      <c r="AA100" s="64"/>
    </row>
    <row r="101" spans="1:27" x14ac:dyDescent="0.25">
      <c r="A101" s="8" t="s">
        <v>812</v>
      </c>
      <c r="B101" s="64" t="s">
        <v>6145</v>
      </c>
      <c r="C101" s="64">
        <v>5.90652549366947</v>
      </c>
      <c r="D101" s="64">
        <v>-0.79156774282820797</v>
      </c>
      <c r="E101" s="64" t="s">
        <v>6146</v>
      </c>
      <c r="F101" s="64"/>
      <c r="H101" s="8" t="s">
        <v>813</v>
      </c>
      <c r="I101" s="64" t="s">
        <v>6179</v>
      </c>
      <c r="J101" s="64">
        <v>6.1789815674411797</v>
      </c>
      <c r="K101" s="64">
        <v>-1.7448915805124001E-2</v>
      </c>
      <c r="L101" s="64" t="s">
        <v>6180</v>
      </c>
      <c r="M101" s="64"/>
      <c r="O101" s="8" t="s">
        <v>813</v>
      </c>
      <c r="P101" s="64" t="s">
        <v>6208</v>
      </c>
      <c r="Q101" s="64">
        <v>5.2407918763969503</v>
      </c>
      <c r="R101" s="64">
        <v>-1.0114300929304101</v>
      </c>
      <c r="S101" s="64" t="s">
        <v>6209</v>
      </c>
      <c r="T101" s="64"/>
      <c r="V101" s="8" t="s">
        <v>810</v>
      </c>
      <c r="W101" s="64" t="s">
        <v>6190</v>
      </c>
      <c r="X101" s="64"/>
      <c r="Y101" s="64"/>
      <c r="Z101" s="64"/>
      <c r="AA101" s="64"/>
    </row>
    <row r="102" spans="1:27" x14ac:dyDescent="0.25">
      <c r="A102" s="8" t="s">
        <v>815</v>
      </c>
      <c r="B102" s="64" t="s">
        <v>6147</v>
      </c>
      <c r="C102" s="64">
        <v>5.9670306308261196</v>
      </c>
      <c r="D102" s="64">
        <v>-0.41624996648114299</v>
      </c>
      <c r="E102" s="64" t="s">
        <v>6148</v>
      </c>
      <c r="F102" s="64"/>
      <c r="H102" s="8" t="s">
        <v>820</v>
      </c>
      <c r="I102" s="64" t="s">
        <v>6181</v>
      </c>
      <c r="J102" s="64">
        <v>6.3381670878204002</v>
      </c>
      <c r="K102" s="64">
        <v>-4.5275558430455998E-2</v>
      </c>
      <c r="L102" s="64" t="s">
        <v>6182</v>
      </c>
      <c r="M102" s="64"/>
      <c r="O102" s="8" t="s">
        <v>849</v>
      </c>
      <c r="P102" s="64" t="s">
        <v>6210</v>
      </c>
      <c r="Q102" s="64">
        <v>5.7642618460105099</v>
      </c>
      <c r="R102" s="64">
        <v>-0.38011902485094501</v>
      </c>
      <c r="S102" s="64" t="s">
        <v>6211</v>
      </c>
      <c r="T102" s="64"/>
      <c r="V102" s="8" t="s">
        <v>821</v>
      </c>
      <c r="W102" s="64" t="s">
        <v>6190</v>
      </c>
      <c r="X102" s="39"/>
      <c r="Y102" s="39"/>
      <c r="Z102" s="39"/>
      <c r="AA102" s="39"/>
    </row>
    <row r="103" spans="1:27" x14ac:dyDescent="0.25">
      <c r="A103" s="8" t="s">
        <v>818</v>
      </c>
      <c r="B103" s="64" t="s">
        <v>6149</v>
      </c>
      <c r="C103" s="64">
        <v>6.0456343328372899</v>
      </c>
      <c r="D103" s="64">
        <v>-0.26250273116728401</v>
      </c>
      <c r="E103" s="64" t="s">
        <v>6150</v>
      </c>
      <c r="F103" s="64"/>
      <c r="H103" s="8" t="s">
        <v>821</v>
      </c>
      <c r="I103" s="64" t="s">
        <v>6183</v>
      </c>
      <c r="J103" s="64">
        <v>6.74209481202967</v>
      </c>
      <c r="K103" s="64">
        <v>1.4061788467343701</v>
      </c>
      <c r="L103" s="64" t="s">
        <v>6184</v>
      </c>
      <c r="M103" s="64"/>
      <c r="O103" s="8" t="s">
        <v>815</v>
      </c>
      <c r="P103" s="64" t="s">
        <v>6212</v>
      </c>
      <c r="Q103" s="64">
        <v>5.8802457462619797</v>
      </c>
      <c r="R103" s="64">
        <v>-0.52921878635794595</v>
      </c>
      <c r="S103" s="64" t="s">
        <v>6213</v>
      </c>
      <c r="T103" s="64"/>
      <c r="V103" s="8" t="s">
        <v>813</v>
      </c>
      <c r="W103" s="64" t="s">
        <v>6190</v>
      </c>
      <c r="X103" s="39"/>
      <c r="Y103" s="39"/>
      <c r="Z103" s="39"/>
      <c r="AA103" s="39"/>
    </row>
    <row r="104" spans="1:27" x14ac:dyDescent="0.25">
      <c r="A104" s="8" t="s">
        <v>819</v>
      </c>
      <c r="B104" s="64" t="s">
        <v>6151</v>
      </c>
      <c r="C104" s="64">
        <v>6.2675145843783904</v>
      </c>
      <c r="D104" s="64">
        <v>-0.556966982362878</v>
      </c>
      <c r="E104" s="64" t="s">
        <v>6152</v>
      </c>
      <c r="F104" s="64"/>
      <c r="H104" s="8" t="s">
        <v>822</v>
      </c>
      <c r="I104" s="64" t="s">
        <v>6185</v>
      </c>
      <c r="J104" s="64">
        <v>7.5477565926116297</v>
      </c>
      <c r="K104" s="64">
        <v>-0.52418528967484901</v>
      </c>
      <c r="L104" s="64" t="s">
        <v>6186</v>
      </c>
      <c r="M104" s="64"/>
      <c r="O104" s="8" t="s">
        <v>816</v>
      </c>
      <c r="P104" s="64" t="s">
        <v>6214</v>
      </c>
      <c r="Q104" s="64">
        <v>6.2377436587980899</v>
      </c>
      <c r="R104" s="64">
        <v>0.32017388881527098</v>
      </c>
      <c r="S104" s="64" t="s">
        <v>6215</v>
      </c>
      <c r="T104" s="64"/>
      <c r="V104" s="8" t="s">
        <v>849</v>
      </c>
      <c r="W104" s="64" t="s">
        <v>6190</v>
      </c>
      <c r="X104" s="39"/>
      <c r="Y104" s="39"/>
      <c r="Z104" s="39"/>
      <c r="AA104" s="39"/>
    </row>
    <row r="105" spans="1:27" x14ac:dyDescent="0.25">
      <c r="A105" s="8" t="s">
        <v>813</v>
      </c>
      <c r="B105" s="64" t="s">
        <v>6153</v>
      </c>
      <c r="C105" s="64">
        <v>6.3269914856918401</v>
      </c>
      <c r="D105" s="64">
        <v>-0.35207823866689802</v>
      </c>
      <c r="E105" s="64" t="s">
        <v>6154</v>
      </c>
      <c r="F105" s="64"/>
      <c r="H105" s="8" t="s">
        <v>814</v>
      </c>
      <c r="I105" s="64" t="s">
        <v>6187</v>
      </c>
      <c r="J105" s="64">
        <v>7.7951533548452101</v>
      </c>
      <c r="K105" s="64">
        <v>0.57233977502279998</v>
      </c>
      <c r="L105" s="64" t="s">
        <v>6188</v>
      </c>
      <c r="M105" s="64"/>
      <c r="O105" s="8" t="s">
        <v>806</v>
      </c>
      <c r="P105" s="64" t="s">
        <v>6190</v>
      </c>
      <c r="Q105" s="64"/>
      <c r="R105" s="64"/>
      <c r="S105" s="64"/>
      <c r="T105" s="64"/>
      <c r="V105" s="8" t="s">
        <v>815</v>
      </c>
      <c r="W105" s="64" t="s">
        <v>6190</v>
      </c>
      <c r="X105" s="39"/>
      <c r="Y105" s="39"/>
      <c r="Z105" s="39"/>
      <c r="AA105" s="39"/>
    </row>
    <row r="106" spans="1:27" x14ac:dyDescent="0.25">
      <c r="A106" s="8" t="s">
        <v>816</v>
      </c>
      <c r="B106" s="64" t="s">
        <v>6155</v>
      </c>
      <c r="C106" s="64">
        <v>6.70585218554303</v>
      </c>
      <c r="D106" s="64">
        <v>-0.80579705847671201</v>
      </c>
      <c r="E106" s="64" t="s">
        <v>6156</v>
      </c>
      <c r="F106" s="64"/>
      <c r="H106" s="8" t="s">
        <v>806</v>
      </c>
      <c r="I106" s="64" t="s">
        <v>6190</v>
      </c>
      <c r="J106" s="64"/>
      <c r="K106" s="64"/>
      <c r="L106" s="64"/>
      <c r="M106" s="64"/>
      <c r="O106" s="8" t="s">
        <v>823</v>
      </c>
      <c r="P106" s="64" t="s">
        <v>6190</v>
      </c>
      <c r="Q106" s="64"/>
      <c r="R106" s="64"/>
      <c r="S106" s="64"/>
      <c r="T106" s="64"/>
      <c r="V106" s="8" t="s">
        <v>816</v>
      </c>
      <c r="W106" s="64" t="s">
        <v>6190</v>
      </c>
      <c r="X106" s="39"/>
      <c r="Y106" s="39"/>
      <c r="Z106" s="39"/>
      <c r="AA106" s="39"/>
    </row>
    <row r="107" spans="1:27" x14ac:dyDescent="0.25">
      <c r="A107" s="8" t="s">
        <v>821</v>
      </c>
      <c r="B107" s="64" t="s">
        <v>6157</v>
      </c>
      <c r="C107" s="64">
        <v>7.2442037518860198</v>
      </c>
      <c r="D107" s="64">
        <v>-0.71161570304257105</v>
      </c>
      <c r="E107" s="64" t="s">
        <v>6158</v>
      </c>
      <c r="F107" s="64"/>
      <c r="H107" s="8" t="s">
        <v>823</v>
      </c>
      <c r="I107" s="64" t="s">
        <v>6190</v>
      </c>
      <c r="J107" s="64"/>
      <c r="K107" s="64"/>
      <c r="L107" s="64"/>
      <c r="M107" s="64"/>
      <c r="O107" s="8" t="s">
        <v>808</v>
      </c>
      <c r="P107" s="64" t="s">
        <v>6190</v>
      </c>
      <c r="Q107" s="64"/>
      <c r="R107" s="64"/>
      <c r="S107" s="64"/>
      <c r="T107" s="64"/>
      <c r="V107" s="8" t="s">
        <v>823</v>
      </c>
      <c r="W107" s="64" t="s">
        <v>6190</v>
      </c>
      <c r="X107" s="39"/>
      <c r="Y107" s="39"/>
      <c r="Z107" s="39"/>
      <c r="AA107" s="39"/>
    </row>
    <row r="108" spans="1:27" x14ac:dyDescent="0.25">
      <c r="A108" s="8" t="s">
        <v>822</v>
      </c>
      <c r="B108" s="64" t="s">
        <v>6159</v>
      </c>
      <c r="C108" s="64">
        <v>7.60650690928885</v>
      </c>
      <c r="D108" s="64">
        <v>-0.63130168234195905</v>
      </c>
      <c r="E108" s="64" t="s">
        <v>6160</v>
      </c>
      <c r="F108" s="64"/>
      <c r="H108" s="8" t="s">
        <v>808</v>
      </c>
      <c r="I108" s="64" t="s">
        <v>6190</v>
      </c>
      <c r="J108" s="64"/>
      <c r="K108" s="64"/>
      <c r="L108" s="64"/>
      <c r="M108" s="64"/>
      <c r="O108" s="8" t="s">
        <v>818</v>
      </c>
      <c r="P108" s="64" t="s">
        <v>6190</v>
      </c>
      <c r="Q108" s="64"/>
      <c r="R108" s="64"/>
      <c r="S108" s="64"/>
      <c r="T108" s="64"/>
      <c r="V108" s="8" t="s">
        <v>808</v>
      </c>
      <c r="W108" s="64" t="s">
        <v>6190</v>
      </c>
      <c r="X108" s="39"/>
      <c r="Y108" s="39"/>
      <c r="Z108" s="39"/>
      <c r="AA108" s="39"/>
    </row>
    <row r="109" spans="1:27" x14ac:dyDescent="0.25">
      <c r="A109" s="8" t="s">
        <v>826</v>
      </c>
      <c r="B109" s="64" t="s">
        <v>6161</v>
      </c>
      <c r="C109" s="64">
        <v>9.5369853145953591</v>
      </c>
      <c r="D109" s="64">
        <v>-0.68865106848070101</v>
      </c>
      <c r="E109" s="64" t="s">
        <v>6162</v>
      </c>
      <c r="F109" s="64"/>
      <c r="H109" s="8" t="s">
        <v>809</v>
      </c>
      <c r="I109" s="64" t="s">
        <v>6190</v>
      </c>
      <c r="J109" s="64"/>
      <c r="K109" s="64"/>
      <c r="L109" s="64"/>
      <c r="M109" s="64"/>
      <c r="O109" s="8" t="s">
        <v>819</v>
      </c>
      <c r="P109" s="64" t="s">
        <v>6190</v>
      </c>
      <c r="Q109" s="64"/>
      <c r="R109" s="64"/>
      <c r="S109" s="64"/>
      <c r="T109" s="64"/>
      <c r="V109" s="8" t="s">
        <v>818</v>
      </c>
      <c r="W109" s="64" t="s">
        <v>6190</v>
      </c>
      <c r="X109" s="39"/>
      <c r="Y109" s="39"/>
      <c r="Z109" s="39"/>
      <c r="AA109" s="39"/>
    </row>
    <row r="110" spans="1:27" x14ac:dyDescent="0.25">
      <c r="H110" s="8" t="s">
        <v>815</v>
      </c>
      <c r="I110" s="64" t="s">
        <v>6190</v>
      </c>
      <c r="J110" s="64"/>
      <c r="K110" s="64"/>
      <c r="L110" s="64"/>
      <c r="M110" s="64"/>
      <c r="O110" s="8" t="s">
        <v>822</v>
      </c>
      <c r="P110" s="64" t="s">
        <v>6190</v>
      </c>
      <c r="Q110" s="64"/>
      <c r="R110" s="64"/>
      <c r="S110" s="64"/>
      <c r="T110" s="64"/>
      <c r="V110" s="8" t="s">
        <v>822</v>
      </c>
      <c r="W110" s="64" t="s">
        <v>6190</v>
      </c>
      <c r="X110" s="39"/>
      <c r="Y110" s="39"/>
      <c r="Z110" s="39"/>
      <c r="AA110" s="39"/>
    </row>
    <row r="111" spans="1:27" x14ac:dyDescent="0.25">
      <c r="H111" s="8" t="s">
        <v>818</v>
      </c>
      <c r="I111" s="64" t="s">
        <v>6190</v>
      </c>
      <c r="J111" s="64"/>
      <c r="K111" s="64"/>
      <c r="L111" s="64"/>
      <c r="M111" s="64"/>
      <c r="O111" s="8" t="s">
        <v>826</v>
      </c>
      <c r="P111" s="64" t="s">
        <v>6190</v>
      </c>
      <c r="Q111" s="64"/>
      <c r="R111" s="64"/>
      <c r="S111" s="64"/>
      <c r="T111" s="64"/>
      <c r="V111" s="8" t="s">
        <v>826</v>
      </c>
      <c r="W111" s="64" t="s">
        <v>6190</v>
      </c>
      <c r="X111" s="39"/>
      <c r="Y111" s="39"/>
      <c r="Z111" s="39"/>
      <c r="AA111" s="39"/>
    </row>
    <row r="112" spans="1:27" x14ac:dyDescent="0.25">
      <c r="H112" s="8" t="s">
        <v>826</v>
      </c>
      <c r="I112" s="64" t="s">
        <v>6190</v>
      </c>
      <c r="J112" s="64"/>
      <c r="K112" s="64"/>
      <c r="L112" s="64"/>
      <c r="M112" s="64"/>
    </row>
    <row r="114" spans="1:1" x14ac:dyDescent="0.25">
      <c r="A114" t="s">
        <v>6238</v>
      </c>
    </row>
    <row r="116" spans="1:1" x14ac:dyDescent="0.25">
      <c r="A116" s="5" t="s">
        <v>6236</v>
      </c>
    </row>
    <row r="117" spans="1:1" x14ac:dyDescent="0.25">
      <c r="A117" t="s">
        <v>6235</v>
      </c>
    </row>
    <row r="134" spans="1:1" x14ac:dyDescent="0.25">
      <c r="A134" t="s">
        <v>6237</v>
      </c>
    </row>
    <row r="153" spans="1:1" x14ac:dyDescent="0.25">
      <c r="A153" s="5"/>
    </row>
  </sheetData>
  <sortState xmlns:xlrd2="http://schemas.microsoft.com/office/spreadsheetml/2017/richdata2" ref="D4:F17">
    <sortCondition ref="E4:E17"/>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Table of Contents</vt:lpstr>
      <vt:lpstr>Tab S1</vt:lpstr>
      <vt:lpstr>Tab S2</vt:lpstr>
      <vt:lpstr>Tab S3</vt:lpstr>
      <vt:lpstr>Tab S4</vt:lpstr>
      <vt:lpstr>Tab S5</vt:lpstr>
      <vt:lpstr>Tab S6</vt:lpstr>
      <vt:lpstr>Tab S7</vt:lpstr>
      <vt:lpstr>Tab S8</vt:lpstr>
      <vt:lpstr>Tab S9</vt:lpstr>
      <vt:lpstr>Tab S10</vt:lpstr>
      <vt:lpstr>Tab S11</vt:lpstr>
      <vt:lpstr>Tab S12</vt:lpstr>
      <vt:lpstr>Tab S13</vt:lpstr>
      <vt:lpstr>Tab S14</vt:lpstr>
      <vt:lpstr>Tab S15</vt:lpstr>
      <vt:lpstr>Tab S16</vt:lpstr>
      <vt:lpstr>Tab S17</vt:lpstr>
      <vt:lpstr>Tab S18</vt:lpstr>
      <vt:lpstr>Tab S19</vt:lpstr>
      <vt:lpstr>Tab S20</vt:lpstr>
      <vt:lpstr>'Table of Contents'!Print_Area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Carlson, Ross</dc:creator>
  <cp:lastModifiedBy>Carlson, Ross</cp:lastModifiedBy>
  <cp:lastPrinted>2020-07-22T15:39:49Z</cp:lastPrinted>
  <dcterms:created xsi:type="dcterms:W3CDTF">2019-03-01T20:17:39Z</dcterms:created>
  <dcterms:modified xsi:type="dcterms:W3CDTF">2020-12-09T16:55:49Z</dcterms:modified>
</cp:coreProperties>
</file>