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mo\Dropbox\01-sharedspace\modelica-shared\CustomLib\PropulsionSystem\Examples\"/>
    </mc:Choice>
  </mc:AlternateContent>
  <bookViews>
    <workbookView xWindow="0" yWindow="0" windowWidth="16380" windowHeight="8190" tabRatio="701"/>
  </bookViews>
  <sheets>
    <sheet name="Cmp_elliptical" sheetId="1" r:id="rId1"/>
    <sheet name="Trb_exponential" sheetId="2" r:id="rId2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K3" i="1" l="1"/>
  <c r="BJ3" i="1"/>
  <c r="BI3" i="1"/>
  <c r="BH3" i="1"/>
  <c r="BG3" i="1"/>
  <c r="BF3" i="1"/>
  <c r="BE3" i="1"/>
  <c r="BD3" i="1"/>
  <c r="BC3" i="1"/>
  <c r="BB3" i="1"/>
  <c r="BA3" i="1"/>
  <c r="AK3" i="1"/>
  <c r="AJ3" i="1"/>
  <c r="AI3" i="1"/>
  <c r="AH3" i="1"/>
  <c r="AG3" i="1"/>
  <c r="AF3" i="1"/>
  <c r="AE3" i="1"/>
  <c r="AD3" i="1"/>
  <c r="AC3" i="1"/>
  <c r="AB3" i="1"/>
  <c r="AA3" i="1"/>
  <c r="AX3" i="1"/>
  <c r="AW3" i="1"/>
  <c r="AV3" i="1"/>
  <c r="AU3" i="1"/>
  <c r="AT3" i="1"/>
  <c r="AS3" i="1"/>
  <c r="AR3" i="1"/>
  <c r="AQ3" i="1"/>
  <c r="AP3" i="1"/>
  <c r="AO3" i="1"/>
  <c r="AN3" i="1"/>
  <c r="D37" i="2"/>
  <c r="J159" i="2" l="1"/>
  <c r="J148" i="2"/>
  <c r="J137" i="2"/>
  <c r="J126" i="2"/>
  <c r="J115" i="2"/>
  <c r="J104" i="2"/>
  <c r="J93" i="2"/>
  <c r="J82" i="2"/>
  <c r="J71" i="2"/>
  <c r="J60" i="2"/>
  <c r="J49" i="2"/>
  <c r="J38" i="2"/>
  <c r="J39" i="2" s="1"/>
  <c r="J27" i="2"/>
  <c r="J16" i="2"/>
  <c r="I14" i="2"/>
  <c r="I13" i="2"/>
  <c r="I12" i="2"/>
  <c r="I11" i="2"/>
  <c r="I10" i="2"/>
  <c r="D10" i="2"/>
  <c r="I9" i="2"/>
  <c r="I8" i="2"/>
  <c r="I7" i="2"/>
  <c r="I6" i="2"/>
  <c r="J5" i="2"/>
  <c r="AH2" i="2" s="1"/>
  <c r="I5" i="2"/>
  <c r="S173" i="1"/>
  <c r="I173" i="1"/>
  <c r="S161" i="1"/>
  <c r="T161" i="1" s="1"/>
  <c r="U161" i="1" s="1"/>
  <c r="I161" i="1"/>
  <c r="N161" i="1" s="1"/>
  <c r="S149" i="1"/>
  <c r="T149" i="1" s="1"/>
  <c r="U149" i="1" s="1"/>
  <c r="I149" i="1"/>
  <c r="N149" i="1" s="1"/>
  <c r="S137" i="1"/>
  <c r="T137" i="1" s="1"/>
  <c r="U137" i="1" s="1"/>
  <c r="I137" i="1"/>
  <c r="S125" i="1"/>
  <c r="T125" i="1" s="1"/>
  <c r="U125" i="1" s="1"/>
  <c r="I125" i="1"/>
  <c r="S113" i="1"/>
  <c r="T113" i="1" s="1"/>
  <c r="U113" i="1" s="1"/>
  <c r="I113" i="1"/>
  <c r="N113" i="1" s="1"/>
  <c r="S101" i="1"/>
  <c r="T101" i="1" s="1"/>
  <c r="U101" i="1" s="1"/>
  <c r="I101" i="1"/>
  <c r="N101" i="1" s="1"/>
  <c r="S89" i="1"/>
  <c r="I89" i="1"/>
  <c r="N89" i="1" s="1"/>
  <c r="S77" i="1"/>
  <c r="T77" i="1" s="1"/>
  <c r="U77" i="1" s="1"/>
  <c r="I77" i="1"/>
  <c r="N77" i="1" s="1"/>
  <c r="S65" i="1"/>
  <c r="I65" i="1"/>
  <c r="S53" i="1"/>
  <c r="T53" i="1" s="1"/>
  <c r="U53" i="1" s="1"/>
  <c r="I53" i="1"/>
  <c r="N53" i="1" s="1"/>
  <c r="S41" i="1"/>
  <c r="I41" i="1"/>
  <c r="N41" i="1" s="1"/>
  <c r="D37" i="1"/>
  <c r="S29" i="1"/>
  <c r="T29" i="1" s="1"/>
  <c r="U29" i="1" s="1"/>
  <c r="I29" i="1"/>
  <c r="S17" i="1"/>
  <c r="T17" i="1" s="1"/>
  <c r="U17" i="1" s="1"/>
  <c r="I17" i="1"/>
  <c r="N17" i="1" s="1"/>
  <c r="D9" i="1"/>
  <c r="S5" i="1"/>
  <c r="I5" i="1"/>
  <c r="N5" i="1" s="1"/>
  <c r="H5" i="1"/>
  <c r="V5" i="1" s="1"/>
  <c r="H5" i="2" l="1"/>
  <c r="Q12" i="2"/>
  <c r="Q11" i="2"/>
  <c r="V2" i="2"/>
  <c r="AV2" i="2"/>
  <c r="BT2" i="2"/>
  <c r="Q9" i="2"/>
  <c r="N11" i="2"/>
  <c r="Q7" i="2"/>
  <c r="Q10" i="2"/>
  <c r="Q13" i="2"/>
  <c r="Q14" i="2"/>
  <c r="J17" i="2"/>
  <c r="J18" i="2" s="1"/>
  <c r="J83" i="2"/>
  <c r="Q5" i="2"/>
  <c r="R5" i="2" s="1"/>
  <c r="O7" i="2"/>
  <c r="J28" i="2"/>
  <c r="J29" i="2" s="1"/>
  <c r="J50" i="2"/>
  <c r="J94" i="2"/>
  <c r="J138" i="2"/>
  <c r="J149" i="2"/>
  <c r="Q6" i="2"/>
  <c r="Q8" i="2"/>
  <c r="J160" i="2"/>
  <c r="O6" i="2"/>
  <c r="O5" i="2"/>
  <c r="J6" i="2"/>
  <c r="AI2" i="2" s="1"/>
  <c r="O14" i="2"/>
  <c r="S9" i="2"/>
  <c r="O12" i="2"/>
  <c r="I16" i="2"/>
  <c r="H16" i="2" s="1"/>
  <c r="S8" i="2"/>
  <c r="O9" i="2"/>
  <c r="N10" i="2"/>
  <c r="S5" i="2"/>
  <c r="S6" i="2"/>
  <c r="S7" i="2"/>
  <c r="O8" i="2"/>
  <c r="S13" i="2"/>
  <c r="O5" i="1"/>
  <c r="S6" i="1"/>
  <c r="T6" i="1" s="1"/>
  <c r="U6" i="1" s="1"/>
  <c r="S78" i="1"/>
  <c r="S79" i="1" s="1"/>
  <c r="I174" i="1"/>
  <c r="I175" i="1" s="1"/>
  <c r="T5" i="1"/>
  <c r="U5" i="1" s="1"/>
  <c r="L5" i="1" s="1"/>
  <c r="S138" i="1"/>
  <c r="S139" i="1" s="1"/>
  <c r="I6" i="1"/>
  <c r="N6" i="1" s="1"/>
  <c r="S66" i="1"/>
  <c r="T65" i="1"/>
  <c r="U65" i="1" s="1"/>
  <c r="G5" i="1"/>
  <c r="P5" i="1"/>
  <c r="H6" i="1"/>
  <c r="I150" i="1"/>
  <c r="S102" i="1"/>
  <c r="D10" i="1"/>
  <c r="I30" i="1"/>
  <c r="S42" i="1"/>
  <c r="T41" i="1"/>
  <c r="U41" i="1" s="1"/>
  <c r="S54" i="1"/>
  <c r="I114" i="1"/>
  <c r="I162" i="1"/>
  <c r="I18" i="1"/>
  <c r="S18" i="1"/>
  <c r="S30" i="1"/>
  <c r="I66" i="1"/>
  <c r="I78" i="1"/>
  <c r="T89" i="1"/>
  <c r="U89" i="1" s="1"/>
  <c r="S90" i="1"/>
  <c r="I102" i="1"/>
  <c r="S150" i="1"/>
  <c r="Q5" i="1"/>
  <c r="J5" i="1" s="1"/>
  <c r="I42" i="1"/>
  <c r="I54" i="1"/>
  <c r="N65" i="1"/>
  <c r="I90" i="1"/>
  <c r="I126" i="1"/>
  <c r="N125" i="1"/>
  <c r="N29" i="1"/>
  <c r="S114" i="1"/>
  <c r="S126" i="1"/>
  <c r="S174" i="1"/>
  <c r="N137" i="1"/>
  <c r="I138" i="1"/>
  <c r="N173" i="1"/>
  <c r="T173" i="1"/>
  <c r="U173" i="1" s="1"/>
  <c r="J61" i="2"/>
  <c r="S162" i="1"/>
  <c r="O11" i="2"/>
  <c r="S11" i="2"/>
  <c r="O13" i="2"/>
  <c r="J105" i="2"/>
  <c r="O10" i="2"/>
  <c r="S10" i="2"/>
  <c r="N13" i="2"/>
  <c r="N6" i="2"/>
  <c r="N8" i="2"/>
  <c r="N12" i="2"/>
  <c r="S12" i="2"/>
  <c r="N14" i="2"/>
  <c r="S14" i="2"/>
  <c r="N5" i="2"/>
  <c r="N7" i="2"/>
  <c r="N9" i="2"/>
  <c r="J40" i="2"/>
  <c r="J72" i="2"/>
  <c r="J116" i="2"/>
  <c r="J127" i="2"/>
  <c r="O16" i="2" l="1"/>
  <c r="R6" i="2"/>
  <c r="L6" i="2" s="1"/>
  <c r="W2" i="2"/>
  <c r="AX2" i="2"/>
  <c r="BV2" i="2"/>
  <c r="H6" i="2"/>
  <c r="J150" i="2"/>
  <c r="J95" i="2"/>
  <c r="J139" i="2"/>
  <c r="J84" i="2"/>
  <c r="Q16" i="2"/>
  <c r="R16" i="2" s="1"/>
  <c r="J51" i="2"/>
  <c r="J161" i="2"/>
  <c r="K6" i="2"/>
  <c r="L5" i="2"/>
  <c r="I17" i="2"/>
  <c r="K5" i="2"/>
  <c r="J7" i="2"/>
  <c r="AJ2" i="2" s="1"/>
  <c r="N16" i="2"/>
  <c r="S16" i="2"/>
  <c r="S7" i="1"/>
  <c r="T7" i="1" s="1"/>
  <c r="U7" i="1" s="1"/>
  <c r="I7" i="1"/>
  <c r="N7" i="1" s="1"/>
  <c r="T78" i="1"/>
  <c r="U78" i="1" s="1"/>
  <c r="N174" i="1"/>
  <c r="T138" i="1"/>
  <c r="U138" i="1" s="1"/>
  <c r="J19" i="2"/>
  <c r="I139" i="1"/>
  <c r="N138" i="1"/>
  <c r="T18" i="1"/>
  <c r="U18" i="1" s="1"/>
  <c r="S19" i="1"/>
  <c r="S55" i="1"/>
  <c r="T54" i="1"/>
  <c r="U54" i="1" s="1"/>
  <c r="J117" i="2"/>
  <c r="J62" i="2"/>
  <c r="J41" i="2"/>
  <c r="N17" i="2"/>
  <c r="T114" i="1"/>
  <c r="U114" i="1" s="1"/>
  <c r="S115" i="1"/>
  <c r="I55" i="1"/>
  <c r="N54" i="1"/>
  <c r="T150" i="1"/>
  <c r="U150" i="1" s="1"/>
  <c r="S151" i="1"/>
  <c r="I79" i="1"/>
  <c r="N78" i="1"/>
  <c r="N18" i="1"/>
  <c r="I19" i="1"/>
  <c r="T102" i="1"/>
  <c r="U102" i="1" s="1"/>
  <c r="S103" i="1"/>
  <c r="O6" i="1"/>
  <c r="V6" i="1"/>
  <c r="L6" i="1" s="1"/>
  <c r="Q6" i="1"/>
  <c r="H7" i="1"/>
  <c r="P6" i="1"/>
  <c r="G6" i="1"/>
  <c r="I176" i="1"/>
  <c r="N175" i="1"/>
  <c r="T79" i="1"/>
  <c r="U79" i="1" s="1"/>
  <c r="S80" i="1"/>
  <c r="J128" i="2"/>
  <c r="J73" i="2"/>
  <c r="J106" i="2"/>
  <c r="J30" i="2"/>
  <c r="T174" i="1"/>
  <c r="U174" i="1" s="1"/>
  <c r="S175" i="1"/>
  <c r="T126" i="1"/>
  <c r="U126" i="1" s="1"/>
  <c r="S127" i="1"/>
  <c r="N126" i="1"/>
  <c r="I127" i="1"/>
  <c r="N42" i="1"/>
  <c r="I43" i="1"/>
  <c r="N102" i="1"/>
  <c r="I103" i="1"/>
  <c r="N66" i="1"/>
  <c r="I67" i="1"/>
  <c r="I163" i="1"/>
  <c r="N162" i="1"/>
  <c r="T42" i="1"/>
  <c r="U42" i="1" s="1"/>
  <c r="S43" i="1"/>
  <c r="N150" i="1"/>
  <c r="I151" i="1"/>
  <c r="K5" i="1"/>
  <c r="S163" i="1"/>
  <c r="T162" i="1"/>
  <c r="U162" i="1" s="1"/>
  <c r="I91" i="1"/>
  <c r="N90" i="1"/>
  <c r="T90" i="1"/>
  <c r="U90" i="1" s="1"/>
  <c r="S91" i="1"/>
  <c r="S31" i="1"/>
  <c r="T30" i="1"/>
  <c r="U30" i="1" s="1"/>
  <c r="I115" i="1"/>
  <c r="N114" i="1"/>
  <c r="N30" i="1"/>
  <c r="I31" i="1"/>
  <c r="S8" i="1"/>
  <c r="T139" i="1"/>
  <c r="U139" i="1" s="1"/>
  <c r="S140" i="1"/>
  <c r="T66" i="1"/>
  <c r="U66" i="1" s="1"/>
  <c r="S67" i="1"/>
  <c r="K16" i="2" l="1"/>
  <c r="Q17" i="2"/>
  <c r="R17" i="2" s="1"/>
  <c r="H17" i="2"/>
  <c r="L16" i="2"/>
  <c r="R7" i="2"/>
  <c r="L7" i="2" s="1"/>
  <c r="X2" i="2"/>
  <c r="BX2" i="2"/>
  <c r="AZ2" i="2"/>
  <c r="H7" i="2"/>
  <c r="S17" i="2"/>
  <c r="O17" i="2"/>
  <c r="K17" i="2" s="1"/>
  <c r="J52" i="2"/>
  <c r="K7" i="2"/>
  <c r="I18" i="2"/>
  <c r="S18" i="2" s="1"/>
  <c r="J140" i="2"/>
  <c r="J96" i="2"/>
  <c r="J162" i="2"/>
  <c r="J8" i="2"/>
  <c r="AK2" i="2" s="1"/>
  <c r="J85" i="2"/>
  <c r="J151" i="2"/>
  <c r="I8" i="1"/>
  <c r="I9" i="1" s="1"/>
  <c r="K6" i="1"/>
  <c r="J6" i="1"/>
  <c r="T8" i="1"/>
  <c r="U8" i="1" s="1"/>
  <c r="S9" i="1"/>
  <c r="J118" i="2"/>
  <c r="T55" i="1"/>
  <c r="U55" i="1" s="1"/>
  <c r="S56" i="1"/>
  <c r="I140" i="1"/>
  <c r="N139" i="1"/>
  <c r="S68" i="1"/>
  <c r="T67" i="1"/>
  <c r="U67" i="1" s="1"/>
  <c r="T91" i="1"/>
  <c r="U91" i="1" s="1"/>
  <c r="S92" i="1"/>
  <c r="N115" i="1"/>
  <c r="I116" i="1"/>
  <c r="J163" i="2"/>
  <c r="I152" i="1"/>
  <c r="N151" i="1"/>
  <c r="I104" i="1"/>
  <c r="N103" i="1"/>
  <c r="I128" i="1"/>
  <c r="N127" i="1"/>
  <c r="T175" i="1"/>
  <c r="U175" i="1" s="1"/>
  <c r="S176" i="1"/>
  <c r="T140" i="1"/>
  <c r="U140" i="1" s="1"/>
  <c r="S141" i="1"/>
  <c r="I32" i="1"/>
  <c r="N31" i="1"/>
  <c r="N163" i="1"/>
  <c r="I164" i="1"/>
  <c r="J107" i="2"/>
  <c r="J74" i="2"/>
  <c r="J129" i="2"/>
  <c r="H8" i="1"/>
  <c r="P7" i="1"/>
  <c r="G7" i="1"/>
  <c r="O7" i="1"/>
  <c r="V7" i="1"/>
  <c r="L7" i="1" s="1"/>
  <c r="Q7" i="1"/>
  <c r="S104" i="1"/>
  <c r="T103" i="1"/>
  <c r="U103" i="1" s="1"/>
  <c r="S32" i="1"/>
  <c r="T31" i="1"/>
  <c r="U31" i="1" s="1"/>
  <c r="N91" i="1"/>
  <c r="I92" i="1"/>
  <c r="S44" i="1"/>
  <c r="T43" i="1"/>
  <c r="U43" i="1" s="1"/>
  <c r="I68" i="1"/>
  <c r="N67" i="1"/>
  <c r="I44" i="1"/>
  <c r="N43" i="1"/>
  <c r="T127" i="1"/>
  <c r="U127" i="1" s="1"/>
  <c r="S128" i="1"/>
  <c r="J31" i="2"/>
  <c r="K8" i="2"/>
  <c r="I177" i="1"/>
  <c r="N176" i="1"/>
  <c r="N79" i="1"/>
  <c r="I80" i="1"/>
  <c r="N55" i="1"/>
  <c r="I56" i="1"/>
  <c r="J42" i="2"/>
  <c r="J63" i="2"/>
  <c r="S20" i="1"/>
  <c r="T19" i="1"/>
  <c r="U19" i="1" s="1"/>
  <c r="J20" i="2"/>
  <c r="T163" i="1"/>
  <c r="U163" i="1" s="1"/>
  <c r="S164" i="1"/>
  <c r="S81" i="1"/>
  <c r="T80" i="1"/>
  <c r="U80" i="1" s="1"/>
  <c r="I20" i="1"/>
  <c r="N19" i="1"/>
  <c r="T151" i="1"/>
  <c r="U151" i="1" s="1"/>
  <c r="S152" i="1"/>
  <c r="T115" i="1"/>
  <c r="U115" i="1" s="1"/>
  <c r="S116" i="1"/>
  <c r="O18" i="2" l="1"/>
  <c r="I19" i="2"/>
  <c r="Q19" i="2" s="1"/>
  <c r="R19" i="2" s="1"/>
  <c r="Y2" i="2"/>
  <c r="BZ2" i="2"/>
  <c r="BB2" i="2"/>
  <c r="H8" i="2"/>
  <c r="Q18" i="2"/>
  <c r="R18" i="2" s="1"/>
  <c r="L18" i="2" s="1"/>
  <c r="H18" i="2"/>
  <c r="N18" i="2"/>
  <c r="K18" i="2" s="1"/>
  <c r="L17" i="2"/>
  <c r="R8" i="2"/>
  <c r="L8" i="2" s="1"/>
  <c r="J53" i="2"/>
  <c r="J86" i="2"/>
  <c r="J97" i="2"/>
  <c r="J141" i="2"/>
  <c r="J152" i="2"/>
  <c r="J9" i="2"/>
  <c r="AL2" i="2" s="1"/>
  <c r="N8" i="1"/>
  <c r="S21" i="1"/>
  <c r="T20" i="1"/>
  <c r="U20" i="1" s="1"/>
  <c r="J43" i="2"/>
  <c r="I57" i="1"/>
  <c r="N56" i="1"/>
  <c r="T104" i="1"/>
  <c r="U104" i="1" s="1"/>
  <c r="S105" i="1"/>
  <c r="J21" i="2"/>
  <c r="I178" i="1"/>
  <c r="N177" i="1"/>
  <c r="K7" i="1"/>
  <c r="J75" i="2"/>
  <c r="I165" i="1"/>
  <c r="N164" i="1"/>
  <c r="T141" i="1"/>
  <c r="U141" i="1" s="1"/>
  <c r="S142" i="1"/>
  <c r="T176" i="1"/>
  <c r="U176" i="1" s="1"/>
  <c r="S177" i="1"/>
  <c r="I141" i="1"/>
  <c r="N140" i="1"/>
  <c r="J119" i="2"/>
  <c r="T116" i="1"/>
  <c r="U116" i="1" s="1"/>
  <c r="S117" i="1"/>
  <c r="S165" i="1"/>
  <c r="T164" i="1"/>
  <c r="U164" i="1" s="1"/>
  <c r="J64" i="2"/>
  <c r="N20" i="1"/>
  <c r="I21" i="1"/>
  <c r="N68" i="1"/>
  <c r="I69" i="1"/>
  <c r="J130" i="2"/>
  <c r="J108" i="2"/>
  <c r="N32" i="1"/>
  <c r="I33" i="1"/>
  <c r="N128" i="1"/>
  <c r="I129" i="1"/>
  <c r="N152" i="1"/>
  <c r="I153" i="1"/>
  <c r="S93" i="1"/>
  <c r="T92" i="1"/>
  <c r="U92" i="1" s="1"/>
  <c r="T152" i="1"/>
  <c r="U152" i="1" s="1"/>
  <c r="S153" i="1"/>
  <c r="T81" i="1"/>
  <c r="U81" i="1" s="1"/>
  <c r="S82" i="1"/>
  <c r="N9" i="1"/>
  <c r="I10" i="1"/>
  <c r="S19" i="2"/>
  <c r="I20" i="2"/>
  <c r="O19" i="2"/>
  <c r="I81" i="1"/>
  <c r="N80" i="1"/>
  <c r="J32" i="2"/>
  <c r="N44" i="1"/>
  <c r="I45" i="1"/>
  <c r="T44" i="1"/>
  <c r="U44" i="1" s="1"/>
  <c r="S45" i="1"/>
  <c r="S33" i="1"/>
  <c r="T32" i="1"/>
  <c r="U32" i="1" s="1"/>
  <c r="H9" i="1"/>
  <c r="V8" i="1"/>
  <c r="L8" i="1" s="1"/>
  <c r="Q8" i="1"/>
  <c r="P8" i="1"/>
  <c r="G8" i="1"/>
  <c r="O8" i="1"/>
  <c r="I105" i="1"/>
  <c r="N104" i="1"/>
  <c r="J164" i="2"/>
  <c r="I117" i="1"/>
  <c r="N116" i="1"/>
  <c r="S57" i="1"/>
  <c r="T56" i="1"/>
  <c r="U56" i="1" s="1"/>
  <c r="T9" i="1"/>
  <c r="U9" i="1" s="1"/>
  <c r="S10" i="1"/>
  <c r="T128" i="1"/>
  <c r="U128" i="1" s="1"/>
  <c r="S129" i="1"/>
  <c r="I93" i="1"/>
  <c r="N92" i="1"/>
  <c r="J7" i="1"/>
  <c r="T68" i="1"/>
  <c r="U68" i="1" s="1"/>
  <c r="S69" i="1"/>
  <c r="K9" i="2" l="1"/>
  <c r="N19" i="2"/>
  <c r="H19" i="2"/>
  <c r="K19" i="2"/>
  <c r="R9" i="2"/>
  <c r="L9" i="2" s="1"/>
  <c r="Z2" i="2"/>
  <c r="BD2" i="2"/>
  <c r="CB2" i="2"/>
  <c r="H9" i="2"/>
  <c r="Q20" i="2"/>
  <c r="R20" i="2" s="1"/>
  <c r="H20" i="2"/>
  <c r="L19" i="2"/>
  <c r="J54" i="2"/>
  <c r="J10" i="2"/>
  <c r="J11" i="2" s="1"/>
  <c r="AN2" i="2" s="1"/>
  <c r="J98" i="2"/>
  <c r="J153" i="2"/>
  <c r="J142" i="2"/>
  <c r="J87" i="2"/>
  <c r="N81" i="1"/>
  <c r="I82" i="1"/>
  <c r="J109" i="2"/>
  <c r="S83" i="1"/>
  <c r="T82" i="1"/>
  <c r="U82" i="1" s="1"/>
  <c r="I130" i="1"/>
  <c r="N129" i="1"/>
  <c r="I34" i="1"/>
  <c r="N33" i="1"/>
  <c r="I22" i="1"/>
  <c r="N21" i="1"/>
  <c r="T117" i="1"/>
  <c r="U117" i="1" s="1"/>
  <c r="S118" i="1"/>
  <c r="T142" i="1"/>
  <c r="U142" i="1" s="1"/>
  <c r="S143" i="1"/>
  <c r="N178" i="1"/>
  <c r="I179" i="1"/>
  <c r="N57" i="1"/>
  <c r="I58" i="1"/>
  <c r="S22" i="1"/>
  <c r="T21" i="1"/>
  <c r="U21" i="1" s="1"/>
  <c r="N117" i="1"/>
  <c r="I118" i="1"/>
  <c r="I106" i="1"/>
  <c r="N105" i="1"/>
  <c r="S34" i="1"/>
  <c r="T33" i="1"/>
  <c r="U33" i="1" s="1"/>
  <c r="I21" i="2"/>
  <c r="O20" i="2"/>
  <c r="N20" i="2"/>
  <c r="S20" i="2"/>
  <c r="T165" i="1"/>
  <c r="U165" i="1" s="1"/>
  <c r="S166" i="1"/>
  <c r="J120" i="2"/>
  <c r="I166" i="1"/>
  <c r="N165" i="1"/>
  <c r="J22" i="2"/>
  <c r="H10" i="1"/>
  <c r="V9" i="1"/>
  <c r="L9" i="1" s="1"/>
  <c r="Q9" i="1"/>
  <c r="P9" i="1"/>
  <c r="G9" i="1"/>
  <c r="O9" i="1"/>
  <c r="T93" i="1"/>
  <c r="U93" i="1" s="1"/>
  <c r="S94" i="1"/>
  <c r="J131" i="2"/>
  <c r="J65" i="2"/>
  <c r="N141" i="1"/>
  <c r="I142" i="1"/>
  <c r="J76" i="2"/>
  <c r="T105" i="1"/>
  <c r="U105" i="1" s="1"/>
  <c r="S106" i="1"/>
  <c r="J44" i="2"/>
  <c r="J165" i="2"/>
  <c r="J8" i="1"/>
  <c r="S46" i="1"/>
  <c r="T45" i="1"/>
  <c r="U45" i="1" s="1"/>
  <c r="J33" i="2"/>
  <c r="S70" i="1"/>
  <c r="T69" i="1"/>
  <c r="U69" i="1" s="1"/>
  <c r="N93" i="1"/>
  <c r="I94" i="1"/>
  <c r="T57" i="1"/>
  <c r="U57" i="1" s="1"/>
  <c r="S58" i="1"/>
  <c r="S130" i="1"/>
  <c r="T129" i="1"/>
  <c r="U129" i="1" s="1"/>
  <c r="S11" i="1"/>
  <c r="T10" i="1"/>
  <c r="U10" i="1" s="1"/>
  <c r="K8" i="1"/>
  <c r="I46" i="1"/>
  <c r="N45" i="1"/>
  <c r="I11" i="1"/>
  <c r="N10" i="1"/>
  <c r="S154" i="1"/>
  <c r="T153" i="1"/>
  <c r="U153" i="1" s="1"/>
  <c r="I154" i="1"/>
  <c r="N153" i="1"/>
  <c r="I70" i="1"/>
  <c r="N69" i="1"/>
  <c r="T177" i="1"/>
  <c r="U177" i="1" s="1"/>
  <c r="S178" i="1"/>
  <c r="K10" i="2" l="1"/>
  <c r="AM2" i="2"/>
  <c r="L20" i="2"/>
  <c r="Q21" i="2"/>
  <c r="R21" i="2" s="1"/>
  <c r="H21" i="2"/>
  <c r="R10" i="2"/>
  <c r="L10" i="2" s="1"/>
  <c r="AA2" i="2"/>
  <c r="BF2" i="2"/>
  <c r="CD2" i="2"/>
  <c r="H10" i="2"/>
  <c r="R11" i="2"/>
  <c r="AB2" i="2"/>
  <c r="BH2" i="2"/>
  <c r="CF2" i="2"/>
  <c r="H11" i="2"/>
  <c r="K20" i="2"/>
  <c r="J55" i="2"/>
  <c r="J88" i="2"/>
  <c r="J154" i="2"/>
  <c r="J143" i="2"/>
  <c r="J99" i="2"/>
  <c r="K9" i="1"/>
  <c r="J9" i="1"/>
  <c r="T178" i="1"/>
  <c r="U178" i="1" s="1"/>
  <c r="S179" i="1"/>
  <c r="V10" i="1"/>
  <c r="L10" i="1" s="1"/>
  <c r="Q10" i="1"/>
  <c r="P10" i="1"/>
  <c r="G10" i="1"/>
  <c r="H11" i="1"/>
  <c r="O10" i="1"/>
  <c r="J10" i="1" s="1"/>
  <c r="I167" i="1"/>
  <c r="N166" i="1"/>
  <c r="S35" i="1"/>
  <c r="T34" i="1"/>
  <c r="U34" i="1" s="1"/>
  <c r="I23" i="1"/>
  <c r="N22" i="1"/>
  <c r="I131" i="1"/>
  <c r="N130" i="1"/>
  <c r="J110" i="2"/>
  <c r="T130" i="1"/>
  <c r="U130" i="1" s="1"/>
  <c r="S131" i="1"/>
  <c r="J12" i="2"/>
  <c r="AO2" i="2" s="1"/>
  <c r="L11" i="2"/>
  <c r="K11" i="2"/>
  <c r="J34" i="2"/>
  <c r="T106" i="1"/>
  <c r="U106" i="1" s="1"/>
  <c r="S107" i="1"/>
  <c r="I143" i="1"/>
  <c r="N142" i="1"/>
  <c r="T166" i="1"/>
  <c r="U166" i="1" s="1"/>
  <c r="S167" i="1"/>
  <c r="I119" i="1"/>
  <c r="N118" i="1"/>
  <c r="I59" i="1"/>
  <c r="N58" i="1"/>
  <c r="T143" i="1"/>
  <c r="U143" i="1" s="1"/>
  <c r="S144" i="1"/>
  <c r="N70" i="1"/>
  <c r="I71" i="1"/>
  <c r="N154" i="1"/>
  <c r="I155" i="1"/>
  <c r="N11" i="1"/>
  <c r="I12" i="1"/>
  <c r="S59" i="1"/>
  <c r="T58" i="1"/>
  <c r="U58" i="1" s="1"/>
  <c r="I180" i="1"/>
  <c r="N179" i="1"/>
  <c r="S119" i="1"/>
  <c r="T118" i="1"/>
  <c r="U118" i="1" s="1"/>
  <c r="I83" i="1"/>
  <c r="N82" i="1"/>
  <c r="J166" i="2"/>
  <c r="J132" i="2"/>
  <c r="S12" i="1"/>
  <c r="T11" i="1"/>
  <c r="U11" i="1" s="1"/>
  <c r="T70" i="1"/>
  <c r="U70" i="1" s="1"/>
  <c r="S71" i="1"/>
  <c r="T46" i="1"/>
  <c r="U46" i="1" s="1"/>
  <c r="S47" i="1"/>
  <c r="J77" i="2"/>
  <c r="J66" i="2"/>
  <c r="S95" i="1"/>
  <c r="T94" i="1"/>
  <c r="U94" i="1" s="1"/>
  <c r="J56" i="2"/>
  <c r="T154" i="1"/>
  <c r="U154" i="1" s="1"/>
  <c r="S155" i="1"/>
  <c r="N46" i="1"/>
  <c r="I47" i="1"/>
  <c r="I95" i="1"/>
  <c r="N94" i="1"/>
  <c r="J45" i="2"/>
  <c r="J23" i="2"/>
  <c r="J121" i="2"/>
  <c r="S21" i="2"/>
  <c r="N21" i="2"/>
  <c r="O21" i="2"/>
  <c r="I22" i="2"/>
  <c r="N106" i="1"/>
  <c r="I107" i="1"/>
  <c r="S23" i="1"/>
  <c r="T22" i="1"/>
  <c r="U22" i="1" s="1"/>
  <c r="N34" i="1"/>
  <c r="I35" i="1"/>
  <c r="T83" i="1"/>
  <c r="U83" i="1" s="1"/>
  <c r="S84" i="1"/>
  <c r="L21" i="2" l="1"/>
  <c r="Q22" i="2"/>
  <c r="R22" i="2" s="1"/>
  <c r="H22" i="2"/>
  <c r="R12" i="2"/>
  <c r="L12" i="2" s="1"/>
  <c r="AC2" i="2"/>
  <c r="CH2" i="2"/>
  <c r="BJ2" i="2"/>
  <c r="H12" i="2"/>
  <c r="J144" i="2"/>
  <c r="J155" i="2"/>
  <c r="J100" i="2"/>
  <c r="J89" i="2"/>
  <c r="T95" i="1"/>
  <c r="U95" i="1" s="1"/>
  <c r="S96" i="1"/>
  <c r="T119" i="1"/>
  <c r="U119" i="1" s="1"/>
  <c r="S120" i="1"/>
  <c r="N59" i="1"/>
  <c r="I60" i="1"/>
  <c r="I132" i="1"/>
  <c r="N131" i="1"/>
  <c r="S36" i="1"/>
  <c r="T35" i="1"/>
  <c r="U35" i="1" s="1"/>
  <c r="V11" i="1"/>
  <c r="L11" i="1" s="1"/>
  <c r="Q11" i="1"/>
  <c r="O11" i="1"/>
  <c r="H12" i="1"/>
  <c r="P11" i="1"/>
  <c r="G11" i="1"/>
  <c r="S24" i="1"/>
  <c r="T23" i="1"/>
  <c r="U23" i="1" s="1"/>
  <c r="J24" i="2"/>
  <c r="I48" i="1"/>
  <c r="N47" i="1"/>
  <c r="J78" i="2"/>
  <c r="S72" i="1"/>
  <c r="T71" i="1"/>
  <c r="U71" i="1" s="1"/>
  <c r="J167" i="2"/>
  <c r="N12" i="1"/>
  <c r="I13" i="1"/>
  <c r="I72" i="1"/>
  <c r="N71" i="1"/>
  <c r="T167" i="1"/>
  <c r="U167" i="1" s="1"/>
  <c r="S168" i="1"/>
  <c r="T107" i="1"/>
  <c r="U107" i="1" s="1"/>
  <c r="S108" i="1"/>
  <c r="I36" i="1"/>
  <c r="N35" i="1"/>
  <c r="J57" i="2"/>
  <c r="N155" i="1"/>
  <c r="I156" i="1"/>
  <c r="T179" i="1"/>
  <c r="U179" i="1" s="1"/>
  <c r="S180" i="1"/>
  <c r="S132" i="1"/>
  <c r="T131" i="1"/>
  <c r="U131" i="1" s="1"/>
  <c r="I108" i="1"/>
  <c r="N107" i="1"/>
  <c r="S156" i="1"/>
  <c r="T155" i="1"/>
  <c r="U155" i="1" s="1"/>
  <c r="S48" i="1"/>
  <c r="T47" i="1"/>
  <c r="U47" i="1" s="1"/>
  <c r="S145" i="1"/>
  <c r="T144" i="1"/>
  <c r="U144" i="1" s="1"/>
  <c r="J35" i="2"/>
  <c r="J111" i="2"/>
  <c r="S85" i="1"/>
  <c r="T84" i="1"/>
  <c r="U84" i="1" s="1"/>
  <c r="I23" i="2"/>
  <c r="O22" i="2"/>
  <c r="N22" i="2"/>
  <c r="S22" i="2"/>
  <c r="K21" i="2"/>
  <c r="J122" i="2"/>
  <c r="J46" i="2"/>
  <c r="I96" i="1"/>
  <c r="N95" i="1"/>
  <c r="J67" i="2"/>
  <c r="T12" i="1"/>
  <c r="U12" i="1" s="1"/>
  <c r="S13" i="1"/>
  <c r="J133" i="2"/>
  <c r="N83" i="1"/>
  <c r="I84" i="1"/>
  <c r="I181" i="1"/>
  <c r="N180" i="1"/>
  <c r="T59" i="1"/>
  <c r="U59" i="1" s="1"/>
  <c r="S60" i="1"/>
  <c r="N119" i="1"/>
  <c r="I120" i="1"/>
  <c r="N143" i="1"/>
  <c r="I144" i="1"/>
  <c r="J13" i="2"/>
  <c r="AP2" i="2" s="1"/>
  <c r="K12" i="2"/>
  <c r="N23" i="1"/>
  <c r="I24" i="1"/>
  <c r="N167" i="1"/>
  <c r="I168" i="1"/>
  <c r="K10" i="1"/>
  <c r="R13" i="2" l="1"/>
  <c r="L13" i="2" s="1"/>
  <c r="AD2" i="2"/>
  <c r="BL2" i="2"/>
  <c r="CJ2" i="2"/>
  <c r="H13" i="2"/>
  <c r="Q23" i="2"/>
  <c r="R23" i="2" s="1"/>
  <c r="H23" i="2"/>
  <c r="L22" i="2"/>
  <c r="J145" i="2"/>
  <c r="J101" i="2"/>
  <c r="J90" i="2"/>
  <c r="J156" i="2"/>
  <c r="K22" i="2"/>
  <c r="K11" i="1"/>
  <c r="J11" i="1"/>
  <c r="I169" i="1"/>
  <c r="N168" i="1"/>
  <c r="I145" i="1"/>
  <c r="N144" i="1"/>
  <c r="S23" i="2"/>
  <c r="N23" i="2"/>
  <c r="I24" i="2"/>
  <c r="O23" i="2"/>
  <c r="J112" i="2"/>
  <c r="T145" i="1"/>
  <c r="U145" i="1" s="1"/>
  <c r="S146" i="1"/>
  <c r="T156" i="1"/>
  <c r="U156" i="1" s="1"/>
  <c r="S157" i="1"/>
  <c r="I157" i="1"/>
  <c r="N156" i="1"/>
  <c r="T168" i="1"/>
  <c r="U168" i="1" s="1"/>
  <c r="S169" i="1"/>
  <c r="N13" i="1"/>
  <c r="I14" i="1"/>
  <c r="J168" i="2"/>
  <c r="N48" i="1"/>
  <c r="I49" i="1"/>
  <c r="O12" i="1"/>
  <c r="P12" i="1"/>
  <c r="G12" i="1"/>
  <c r="V12" i="1"/>
  <c r="L12" i="1" s="1"/>
  <c r="Q12" i="1"/>
  <c r="H13" i="1"/>
  <c r="I61" i="1"/>
  <c r="N60" i="1"/>
  <c r="T132" i="1"/>
  <c r="U132" i="1" s="1"/>
  <c r="S133" i="1"/>
  <c r="N36" i="1"/>
  <c r="I37" i="1"/>
  <c r="S37" i="1"/>
  <c r="T36" i="1"/>
  <c r="U36" i="1" s="1"/>
  <c r="I25" i="1"/>
  <c r="N24" i="1"/>
  <c r="I121" i="1"/>
  <c r="N120" i="1"/>
  <c r="J68" i="2"/>
  <c r="S86" i="1"/>
  <c r="T85" i="1"/>
  <c r="U85" i="1" s="1"/>
  <c r="J36" i="2"/>
  <c r="T48" i="1"/>
  <c r="U48" i="1" s="1"/>
  <c r="S49" i="1"/>
  <c r="T180" i="1"/>
  <c r="U180" i="1" s="1"/>
  <c r="S181" i="1"/>
  <c r="T108" i="1"/>
  <c r="U108" i="1" s="1"/>
  <c r="S109" i="1"/>
  <c r="T72" i="1"/>
  <c r="U72" i="1" s="1"/>
  <c r="S73" i="1"/>
  <c r="J25" i="2"/>
  <c r="S121" i="1"/>
  <c r="T120" i="1"/>
  <c r="U120" i="1" s="1"/>
  <c r="T96" i="1"/>
  <c r="U96" i="1" s="1"/>
  <c r="S97" i="1"/>
  <c r="S61" i="1"/>
  <c r="T60" i="1"/>
  <c r="U60" i="1" s="1"/>
  <c r="I85" i="1"/>
  <c r="N84" i="1"/>
  <c r="T13" i="1"/>
  <c r="U13" i="1" s="1"/>
  <c r="S14" i="1"/>
  <c r="I97" i="1"/>
  <c r="N96" i="1"/>
  <c r="J123" i="2"/>
  <c r="S25" i="1"/>
  <c r="T24" i="1"/>
  <c r="U24" i="1" s="1"/>
  <c r="J134" i="2"/>
  <c r="J14" i="2"/>
  <c r="AQ2" i="2" s="1"/>
  <c r="K13" i="2"/>
  <c r="I182" i="1"/>
  <c r="N181" i="1"/>
  <c r="J47" i="2"/>
  <c r="N108" i="1"/>
  <c r="I109" i="1"/>
  <c r="J58" i="2"/>
  <c r="N72" i="1"/>
  <c r="I73" i="1"/>
  <c r="J79" i="2"/>
  <c r="I133" i="1"/>
  <c r="N132" i="1"/>
  <c r="L23" i="2" l="1"/>
  <c r="Q24" i="2"/>
  <c r="R24" i="2" s="1"/>
  <c r="H24" i="2"/>
  <c r="R14" i="2"/>
  <c r="L14" i="2" s="1"/>
  <c r="AE2" i="2"/>
  <c r="BN2" i="2"/>
  <c r="CL2" i="2"/>
  <c r="H14" i="2"/>
  <c r="J157" i="2"/>
  <c r="J91" i="2"/>
  <c r="J102" i="2"/>
  <c r="J146" i="2"/>
  <c r="K12" i="1"/>
  <c r="N182" i="1"/>
  <c r="I183" i="1"/>
  <c r="N183" i="1" s="1"/>
  <c r="S26" i="1"/>
  <c r="T25" i="1"/>
  <c r="U25" i="1" s="1"/>
  <c r="N97" i="1"/>
  <c r="I98" i="1"/>
  <c r="S110" i="1"/>
  <c r="T109" i="1"/>
  <c r="U109" i="1" s="1"/>
  <c r="T133" i="1"/>
  <c r="U133" i="1" s="1"/>
  <c r="S134" i="1"/>
  <c r="N61" i="1"/>
  <c r="I62" i="1"/>
  <c r="J80" i="2"/>
  <c r="J124" i="2"/>
  <c r="S15" i="1"/>
  <c r="T15" i="1" s="1"/>
  <c r="U15" i="1" s="1"/>
  <c r="T14" i="1"/>
  <c r="U14" i="1" s="1"/>
  <c r="T86" i="1"/>
  <c r="U86" i="1" s="1"/>
  <c r="S87" i="1"/>
  <c r="T87" i="1" s="1"/>
  <c r="U87" i="1" s="1"/>
  <c r="I122" i="1"/>
  <c r="N121" i="1"/>
  <c r="T37" i="1"/>
  <c r="U37" i="1" s="1"/>
  <c r="S38" i="1"/>
  <c r="H14" i="1"/>
  <c r="P13" i="1"/>
  <c r="G13" i="1"/>
  <c r="O13" i="1"/>
  <c r="V13" i="1"/>
  <c r="L13" i="1" s="1"/>
  <c r="Q13" i="1"/>
  <c r="T169" i="1"/>
  <c r="U169" i="1" s="1"/>
  <c r="S170" i="1"/>
  <c r="T157" i="1"/>
  <c r="U157" i="1" s="1"/>
  <c r="S158" i="1"/>
  <c r="J113" i="2"/>
  <c r="I25" i="2"/>
  <c r="S24" i="2"/>
  <c r="O24" i="2"/>
  <c r="N24" i="2"/>
  <c r="I74" i="1"/>
  <c r="N73" i="1"/>
  <c r="I110" i="1"/>
  <c r="N109" i="1"/>
  <c r="J135" i="2"/>
  <c r="T61" i="1"/>
  <c r="U61" i="1" s="1"/>
  <c r="S62" i="1"/>
  <c r="T121" i="1"/>
  <c r="U121" i="1" s="1"/>
  <c r="S122" i="1"/>
  <c r="S74" i="1"/>
  <c r="T73" i="1"/>
  <c r="U73" i="1" s="1"/>
  <c r="T181" i="1"/>
  <c r="U181" i="1" s="1"/>
  <c r="S182" i="1"/>
  <c r="N37" i="1"/>
  <c r="I38" i="1"/>
  <c r="J12" i="1"/>
  <c r="N145" i="1"/>
  <c r="I146" i="1"/>
  <c r="I134" i="1"/>
  <c r="N133" i="1"/>
  <c r="T97" i="1"/>
  <c r="U97" i="1" s="1"/>
  <c r="S98" i="1"/>
  <c r="J69" i="2"/>
  <c r="N25" i="1"/>
  <c r="I26" i="1"/>
  <c r="I50" i="1"/>
  <c r="N49" i="1"/>
  <c r="I15" i="1"/>
  <c r="N15" i="1" s="1"/>
  <c r="N14" i="1"/>
  <c r="S147" i="1"/>
  <c r="T147" i="1" s="1"/>
  <c r="U147" i="1" s="1"/>
  <c r="T146" i="1"/>
  <c r="U146" i="1" s="1"/>
  <c r="K23" i="2"/>
  <c r="K14" i="2"/>
  <c r="N85" i="1"/>
  <c r="I86" i="1"/>
  <c r="S50" i="1"/>
  <c r="T49" i="1"/>
  <c r="U49" i="1" s="1"/>
  <c r="I158" i="1"/>
  <c r="N157" i="1"/>
  <c r="N169" i="1"/>
  <c r="I170" i="1"/>
  <c r="Q25" i="2" l="1"/>
  <c r="R25" i="2" s="1"/>
  <c r="H25" i="2"/>
  <c r="L24" i="2"/>
  <c r="K24" i="2"/>
  <c r="I63" i="1"/>
  <c r="N63" i="1" s="1"/>
  <c r="N62" i="1"/>
  <c r="T50" i="1"/>
  <c r="U50" i="1" s="1"/>
  <c r="S51" i="1"/>
  <c r="T51" i="1" s="1"/>
  <c r="U51" i="1" s="1"/>
  <c r="N110" i="1"/>
  <c r="I111" i="1"/>
  <c r="N111" i="1" s="1"/>
  <c r="K13" i="1"/>
  <c r="T110" i="1"/>
  <c r="U110" i="1" s="1"/>
  <c r="S111" i="1"/>
  <c r="T111" i="1" s="1"/>
  <c r="U111" i="1" s="1"/>
  <c r="S27" i="1"/>
  <c r="T27" i="1" s="1"/>
  <c r="U27" i="1" s="1"/>
  <c r="T26" i="1"/>
  <c r="U26" i="1" s="1"/>
  <c r="T98" i="1"/>
  <c r="U98" i="1" s="1"/>
  <c r="S99" i="1"/>
  <c r="T99" i="1" s="1"/>
  <c r="U99" i="1" s="1"/>
  <c r="I87" i="1"/>
  <c r="N87" i="1" s="1"/>
  <c r="N86" i="1"/>
  <c r="N50" i="1"/>
  <c r="I51" i="1"/>
  <c r="N51" i="1" s="1"/>
  <c r="T182" i="1"/>
  <c r="U182" i="1" s="1"/>
  <c r="S183" i="1"/>
  <c r="T183" i="1" s="1"/>
  <c r="U183" i="1" s="1"/>
  <c r="T122" i="1"/>
  <c r="U122" i="1" s="1"/>
  <c r="S123" i="1"/>
  <c r="T123" i="1" s="1"/>
  <c r="U123" i="1" s="1"/>
  <c r="S171" i="1"/>
  <c r="T171" i="1" s="1"/>
  <c r="U171" i="1" s="1"/>
  <c r="T170" i="1"/>
  <c r="U170" i="1" s="1"/>
  <c r="V14" i="1"/>
  <c r="L14" i="1" s="1"/>
  <c r="Q14" i="1"/>
  <c r="H15" i="1"/>
  <c r="P14" i="1"/>
  <c r="G14" i="1"/>
  <c r="O14" i="1"/>
  <c r="J14" i="1" s="1"/>
  <c r="I123" i="1"/>
  <c r="N123" i="1" s="1"/>
  <c r="N122" i="1"/>
  <c r="T134" i="1"/>
  <c r="U134" i="1" s="1"/>
  <c r="S135" i="1"/>
  <c r="T135" i="1" s="1"/>
  <c r="U135" i="1" s="1"/>
  <c r="I99" i="1"/>
  <c r="N99" i="1" s="1"/>
  <c r="N98" i="1"/>
  <c r="I171" i="1"/>
  <c r="N171" i="1" s="1"/>
  <c r="N170" i="1"/>
  <c r="I147" i="1"/>
  <c r="N147" i="1" s="1"/>
  <c r="N146" i="1"/>
  <c r="S63" i="1"/>
  <c r="T63" i="1" s="1"/>
  <c r="U63" i="1" s="1"/>
  <c r="T62" i="1"/>
  <c r="U62" i="1" s="1"/>
  <c r="T158" i="1"/>
  <c r="U158" i="1" s="1"/>
  <c r="S159" i="1"/>
  <c r="T159" i="1" s="1"/>
  <c r="U159" i="1" s="1"/>
  <c r="T74" i="1"/>
  <c r="U74" i="1" s="1"/>
  <c r="S75" i="1"/>
  <c r="T75" i="1" s="1"/>
  <c r="U75" i="1" s="1"/>
  <c r="S25" i="2"/>
  <c r="N25" i="2"/>
  <c r="O25" i="2"/>
  <c r="I27" i="2"/>
  <c r="I159" i="1"/>
  <c r="N159" i="1" s="1"/>
  <c r="N158" i="1"/>
  <c r="I27" i="1"/>
  <c r="N27" i="1" s="1"/>
  <c r="N26" i="1"/>
  <c r="I135" i="1"/>
  <c r="N135" i="1" s="1"/>
  <c r="N134" i="1"/>
  <c r="I39" i="1"/>
  <c r="N39" i="1" s="1"/>
  <c r="N38" i="1"/>
  <c r="N74" i="1"/>
  <c r="I75" i="1"/>
  <c r="N75" i="1" s="1"/>
  <c r="J13" i="1"/>
  <c r="S39" i="1"/>
  <c r="T39" i="1" s="1"/>
  <c r="U39" i="1" s="1"/>
  <c r="T38" i="1"/>
  <c r="U38" i="1" s="1"/>
  <c r="L25" i="2" l="1"/>
  <c r="Q27" i="2"/>
  <c r="R27" i="2" s="1"/>
  <c r="H27" i="2"/>
  <c r="K25" i="2"/>
  <c r="K14" i="1"/>
  <c r="I28" i="2"/>
  <c r="N27" i="2"/>
  <c r="S27" i="2"/>
  <c r="O27" i="2"/>
  <c r="H17" i="1"/>
  <c r="V15" i="1"/>
  <c r="L15" i="1" s="1"/>
  <c r="Q15" i="1"/>
  <c r="P15" i="1"/>
  <c r="K15" i="1" s="1"/>
  <c r="G15" i="1"/>
  <c r="O15" i="1"/>
  <c r="L27" i="2" l="1"/>
  <c r="Q28" i="2"/>
  <c r="R28" i="2" s="1"/>
  <c r="H28" i="2"/>
  <c r="V17" i="1"/>
  <c r="L17" i="1" s="1"/>
  <c r="Q17" i="1"/>
  <c r="H18" i="1"/>
  <c r="P17" i="1"/>
  <c r="K17" i="1" s="1"/>
  <c r="G17" i="1"/>
  <c r="O17" i="1"/>
  <c r="J17" i="1" s="1"/>
  <c r="K27" i="2"/>
  <c r="S28" i="2"/>
  <c r="N28" i="2"/>
  <c r="I29" i="2"/>
  <c r="O28" i="2"/>
  <c r="J15" i="1"/>
  <c r="L28" i="2" l="1"/>
  <c r="Q29" i="2"/>
  <c r="R29" i="2" s="1"/>
  <c r="H29" i="2"/>
  <c r="K28" i="2"/>
  <c r="O18" i="1"/>
  <c r="V18" i="1"/>
  <c r="L18" i="1" s="1"/>
  <c r="Q18" i="1"/>
  <c r="H19" i="1"/>
  <c r="P18" i="1"/>
  <c r="G18" i="1"/>
  <c r="I30" i="2"/>
  <c r="O29" i="2"/>
  <c r="S29" i="2"/>
  <c r="N29" i="2"/>
  <c r="L29" i="2" l="1"/>
  <c r="Q30" i="2"/>
  <c r="R30" i="2" s="1"/>
  <c r="H30" i="2"/>
  <c r="K29" i="2"/>
  <c r="K18" i="1"/>
  <c r="S30" i="2"/>
  <c r="N30" i="2"/>
  <c r="O30" i="2"/>
  <c r="I31" i="2"/>
  <c r="P19" i="1"/>
  <c r="G19" i="1"/>
  <c r="H20" i="1"/>
  <c r="O19" i="1"/>
  <c r="V19" i="1"/>
  <c r="L19" i="1" s="1"/>
  <c r="Q19" i="1"/>
  <c r="J18" i="1"/>
  <c r="Q31" i="2" l="1"/>
  <c r="R31" i="2" s="1"/>
  <c r="H31" i="2"/>
  <c r="L30" i="2"/>
  <c r="K30" i="2"/>
  <c r="K19" i="1"/>
  <c r="I32" i="2"/>
  <c r="S31" i="2"/>
  <c r="O31" i="2"/>
  <c r="N31" i="2"/>
  <c r="J19" i="1"/>
  <c r="V20" i="1"/>
  <c r="L20" i="1" s="1"/>
  <c r="Q20" i="1"/>
  <c r="P20" i="1"/>
  <c r="K20" i="1" s="1"/>
  <c r="G20" i="1"/>
  <c r="H21" i="1"/>
  <c r="O20" i="1"/>
  <c r="J20" i="1" s="1"/>
  <c r="Q32" i="2" l="1"/>
  <c r="R32" i="2" s="1"/>
  <c r="H32" i="2"/>
  <c r="K31" i="2"/>
  <c r="L31" i="2"/>
  <c r="P21" i="1"/>
  <c r="G21" i="1"/>
  <c r="H22" i="1"/>
  <c r="O21" i="1"/>
  <c r="V21" i="1"/>
  <c r="L21" i="1" s="1"/>
  <c r="Q21" i="1"/>
  <c r="S32" i="2"/>
  <c r="N32" i="2"/>
  <c r="I33" i="2"/>
  <c r="O32" i="2"/>
  <c r="Q33" i="2" l="1"/>
  <c r="R33" i="2" s="1"/>
  <c r="H33" i="2"/>
  <c r="L32" i="2"/>
  <c r="S33" i="2"/>
  <c r="J21" i="1"/>
  <c r="K32" i="2"/>
  <c r="P22" i="1"/>
  <c r="H23" i="1"/>
  <c r="Q22" i="1"/>
  <c r="G22" i="1"/>
  <c r="V22" i="1"/>
  <c r="L22" i="1" s="1"/>
  <c r="O22" i="1"/>
  <c r="I34" i="2"/>
  <c r="N33" i="2"/>
  <c r="O33" i="2"/>
  <c r="K21" i="1"/>
  <c r="Q34" i="2" l="1"/>
  <c r="R34" i="2" s="1"/>
  <c r="H34" i="2"/>
  <c r="L33" i="2"/>
  <c r="S34" i="2"/>
  <c r="N34" i="2"/>
  <c r="O34" i="2"/>
  <c r="I35" i="2"/>
  <c r="J22" i="1"/>
  <c r="P23" i="1"/>
  <c r="K23" i="1" s="1"/>
  <c r="G23" i="1"/>
  <c r="V23" i="1"/>
  <c r="L23" i="1" s="1"/>
  <c r="Q23" i="1"/>
  <c r="H24" i="1"/>
  <c r="O23" i="1"/>
  <c r="K22" i="1"/>
  <c r="K33" i="2"/>
  <c r="Q35" i="2" l="1"/>
  <c r="R35" i="2" s="1"/>
  <c r="H35" i="2"/>
  <c r="L34" i="2"/>
  <c r="J23" i="1"/>
  <c r="P24" i="1"/>
  <c r="G24" i="1"/>
  <c r="H25" i="1"/>
  <c r="O24" i="1"/>
  <c r="V24" i="1"/>
  <c r="L24" i="1" s="1"/>
  <c r="Q24" i="1"/>
  <c r="I36" i="2"/>
  <c r="O35" i="2"/>
  <c r="N35" i="2"/>
  <c r="S35" i="2"/>
  <c r="K34" i="2"/>
  <c r="Q36" i="2" l="1"/>
  <c r="R36" i="2" s="1"/>
  <c r="H36" i="2"/>
  <c r="L35" i="2"/>
  <c r="J24" i="1"/>
  <c r="K35" i="2"/>
  <c r="S36" i="2"/>
  <c r="N36" i="2"/>
  <c r="I38" i="2"/>
  <c r="O36" i="2"/>
  <c r="P25" i="1"/>
  <c r="G25" i="1"/>
  <c r="Q25" i="1"/>
  <c r="H26" i="1"/>
  <c r="O25" i="1"/>
  <c r="V25" i="1"/>
  <c r="L25" i="1" s="1"/>
  <c r="K24" i="1"/>
  <c r="Q38" i="2" l="1"/>
  <c r="R38" i="2" s="1"/>
  <c r="H38" i="2"/>
  <c r="L36" i="2"/>
  <c r="J25" i="1"/>
  <c r="K25" i="1"/>
  <c r="O38" i="2"/>
  <c r="S38" i="2"/>
  <c r="N38" i="2"/>
  <c r="I39" i="2"/>
  <c r="P26" i="1"/>
  <c r="G26" i="1"/>
  <c r="Q26" i="1"/>
  <c r="H27" i="1"/>
  <c r="O26" i="1"/>
  <c r="V26" i="1"/>
  <c r="L26" i="1" s="1"/>
  <c r="K36" i="2"/>
  <c r="Q39" i="2" l="1"/>
  <c r="R39" i="2" s="1"/>
  <c r="H39" i="2"/>
  <c r="L38" i="2"/>
  <c r="P27" i="1"/>
  <c r="G27" i="1"/>
  <c r="V27" i="1"/>
  <c r="L27" i="1" s="1"/>
  <c r="Q27" i="1"/>
  <c r="H29" i="1"/>
  <c r="O27" i="1"/>
  <c r="I40" i="2"/>
  <c r="O39" i="2"/>
  <c r="N39" i="2"/>
  <c r="K39" i="2" s="1"/>
  <c r="S39" i="2"/>
  <c r="J26" i="1"/>
  <c r="K26" i="1"/>
  <c r="K38" i="2"/>
  <c r="Q40" i="2" l="1"/>
  <c r="R40" i="2" s="1"/>
  <c r="H40" i="2"/>
  <c r="L39" i="2"/>
  <c r="J27" i="1"/>
  <c r="O40" i="2"/>
  <c r="S40" i="2"/>
  <c r="N40" i="2"/>
  <c r="I41" i="2"/>
  <c r="P29" i="1"/>
  <c r="G29" i="1"/>
  <c r="H30" i="1"/>
  <c r="Q29" i="1"/>
  <c r="V29" i="1"/>
  <c r="L29" i="1" s="1"/>
  <c r="O29" i="1"/>
  <c r="K27" i="1"/>
  <c r="Q41" i="2" l="1"/>
  <c r="R41" i="2" s="1"/>
  <c r="H41" i="2"/>
  <c r="L40" i="2"/>
  <c r="I42" i="2"/>
  <c r="S41" i="2"/>
  <c r="O41" i="2"/>
  <c r="N41" i="2"/>
  <c r="P30" i="1"/>
  <c r="K30" i="1" s="1"/>
  <c r="G30" i="1"/>
  <c r="V30" i="1"/>
  <c r="L30" i="1" s="1"/>
  <c r="Q30" i="1"/>
  <c r="H31" i="1"/>
  <c r="O30" i="1"/>
  <c r="J29" i="1"/>
  <c r="K29" i="1"/>
  <c r="K40" i="2"/>
  <c r="K41" i="2" l="1"/>
  <c r="Q42" i="2"/>
  <c r="R42" i="2" s="1"/>
  <c r="H42" i="2"/>
  <c r="L41" i="2"/>
  <c r="J30" i="1"/>
  <c r="P31" i="1"/>
  <c r="G31" i="1"/>
  <c r="H32" i="1"/>
  <c r="O31" i="1"/>
  <c r="V31" i="1"/>
  <c r="L31" i="1" s="1"/>
  <c r="Q31" i="1"/>
  <c r="O42" i="2"/>
  <c r="S42" i="2"/>
  <c r="N42" i="2"/>
  <c r="I43" i="2"/>
  <c r="Q43" i="2" l="1"/>
  <c r="R43" i="2" s="1"/>
  <c r="H43" i="2"/>
  <c r="K42" i="2"/>
  <c r="L42" i="2"/>
  <c r="J31" i="1"/>
  <c r="V32" i="1"/>
  <c r="L32" i="1" s="1"/>
  <c r="P32" i="1"/>
  <c r="G32" i="1"/>
  <c r="Q32" i="1"/>
  <c r="O32" i="1"/>
  <c r="H33" i="1"/>
  <c r="I44" i="2"/>
  <c r="O43" i="2"/>
  <c r="N43" i="2"/>
  <c r="K43" i="2" s="1"/>
  <c r="S43" i="2"/>
  <c r="K31" i="1"/>
  <c r="Q44" i="2" l="1"/>
  <c r="R44" i="2" s="1"/>
  <c r="H44" i="2"/>
  <c r="L43" i="2"/>
  <c r="K32" i="1"/>
  <c r="P33" i="1"/>
  <c r="G33" i="1"/>
  <c r="H34" i="1"/>
  <c r="O33" i="1"/>
  <c r="Q33" i="1"/>
  <c r="V33" i="1"/>
  <c r="L33" i="1" s="1"/>
  <c r="O44" i="2"/>
  <c r="S44" i="2"/>
  <c r="N44" i="2"/>
  <c r="I45" i="2"/>
  <c r="J32" i="1"/>
  <c r="Q45" i="2" l="1"/>
  <c r="R45" i="2" s="1"/>
  <c r="H45" i="2"/>
  <c r="K44" i="2"/>
  <c r="L44" i="2"/>
  <c r="I46" i="2"/>
  <c r="S45" i="2"/>
  <c r="O45" i="2"/>
  <c r="N45" i="2"/>
  <c r="K45" i="2" s="1"/>
  <c r="K33" i="1"/>
  <c r="J33" i="1"/>
  <c r="V34" i="1"/>
  <c r="L34" i="1" s="1"/>
  <c r="Q34" i="1"/>
  <c r="P34" i="1"/>
  <c r="G34" i="1"/>
  <c r="O34" i="1"/>
  <c r="H35" i="1"/>
  <c r="Q46" i="2" l="1"/>
  <c r="R46" i="2" s="1"/>
  <c r="H46" i="2"/>
  <c r="L45" i="2"/>
  <c r="K34" i="1"/>
  <c r="P35" i="1"/>
  <c r="G35" i="1"/>
  <c r="H36" i="1"/>
  <c r="O35" i="1"/>
  <c r="V35" i="1"/>
  <c r="L35" i="1" s="1"/>
  <c r="Q35" i="1"/>
  <c r="O46" i="2"/>
  <c r="S46" i="2"/>
  <c r="N46" i="2"/>
  <c r="I47" i="2"/>
  <c r="J34" i="1"/>
  <c r="Q47" i="2" l="1"/>
  <c r="R47" i="2" s="1"/>
  <c r="H47" i="2"/>
  <c r="L46" i="2"/>
  <c r="J35" i="1"/>
  <c r="I49" i="2"/>
  <c r="O47" i="2"/>
  <c r="N47" i="2"/>
  <c r="S47" i="2"/>
  <c r="V36" i="1"/>
  <c r="L36" i="1" s="1"/>
  <c r="Q36" i="1"/>
  <c r="H37" i="1"/>
  <c r="P36" i="1"/>
  <c r="G36" i="1"/>
  <c r="O36" i="1"/>
  <c r="J36" i="1" s="1"/>
  <c r="K46" i="2"/>
  <c r="K35" i="1"/>
  <c r="Q49" i="2" l="1"/>
  <c r="R49" i="2" s="1"/>
  <c r="H49" i="2"/>
  <c r="L47" i="2"/>
  <c r="O49" i="2"/>
  <c r="S49" i="2"/>
  <c r="N49" i="2"/>
  <c r="I50" i="2"/>
  <c r="K36" i="1"/>
  <c r="H38" i="1"/>
  <c r="O37" i="1"/>
  <c r="V37" i="1"/>
  <c r="L37" i="1" s="1"/>
  <c r="Q37" i="1"/>
  <c r="P37" i="1"/>
  <c r="K37" i="1" s="1"/>
  <c r="G37" i="1"/>
  <c r="K47" i="2"/>
  <c r="Q50" i="2" l="1"/>
  <c r="R50" i="2" s="1"/>
  <c r="H50" i="2"/>
  <c r="K49" i="2"/>
  <c r="L49" i="2"/>
  <c r="V38" i="1"/>
  <c r="L38" i="1" s="1"/>
  <c r="Q38" i="1"/>
  <c r="P38" i="1"/>
  <c r="K38" i="1" s="1"/>
  <c r="G38" i="1"/>
  <c r="H39" i="1"/>
  <c r="O38" i="1"/>
  <c r="J38" i="1" s="1"/>
  <c r="I51" i="2"/>
  <c r="S50" i="2"/>
  <c r="O50" i="2"/>
  <c r="N50" i="2"/>
  <c r="K50" i="2" s="1"/>
  <c r="J37" i="1"/>
  <c r="Q51" i="2" l="1"/>
  <c r="R51" i="2" s="1"/>
  <c r="H51" i="2"/>
  <c r="L50" i="2"/>
  <c r="I52" i="2"/>
  <c r="O51" i="2"/>
  <c r="S51" i="2"/>
  <c r="N51" i="2"/>
  <c r="H41" i="1"/>
  <c r="O39" i="1"/>
  <c r="V39" i="1"/>
  <c r="L39" i="1" s="1"/>
  <c r="Q39" i="1"/>
  <c r="G39" i="1"/>
  <c r="P39" i="1"/>
  <c r="Q52" i="2" l="1"/>
  <c r="R52" i="2" s="1"/>
  <c r="H52" i="2"/>
  <c r="L51" i="2"/>
  <c r="K51" i="2"/>
  <c r="K39" i="1"/>
  <c r="J39" i="1"/>
  <c r="V41" i="1"/>
  <c r="L41" i="1" s="1"/>
  <c r="Q41" i="1"/>
  <c r="P41" i="1"/>
  <c r="G41" i="1"/>
  <c r="H42" i="1"/>
  <c r="O41" i="1"/>
  <c r="J41" i="1" s="1"/>
  <c r="S52" i="2"/>
  <c r="N52" i="2"/>
  <c r="I53" i="2"/>
  <c r="O52" i="2"/>
  <c r="Q53" i="2" l="1"/>
  <c r="R53" i="2" s="1"/>
  <c r="H53" i="2"/>
  <c r="L52" i="2"/>
  <c r="K41" i="1"/>
  <c r="I54" i="2"/>
  <c r="O53" i="2"/>
  <c r="N53" i="2"/>
  <c r="S53" i="2"/>
  <c r="K52" i="2"/>
  <c r="H43" i="1"/>
  <c r="O42" i="1"/>
  <c r="V42" i="1"/>
  <c r="L42" i="1" s="1"/>
  <c r="Q42" i="1"/>
  <c r="G42" i="1"/>
  <c r="P42" i="1"/>
  <c r="Q54" i="2" l="1"/>
  <c r="R54" i="2" s="1"/>
  <c r="H54" i="2"/>
  <c r="L53" i="2"/>
  <c r="K53" i="2"/>
  <c r="K42" i="1"/>
  <c r="J42" i="1"/>
  <c r="V43" i="1"/>
  <c r="L43" i="1" s="1"/>
  <c r="Q43" i="1"/>
  <c r="P43" i="1"/>
  <c r="G43" i="1"/>
  <c r="H44" i="1"/>
  <c r="O43" i="1"/>
  <c r="J43" i="1" s="1"/>
  <c r="S54" i="2"/>
  <c r="N54" i="2"/>
  <c r="I55" i="2"/>
  <c r="O54" i="2"/>
  <c r="K54" i="2" l="1"/>
  <c r="Q55" i="2"/>
  <c r="R55" i="2" s="1"/>
  <c r="H55" i="2"/>
  <c r="L54" i="2"/>
  <c r="I56" i="2"/>
  <c r="O55" i="2"/>
  <c r="S55" i="2"/>
  <c r="N55" i="2"/>
  <c r="H45" i="1"/>
  <c r="O44" i="1"/>
  <c r="J44" i="1" s="1"/>
  <c r="V44" i="1"/>
  <c r="L44" i="1" s="1"/>
  <c r="Q44" i="1"/>
  <c r="P44" i="1"/>
  <c r="K44" i="1" s="1"/>
  <c r="G44" i="1"/>
  <c r="K43" i="1"/>
  <c r="Q56" i="2" l="1"/>
  <c r="R56" i="2" s="1"/>
  <c r="H56" i="2"/>
  <c r="L55" i="2"/>
  <c r="V45" i="1"/>
  <c r="L45" i="1" s="1"/>
  <c r="Q45" i="1"/>
  <c r="P45" i="1"/>
  <c r="K45" i="1" s="1"/>
  <c r="G45" i="1"/>
  <c r="H46" i="1"/>
  <c r="O45" i="1"/>
  <c r="J45" i="1" s="1"/>
  <c r="K55" i="2"/>
  <c r="S56" i="2"/>
  <c r="N56" i="2"/>
  <c r="O56" i="2"/>
  <c r="I57" i="2"/>
  <c r="Q57" i="2" l="1"/>
  <c r="R57" i="2" s="1"/>
  <c r="H57" i="2"/>
  <c r="L56" i="2"/>
  <c r="K56" i="2"/>
  <c r="I58" i="2"/>
  <c r="S57" i="2"/>
  <c r="O57" i="2"/>
  <c r="N57" i="2"/>
  <c r="H47" i="1"/>
  <c r="O46" i="1"/>
  <c r="V46" i="1"/>
  <c r="L46" i="1" s="1"/>
  <c r="Q46" i="1"/>
  <c r="P46" i="1"/>
  <c r="K46" i="1" s="1"/>
  <c r="G46" i="1"/>
  <c r="Q58" i="2" l="1"/>
  <c r="R58" i="2" s="1"/>
  <c r="H58" i="2"/>
  <c r="L57" i="2"/>
  <c r="K57" i="2"/>
  <c r="V47" i="1"/>
  <c r="L47" i="1" s="1"/>
  <c r="Q47" i="1"/>
  <c r="P47" i="1"/>
  <c r="K47" i="1" s="1"/>
  <c r="G47" i="1"/>
  <c r="H48" i="1"/>
  <c r="O47" i="1"/>
  <c r="J47" i="1" s="1"/>
  <c r="S58" i="2"/>
  <c r="N58" i="2"/>
  <c r="I60" i="2"/>
  <c r="O58" i="2"/>
  <c r="J46" i="1"/>
  <c r="Q60" i="2" l="1"/>
  <c r="R60" i="2" s="1"/>
  <c r="H60" i="2"/>
  <c r="L58" i="2"/>
  <c r="K58" i="2"/>
  <c r="I61" i="2"/>
  <c r="N60" i="2"/>
  <c r="S60" i="2"/>
  <c r="O60" i="2"/>
  <c r="H49" i="1"/>
  <c r="O48" i="1"/>
  <c r="V48" i="1"/>
  <c r="L48" i="1" s="1"/>
  <c r="Q48" i="1"/>
  <c r="G48" i="1"/>
  <c r="P48" i="1"/>
  <c r="Q61" i="2" l="1"/>
  <c r="R61" i="2" s="1"/>
  <c r="H61" i="2"/>
  <c r="L60" i="2"/>
  <c r="K60" i="2"/>
  <c r="K48" i="1"/>
  <c r="J48" i="1"/>
  <c r="S61" i="2"/>
  <c r="N61" i="2"/>
  <c r="I62" i="2"/>
  <c r="O61" i="2"/>
  <c r="V49" i="1"/>
  <c r="L49" i="1" s="1"/>
  <c r="Q49" i="1"/>
  <c r="P49" i="1"/>
  <c r="G49" i="1"/>
  <c r="H50" i="1"/>
  <c r="O49" i="1"/>
  <c r="Q62" i="2" l="1"/>
  <c r="R62" i="2" s="1"/>
  <c r="H62" i="2"/>
  <c r="L61" i="2"/>
  <c r="J49" i="1"/>
  <c r="K49" i="1"/>
  <c r="H51" i="1"/>
  <c r="O50" i="1"/>
  <c r="V50" i="1"/>
  <c r="L50" i="1" s="1"/>
  <c r="Q50" i="1"/>
  <c r="G50" i="1"/>
  <c r="P50" i="1"/>
  <c r="I63" i="2"/>
  <c r="O62" i="2"/>
  <c r="N62" i="2"/>
  <c r="S62" i="2"/>
  <c r="K61" i="2"/>
  <c r="Q63" i="2" l="1"/>
  <c r="R63" i="2" s="1"/>
  <c r="H63" i="2"/>
  <c r="L62" i="2"/>
  <c r="S63" i="2"/>
  <c r="N63" i="2"/>
  <c r="I64" i="2"/>
  <c r="O63" i="2"/>
  <c r="K50" i="1"/>
  <c r="J50" i="1"/>
  <c r="K62" i="2"/>
  <c r="V51" i="1"/>
  <c r="L51" i="1" s="1"/>
  <c r="Q51" i="1"/>
  <c r="P51" i="1"/>
  <c r="K51" i="1" s="1"/>
  <c r="G51" i="1"/>
  <c r="H53" i="1"/>
  <c r="O51" i="1"/>
  <c r="J51" i="1" s="1"/>
  <c r="Q64" i="2" l="1"/>
  <c r="R64" i="2" s="1"/>
  <c r="H64" i="2"/>
  <c r="L63" i="2"/>
  <c r="I65" i="2"/>
  <c r="O64" i="2"/>
  <c r="S64" i="2"/>
  <c r="N64" i="2"/>
  <c r="H54" i="1"/>
  <c r="O53" i="1"/>
  <c r="J53" i="1" s="1"/>
  <c r="V53" i="1"/>
  <c r="L53" i="1" s="1"/>
  <c r="Q53" i="1"/>
  <c r="G53" i="1"/>
  <c r="P53" i="1"/>
  <c r="K53" i="1" s="1"/>
  <c r="K63" i="2"/>
  <c r="Q65" i="2" l="1"/>
  <c r="R65" i="2" s="1"/>
  <c r="H65" i="2"/>
  <c r="L64" i="2"/>
  <c r="V54" i="1"/>
  <c r="L54" i="1" s="1"/>
  <c r="Q54" i="1"/>
  <c r="P54" i="1"/>
  <c r="K54" i="1" s="1"/>
  <c r="G54" i="1"/>
  <c r="H55" i="1"/>
  <c r="O54" i="1"/>
  <c r="J54" i="1" s="1"/>
  <c r="K64" i="2"/>
  <c r="S65" i="2"/>
  <c r="N65" i="2"/>
  <c r="I66" i="2"/>
  <c r="O65" i="2"/>
  <c r="Q66" i="2" l="1"/>
  <c r="R66" i="2" s="1"/>
  <c r="H66" i="2"/>
  <c r="L65" i="2"/>
  <c r="I67" i="2"/>
  <c r="S66" i="2"/>
  <c r="N66" i="2"/>
  <c r="O66" i="2"/>
  <c r="K65" i="2"/>
  <c r="H56" i="1"/>
  <c r="O55" i="1"/>
  <c r="V55" i="1"/>
  <c r="L55" i="1" s="1"/>
  <c r="Q55" i="1"/>
  <c r="G55" i="1"/>
  <c r="P55" i="1"/>
  <c r="K66" i="2" l="1"/>
  <c r="Q67" i="2"/>
  <c r="R67" i="2" s="1"/>
  <c r="H67" i="2"/>
  <c r="L66" i="2"/>
  <c r="K55" i="1"/>
  <c r="J55" i="1"/>
  <c r="V56" i="1"/>
  <c r="L56" i="1" s="1"/>
  <c r="Q56" i="1"/>
  <c r="P56" i="1"/>
  <c r="G56" i="1"/>
  <c r="H57" i="1"/>
  <c r="O56" i="1"/>
  <c r="J56" i="1" s="1"/>
  <c r="S67" i="2"/>
  <c r="N67" i="2"/>
  <c r="O67" i="2"/>
  <c r="I68" i="2"/>
  <c r="Q68" i="2" l="1"/>
  <c r="R68" i="2" s="1"/>
  <c r="H68" i="2"/>
  <c r="L67" i="2"/>
  <c r="K67" i="2"/>
  <c r="H58" i="1"/>
  <c r="O57" i="1"/>
  <c r="V57" i="1"/>
  <c r="L57" i="1" s="1"/>
  <c r="Q57" i="1"/>
  <c r="P57" i="1"/>
  <c r="G57" i="1"/>
  <c r="I69" i="2"/>
  <c r="N68" i="2"/>
  <c r="S68" i="2"/>
  <c r="O68" i="2"/>
  <c r="K56" i="1"/>
  <c r="Q69" i="2" l="1"/>
  <c r="R69" i="2" s="1"/>
  <c r="H69" i="2"/>
  <c r="L68" i="2"/>
  <c r="J57" i="1"/>
  <c r="K57" i="1"/>
  <c r="S69" i="2"/>
  <c r="N69" i="2"/>
  <c r="I71" i="2"/>
  <c r="O69" i="2"/>
  <c r="V58" i="1"/>
  <c r="L58" i="1" s="1"/>
  <c r="Q58" i="1"/>
  <c r="P58" i="1"/>
  <c r="G58" i="1"/>
  <c r="H59" i="1"/>
  <c r="O58" i="1"/>
  <c r="K68" i="2"/>
  <c r="Q71" i="2" l="1"/>
  <c r="R71" i="2" s="1"/>
  <c r="H71" i="2"/>
  <c r="L69" i="2"/>
  <c r="J58" i="1"/>
  <c r="K69" i="2"/>
  <c r="H60" i="1"/>
  <c r="O59" i="1"/>
  <c r="J59" i="1" s="1"/>
  <c r="V59" i="1"/>
  <c r="L59" i="1" s="1"/>
  <c r="Q59" i="1"/>
  <c r="P59" i="1"/>
  <c r="G59" i="1"/>
  <c r="I72" i="2"/>
  <c r="O71" i="2"/>
  <c r="N71" i="2"/>
  <c r="S71" i="2"/>
  <c r="K58" i="1"/>
  <c r="Q72" i="2" l="1"/>
  <c r="R72" i="2" s="1"/>
  <c r="H72" i="2"/>
  <c r="L71" i="2"/>
  <c r="K71" i="2"/>
  <c r="K59" i="1"/>
  <c r="S72" i="2"/>
  <c r="N72" i="2"/>
  <c r="I73" i="2"/>
  <c r="O72" i="2"/>
  <c r="V60" i="1"/>
  <c r="L60" i="1" s="1"/>
  <c r="Q60" i="1"/>
  <c r="P60" i="1"/>
  <c r="G60" i="1"/>
  <c r="H61" i="1"/>
  <c r="O60" i="1"/>
  <c r="J60" i="1" s="1"/>
  <c r="Q73" i="2" l="1"/>
  <c r="R73" i="2" s="1"/>
  <c r="H73" i="2"/>
  <c r="L72" i="2"/>
  <c r="H62" i="1"/>
  <c r="O61" i="1"/>
  <c r="V61" i="1"/>
  <c r="L61" i="1" s="1"/>
  <c r="Q61" i="1"/>
  <c r="G61" i="1"/>
  <c r="P61" i="1"/>
  <c r="K72" i="2"/>
  <c r="I74" i="2"/>
  <c r="O73" i="2"/>
  <c r="S73" i="2"/>
  <c r="N73" i="2"/>
  <c r="K60" i="1"/>
  <c r="Q74" i="2" l="1"/>
  <c r="R74" i="2" s="1"/>
  <c r="H74" i="2"/>
  <c r="L73" i="2"/>
  <c r="K73" i="2"/>
  <c r="S74" i="2"/>
  <c r="N74" i="2"/>
  <c r="O74" i="2"/>
  <c r="I75" i="2"/>
  <c r="K61" i="1"/>
  <c r="J61" i="1"/>
  <c r="V62" i="1"/>
  <c r="L62" i="1" s="1"/>
  <c r="Q62" i="1"/>
  <c r="P62" i="1"/>
  <c r="K62" i="1" s="1"/>
  <c r="G62" i="1"/>
  <c r="H63" i="1"/>
  <c r="O62" i="1"/>
  <c r="J62" i="1" s="1"/>
  <c r="Q75" i="2" l="1"/>
  <c r="R75" i="2" s="1"/>
  <c r="H75" i="2"/>
  <c r="L74" i="2"/>
  <c r="K74" i="2"/>
  <c r="H65" i="1"/>
  <c r="O63" i="1"/>
  <c r="V63" i="1"/>
  <c r="L63" i="1" s="1"/>
  <c r="Q63" i="1"/>
  <c r="G63" i="1"/>
  <c r="P63" i="1"/>
  <c r="I76" i="2"/>
  <c r="S75" i="2"/>
  <c r="O75" i="2"/>
  <c r="N75" i="2"/>
  <c r="Q76" i="2" l="1"/>
  <c r="R76" i="2" s="1"/>
  <c r="H76" i="2"/>
  <c r="L75" i="2"/>
  <c r="K63" i="1"/>
  <c r="J63" i="1"/>
  <c r="S76" i="2"/>
  <c r="N76" i="2"/>
  <c r="I77" i="2"/>
  <c r="O76" i="2"/>
  <c r="V65" i="1"/>
  <c r="L65" i="1" s="1"/>
  <c r="Q65" i="1"/>
  <c r="P65" i="1"/>
  <c r="G65" i="1"/>
  <c r="H66" i="1"/>
  <c r="O65" i="1"/>
  <c r="J65" i="1" s="1"/>
  <c r="K75" i="2"/>
  <c r="Q77" i="2" l="1"/>
  <c r="R77" i="2" s="1"/>
  <c r="H77" i="2"/>
  <c r="L76" i="2"/>
  <c r="I78" i="2"/>
  <c r="N77" i="2"/>
  <c r="S77" i="2"/>
  <c r="O77" i="2"/>
  <c r="H67" i="1"/>
  <c r="O66" i="1"/>
  <c r="V66" i="1"/>
  <c r="L66" i="1" s="1"/>
  <c r="Q66" i="1"/>
  <c r="P66" i="1"/>
  <c r="G66" i="1"/>
  <c r="K76" i="2"/>
  <c r="K65" i="1"/>
  <c r="Q78" i="2" l="1"/>
  <c r="R78" i="2" s="1"/>
  <c r="H78" i="2"/>
  <c r="L77" i="2"/>
  <c r="K66" i="1"/>
  <c r="J66" i="1"/>
  <c r="V67" i="1"/>
  <c r="L67" i="1" s="1"/>
  <c r="Q67" i="1"/>
  <c r="P67" i="1"/>
  <c r="G67" i="1"/>
  <c r="H68" i="1"/>
  <c r="O67" i="1"/>
  <c r="J67" i="1" s="1"/>
  <c r="K77" i="2"/>
  <c r="S78" i="2"/>
  <c r="N78" i="2"/>
  <c r="I79" i="2"/>
  <c r="O78" i="2"/>
  <c r="Q79" i="2" l="1"/>
  <c r="R79" i="2" s="1"/>
  <c r="H79" i="2"/>
  <c r="L78" i="2"/>
  <c r="K67" i="1"/>
  <c r="I80" i="2"/>
  <c r="O79" i="2"/>
  <c r="N79" i="2"/>
  <c r="S79" i="2"/>
  <c r="K78" i="2"/>
  <c r="H69" i="1"/>
  <c r="O68" i="1"/>
  <c r="V68" i="1"/>
  <c r="L68" i="1" s="1"/>
  <c r="Q68" i="1"/>
  <c r="P68" i="1"/>
  <c r="G68" i="1"/>
  <c r="Q80" i="2" l="1"/>
  <c r="R80" i="2" s="1"/>
  <c r="H80" i="2"/>
  <c r="L79" i="2"/>
  <c r="K79" i="2"/>
  <c r="K68" i="1"/>
  <c r="V69" i="1"/>
  <c r="L69" i="1" s="1"/>
  <c r="Q69" i="1"/>
  <c r="P69" i="1"/>
  <c r="G69" i="1"/>
  <c r="H70" i="1"/>
  <c r="O69" i="1"/>
  <c r="J68" i="1"/>
  <c r="S80" i="2"/>
  <c r="N80" i="2"/>
  <c r="I82" i="2"/>
  <c r="O80" i="2"/>
  <c r="Q82" i="2" l="1"/>
  <c r="R82" i="2" s="1"/>
  <c r="H82" i="2"/>
  <c r="L80" i="2"/>
  <c r="K69" i="1"/>
  <c r="J69" i="1"/>
  <c r="I83" i="2"/>
  <c r="O82" i="2"/>
  <c r="S82" i="2"/>
  <c r="N82" i="2"/>
  <c r="K80" i="2"/>
  <c r="H71" i="1"/>
  <c r="O70" i="1"/>
  <c r="V70" i="1"/>
  <c r="L70" i="1" s="1"/>
  <c r="Q70" i="1"/>
  <c r="G70" i="1"/>
  <c r="P70" i="1"/>
  <c r="Q83" i="2" l="1"/>
  <c r="R83" i="2" s="1"/>
  <c r="H83" i="2"/>
  <c r="L82" i="2"/>
  <c r="V71" i="1"/>
  <c r="L71" i="1" s="1"/>
  <c r="Q71" i="1"/>
  <c r="P71" i="1"/>
  <c r="K71" i="1" s="1"/>
  <c r="G71" i="1"/>
  <c r="H72" i="1"/>
  <c r="O71" i="1"/>
  <c r="J71" i="1" s="1"/>
  <c r="K70" i="1"/>
  <c r="J70" i="1"/>
  <c r="K82" i="2"/>
  <c r="S83" i="2"/>
  <c r="N83" i="2"/>
  <c r="O83" i="2"/>
  <c r="I84" i="2"/>
  <c r="Q84" i="2" l="1"/>
  <c r="R84" i="2" s="1"/>
  <c r="H84" i="2"/>
  <c r="L83" i="2"/>
  <c r="K83" i="2"/>
  <c r="I85" i="2"/>
  <c r="S84" i="2"/>
  <c r="O84" i="2"/>
  <c r="N84" i="2"/>
  <c r="H73" i="1"/>
  <c r="O72" i="1"/>
  <c r="V72" i="1"/>
  <c r="L72" i="1" s="1"/>
  <c r="Q72" i="1"/>
  <c r="G72" i="1"/>
  <c r="P72" i="1"/>
  <c r="Q85" i="2" l="1"/>
  <c r="R85" i="2" s="1"/>
  <c r="H85" i="2"/>
  <c r="L84" i="2"/>
  <c r="K84" i="2"/>
  <c r="V73" i="1"/>
  <c r="L73" i="1" s="1"/>
  <c r="Q73" i="1"/>
  <c r="P73" i="1"/>
  <c r="K73" i="1" s="1"/>
  <c r="G73" i="1"/>
  <c r="H74" i="1"/>
  <c r="O73" i="1"/>
  <c r="J73" i="1" s="1"/>
  <c r="K72" i="1"/>
  <c r="J72" i="1"/>
  <c r="S85" i="2"/>
  <c r="N85" i="2"/>
  <c r="I86" i="2"/>
  <c r="O85" i="2"/>
  <c r="Q86" i="2" l="1"/>
  <c r="R86" i="2" s="1"/>
  <c r="H86" i="2"/>
  <c r="L85" i="2"/>
  <c r="I87" i="2"/>
  <c r="N86" i="2"/>
  <c r="S86" i="2"/>
  <c r="O86" i="2"/>
  <c r="K85" i="2"/>
  <c r="H75" i="1"/>
  <c r="O74" i="1"/>
  <c r="V74" i="1"/>
  <c r="L74" i="1" s="1"/>
  <c r="Q74" i="1"/>
  <c r="P74" i="1"/>
  <c r="K74" i="1" s="1"/>
  <c r="G74" i="1"/>
  <c r="AH4" i="2" l="1"/>
  <c r="AH3" i="2"/>
  <c r="AH5" i="2"/>
  <c r="AH8" i="2"/>
  <c r="AH10" i="2"/>
  <c r="AH9" i="2"/>
  <c r="AH6" i="2"/>
  <c r="AH7" i="2"/>
  <c r="AI6" i="2"/>
  <c r="AI10" i="2"/>
  <c r="AI8" i="2"/>
  <c r="AI7" i="2"/>
  <c r="AI4" i="2"/>
  <c r="AI3" i="2"/>
  <c r="AI9" i="2"/>
  <c r="AI5" i="2"/>
  <c r="AJ3" i="2"/>
  <c r="AJ5" i="2"/>
  <c r="AJ4" i="2"/>
  <c r="AJ7" i="2"/>
  <c r="AJ10" i="2"/>
  <c r="AJ9" i="2"/>
  <c r="AJ8" i="2"/>
  <c r="AJ6" i="2"/>
  <c r="AK4" i="2"/>
  <c r="AK7" i="2"/>
  <c r="AK5" i="2"/>
  <c r="AK3" i="2"/>
  <c r="AK10" i="2"/>
  <c r="AK9" i="2"/>
  <c r="AK6" i="2"/>
  <c r="AK8" i="2"/>
  <c r="AL5" i="2"/>
  <c r="AL9" i="2"/>
  <c r="AL8" i="2"/>
  <c r="AL7" i="2"/>
  <c r="AL6" i="2"/>
  <c r="AL4" i="2"/>
  <c r="AL3" i="2"/>
  <c r="AN3" i="2"/>
  <c r="AN5" i="2"/>
  <c r="AN4" i="2"/>
  <c r="AN9" i="2"/>
  <c r="AN6" i="2"/>
  <c r="AN7" i="2"/>
  <c r="AN8" i="2"/>
  <c r="AM4" i="2"/>
  <c r="AO6" i="2"/>
  <c r="AO8" i="2"/>
  <c r="AM9" i="2"/>
  <c r="AM8" i="2"/>
  <c r="AM7" i="2"/>
  <c r="AM6" i="2"/>
  <c r="AO3" i="2"/>
  <c r="AO7" i="2"/>
  <c r="AO9" i="2"/>
  <c r="AO4" i="2"/>
  <c r="AM5" i="2"/>
  <c r="AM3" i="2"/>
  <c r="AO5" i="2"/>
  <c r="AP9" i="2"/>
  <c r="AP3" i="2"/>
  <c r="AP7" i="2"/>
  <c r="AP6" i="2"/>
  <c r="AP8" i="2"/>
  <c r="AP5" i="2"/>
  <c r="AP4" i="2"/>
  <c r="AQ6" i="2"/>
  <c r="AQ4" i="2"/>
  <c r="AQ3" i="2"/>
  <c r="AQ5" i="2"/>
  <c r="AQ8" i="2"/>
  <c r="AQ9" i="2"/>
  <c r="AQ7" i="2"/>
  <c r="Q87" i="2"/>
  <c r="R87" i="2" s="1"/>
  <c r="H87" i="2"/>
  <c r="V9" i="2"/>
  <c r="V10" i="2"/>
  <c r="V8" i="2"/>
  <c r="BT5" i="2"/>
  <c r="BT3" i="2"/>
  <c r="BT6" i="2"/>
  <c r="V7" i="2"/>
  <c r="AV9" i="2"/>
  <c r="BT9" i="2"/>
  <c r="BT10" i="2"/>
  <c r="V5" i="2"/>
  <c r="V4" i="2"/>
  <c r="AV10" i="2"/>
  <c r="BT7" i="2"/>
  <c r="V3" i="2"/>
  <c r="AV3" i="2"/>
  <c r="AV5" i="2"/>
  <c r="AV6" i="2"/>
  <c r="AV4" i="2"/>
  <c r="BT8" i="2"/>
  <c r="BT4" i="2"/>
  <c r="V6" i="2"/>
  <c r="AV8" i="2"/>
  <c r="AV7" i="2"/>
  <c r="BV6" i="2"/>
  <c r="BV4" i="2"/>
  <c r="BV3" i="2"/>
  <c r="BV5" i="2"/>
  <c r="AX9" i="2"/>
  <c r="AX8" i="2"/>
  <c r="AX7" i="2"/>
  <c r="AX10" i="2"/>
  <c r="W9" i="2"/>
  <c r="W8" i="2"/>
  <c r="W7" i="2"/>
  <c r="W10" i="2"/>
  <c r="AX5" i="2"/>
  <c r="AX4" i="2"/>
  <c r="AX3" i="2"/>
  <c r="W5" i="2"/>
  <c r="W4" i="2"/>
  <c r="W3" i="2"/>
  <c r="BV10" i="2"/>
  <c r="BV9" i="2"/>
  <c r="BV7" i="2"/>
  <c r="AX6" i="2"/>
  <c r="W6" i="2"/>
  <c r="BV8" i="2"/>
  <c r="X3" i="2"/>
  <c r="BX10" i="2"/>
  <c r="AZ10" i="2"/>
  <c r="AZ9" i="2"/>
  <c r="AZ8" i="2"/>
  <c r="X7" i="2"/>
  <c r="BX4" i="2"/>
  <c r="X10" i="2"/>
  <c r="X9" i="2"/>
  <c r="X8" i="2"/>
  <c r="BX6" i="2"/>
  <c r="AZ6" i="2"/>
  <c r="AZ5" i="2"/>
  <c r="AZ4" i="2"/>
  <c r="BX5" i="2"/>
  <c r="X6" i="2"/>
  <c r="X5" i="2"/>
  <c r="X4" i="2"/>
  <c r="BX7" i="2"/>
  <c r="BX9" i="2"/>
  <c r="BX8" i="2"/>
  <c r="AZ7" i="2"/>
  <c r="BX3" i="2"/>
  <c r="AZ3" i="2"/>
  <c r="BZ5" i="2"/>
  <c r="BZ6" i="2"/>
  <c r="BZ7" i="2"/>
  <c r="Y10" i="2"/>
  <c r="Y9" i="2"/>
  <c r="BB3" i="2"/>
  <c r="BB8" i="2"/>
  <c r="BZ8" i="2"/>
  <c r="BB6" i="2"/>
  <c r="BZ9" i="2"/>
  <c r="BZ10" i="2"/>
  <c r="Y7" i="2"/>
  <c r="Y6" i="2"/>
  <c r="Y5" i="2"/>
  <c r="BB4" i="2"/>
  <c r="Y4" i="2"/>
  <c r="BB5" i="2"/>
  <c r="BZ4" i="2"/>
  <c r="BZ3" i="2"/>
  <c r="Y3" i="2"/>
  <c r="Y8" i="2"/>
  <c r="BB10" i="2"/>
  <c r="BB9" i="2"/>
  <c r="BB7" i="2"/>
  <c r="Z5" i="2"/>
  <c r="CB8" i="2"/>
  <c r="CB6" i="2"/>
  <c r="CB7" i="2"/>
  <c r="BD5" i="2"/>
  <c r="CB4" i="2"/>
  <c r="CB9" i="2"/>
  <c r="BD8" i="2"/>
  <c r="BD7" i="2"/>
  <c r="BD6" i="2"/>
  <c r="Z3" i="2"/>
  <c r="Z8" i="2"/>
  <c r="Z7" i="2"/>
  <c r="Z6" i="2"/>
  <c r="CB3" i="2"/>
  <c r="BD4" i="2"/>
  <c r="BD3" i="2"/>
  <c r="BD9" i="2"/>
  <c r="Z4" i="2"/>
  <c r="Z9" i="2"/>
  <c r="CB5" i="2"/>
  <c r="AB6" i="2"/>
  <c r="AB5" i="2"/>
  <c r="AB4" i="2"/>
  <c r="AA5" i="2"/>
  <c r="AA4" i="2"/>
  <c r="AA3" i="2"/>
  <c r="BH9" i="2"/>
  <c r="BH8" i="2"/>
  <c r="BH3" i="2"/>
  <c r="CF9" i="2"/>
  <c r="CF4" i="2"/>
  <c r="CF7" i="2"/>
  <c r="CD9" i="2"/>
  <c r="CD7" i="2"/>
  <c r="CD6" i="2"/>
  <c r="AB3" i="2"/>
  <c r="AA7" i="2"/>
  <c r="BF4" i="2"/>
  <c r="BH7" i="2"/>
  <c r="CF8" i="2"/>
  <c r="CD4" i="2"/>
  <c r="BF6" i="2"/>
  <c r="BH6" i="2"/>
  <c r="BH5" i="2"/>
  <c r="BH4" i="2"/>
  <c r="CF6" i="2"/>
  <c r="CF5" i="2"/>
  <c r="CD5" i="2"/>
  <c r="CD3" i="2"/>
  <c r="AB9" i="2"/>
  <c r="AA9" i="2"/>
  <c r="BF3" i="2"/>
  <c r="CD8" i="2"/>
  <c r="AB7" i="2"/>
  <c r="AA6" i="2"/>
  <c r="BF9" i="2"/>
  <c r="BF8" i="2"/>
  <c r="BF7" i="2"/>
  <c r="AB8" i="2"/>
  <c r="AA8" i="2"/>
  <c r="BF5" i="2"/>
  <c r="CF3" i="2"/>
  <c r="AC8" i="2"/>
  <c r="BJ8" i="2"/>
  <c r="CH3" i="2"/>
  <c r="CH4" i="2"/>
  <c r="CH7" i="2"/>
  <c r="CH8" i="2"/>
  <c r="AC9" i="2"/>
  <c r="AC4" i="2"/>
  <c r="BJ9" i="2"/>
  <c r="BJ4" i="2"/>
  <c r="AC3" i="2"/>
  <c r="CH5" i="2"/>
  <c r="AC7" i="2"/>
  <c r="AC6" i="2"/>
  <c r="AC5" i="2"/>
  <c r="BJ7" i="2"/>
  <c r="BJ6" i="2"/>
  <c r="BJ5" i="2"/>
  <c r="CH9" i="2"/>
  <c r="BJ3" i="2"/>
  <c r="CH6" i="2"/>
  <c r="CJ6" i="2"/>
  <c r="CJ5" i="2"/>
  <c r="CJ4" i="2"/>
  <c r="CJ7" i="2"/>
  <c r="BL8" i="2"/>
  <c r="BL7" i="2"/>
  <c r="BL6" i="2"/>
  <c r="AD4" i="2"/>
  <c r="AD3" i="2"/>
  <c r="BL5" i="2"/>
  <c r="AD6" i="2"/>
  <c r="BL4" i="2"/>
  <c r="BL3" i="2"/>
  <c r="AD9" i="2"/>
  <c r="CJ9" i="2"/>
  <c r="AD7" i="2"/>
  <c r="CJ3" i="2"/>
  <c r="BL9" i="2"/>
  <c r="AD5" i="2"/>
  <c r="CJ8" i="2"/>
  <c r="AD8" i="2"/>
  <c r="AE3" i="2"/>
  <c r="CL3" i="2"/>
  <c r="BN9" i="2"/>
  <c r="BN8" i="2"/>
  <c r="BN7" i="2"/>
  <c r="BN6" i="2"/>
  <c r="CL9" i="2"/>
  <c r="AE4" i="2"/>
  <c r="CL4" i="2"/>
  <c r="AE9" i="2"/>
  <c r="AE8" i="2"/>
  <c r="AE7" i="2"/>
  <c r="AE6" i="2"/>
  <c r="BN5" i="2"/>
  <c r="BN4" i="2"/>
  <c r="BN3" i="2"/>
  <c r="CL7" i="2"/>
  <c r="CL6" i="2"/>
  <c r="CL5" i="2"/>
  <c r="CL8" i="2"/>
  <c r="AE5" i="2"/>
  <c r="L86" i="2"/>
  <c r="V75" i="1"/>
  <c r="L75" i="1" s="1"/>
  <c r="Q75" i="1"/>
  <c r="P75" i="1"/>
  <c r="K75" i="1" s="1"/>
  <c r="G75" i="1"/>
  <c r="H77" i="1"/>
  <c r="O75" i="1"/>
  <c r="J75" i="1" s="1"/>
  <c r="K86" i="2"/>
  <c r="J74" i="1"/>
  <c r="S87" i="2"/>
  <c r="N87" i="2"/>
  <c r="I88" i="2"/>
  <c r="O87" i="2"/>
  <c r="AL10" i="2" l="1"/>
  <c r="BD10" i="2"/>
  <c r="CB10" i="2"/>
  <c r="Q88" i="2"/>
  <c r="R88" i="2" s="1"/>
  <c r="H88" i="2"/>
  <c r="Z10" i="2"/>
  <c r="L87" i="2"/>
  <c r="K87" i="2"/>
  <c r="I89" i="2"/>
  <c r="O88" i="2"/>
  <c r="N88" i="2"/>
  <c r="S88" i="2"/>
  <c r="H78" i="1"/>
  <c r="O77" i="1"/>
  <c r="V77" i="1"/>
  <c r="L77" i="1" s="1"/>
  <c r="Q77" i="1"/>
  <c r="P77" i="1"/>
  <c r="K77" i="1" s="1"/>
  <c r="G77" i="1"/>
  <c r="Q89" i="2" l="1"/>
  <c r="R89" i="2" s="1"/>
  <c r="H89" i="2"/>
  <c r="L88" i="2"/>
  <c r="K88" i="2"/>
  <c r="J77" i="1"/>
  <c r="V78" i="1"/>
  <c r="L78" i="1" s="1"/>
  <c r="Q78" i="1"/>
  <c r="P78" i="1"/>
  <c r="G78" i="1"/>
  <c r="H79" i="1"/>
  <c r="O78" i="1"/>
  <c r="S89" i="2"/>
  <c r="N89" i="2"/>
  <c r="I90" i="2"/>
  <c r="O89" i="2"/>
  <c r="Q90" i="2" l="1"/>
  <c r="R90" i="2" s="1"/>
  <c r="H90" i="2"/>
  <c r="L89" i="2"/>
  <c r="K89" i="2"/>
  <c r="K78" i="1"/>
  <c r="J78" i="1"/>
  <c r="I91" i="2"/>
  <c r="O90" i="2"/>
  <c r="S90" i="2"/>
  <c r="N90" i="2"/>
  <c r="H80" i="1"/>
  <c r="O79" i="1"/>
  <c r="V79" i="1"/>
  <c r="L79" i="1" s="1"/>
  <c r="Q79" i="1"/>
  <c r="P79" i="1"/>
  <c r="G79" i="1"/>
  <c r="Q91" i="2" l="1"/>
  <c r="R91" i="2" s="1"/>
  <c r="H91" i="2"/>
  <c r="L90" i="2"/>
  <c r="K90" i="2"/>
  <c r="J79" i="1"/>
  <c r="K79" i="1"/>
  <c r="V80" i="1"/>
  <c r="L80" i="1" s="1"/>
  <c r="Q80" i="1"/>
  <c r="P80" i="1"/>
  <c r="G80" i="1"/>
  <c r="H81" i="1"/>
  <c r="O80" i="1"/>
  <c r="J80" i="1" s="1"/>
  <c r="S91" i="2"/>
  <c r="N91" i="2"/>
  <c r="I93" i="2"/>
  <c r="O91" i="2"/>
  <c r="Q93" i="2" l="1"/>
  <c r="R93" i="2" s="1"/>
  <c r="H93" i="2"/>
  <c r="L91" i="2"/>
  <c r="K80" i="1"/>
  <c r="K91" i="2"/>
  <c r="I94" i="2"/>
  <c r="S93" i="2"/>
  <c r="O93" i="2"/>
  <c r="N93" i="2"/>
  <c r="H82" i="1"/>
  <c r="O81" i="1"/>
  <c r="V81" i="1"/>
  <c r="L81" i="1" s="1"/>
  <c r="Q81" i="1"/>
  <c r="P81" i="1"/>
  <c r="G81" i="1"/>
  <c r="Q94" i="2" l="1"/>
  <c r="R94" i="2" s="1"/>
  <c r="H94" i="2"/>
  <c r="K93" i="2"/>
  <c r="L93" i="2"/>
  <c r="O94" i="2"/>
  <c r="I95" i="2"/>
  <c r="N94" i="2"/>
  <c r="S94" i="2"/>
  <c r="J81" i="1"/>
  <c r="K81" i="1"/>
  <c r="V82" i="1"/>
  <c r="L82" i="1" s="1"/>
  <c r="Q82" i="1"/>
  <c r="P82" i="1"/>
  <c r="K82" i="1" s="1"/>
  <c r="G82" i="1"/>
  <c r="H83" i="1"/>
  <c r="O82" i="1"/>
  <c r="J82" i="1" s="1"/>
  <c r="K94" i="2" l="1"/>
  <c r="Q95" i="2"/>
  <c r="R95" i="2" s="1"/>
  <c r="H95" i="2"/>
  <c r="L94" i="2"/>
  <c r="H84" i="1"/>
  <c r="O83" i="1"/>
  <c r="V83" i="1"/>
  <c r="L83" i="1" s="1"/>
  <c r="Q83" i="1"/>
  <c r="G83" i="1"/>
  <c r="P83" i="1"/>
  <c r="I96" i="2"/>
  <c r="O95" i="2"/>
  <c r="S95" i="2"/>
  <c r="N95" i="2"/>
  <c r="K95" i="2" l="1"/>
  <c r="Q96" i="2"/>
  <c r="R96" i="2" s="1"/>
  <c r="H96" i="2"/>
  <c r="L95" i="2"/>
  <c r="O96" i="2"/>
  <c r="N96" i="2"/>
  <c r="K96" i="2" s="1"/>
  <c r="I97" i="2"/>
  <c r="S96" i="2"/>
  <c r="K83" i="1"/>
  <c r="J83" i="1"/>
  <c r="V84" i="1"/>
  <c r="L84" i="1" s="1"/>
  <c r="Q84" i="1"/>
  <c r="P84" i="1"/>
  <c r="G84" i="1"/>
  <c r="H85" i="1"/>
  <c r="O84" i="1"/>
  <c r="J84" i="1" s="1"/>
  <c r="Q97" i="2" l="1"/>
  <c r="R97" i="2" s="1"/>
  <c r="H97" i="2"/>
  <c r="L96" i="2"/>
  <c r="K84" i="1"/>
  <c r="S97" i="2"/>
  <c r="I98" i="2"/>
  <c r="O97" i="2"/>
  <c r="N97" i="2"/>
  <c r="K97" i="2" s="1"/>
  <c r="H86" i="1"/>
  <c r="O85" i="1"/>
  <c r="V85" i="1"/>
  <c r="L85" i="1" s="1"/>
  <c r="Q85" i="1"/>
  <c r="G85" i="1"/>
  <c r="P85" i="1"/>
  <c r="Q98" i="2" l="1"/>
  <c r="R98" i="2" s="1"/>
  <c r="H98" i="2"/>
  <c r="L97" i="2"/>
  <c r="H87" i="1"/>
  <c r="O86" i="1"/>
  <c r="Q86" i="1"/>
  <c r="G86" i="1"/>
  <c r="V86" i="1"/>
  <c r="L86" i="1" s="1"/>
  <c r="P86" i="1"/>
  <c r="K85" i="1"/>
  <c r="J85" i="1"/>
  <c r="O98" i="2"/>
  <c r="N98" i="2"/>
  <c r="I99" i="2"/>
  <c r="S98" i="2"/>
  <c r="Q99" i="2" l="1"/>
  <c r="R99" i="2" s="1"/>
  <c r="H99" i="2"/>
  <c r="L98" i="2"/>
  <c r="K86" i="1"/>
  <c r="J86" i="1"/>
  <c r="S99" i="2"/>
  <c r="I100" i="2"/>
  <c r="N99" i="2"/>
  <c r="O99" i="2"/>
  <c r="K98" i="2"/>
  <c r="V87" i="1"/>
  <c r="L87" i="1" s="1"/>
  <c r="Q87" i="1"/>
  <c r="O87" i="1"/>
  <c r="G87" i="1"/>
  <c r="H89" i="1"/>
  <c r="P87" i="1"/>
  <c r="K87" i="1" s="1"/>
  <c r="Q100" i="2" l="1"/>
  <c r="R100" i="2" s="1"/>
  <c r="H100" i="2"/>
  <c r="L99" i="2"/>
  <c r="J87" i="1"/>
  <c r="K99" i="2"/>
  <c r="H90" i="1"/>
  <c r="O89" i="1"/>
  <c r="Q89" i="1"/>
  <c r="V89" i="1"/>
  <c r="L89" i="1" s="1"/>
  <c r="P89" i="1"/>
  <c r="K89" i="1" s="1"/>
  <c r="G89" i="1"/>
  <c r="O100" i="2"/>
  <c r="S100" i="2"/>
  <c r="I101" i="2"/>
  <c r="N100" i="2"/>
  <c r="Q101" i="2" l="1"/>
  <c r="R101" i="2" s="1"/>
  <c r="H101" i="2"/>
  <c r="L100" i="2"/>
  <c r="K100" i="2"/>
  <c r="J89" i="1"/>
  <c r="V90" i="1"/>
  <c r="L90" i="1" s="1"/>
  <c r="Q90" i="1"/>
  <c r="G90" i="1"/>
  <c r="H91" i="1"/>
  <c r="P90" i="1"/>
  <c r="O90" i="1"/>
  <c r="J90" i="1" s="1"/>
  <c r="N101" i="2"/>
  <c r="O101" i="2"/>
  <c r="I102" i="2"/>
  <c r="S101" i="2"/>
  <c r="Q102" i="2" l="1"/>
  <c r="R102" i="2" s="1"/>
  <c r="H102" i="2"/>
  <c r="L101" i="2"/>
  <c r="H92" i="1"/>
  <c r="O91" i="1"/>
  <c r="V91" i="1"/>
  <c r="L91" i="1" s="1"/>
  <c r="P91" i="1"/>
  <c r="K91" i="1" s="1"/>
  <c r="G91" i="1"/>
  <c r="Q91" i="1"/>
  <c r="O102" i="2"/>
  <c r="I104" i="2"/>
  <c r="N102" i="2"/>
  <c r="S102" i="2"/>
  <c r="K101" i="2"/>
  <c r="K90" i="1"/>
  <c r="Q104" i="2" l="1"/>
  <c r="R104" i="2" s="1"/>
  <c r="H104" i="2"/>
  <c r="L102" i="2"/>
  <c r="K102" i="2"/>
  <c r="I105" i="2"/>
  <c r="O104" i="2"/>
  <c r="N104" i="2"/>
  <c r="S104" i="2"/>
  <c r="J91" i="1"/>
  <c r="V92" i="1"/>
  <c r="L92" i="1" s="1"/>
  <c r="Q92" i="1"/>
  <c r="H93" i="1"/>
  <c r="P92" i="1"/>
  <c r="K92" i="1" s="1"/>
  <c r="O92" i="1"/>
  <c r="J92" i="1" s="1"/>
  <c r="G92" i="1"/>
  <c r="Q105" i="2" l="1"/>
  <c r="R105" i="2" s="1"/>
  <c r="H105" i="2"/>
  <c r="L104" i="2"/>
  <c r="H94" i="1"/>
  <c r="O93" i="1"/>
  <c r="G93" i="1"/>
  <c r="Q93" i="1"/>
  <c r="V93" i="1"/>
  <c r="L93" i="1" s="1"/>
  <c r="P93" i="1"/>
  <c r="O105" i="2"/>
  <c r="I106" i="2"/>
  <c r="S105" i="2"/>
  <c r="N105" i="2"/>
  <c r="K104" i="2"/>
  <c r="Q106" i="2" l="1"/>
  <c r="R106" i="2" s="1"/>
  <c r="H106" i="2"/>
  <c r="L105" i="2"/>
  <c r="K105" i="2"/>
  <c r="S106" i="2"/>
  <c r="O106" i="2"/>
  <c r="N106" i="2"/>
  <c r="I107" i="2"/>
  <c r="J93" i="1"/>
  <c r="K93" i="1"/>
  <c r="V94" i="1"/>
  <c r="L94" i="1" s="1"/>
  <c r="Q94" i="1"/>
  <c r="P94" i="1"/>
  <c r="O94" i="1"/>
  <c r="G94" i="1"/>
  <c r="H95" i="1"/>
  <c r="Q107" i="2" l="1"/>
  <c r="R107" i="2" s="1"/>
  <c r="H107" i="2"/>
  <c r="L106" i="2"/>
  <c r="AG4" i="1"/>
  <c r="AG8" i="1"/>
  <c r="AG7" i="1"/>
  <c r="AG5" i="1"/>
  <c r="AG9" i="1"/>
  <c r="AG6" i="1"/>
  <c r="AG10" i="1"/>
  <c r="BE11" i="1"/>
  <c r="BA11" i="1"/>
  <c r="AQ11" i="1"/>
  <c r="AC11" i="1"/>
  <c r="BJ10" i="1"/>
  <c r="BF10" i="1"/>
  <c r="BB10" i="1"/>
  <c r="AV10" i="1"/>
  <c r="AR10" i="1"/>
  <c r="AN10" i="1"/>
  <c r="AH10" i="1"/>
  <c r="AD10" i="1"/>
  <c r="BK9" i="1"/>
  <c r="BG9" i="1"/>
  <c r="BC9" i="1"/>
  <c r="AW9" i="1"/>
  <c r="AS9" i="1"/>
  <c r="AO9" i="1"/>
  <c r="AI9" i="1"/>
  <c r="AE9" i="1"/>
  <c r="AA9" i="1"/>
  <c r="BH8" i="1"/>
  <c r="BD8" i="1"/>
  <c r="BB11" i="1"/>
  <c r="AO11" i="1"/>
  <c r="AB11" i="1"/>
  <c r="BH10" i="1"/>
  <c r="BC10" i="1"/>
  <c r="AU10" i="1"/>
  <c r="AP10" i="1"/>
  <c r="AI10" i="1"/>
  <c r="AC10" i="1"/>
  <c r="BI9" i="1"/>
  <c r="BD9" i="1"/>
  <c r="AV9" i="1"/>
  <c r="AQ9" i="1"/>
  <c r="AJ9" i="1"/>
  <c r="AD9" i="1"/>
  <c r="BJ8" i="1"/>
  <c r="BE8" i="1"/>
  <c r="AX8" i="1"/>
  <c r="AT8" i="1"/>
  <c r="AP8" i="1"/>
  <c r="AJ8" i="1"/>
  <c r="AF8" i="1"/>
  <c r="AB8" i="1"/>
  <c r="BI7" i="1"/>
  <c r="BE7" i="1"/>
  <c r="BA7" i="1"/>
  <c r="AU7" i="1"/>
  <c r="AQ7" i="1"/>
  <c r="AK7" i="1"/>
  <c r="AC7" i="1"/>
  <c r="BJ6" i="1"/>
  <c r="BF6" i="1"/>
  <c r="BB6" i="1"/>
  <c r="AV6" i="1"/>
  <c r="AR6" i="1"/>
  <c r="AN6" i="1"/>
  <c r="AH6" i="1"/>
  <c r="AD6" i="1"/>
  <c r="BK5" i="1"/>
  <c r="BG5" i="1"/>
  <c r="BC5" i="1"/>
  <c r="AW5" i="1"/>
  <c r="AS5" i="1"/>
  <c r="AO5" i="1"/>
  <c r="AI5" i="1"/>
  <c r="AE5" i="1"/>
  <c r="AA5" i="1"/>
  <c r="BH4" i="1"/>
  <c r="BD4" i="1"/>
  <c r="AX4" i="1"/>
  <c r="AT4" i="1"/>
  <c r="AP4" i="1"/>
  <c r="AJ4" i="1"/>
  <c r="AF4" i="1"/>
  <c r="AB4" i="1"/>
  <c r="AU9" i="1"/>
  <c r="AH9" i="1"/>
  <c r="BI8" i="1"/>
  <c r="AW8" i="1"/>
  <c r="AO8" i="1"/>
  <c r="AE8" i="1"/>
  <c r="AN11" i="1"/>
  <c r="AA11" i="1"/>
  <c r="BG10" i="1"/>
  <c r="BA10" i="1"/>
  <c r="AT10" i="1"/>
  <c r="AO10" i="1"/>
  <c r="AB10" i="1"/>
  <c r="BH9" i="1"/>
  <c r="BB9" i="1"/>
  <c r="AP9" i="1"/>
  <c r="AC9" i="1"/>
  <c r="BC8" i="1"/>
  <c r="AS8" i="1"/>
  <c r="AI8" i="1"/>
  <c r="AA8" i="1"/>
  <c r="BD11" i="1"/>
  <c r="AR11" i="1"/>
  <c r="AE11" i="1"/>
  <c r="BK10" i="1"/>
  <c r="BE10" i="1"/>
  <c r="AX10" i="1"/>
  <c r="AS10" i="1"/>
  <c r="AK10" i="1"/>
  <c r="AF10" i="1"/>
  <c r="AA10" i="1"/>
  <c r="BF9" i="1"/>
  <c r="BA9" i="1"/>
  <c r="AT9" i="1"/>
  <c r="AN9" i="1"/>
  <c r="AB9" i="1"/>
  <c r="BG8" i="1"/>
  <c r="BB8" i="1"/>
  <c r="AV8" i="1"/>
  <c r="AR8" i="1"/>
  <c r="AN8" i="1"/>
  <c r="AH8" i="1"/>
  <c r="AD8" i="1"/>
  <c r="BK7" i="1"/>
  <c r="BG7" i="1"/>
  <c r="BC7" i="1"/>
  <c r="AW7" i="1"/>
  <c r="AS7" i="1"/>
  <c r="AO7" i="1"/>
  <c r="AI7" i="1"/>
  <c r="AE7" i="1"/>
  <c r="AA7" i="1"/>
  <c r="BH6" i="1"/>
  <c r="BD6" i="1"/>
  <c r="AX6" i="1"/>
  <c r="AT6" i="1"/>
  <c r="AP6" i="1"/>
  <c r="AJ6" i="1"/>
  <c r="AF6" i="1"/>
  <c r="AB6" i="1"/>
  <c r="BI5" i="1"/>
  <c r="BE5" i="1"/>
  <c r="BA5" i="1"/>
  <c r="AU5" i="1"/>
  <c r="AQ5" i="1"/>
  <c r="AK5" i="1"/>
  <c r="AC5" i="1"/>
  <c r="BJ4" i="1"/>
  <c r="BF4" i="1"/>
  <c r="BB4" i="1"/>
  <c r="AV4" i="1"/>
  <c r="AR4" i="1"/>
  <c r="AN4" i="1"/>
  <c r="AH4" i="1"/>
  <c r="AD4" i="1"/>
  <c r="BA8" i="1"/>
  <c r="AQ8" i="1"/>
  <c r="BJ7" i="1"/>
  <c r="BB7" i="1"/>
  <c r="AR7" i="1"/>
  <c r="BC11" i="1"/>
  <c r="AP11" i="1"/>
  <c r="AD11" i="1"/>
  <c r="BI10" i="1"/>
  <c r="BD10" i="1"/>
  <c r="AW10" i="1"/>
  <c r="AQ10" i="1"/>
  <c r="AJ10" i="1"/>
  <c r="AE10" i="1"/>
  <c r="BJ9" i="1"/>
  <c r="BE9" i="1"/>
  <c r="AX9" i="1"/>
  <c r="AR9" i="1"/>
  <c r="AK9" i="1"/>
  <c r="AF9" i="1"/>
  <c r="BK8" i="1"/>
  <c r="BF8" i="1"/>
  <c r="AU8" i="1"/>
  <c r="AK8" i="1"/>
  <c r="AC8" i="1"/>
  <c r="BF7" i="1"/>
  <c r="AV7" i="1"/>
  <c r="AN7" i="1"/>
  <c r="BH7" i="1"/>
  <c r="AP7" i="1"/>
  <c r="AD7" i="1"/>
  <c r="BG6" i="1"/>
  <c r="AW6" i="1"/>
  <c r="AO6" i="1"/>
  <c r="AE6" i="1"/>
  <c r="BH5" i="1"/>
  <c r="AX5" i="1"/>
  <c r="AP5" i="1"/>
  <c r="AF5" i="1"/>
  <c r="AC6" i="1"/>
  <c r="AD5" i="1"/>
  <c r="AO4" i="1"/>
  <c r="BD7" i="1"/>
  <c r="AK6" i="1"/>
  <c r="AN5" i="1"/>
  <c r="AE4" i="1"/>
  <c r="AX7" i="1"/>
  <c r="AH7" i="1"/>
  <c r="BK6" i="1"/>
  <c r="BC6" i="1"/>
  <c r="AS6" i="1"/>
  <c r="AI6" i="1"/>
  <c r="AA6" i="1"/>
  <c r="BD5" i="1"/>
  <c r="AT5" i="1"/>
  <c r="AJ5" i="1"/>
  <c r="AB5" i="1"/>
  <c r="BE4" i="1"/>
  <c r="AU4" i="1"/>
  <c r="AK4" i="1"/>
  <c r="AC4" i="1"/>
  <c r="BI4" i="1"/>
  <c r="AQ4" i="1"/>
  <c r="AJ7" i="1"/>
  <c r="BE6" i="1"/>
  <c r="BF5" i="1"/>
  <c r="BG4" i="1"/>
  <c r="AT7" i="1"/>
  <c r="AF7" i="1"/>
  <c r="BI6" i="1"/>
  <c r="BA6" i="1"/>
  <c r="AQ6" i="1"/>
  <c r="BJ5" i="1"/>
  <c r="BB5" i="1"/>
  <c r="AR5" i="1"/>
  <c r="AH5" i="1"/>
  <c r="BK4" i="1"/>
  <c r="BC4" i="1"/>
  <c r="AS4" i="1"/>
  <c r="AI4" i="1"/>
  <c r="AA4" i="1"/>
  <c r="BA4" i="1"/>
  <c r="AB7" i="1"/>
  <c r="AU6" i="1"/>
  <c r="AV5" i="1"/>
  <c r="AW4" i="1"/>
  <c r="H96" i="1"/>
  <c r="O95" i="1"/>
  <c r="G95" i="1"/>
  <c r="Q95" i="1"/>
  <c r="V95" i="1"/>
  <c r="L95" i="1" s="1"/>
  <c r="P95" i="1"/>
  <c r="O107" i="2"/>
  <c r="N107" i="2"/>
  <c r="I108" i="2"/>
  <c r="S107" i="2"/>
  <c r="J94" i="1"/>
  <c r="K94" i="1"/>
  <c r="DT11" i="1"/>
  <c r="CR11" i="1"/>
  <c r="BX11" i="1"/>
  <c r="BP11" i="1"/>
  <c r="EH10" i="1"/>
  <c r="DZ10" i="1"/>
  <c r="DR10" i="1"/>
  <c r="DF10" i="1"/>
  <c r="CX10" i="1"/>
  <c r="CP10" i="1"/>
  <c r="CD10" i="1"/>
  <c r="BV10" i="1"/>
  <c r="EH9" i="1"/>
  <c r="DZ9" i="1"/>
  <c r="DR9" i="1"/>
  <c r="DF9" i="1"/>
  <c r="CX9" i="1"/>
  <c r="CP9" i="1"/>
  <c r="CD9" i="1"/>
  <c r="BV9" i="1"/>
  <c r="EH8" i="1"/>
  <c r="DZ8" i="1"/>
  <c r="DR8" i="1"/>
  <c r="DF8" i="1"/>
  <c r="CX8" i="1"/>
  <c r="CP8" i="1"/>
  <c r="CD8" i="1"/>
  <c r="BV8" i="1"/>
  <c r="EF7" i="1"/>
  <c r="DX7" i="1"/>
  <c r="DP7" i="1"/>
  <c r="DD7" i="1"/>
  <c r="CV7" i="1"/>
  <c r="CJ7" i="1"/>
  <c r="CB7" i="1"/>
  <c r="BT7" i="1"/>
  <c r="ED6" i="1"/>
  <c r="DV6" i="1"/>
  <c r="DJ6" i="1"/>
  <c r="DB6" i="1"/>
  <c r="CT6" i="1"/>
  <c r="CH6" i="1"/>
  <c r="BZ6" i="1"/>
  <c r="BR6" i="1"/>
  <c r="EJ5" i="1"/>
  <c r="EB5" i="1"/>
  <c r="DT5" i="1"/>
  <c r="DH5" i="1"/>
  <c r="CZ5" i="1"/>
  <c r="CR5" i="1"/>
  <c r="CF5" i="1"/>
  <c r="BX5" i="1"/>
  <c r="BP5" i="1"/>
  <c r="EH4" i="1"/>
  <c r="DZ4" i="1"/>
  <c r="DR4" i="1"/>
  <c r="DF4" i="1"/>
  <c r="CX4" i="1"/>
  <c r="CP4" i="1"/>
  <c r="CD4" i="1"/>
  <c r="BV4" i="1"/>
  <c r="DP10" i="1"/>
  <c r="CV10" i="1"/>
  <c r="CB10" i="1"/>
  <c r="EF9" i="1"/>
  <c r="DX9" i="1"/>
  <c r="DD9" i="1"/>
  <c r="CJ9" i="1"/>
  <c r="BT9" i="1"/>
  <c r="DX8" i="1"/>
  <c r="DD8" i="1"/>
  <c r="CJ8" i="1"/>
  <c r="BT8" i="1"/>
  <c r="DV7" i="1"/>
  <c r="DB7" i="1"/>
  <c r="CH7" i="1"/>
  <c r="BR7" i="1"/>
  <c r="EB6" i="1"/>
  <c r="DH6" i="1"/>
  <c r="CR6" i="1"/>
  <c r="BX6" i="1"/>
  <c r="EH5" i="1"/>
  <c r="DR5" i="1"/>
  <c r="CX5" i="1"/>
  <c r="CD5" i="1"/>
  <c r="EF4" i="1"/>
  <c r="DP4" i="1"/>
  <c r="CV4" i="1"/>
  <c r="CB4" i="1"/>
  <c r="DT10" i="1"/>
  <c r="CF10" i="1"/>
  <c r="EB9" i="1"/>
  <c r="CR9" i="1"/>
  <c r="EJ8" i="1"/>
  <c r="CR8" i="1"/>
  <c r="BP8" i="1"/>
  <c r="DF7" i="1"/>
  <c r="BV7" i="1"/>
  <c r="DD6" i="1"/>
  <c r="BT6" i="1"/>
  <c r="DB5" i="1"/>
  <c r="BR5" i="1"/>
  <c r="DH4" i="1"/>
  <c r="BX4" i="1"/>
  <c r="DZ11" i="1"/>
  <c r="DR11" i="1"/>
  <c r="CX11" i="1"/>
  <c r="CP11" i="1"/>
  <c r="BV11" i="1"/>
  <c r="EF10" i="1"/>
  <c r="DX10" i="1"/>
  <c r="DD10" i="1"/>
  <c r="CJ10" i="1"/>
  <c r="BT10" i="1"/>
  <c r="DP9" i="1"/>
  <c r="CV9" i="1"/>
  <c r="CB9" i="1"/>
  <c r="EF8" i="1"/>
  <c r="DP8" i="1"/>
  <c r="CV8" i="1"/>
  <c r="CB8" i="1"/>
  <c r="ED7" i="1"/>
  <c r="DJ7" i="1"/>
  <c r="CT7" i="1"/>
  <c r="BZ7" i="1"/>
  <c r="EJ6" i="1"/>
  <c r="DT6" i="1"/>
  <c r="CZ6" i="1"/>
  <c r="CF6" i="1"/>
  <c r="BP6" i="1"/>
  <c r="DZ5" i="1"/>
  <c r="DF5" i="1"/>
  <c r="CP5" i="1"/>
  <c r="BV5" i="1"/>
  <c r="DX4" i="1"/>
  <c r="DD4" i="1"/>
  <c r="CJ4" i="1"/>
  <c r="BT4" i="1"/>
  <c r="CT11" i="1"/>
  <c r="EJ10" i="1"/>
  <c r="CZ10" i="1"/>
  <c r="BP10" i="1"/>
  <c r="DH9" i="1"/>
  <c r="BX9" i="1"/>
  <c r="DT8" i="1"/>
  <c r="CF8" i="1"/>
  <c r="DZ7" i="1"/>
  <c r="CP7" i="1"/>
  <c r="DX6" i="1"/>
  <c r="CJ6" i="1"/>
  <c r="DV5" i="1"/>
  <c r="CH5" i="1"/>
  <c r="EB4" i="1"/>
  <c r="CF4" i="1"/>
  <c r="DX11" i="1"/>
  <c r="DP11" i="1"/>
  <c r="CV11" i="1"/>
  <c r="BT11" i="1"/>
  <c r="ED10" i="1"/>
  <c r="DV10" i="1"/>
  <c r="DJ10" i="1"/>
  <c r="DB10" i="1"/>
  <c r="CT10" i="1"/>
  <c r="CH10" i="1"/>
  <c r="BZ10" i="1"/>
  <c r="BR10" i="1"/>
  <c r="ED9" i="1"/>
  <c r="DV9" i="1"/>
  <c r="DJ9" i="1"/>
  <c r="DB9" i="1"/>
  <c r="CT9" i="1"/>
  <c r="CH9" i="1"/>
  <c r="BZ9" i="1"/>
  <c r="BR9" i="1"/>
  <c r="ED8" i="1"/>
  <c r="DV8" i="1"/>
  <c r="DJ8" i="1"/>
  <c r="DB8" i="1"/>
  <c r="CT8" i="1"/>
  <c r="CH8" i="1"/>
  <c r="BZ8" i="1"/>
  <c r="BR8" i="1"/>
  <c r="EJ7" i="1"/>
  <c r="EB7" i="1"/>
  <c r="DT7" i="1"/>
  <c r="DH7" i="1"/>
  <c r="CZ7" i="1"/>
  <c r="CR7" i="1"/>
  <c r="CF7" i="1"/>
  <c r="BX7" i="1"/>
  <c r="BP7" i="1"/>
  <c r="EH6" i="1"/>
  <c r="DZ6" i="1"/>
  <c r="DR6" i="1"/>
  <c r="DF6" i="1"/>
  <c r="CX6" i="1"/>
  <c r="CP6" i="1"/>
  <c r="CD6" i="1"/>
  <c r="BV6" i="1"/>
  <c r="EF5" i="1"/>
  <c r="DX5" i="1"/>
  <c r="DP5" i="1"/>
  <c r="DD5" i="1"/>
  <c r="CV5" i="1"/>
  <c r="CJ5" i="1"/>
  <c r="CB5" i="1"/>
  <c r="BT5" i="1"/>
  <c r="ED4" i="1"/>
  <c r="DV4" i="1"/>
  <c r="DJ4" i="1"/>
  <c r="DB4" i="1"/>
  <c r="CT4" i="1"/>
  <c r="CH4" i="1"/>
  <c r="BZ4" i="1"/>
  <c r="BR4" i="1"/>
  <c r="BR11" i="1"/>
  <c r="DH10" i="1"/>
  <c r="BX10" i="1"/>
  <c r="DT9" i="1"/>
  <c r="CF9" i="1"/>
  <c r="EB8" i="1"/>
  <c r="CZ8" i="1"/>
  <c r="EH7" i="1"/>
  <c r="CX7" i="1"/>
  <c r="EF6" i="1"/>
  <c r="CV6" i="1"/>
  <c r="ED5" i="1"/>
  <c r="CT5" i="1"/>
  <c r="EJ4" i="1"/>
  <c r="CZ4" i="1"/>
  <c r="BP4" i="1"/>
  <c r="DV11" i="1"/>
  <c r="EB10" i="1"/>
  <c r="CR10" i="1"/>
  <c r="EJ9" i="1"/>
  <c r="CZ9" i="1"/>
  <c r="BP9" i="1"/>
  <c r="DH8" i="1"/>
  <c r="BX8" i="1"/>
  <c r="DR7" i="1"/>
  <c r="CD7" i="1"/>
  <c r="DP6" i="1"/>
  <c r="CB6" i="1"/>
  <c r="DJ5" i="1"/>
  <c r="BZ5" i="1"/>
  <c r="DT4" i="1"/>
  <c r="CR4" i="1"/>
  <c r="K106" i="2"/>
  <c r="Q108" i="2" l="1"/>
  <c r="R108" i="2" s="1"/>
  <c r="H108" i="2"/>
  <c r="L107" i="2"/>
  <c r="BZ11" i="1"/>
  <c r="AS11" i="1"/>
  <c r="CZ11" i="1"/>
  <c r="AF11" i="1"/>
  <c r="BF11" i="1"/>
  <c r="S108" i="2"/>
  <c r="I109" i="2"/>
  <c r="O108" i="2"/>
  <c r="N108" i="2"/>
  <c r="K108" i="2" s="1"/>
  <c r="K95" i="1"/>
  <c r="J95" i="1"/>
  <c r="K107" i="2"/>
  <c r="V96" i="1"/>
  <c r="L96" i="1" s="1"/>
  <c r="Q96" i="1"/>
  <c r="O96" i="1"/>
  <c r="G96" i="1"/>
  <c r="H97" i="1"/>
  <c r="P96" i="1"/>
  <c r="K96" i="1" s="1"/>
  <c r="Q109" i="2" l="1"/>
  <c r="R109" i="2" s="1"/>
  <c r="H109" i="2"/>
  <c r="L108" i="2"/>
  <c r="J96" i="1"/>
  <c r="H98" i="1"/>
  <c r="O97" i="1"/>
  <c r="Q97" i="1"/>
  <c r="V97" i="1"/>
  <c r="L97" i="1" s="1"/>
  <c r="P97" i="1"/>
  <c r="G97" i="1"/>
  <c r="O109" i="2"/>
  <c r="S109" i="2"/>
  <c r="N109" i="2"/>
  <c r="I110" i="2"/>
  <c r="Q110" i="2" l="1"/>
  <c r="R110" i="2" s="1"/>
  <c r="H110" i="2"/>
  <c r="L109" i="2"/>
  <c r="K109" i="2"/>
  <c r="N110" i="2"/>
  <c r="I111" i="2"/>
  <c r="S110" i="2"/>
  <c r="O110" i="2"/>
  <c r="J97" i="1"/>
  <c r="K97" i="1"/>
  <c r="V98" i="1"/>
  <c r="L98" i="1" s="1"/>
  <c r="Q98" i="1"/>
  <c r="G98" i="1"/>
  <c r="H99" i="1"/>
  <c r="P98" i="1"/>
  <c r="O98" i="1"/>
  <c r="J98" i="1" s="1"/>
  <c r="Q111" i="2" l="1"/>
  <c r="R111" i="2" s="1"/>
  <c r="H111" i="2"/>
  <c r="L110" i="2"/>
  <c r="K110" i="2"/>
  <c r="H101" i="1"/>
  <c r="O99" i="1"/>
  <c r="V99" i="1"/>
  <c r="L99" i="1" s="1"/>
  <c r="P99" i="1"/>
  <c r="G99" i="1"/>
  <c r="Q99" i="1"/>
  <c r="O111" i="2"/>
  <c r="I112" i="2"/>
  <c r="N111" i="2"/>
  <c r="S111" i="2"/>
  <c r="K98" i="1"/>
  <c r="Q112" i="2" l="1"/>
  <c r="R112" i="2" s="1"/>
  <c r="H112" i="2"/>
  <c r="L111" i="2"/>
  <c r="J99" i="1"/>
  <c r="V101" i="1"/>
  <c r="L101" i="1" s="1"/>
  <c r="Q101" i="1"/>
  <c r="H102" i="1"/>
  <c r="P101" i="1"/>
  <c r="O101" i="1"/>
  <c r="G101" i="1"/>
  <c r="K111" i="2"/>
  <c r="I113" i="2"/>
  <c r="O112" i="2"/>
  <c r="N112" i="2"/>
  <c r="S112" i="2"/>
  <c r="K99" i="1"/>
  <c r="Q113" i="2" l="1"/>
  <c r="R113" i="2" s="1"/>
  <c r="H113" i="2"/>
  <c r="L112" i="2"/>
  <c r="J101" i="1"/>
  <c r="H103" i="1"/>
  <c r="O102" i="1"/>
  <c r="G102" i="1"/>
  <c r="Q102" i="1"/>
  <c r="P102" i="1"/>
  <c r="V102" i="1"/>
  <c r="L102" i="1" s="1"/>
  <c r="O113" i="2"/>
  <c r="S113" i="2"/>
  <c r="N113" i="2"/>
  <c r="I115" i="2"/>
  <c r="K112" i="2"/>
  <c r="K101" i="1"/>
  <c r="Q115" i="2" l="1"/>
  <c r="R115" i="2" s="1"/>
  <c r="H115" i="2"/>
  <c r="L113" i="2"/>
  <c r="I116" i="2"/>
  <c r="O115" i="2"/>
  <c r="S115" i="2"/>
  <c r="N115" i="2"/>
  <c r="J102" i="1"/>
  <c r="K113" i="2"/>
  <c r="K102" i="1"/>
  <c r="V103" i="1"/>
  <c r="L103" i="1" s="1"/>
  <c r="Q103" i="1"/>
  <c r="P103" i="1"/>
  <c r="O103" i="1"/>
  <c r="G103" i="1"/>
  <c r="H104" i="1"/>
  <c r="Q116" i="2" l="1"/>
  <c r="R116" i="2" s="1"/>
  <c r="H116" i="2"/>
  <c r="L115" i="2"/>
  <c r="O116" i="2"/>
  <c r="S116" i="2"/>
  <c r="N116" i="2"/>
  <c r="I117" i="2"/>
  <c r="H105" i="1"/>
  <c r="O104" i="1"/>
  <c r="G104" i="1"/>
  <c r="Q104" i="1"/>
  <c r="V104" i="1"/>
  <c r="L104" i="1" s="1"/>
  <c r="P104" i="1"/>
  <c r="J103" i="1"/>
  <c r="K115" i="2"/>
  <c r="K103" i="1"/>
  <c r="K116" i="2" l="1"/>
  <c r="Q117" i="2"/>
  <c r="R117" i="2" s="1"/>
  <c r="H117" i="2"/>
  <c r="L116" i="2"/>
  <c r="K104" i="1"/>
  <c r="J104" i="1"/>
  <c r="I118" i="2"/>
  <c r="N117" i="2"/>
  <c r="S117" i="2"/>
  <c r="O117" i="2"/>
  <c r="V105" i="1"/>
  <c r="L105" i="1" s="1"/>
  <c r="Q105" i="1"/>
  <c r="O105" i="1"/>
  <c r="G105" i="1"/>
  <c r="H106" i="1"/>
  <c r="P105" i="1"/>
  <c r="K105" i="1" s="1"/>
  <c r="Q118" i="2" l="1"/>
  <c r="R118" i="2" s="1"/>
  <c r="H118" i="2"/>
  <c r="L117" i="2"/>
  <c r="K117" i="2"/>
  <c r="H107" i="1"/>
  <c r="O106" i="1"/>
  <c r="Q106" i="1"/>
  <c r="V106" i="1"/>
  <c r="L106" i="1" s="1"/>
  <c r="P106" i="1"/>
  <c r="G106" i="1"/>
  <c r="O118" i="2"/>
  <c r="S118" i="2"/>
  <c r="N118" i="2"/>
  <c r="I119" i="2"/>
  <c r="J105" i="1"/>
  <c r="Q119" i="2" l="1"/>
  <c r="R119" i="2" s="1"/>
  <c r="H119" i="2"/>
  <c r="L118" i="2"/>
  <c r="J106" i="1"/>
  <c r="I120" i="2"/>
  <c r="O119" i="2"/>
  <c r="N119" i="2"/>
  <c r="S119" i="2"/>
  <c r="K118" i="2"/>
  <c r="K106" i="1"/>
  <c r="V107" i="1"/>
  <c r="L107" i="1" s="1"/>
  <c r="Q107" i="1"/>
  <c r="G107" i="1"/>
  <c r="H108" i="1"/>
  <c r="P107" i="1"/>
  <c r="O107" i="1"/>
  <c r="J107" i="1" s="1"/>
  <c r="Q120" i="2" l="1"/>
  <c r="R120" i="2" s="1"/>
  <c r="H120" i="2"/>
  <c r="L119" i="2"/>
  <c r="K119" i="2"/>
  <c r="O120" i="2"/>
  <c r="S120" i="2"/>
  <c r="N120" i="2"/>
  <c r="I121" i="2"/>
  <c r="K107" i="1"/>
  <c r="H109" i="1"/>
  <c r="O108" i="1"/>
  <c r="V108" i="1"/>
  <c r="L108" i="1" s="1"/>
  <c r="P108" i="1"/>
  <c r="G108" i="1"/>
  <c r="Q108" i="1"/>
  <c r="Q121" i="2" l="1"/>
  <c r="R121" i="2" s="1"/>
  <c r="H121" i="2"/>
  <c r="L120" i="2"/>
  <c r="K120" i="2"/>
  <c r="J108" i="1"/>
  <c r="V109" i="1"/>
  <c r="L109" i="1" s="1"/>
  <c r="Q109" i="1"/>
  <c r="H110" i="1"/>
  <c r="P109" i="1"/>
  <c r="O109" i="1"/>
  <c r="G109" i="1"/>
  <c r="K108" i="1"/>
  <c r="I122" i="2"/>
  <c r="O121" i="2"/>
  <c r="N121" i="2"/>
  <c r="S121" i="2"/>
  <c r="Q122" i="2" l="1"/>
  <c r="R122" i="2" s="1"/>
  <c r="H122" i="2"/>
  <c r="L121" i="2"/>
  <c r="J109" i="1"/>
  <c r="H111" i="1"/>
  <c r="O110" i="1"/>
  <c r="G110" i="1"/>
  <c r="Q110" i="1"/>
  <c r="V110" i="1"/>
  <c r="L110" i="1" s="1"/>
  <c r="P110" i="1"/>
  <c r="O122" i="2"/>
  <c r="S122" i="2"/>
  <c r="N122" i="2"/>
  <c r="I123" i="2"/>
  <c r="K121" i="2"/>
  <c r="K109" i="1"/>
  <c r="Q123" i="2" l="1"/>
  <c r="R123" i="2" s="1"/>
  <c r="H123" i="2"/>
  <c r="L122" i="2"/>
  <c r="K110" i="1"/>
  <c r="J110" i="1"/>
  <c r="V111" i="1"/>
  <c r="L111" i="1" s="1"/>
  <c r="Q111" i="1"/>
  <c r="P111" i="1"/>
  <c r="K111" i="1" s="1"/>
  <c r="O111" i="1"/>
  <c r="J111" i="1" s="1"/>
  <c r="G111" i="1"/>
  <c r="H113" i="1"/>
  <c r="K122" i="2"/>
  <c r="I124" i="2"/>
  <c r="O123" i="2"/>
  <c r="S123" i="2"/>
  <c r="N123" i="2"/>
  <c r="K123" i="2" l="1"/>
  <c r="Q124" i="2"/>
  <c r="R124" i="2" s="1"/>
  <c r="H124" i="2"/>
  <c r="L123" i="2"/>
  <c r="O124" i="2"/>
  <c r="S124" i="2"/>
  <c r="N124" i="2"/>
  <c r="I126" i="2"/>
  <c r="H114" i="1"/>
  <c r="O113" i="1"/>
  <c r="G113" i="1"/>
  <c r="Q113" i="1"/>
  <c r="V113" i="1"/>
  <c r="L113" i="1" s="1"/>
  <c r="P113" i="1"/>
  <c r="K124" i="2" l="1"/>
  <c r="Q126" i="2"/>
  <c r="R126" i="2" s="1"/>
  <c r="H126" i="2"/>
  <c r="L124" i="2"/>
  <c r="I127" i="2"/>
  <c r="O126" i="2"/>
  <c r="N126" i="2"/>
  <c r="S126" i="2"/>
  <c r="V114" i="1"/>
  <c r="L114" i="1" s="1"/>
  <c r="Q114" i="1"/>
  <c r="O114" i="1"/>
  <c r="G114" i="1"/>
  <c r="H115" i="1"/>
  <c r="P114" i="1"/>
  <c r="K113" i="1"/>
  <c r="J113" i="1"/>
  <c r="Q127" i="2" l="1"/>
  <c r="R127" i="2" s="1"/>
  <c r="H127" i="2"/>
  <c r="L126" i="2"/>
  <c r="K114" i="1"/>
  <c r="H116" i="1"/>
  <c r="O115" i="1"/>
  <c r="Q115" i="1"/>
  <c r="V115" i="1"/>
  <c r="L115" i="1" s="1"/>
  <c r="P115" i="1"/>
  <c r="G115" i="1"/>
  <c r="O127" i="2"/>
  <c r="S127" i="2"/>
  <c r="N127" i="2"/>
  <c r="I128" i="2"/>
  <c r="J114" i="1"/>
  <c r="K126" i="2"/>
  <c r="AJ12" i="2" l="1"/>
  <c r="AK12" i="2"/>
  <c r="AL13" i="2"/>
  <c r="AN10" i="2"/>
  <c r="AM11" i="2"/>
  <c r="AP13" i="2"/>
  <c r="AP10" i="2"/>
  <c r="AQ13" i="2"/>
  <c r="AQ10" i="2"/>
  <c r="AH13" i="2"/>
  <c r="AH11" i="2"/>
  <c r="AI13" i="2"/>
  <c r="AJ11" i="2"/>
  <c r="AN13" i="2"/>
  <c r="AM10" i="2"/>
  <c r="AO11" i="2"/>
  <c r="AO10" i="2"/>
  <c r="AP12" i="2"/>
  <c r="AI11" i="2"/>
  <c r="AK13" i="2"/>
  <c r="AN11" i="2"/>
  <c r="AM12" i="2"/>
  <c r="AP11" i="2"/>
  <c r="AQ11" i="2"/>
  <c r="AH14" i="2"/>
  <c r="AI12" i="2"/>
  <c r="AL12" i="2"/>
  <c r="AN12" i="2"/>
  <c r="AM13" i="2"/>
  <c r="AQ12" i="2"/>
  <c r="AH12" i="2"/>
  <c r="AJ13" i="2"/>
  <c r="AK11" i="2"/>
  <c r="AL11" i="2"/>
  <c r="AO12" i="2"/>
  <c r="AO13" i="2"/>
  <c r="Q128" i="2"/>
  <c r="R128" i="2" s="1"/>
  <c r="H128" i="2"/>
  <c r="V11" i="2"/>
  <c r="AV14" i="2"/>
  <c r="V12" i="2"/>
  <c r="BT11" i="2"/>
  <c r="AX12" i="2"/>
  <c r="AZ11" i="2"/>
  <c r="BX11" i="2"/>
  <c r="BZ11" i="2"/>
  <c r="AB11" i="2"/>
  <c r="AA10" i="2"/>
  <c r="CF11" i="2"/>
  <c r="CF13" i="2"/>
  <c r="AB13" i="2"/>
  <c r="AA12" i="2"/>
  <c r="CD11" i="2"/>
  <c r="AC12" i="2"/>
  <c r="AC11" i="2"/>
  <c r="BJ11" i="2"/>
  <c r="CH10" i="2"/>
  <c r="AD13" i="2"/>
  <c r="BL12" i="2"/>
  <c r="CJ13" i="2"/>
  <c r="AD11" i="2"/>
  <c r="BL11" i="2"/>
  <c r="BN12" i="2"/>
  <c r="AE11" i="2"/>
  <c r="AV11" i="2"/>
  <c r="V13" i="2"/>
  <c r="W13" i="2"/>
  <c r="BV13" i="2"/>
  <c r="BV12" i="2"/>
  <c r="AX13" i="2"/>
  <c r="X13" i="2"/>
  <c r="BX13" i="2"/>
  <c r="AZ13" i="2"/>
  <c r="X11" i="2"/>
  <c r="BX12" i="2"/>
  <c r="Y11" i="2"/>
  <c r="Y13" i="2"/>
  <c r="BZ12" i="2"/>
  <c r="BB13" i="2"/>
  <c r="BB12" i="2"/>
  <c r="Z12" i="2"/>
  <c r="CB12" i="2"/>
  <c r="BF10" i="2"/>
  <c r="BF13" i="2"/>
  <c r="CD13" i="2"/>
  <c r="AB12" i="2"/>
  <c r="AA11" i="2"/>
  <c r="BH11" i="2"/>
  <c r="AB10" i="2"/>
  <c r="AC10" i="2"/>
  <c r="BJ10" i="2"/>
  <c r="BJ12" i="2"/>
  <c r="CJ10" i="2"/>
  <c r="BL10" i="2"/>
  <c r="CJ12" i="2"/>
  <c r="AD10" i="2"/>
  <c r="BN11" i="2"/>
  <c r="CL13" i="2"/>
  <c r="AE10" i="2"/>
  <c r="CL12" i="2"/>
  <c r="AV12" i="2"/>
  <c r="V14" i="2"/>
  <c r="BT14" i="2"/>
  <c r="AX11" i="2"/>
  <c r="X12" i="2"/>
  <c r="Y12" i="2"/>
  <c r="BB11" i="2"/>
  <c r="BD12" i="2"/>
  <c r="Z11" i="2"/>
  <c r="CB11" i="2"/>
  <c r="BH10" i="2"/>
  <c r="CF10" i="2"/>
  <c r="CD10" i="2"/>
  <c r="BH13" i="2"/>
  <c r="BF12" i="2"/>
  <c r="CH13" i="2"/>
  <c r="CH12" i="2"/>
  <c r="CJ11" i="2"/>
  <c r="BL13" i="2"/>
  <c r="BN10" i="2"/>
  <c r="AE13" i="2"/>
  <c r="CL11" i="2"/>
  <c r="AV13" i="2"/>
  <c r="BT12" i="2"/>
  <c r="BT13" i="2"/>
  <c r="BV11" i="2"/>
  <c r="W11" i="2"/>
  <c r="W12" i="2"/>
  <c r="AZ12" i="2"/>
  <c r="BZ13" i="2"/>
  <c r="BD11" i="2"/>
  <c r="BD13" i="2"/>
  <c r="Z13" i="2"/>
  <c r="CB13" i="2"/>
  <c r="BF11" i="2"/>
  <c r="BH12" i="2"/>
  <c r="AA13" i="2"/>
  <c r="CF12" i="2"/>
  <c r="CD12" i="2"/>
  <c r="AC13" i="2"/>
  <c r="BJ13" i="2"/>
  <c r="CH11" i="2"/>
  <c r="AD12" i="2"/>
  <c r="BN13" i="2"/>
  <c r="AE12" i="2"/>
  <c r="CL10" i="2"/>
  <c r="L127" i="2"/>
  <c r="BV14" i="2" s="1"/>
  <c r="J115" i="1"/>
  <c r="I129" i="2"/>
  <c r="O128" i="2"/>
  <c r="S128" i="2"/>
  <c r="N128" i="2"/>
  <c r="K127" i="2"/>
  <c r="W14" i="2" s="1"/>
  <c r="K115" i="1"/>
  <c r="V116" i="1"/>
  <c r="L116" i="1" s="1"/>
  <c r="Q116" i="1"/>
  <c r="G116" i="1"/>
  <c r="H117" i="1"/>
  <c r="P116" i="1"/>
  <c r="O116" i="1"/>
  <c r="J116" i="1" s="1"/>
  <c r="AI14" i="2" l="1"/>
  <c r="Q129" i="2"/>
  <c r="R129" i="2" s="1"/>
  <c r="H129" i="2"/>
  <c r="AX14" i="2"/>
  <c r="L128" i="2"/>
  <c r="O129" i="2"/>
  <c r="S129" i="2"/>
  <c r="N129" i="2"/>
  <c r="K129" i="2" s="1"/>
  <c r="I130" i="2"/>
  <c r="K116" i="1"/>
  <c r="K128" i="2"/>
  <c r="H118" i="1"/>
  <c r="O117" i="1"/>
  <c r="V117" i="1"/>
  <c r="L117" i="1" s="1"/>
  <c r="P117" i="1"/>
  <c r="G117" i="1"/>
  <c r="Q117" i="1"/>
  <c r="Q130" i="2" l="1"/>
  <c r="R130" i="2" s="1"/>
  <c r="H130" i="2"/>
  <c r="L129" i="2"/>
  <c r="K117" i="1"/>
  <c r="J117" i="1"/>
  <c r="V118" i="1"/>
  <c r="L118" i="1" s="1"/>
  <c r="Q118" i="1"/>
  <c r="H119" i="1"/>
  <c r="P118" i="1"/>
  <c r="O118" i="1"/>
  <c r="G118" i="1"/>
  <c r="I131" i="2"/>
  <c r="S130" i="2"/>
  <c r="O130" i="2"/>
  <c r="N130" i="2"/>
  <c r="Q131" i="2" l="1"/>
  <c r="R131" i="2" s="1"/>
  <c r="H131" i="2"/>
  <c r="L130" i="2"/>
  <c r="O131" i="2"/>
  <c r="S131" i="2"/>
  <c r="N131" i="2"/>
  <c r="I132" i="2"/>
  <c r="J118" i="1"/>
  <c r="H120" i="1"/>
  <c r="O119" i="1"/>
  <c r="G119" i="1"/>
  <c r="Q119" i="1"/>
  <c r="P119" i="1"/>
  <c r="V119" i="1"/>
  <c r="L119" i="1" s="1"/>
  <c r="K130" i="2"/>
  <c r="K118" i="1"/>
  <c r="Q132" i="2" l="1"/>
  <c r="R132" i="2" s="1"/>
  <c r="H132" i="2"/>
  <c r="K131" i="2"/>
  <c r="L131" i="2"/>
  <c r="K119" i="1"/>
  <c r="I133" i="2"/>
  <c r="O132" i="2"/>
  <c r="N132" i="2"/>
  <c r="S132" i="2"/>
  <c r="V120" i="1"/>
  <c r="L120" i="1" s="1"/>
  <c r="Q120" i="1"/>
  <c r="P120" i="1"/>
  <c r="O120" i="1"/>
  <c r="G120" i="1"/>
  <c r="H121" i="1"/>
  <c r="J119" i="1"/>
  <c r="Q133" i="2" l="1"/>
  <c r="R133" i="2" s="1"/>
  <c r="H133" i="2"/>
  <c r="L132" i="2"/>
  <c r="H122" i="1"/>
  <c r="O121" i="1"/>
  <c r="G121" i="1"/>
  <c r="Q121" i="1"/>
  <c r="V121" i="1"/>
  <c r="L121" i="1" s="1"/>
  <c r="P121" i="1"/>
  <c r="J120" i="1"/>
  <c r="K120" i="1"/>
  <c r="K132" i="2"/>
  <c r="S133" i="2"/>
  <c r="N133" i="2"/>
  <c r="O133" i="2"/>
  <c r="I134" i="2"/>
  <c r="Q134" i="2" l="1"/>
  <c r="R134" i="2" s="1"/>
  <c r="H134" i="2"/>
  <c r="L133" i="2"/>
  <c r="K133" i="2"/>
  <c r="K121" i="1"/>
  <c r="J121" i="1"/>
  <c r="I135" i="2"/>
  <c r="O134" i="2"/>
  <c r="S134" i="2"/>
  <c r="N134" i="2"/>
  <c r="V122" i="1"/>
  <c r="L122" i="1" s="1"/>
  <c r="Q122" i="1"/>
  <c r="O122" i="1"/>
  <c r="G122" i="1"/>
  <c r="H123" i="1"/>
  <c r="P122" i="1"/>
  <c r="Q135" i="2" l="1"/>
  <c r="R135" i="2" s="1"/>
  <c r="H135" i="2"/>
  <c r="L134" i="2"/>
  <c r="K134" i="2"/>
  <c r="K122" i="1"/>
  <c r="J122" i="1"/>
  <c r="S135" i="2"/>
  <c r="N135" i="2"/>
  <c r="I137" i="2"/>
  <c r="O135" i="2"/>
  <c r="H125" i="1"/>
  <c r="O123" i="1"/>
  <c r="Q123" i="1"/>
  <c r="V123" i="1"/>
  <c r="L123" i="1" s="1"/>
  <c r="P123" i="1"/>
  <c r="G123" i="1"/>
  <c r="Q137" i="2" l="1"/>
  <c r="R137" i="2" s="1"/>
  <c r="H137" i="2"/>
  <c r="L135" i="2"/>
  <c r="K123" i="1"/>
  <c r="J123" i="1"/>
  <c r="V125" i="1"/>
  <c r="L125" i="1" s="1"/>
  <c r="Q125" i="1"/>
  <c r="G125" i="1"/>
  <c r="H126" i="1"/>
  <c r="P125" i="1"/>
  <c r="O125" i="1"/>
  <c r="J125" i="1" s="1"/>
  <c r="K135" i="2"/>
  <c r="I138" i="2"/>
  <c r="O137" i="2"/>
  <c r="N137" i="2"/>
  <c r="S137" i="2"/>
  <c r="Q138" i="2" l="1"/>
  <c r="R138" i="2" s="1"/>
  <c r="H138" i="2"/>
  <c r="L137" i="2"/>
  <c r="K137" i="2"/>
  <c r="S138" i="2"/>
  <c r="N138" i="2"/>
  <c r="I139" i="2"/>
  <c r="O138" i="2"/>
  <c r="H127" i="1"/>
  <c r="O126" i="1"/>
  <c r="V126" i="1"/>
  <c r="L126" i="1" s="1"/>
  <c r="P126" i="1"/>
  <c r="G126" i="1"/>
  <c r="Q126" i="1"/>
  <c r="K125" i="1"/>
  <c r="Q139" i="2" l="1"/>
  <c r="R139" i="2" s="1"/>
  <c r="H139" i="2"/>
  <c r="L138" i="2"/>
  <c r="K138" i="2"/>
  <c r="V127" i="1"/>
  <c r="L127" i="1" s="1"/>
  <c r="Q127" i="1"/>
  <c r="H128" i="1"/>
  <c r="P127" i="1"/>
  <c r="K127" i="1" s="1"/>
  <c r="O127" i="1"/>
  <c r="G127" i="1"/>
  <c r="J126" i="1"/>
  <c r="K126" i="1"/>
  <c r="I140" i="2"/>
  <c r="O139" i="2"/>
  <c r="S139" i="2"/>
  <c r="N139" i="2"/>
  <c r="Q140" i="2" l="1"/>
  <c r="R140" i="2" s="1"/>
  <c r="H140" i="2"/>
  <c r="L139" i="2"/>
  <c r="K139" i="2"/>
  <c r="J127" i="1"/>
  <c r="H129" i="1"/>
  <c r="O128" i="1"/>
  <c r="Q128" i="1"/>
  <c r="P128" i="1"/>
  <c r="G128" i="1"/>
  <c r="V128" i="1"/>
  <c r="L128" i="1" s="1"/>
  <c r="S140" i="2"/>
  <c r="N140" i="2"/>
  <c r="O140" i="2"/>
  <c r="I141" i="2"/>
  <c r="Q141" i="2" l="1"/>
  <c r="R141" i="2" s="1"/>
  <c r="H141" i="2"/>
  <c r="K140" i="2"/>
  <c r="L140" i="2"/>
  <c r="K128" i="1"/>
  <c r="I142" i="2"/>
  <c r="O141" i="2"/>
  <c r="N141" i="2"/>
  <c r="S141" i="2"/>
  <c r="J128" i="1"/>
  <c r="V129" i="1"/>
  <c r="L129" i="1" s="1"/>
  <c r="Q129" i="1"/>
  <c r="P129" i="1"/>
  <c r="K129" i="1" s="1"/>
  <c r="H130" i="1"/>
  <c r="O129" i="1"/>
  <c r="G129" i="1"/>
  <c r="Q142" i="2" l="1"/>
  <c r="R142" i="2" s="1"/>
  <c r="H142" i="2"/>
  <c r="L141" i="2"/>
  <c r="K141" i="2"/>
  <c r="J129" i="1"/>
  <c r="H131" i="1"/>
  <c r="O130" i="1"/>
  <c r="G130" i="1"/>
  <c r="Q130" i="1"/>
  <c r="P130" i="1"/>
  <c r="V130" i="1"/>
  <c r="L130" i="1" s="1"/>
  <c r="S142" i="2"/>
  <c r="N142" i="2"/>
  <c r="I143" i="2"/>
  <c r="O142" i="2"/>
  <c r="Q143" i="2" l="1"/>
  <c r="R143" i="2" s="1"/>
  <c r="H143" i="2"/>
  <c r="L142" i="2"/>
  <c r="K142" i="2"/>
  <c r="I144" i="2"/>
  <c r="O143" i="2"/>
  <c r="S143" i="2"/>
  <c r="N143" i="2"/>
  <c r="J130" i="1"/>
  <c r="K130" i="1"/>
  <c r="V131" i="1"/>
  <c r="L131" i="1" s="1"/>
  <c r="Q131" i="1"/>
  <c r="O131" i="1"/>
  <c r="H132" i="1"/>
  <c r="P131" i="1"/>
  <c r="G131" i="1"/>
  <c r="K143" i="2" l="1"/>
  <c r="Q144" i="2"/>
  <c r="R144" i="2" s="1"/>
  <c r="H144" i="2"/>
  <c r="L143" i="2"/>
  <c r="S144" i="2"/>
  <c r="N144" i="2"/>
  <c r="O144" i="2"/>
  <c r="I145" i="2"/>
  <c r="K131" i="1"/>
  <c r="H133" i="1"/>
  <c r="O132" i="1"/>
  <c r="Q132" i="1"/>
  <c r="P132" i="1"/>
  <c r="K132" i="1" s="1"/>
  <c r="V132" i="1"/>
  <c r="L132" i="1" s="1"/>
  <c r="G132" i="1"/>
  <c r="J131" i="1"/>
  <c r="Q145" i="2" l="1"/>
  <c r="R145" i="2" s="1"/>
  <c r="H145" i="2"/>
  <c r="L144" i="2"/>
  <c r="K144" i="2"/>
  <c r="V133" i="1"/>
  <c r="L133" i="1" s="1"/>
  <c r="Q133" i="1"/>
  <c r="G133" i="1"/>
  <c r="H134" i="1"/>
  <c r="P133" i="1"/>
  <c r="O133" i="1"/>
  <c r="J133" i="1" s="1"/>
  <c r="I146" i="2"/>
  <c r="O145" i="2"/>
  <c r="N145" i="2"/>
  <c r="S145" i="2"/>
  <c r="J132" i="1"/>
  <c r="Q146" i="2" l="1"/>
  <c r="R146" i="2" s="1"/>
  <c r="H146" i="2"/>
  <c r="L145" i="2"/>
  <c r="H135" i="1"/>
  <c r="O134" i="1"/>
  <c r="V134" i="1"/>
  <c r="L134" i="1" s="1"/>
  <c r="P134" i="1"/>
  <c r="Q134" i="1"/>
  <c r="G134" i="1"/>
  <c r="S146" i="2"/>
  <c r="N146" i="2"/>
  <c r="I148" i="2"/>
  <c r="O146" i="2"/>
  <c r="K145" i="2"/>
  <c r="K133" i="1"/>
  <c r="Q148" i="2" l="1"/>
  <c r="R148" i="2" s="1"/>
  <c r="H148" i="2"/>
  <c r="L146" i="2"/>
  <c r="K134" i="1"/>
  <c r="J134" i="1"/>
  <c r="K146" i="2"/>
  <c r="I149" i="2"/>
  <c r="O148" i="2"/>
  <c r="N148" i="2"/>
  <c r="S148" i="2"/>
  <c r="V135" i="1"/>
  <c r="L135" i="1" s="1"/>
  <c r="Q135" i="1"/>
  <c r="H137" i="1"/>
  <c r="P135" i="1"/>
  <c r="O135" i="1"/>
  <c r="G135" i="1"/>
  <c r="AN15" i="2" l="1"/>
  <c r="AK15" i="2"/>
  <c r="AJ14" i="2"/>
  <c r="AH15" i="2"/>
  <c r="AI15" i="2"/>
  <c r="AJ15" i="2"/>
  <c r="AL14" i="2"/>
  <c r="AO15" i="2"/>
  <c r="AP15" i="2"/>
  <c r="AN14" i="2"/>
  <c r="AM15" i="2"/>
  <c r="AQ14" i="2"/>
  <c r="AK14" i="2"/>
  <c r="AO14" i="2"/>
  <c r="AL15" i="2"/>
  <c r="AM14" i="2"/>
  <c r="AQ15" i="2"/>
  <c r="AP14" i="2"/>
  <c r="Q149" i="2"/>
  <c r="R149" i="2" s="1"/>
  <c r="H149" i="2"/>
  <c r="BB14" i="2"/>
  <c r="Z14" i="2"/>
  <c r="BF15" i="2"/>
  <c r="BH15" i="2"/>
  <c r="CH15" i="2"/>
  <c r="BN15" i="2"/>
  <c r="BV15" i="2"/>
  <c r="AD14" i="2"/>
  <c r="AX15" i="2"/>
  <c r="AB15" i="2"/>
  <c r="CD15" i="2"/>
  <c r="AV15" i="2"/>
  <c r="AZ15" i="2"/>
  <c r="CJ15" i="2"/>
  <c r="X14" i="2"/>
  <c r="BZ14" i="2"/>
  <c r="Y15" i="2"/>
  <c r="CD14" i="2"/>
  <c r="BH14" i="2"/>
  <c r="AE15" i="2"/>
  <c r="W15" i="2"/>
  <c r="BZ15" i="2"/>
  <c r="CF14" i="2"/>
  <c r="AE14" i="2"/>
  <c r="AZ14" i="2"/>
  <c r="Y14" i="2"/>
  <c r="BX15" i="2"/>
  <c r="CF15" i="2"/>
  <c r="BL15" i="2"/>
  <c r="BT15" i="2"/>
  <c r="CB14" i="2"/>
  <c r="AA14" i="2"/>
  <c r="AC15" i="2"/>
  <c r="CB15" i="2"/>
  <c r="BF14" i="2"/>
  <c r="AC14" i="2"/>
  <c r="X15" i="2"/>
  <c r="BB15" i="2"/>
  <c r="Z15" i="2"/>
  <c r="BD14" i="2"/>
  <c r="AB14" i="2"/>
  <c r="CJ14" i="2"/>
  <c r="AD15" i="2"/>
  <c r="CL14" i="2"/>
  <c r="BJ15" i="2"/>
  <c r="CH14" i="2"/>
  <c r="BL14" i="2"/>
  <c r="BN14" i="2"/>
  <c r="BD15" i="2"/>
  <c r="BJ14" i="2"/>
  <c r="V15" i="2"/>
  <c r="BX14" i="2"/>
  <c r="AA15" i="2"/>
  <c r="CL15" i="2"/>
  <c r="L148" i="2"/>
  <c r="K135" i="1"/>
  <c r="H138" i="1"/>
  <c r="O137" i="1"/>
  <c r="Q137" i="1"/>
  <c r="P137" i="1"/>
  <c r="G137" i="1"/>
  <c r="V137" i="1"/>
  <c r="L137" i="1" s="1"/>
  <c r="S149" i="2"/>
  <c r="N149" i="2"/>
  <c r="O149" i="2"/>
  <c r="I150" i="2"/>
  <c r="J135" i="1"/>
  <c r="K148" i="2"/>
  <c r="AH16" i="2" l="1"/>
  <c r="AV16" i="2"/>
  <c r="BT16" i="2"/>
  <c r="V16" i="2"/>
  <c r="Q150" i="2"/>
  <c r="R150" i="2" s="1"/>
  <c r="H150" i="2"/>
  <c r="L149" i="2"/>
  <c r="K149" i="2"/>
  <c r="K137" i="1"/>
  <c r="I151" i="2"/>
  <c r="O150" i="2"/>
  <c r="S150" i="2"/>
  <c r="N150" i="2"/>
  <c r="J137" i="1"/>
  <c r="V138" i="1"/>
  <c r="L138" i="1" s="1"/>
  <c r="Q138" i="1"/>
  <c r="P138" i="1"/>
  <c r="K138" i="1" s="1"/>
  <c r="O138" i="1"/>
  <c r="H139" i="1"/>
  <c r="G138" i="1"/>
  <c r="Q151" i="2" l="1"/>
  <c r="R151" i="2" s="1"/>
  <c r="H151" i="2"/>
  <c r="L150" i="2"/>
  <c r="K150" i="2"/>
  <c r="J138" i="1"/>
  <c r="H140" i="1"/>
  <c r="O139" i="1"/>
  <c r="G139" i="1"/>
  <c r="Q139" i="1"/>
  <c r="V139" i="1"/>
  <c r="L139" i="1" s="1"/>
  <c r="P139" i="1"/>
  <c r="S151" i="2"/>
  <c r="N151" i="2"/>
  <c r="I152" i="2"/>
  <c r="O151" i="2"/>
  <c r="Q152" i="2" l="1"/>
  <c r="R152" i="2" s="1"/>
  <c r="H152" i="2"/>
  <c r="L151" i="2"/>
  <c r="AG14" i="1"/>
  <c r="AG12" i="1"/>
  <c r="AG11" i="1"/>
  <c r="AG13" i="1"/>
  <c r="BJ14" i="1"/>
  <c r="AR14" i="1"/>
  <c r="BK13" i="1"/>
  <c r="AS13" i="1"/>
  <c r="AA13" i="1"/>
  <c r="AT12" i="1"/>
  <c r="AB12" i="1"/>
  <c r="AU11" i="1"/>
  <c r="AB15" i="1"/>
  <c r="AU14" i="1"/>
  <c r="AC14" i="1"/>
  <c r="AV13" i="1"/>
  <c r="AD13" i="1"/>
  <c r="AW12" i="1"/>
  <c r="AE12" i="1"/>
  <c r="AA15" i="1"/>
  <c r="AB14" i="1"/>
  <c r="AC13" i="1"/>
  <c r="AD12" i="1"/>
  <c r="AI14" i="1"/>
  <c r="AJ13" i="1"/>
  <c r="AK12" i="1"/>
  <c r="AF14" i="1"/>
  <c r="AH12" i="1"/>
  <c r="AE14" i="1"/>
  <c r="AF13" i="1"/>
  <c r="BF14" i="1"/>
  <c r="AN14" i="1"/>
  <c r="BG13" i="1"/>
  <c r="AO13" i="1"/>
  <c r="BH12" i="1"/>
  <c r="AP12" i="1"/>
  <c r="BI11" i="1"/>
  <c r="BI14" i="1"/>
  <c r="AQ14" i="1"/>
  <c r="BJ13" i="1"/>
  <c r="AR13" i="1"/>
  <c r="BK12" i="1"/>
  <c r="AS12" i="1"/>
  <c r="AA12" i="1"/>
  <c r="BD14" i="1"/>
  <c r="BE13" i="1"/>
  <c r="BF12" i="1"/>
  <c r="BG11" i="1"/>
  <c r="AH11" i="1"/>
  <c r="BK14" i="1"/>
  <c r="AA14" i="1"/>
  <c r="AB13" i="1"/>
  <c r="AC12" i="1"/>
  <c r="BH14" i="1"/>
  <c r="BI13" i="1"/>
  <c r="BJ12" i="1"/>
  <c r="BK11" i="1"/>
  <c r="AJ11" i="1"/>
  <c r="BG14" i="1"/>
  <c r="BH13" i="1"/>
  <c r="BI12" i="1"/>
  <c r="BJ11" i="1"/>
  <c r="AI11" i="1"/>
  <c r="AX11" i="1"/>
  <c r="AQ13" i="1"/>
  <c r="AP13" i="1"/>
  <c r="BA15" i="1"/>
  <c r="BB14" i="1"/>
  <c r="AH14" i="1"/>
  <c r="BC13" i="1"/>
  <c r="AI13" i="1"/>
  <c r="BD12" i="1"/>
  <c r="AJ12" i="1"/>
  <c r="AK11" i="1"/>
  <c r="BE14" i="1"/>
  <c r="AK14" i="1"/>
  <c r="BF13" i="1"/>
  <c r="AN13" i="1"/>
  <c r="BG12" i="1"/>
  <c r="AO12" i="1"/>
  <c r="BH11" i="1"/>
  <c r="AT14" i="1"/>
  <c r="AU13" i="1"/>
  <c r="AV12" i="1"/>
  <c r="BB15" i="1"/>
  <c r="BC14" i="1"/>
  <c r="BD13" i="1"/>
  <c r="BE12" i="1"/>
  <c r="AX14" i="1"/>
  <c r="BA13" i="1"/>
  <c r="BB12" i="1"/>
  <c r="AW14" i="1"/>
  <c r="AX13" i="1"/>
  <c r="BA12" i="1"/>
  <c r="BA14" i="1"/>
  <c r="BB13" i="1"/>
  <c r="BC12" i="1"/>
  <c r="AJ14" i="1"/>
  <c r="AN12" i="1"/>
  <c r="AT13" i="1"/>
  <c r="AO15" i="1"/>
  <c r="AW11" i="1"/>
  <c r="AN15" i="1"/>
  <c r="AQ12" i="1"/>
  <c r="AV14" i="1"/>
  <c r="AD14" i="1"/>
  <c r="AW13" i="1"/>
  <c r="AE13" i="1"/>
  <c r="AX12" i="1"/>
  <c r="AF12" i="1"/>
  <c r="AH13" i="1"/>
  <c r="AI12" i="1"/>
  <c r="AK13" i="1"/>
  <c r="AT11" i="1"/>
  <c r="AS14" i="1"/>
  <c r="AU12" i="1"/>
  <c r="AP14" i="1"/>
  <c r="AR12" i="1"/>
  <c r="AO14" i="1"/>
  <c r="AV11" i="1"/>
  <c r="I153" i="2"/>
  <c r="O152" i="2"/>
  <c r="N152" i="2"/>
  <c r="S152" i="2"/>
  <c r="CR15" i="1"/>
  <c r="EH14" i="1"/>
  <c r="CX14" i="1"/>
  <c r="EF13" i="1"/>
  <c r="CV13" i="1"/>
  <c r="ED12" i="1"/>
  <c r="CT12" i="1"/>
  <c r="EJ11" i="1"/>
  <c r="DJ11" i="1"/>
  <c r="DR15" i="1"/>
  <c r="DP14" i="1"/>
  <c r="CB14" i="1"/>
  <c r="DJ13" i="1"/>
  <c r="BZ13" i="1"/>
  <c r="DT12" i="1"/>
  <c r="CF12" i="1"/>
  <c r="DD12" i="1"/>
  <c r="DP15" i="1"/>
  <c r="DJ14" i="1"/>
  <c r="BZ14" i="1"/>
  <c r="DT13" i="1"/>
  <c r="CF13" i="1"/>
  <c r="DZ12" i="1"/>
  <c r="CP12" i="1"/>
  <c r="CJ11" i="1"/>
  <c r="DH14" i="1"/>
  <c r="DR13" i="1"/>
  <c r="CV12" i="1"/>
  <c r="CF14" i="1"/>
  <c r="CP13" i="1"/>
  <c r="BP15" i="1"/>
  <c r="DD13" i="1"/>
  <c r="DH11" i="1"/>
  <c r="DX14" i="1"/>
  <c r="CH13" i="1"/>
  <c r="EH11" i="1"/>
  <c r="EB13" i="1"/>
  <c r="CX12" i="1"/>
  <c r="EB14" i="1"/>
  <c r="DF13" i="1"/>
  <c r="DZ14" i="1"/>
  <c r="CP14" i="1"/>
  <c r="DX13" i="1"/>
  <c r="CJ13" i="1"/>
  <c r="DV12" i="1"/>
  <c r="CH12" i="1"/>
  <c r="EB11" i="1"/>
  <c r="DD14" i="1"/>
  <c r="BT14" i="1"/>
  <c r="DB13" i="1"/>
  <c r="BR13" i="1"/>
  <c r="DH12" i="1"/>
  <c r="BX12" i="1"/>
  <c r="CD11" i="1"/>
  <c r="ED11" i="1"/>
  <c r="DB14" i="1"/>
  <c r="BR14" i="1"/>
  <c r="DH13" i="1"/>
  <c r="BX13" i="1"/>
  <c r="DR12" i="1"/>
  <c r="CD12" i="1"/>
  <c r="CB11" i="1"/>
  <c r="CR14" i="1"/>
  <c r="CX13" i="1"/>
  <c r="BT12" i="1"/>
  <c r="EJ14" i="1"/>
  <c r="BP14" i="1"/>
  <c r="BV13" i="1"/>
  <c r="CH11" i="1"/>
  <c r="DF14" i="1"/>
  <c r="BT13" i="1"/>
  <c r="BR12" i="1"/>
  <c r="CP15" i="1"/>
  <c r="DV13" i="1"/>
  <c r="CR12" i="1"/>
  <c r="DV14" i="1"/>
  <c r="CR13" i="1"/>
  <c r="EF11" i="1"/>
  <c r="EF12" i="1"/>
  <c r="CZ14" i="1"/>
  <c r="DR14" i="1"/>
  <c r="CD14" i="1"/>
  <c r="DP13" i="1"/>
  <c r="CB13" i="1"/>
  <c r="DJ12" i="1"/>
  <c r="BZ12" i="1"/>
  <c r="CF11" i="1"/>
  <c r="DP12" i="1"/>
  <c r="EF14" i="1"/>
  <c r="CV14" i="1"/>
  <c r="ED13" i="1"/>
  <c r="CT13" i="1"/>
  <c r="EJ12" i="1"/>
  <c r="CZ12" i="1"/>
  <c r="BP12" i="1"/>
  <c r="DF11" i="1"/>
  <c r="ED14" i="1"/>
  <c r="CT14" i="1"/>
  <c r="EJ13" i="1"/>
  <c r="CZ13" i="1"/>
  <c r="BP13" i="1"/>
  <c r="DF12" i="1"/>
  <c r="BV12" i="1"/>
  <c r="DD11" i="1"/>
  <c r="BR15" i="1"/>
  <c r="BX14" i="1"/>
  <c r="CD13" i="1"/>
  <c r="DB11" i="1"/>
  <c r="DT14" i="1"/>
  <c r="DZ13" i="1"/>
  <c r="DX12" i="1"/>
  <c r="BV14" i="1"/>
  <c r="DB12" i="1"/>
  <c r="CB12" i="1"/>
  <c r="CJ14" i="1"/>
  <c r="EB12" i="1"/>
  <c r="CH14" i="1"/>
  <c r="EH12" i="1"/>
  <c r="EH13" i="1"/>
  <c r="CJ12" i="1"/>
  <c r="K139" i="1"/>
  <c r="J139" i="1"/>
  <c r="K151" i="2"/>
  <c r="V140" i="1"/>
  <c r="L140" i="1" s="1"/>
  <c r="Q140" i="1"/>
  <c r="O140" i="1"/>
  <c r="G140" i="1"/>
  <c r="P140" i="1"/>
  <c r="H141" i="1"/>
  <c r="Q153" i="2" l="1"/>
  <c r="R153" i="2" s="1"/>
  <c r="H153" i="2"/>
  <c r="L152" i="2"/>
  <c r="AC15" i="1"/>
  <c r="BT15" i="1"/>
  <c r="J140" i="1"/>
  <c r="BC15" i="1"/>
  <c r="AP15" i="1"/>
  <c r="K140" i="1"/>
  <c r="CT15" i="1"/>
  <c r="DT15" i="1"/>
  <c r="H142" i="1"/>
  <c r="O141" i="1"/>
  <c r="Q141" i="1"/>
  <c r="V141" i="1"/>
  <c r="L141" i="1" s="1"/>
  <c r="P141" i="1"/>
  <c r="G141" i="1"/>
  <c r="K152" i="2"/>
  <c r="S153" i="2"/>
  <c r="N153" i="2"/>
  <c r="O153" i="2"/>
  <c r="I154" i="2"/>
  <c r="Q154" i="2" l="1"/>
  <c r="R154" i="2" s="1"/>
  <c r="H154" i="2"/>
  <c r="L153" i="2"/>
  <c r="K153" i="2"/>
  <c r="K141" i="1"/>
  <c r="J141" i="1"/>
  <c r="I155" i="2"/>
  <c r="O154" i="2"/>
  <c r="S154" i="2"/>
  <c r="N154" i="2"/>
  <c r="V142" i="1"/>
  <c r="L142" i="1" s="1"/>
  <c r="Q142" i="1"/>
  <c r="G142" i="1"/>
  <c r="H143" i="1"/>
  <c r="P142" i="1"/>
  <c r="O142" i="1"/>
  <c r="Q155" i="2" l="1"/>
  <c r="R155" i="2" s="1"/>
  <c r="H155" i="2"/>
  <c r="K154" i="2"/>
  <c r="L154" i="2"/>
  <c r="J142" i="1"/>
  <c r="H144" i="1"/>
  <c r="O143" i="1"/>
  <c r="V143" i="1"/>
  <c r="L143" i="1" s="1"/>
  <c r="P143" i="1"/>
  <c r="G143" i="1"/>
  <c r="Q143" i="1"/>
  <c r="K142" i="1"/>
  <c r="S155" i="2"/>
  <c r="N155" i="2"/>
  <c r="O155" i="2"/>
  <c r="I156" i="2"/>
  <c r="Q156" i="2" l="1"/>
  <c r="R156" i="2" s="1"/>
  <c r="H156" i="2"/>
  <c r="L155" i="2"/>
  <c r="K155" i="2"/>
  <c r="K143" i="1"/>
  <c r="I157" i="2"/>
  <c r="O156" i="2"/>
  <c r="N156" i="2"/>
  <c r="S156" i="2"/>
  <c r="J143" i="1"/>
  <c r="V144" i="1"/>
  <c r="L144" i="1" s="1"/>
  <c r="Q144" i="1"/>
  <c r="H145" i="1"/>
  <c r="P144" i="1"/>
  <c r="O144" i="1"/>
  <c r="G144" i="1"/>
  <c r="Q157" i="2" l="1"/>
  <c r="R157" i="2" s="1"/>
  <c r="H157" i="2"/>
  <c r="L156" i="2"/>
  <c r="K156" i="2"/>
  <c r="K144" i="1"/>
  <c r="J144" i="1"/>
  <c r="H146" i="1"/>
  <c r="O145" i="1"/>
  <c r="G145" i="1"/>
  <c r="V145" i="1"/>
  <c r="L145" i="1" s="1"/>
  <c r="Q145" i="1"/>
  <c r="P145" i="1"/>
  <c r="S157" i="2"/>
  <c r="N157" i="2"/>
  <c r="O157" i="2"/>
  <c r="I159" i="2"/>
  <c r="Q159" i="2" l="1"/>
  <c r="R159" i="2" s="1"/>
  <c r="H159" i="2"/>
  <c r="L157" i="2"/>
  <c r="K157" i="2"/>
  <c r="K145" i="1"/>
  <c r="J145" i="1"/>
  <c r="I160" i="2"/>
  <c r="O159" i="2"/>
  <c r="S159" i="2"/>
  <c r="N159" i="2"/>
  <c r="V146" i="1"/>
  <c r="L146" i="1" s="1"/>
  <c r="Q146" i="1"/>
  <c r="P146" i="1"/>
  <c r="O146" i="1"/>
  <c r="G146" i="1"/>
  <c r="H147" i="1"/>
  <c r="AQ16" i="2" l="1"/>
  <c r="AO16" i="2"/>
  <c r="AL16" i="2"/>
  <c r="AK16" i="2"/>
  <c r="AJ16" i="2"/>
  <c r="AP16" i="2"/>
  <c r="AI16" i="2"/>
  <c r="AM16" i="2"/>
  <c r="AN16" i="2"/>
  <c r="K159" i="2"/>
  <c r="L159" i="2"/>
  <c r="Q160" i="2"/>
  <c r="R160" i="2" s="1"/>
  <c r="H160" i="2"/>
  <c r="BH16" i="2"/>
  <c r="BF16" i="2"/>
  <c r="AC16" i="2"/>
  <c r="CD16" i="2"/>
  <c r="BX16" i="2"/>
  <c r="AZ16" i="2"/>
  <c r="AE16" i="2"/>
  <c r="CH16" i="2"/>
  <c r="CJ16" i="2"/>
  <c r="BJ16" i="2"/>
  <c r="X16" i="2"/>
  <c r="BL16" i="2"/>
  <c r="W16" i="2"/>
  <c r="BD16" i="2"/>
  <c r="AD16" i="2"/>
  <c r="Y16" i="2"/>
  <c r="AB16" i="2"/>
  <c r="AA16" i="2"/>
  <c r="CL16" i="2"/>
  <c r="BN16" i="2"/>
  <c r="BV16" i="2"/>
  <c r="BB16" i="2"/>
  <c r="CF16" i="2"/>
  <c r="BZ16" i="2"/>
  <c r="Z16" i="2"/>
  <c r="CB16" i="2"/>
  <c r="AX16" i="2"/>
  <c r="K146" i="1"/>
  <c r="J146" i="1"/>
  <c r="H149" i="1"/>
  <c r="O147" i="1"/>
  <c r="G147" i="1"/>
  <c r="Q147" i="1"/>
  <c r="P147" i="1"/>
  <c r="K147" i="1" s="1"/>
  <c r="V147" i="1"/>
  <c r="L147" i="1" s="1"/>
  <c r="S160" i="2"/>
  <c r="N160" i="2"/>
  <c r="O160" i="2"/>
  <c r="I161" i="2"/>
  <c r="V17" i="2" l="1"/>
  <c r="BT17" i="2"/>
  <c r="AV17" i="2"/>
  <c r="Q161" i="2"/>
  <c r="R161" i="2" s="1"/>
  <c r="H161" i="2"/>
  <c r="L160" i="2"/>
  <c r="J147" i="1"/>
  <c r="V149" i="1"/>
  <c r="L149" i="1" s="1"/>
  <c r="Q149" i="1"/>
  <c r="O149" i="1"/>
  <c r="G149" i="1"/>
  <c r="P149" i="1"/>
  <c r="H150" i="1"/>
  <c r="I162" i="2"/>
  <c r="O161" i="2"/>
  <c r="N161" i="2"/>
  <c r="S161" i="2"/>
  <c r="K160" i="2"/>
  <c r="L161" i="2" l="1"/>
  <c r="Q162" i="2"/>
  <c r="R162" i="2" s="1"/>
  <c r="H162" i="2"/>
  <c r="J149" i="1"/>
  <c r="S162" i="2"/>
  <c r="N162" i="2"/>
  <c r="I163" i="2"/>
  <c r="O162" i="2"/>
  <c r="H151" i="1"/>
  <c r="O150" i="1"/>
  <c r="Q150" i="1"/>
  <c r="V150" i="1"/>
  <c r="L150" i="1" s="1"/>
  <c r="P150" i="1"/>
  <c r="K150" i="1" s="1"/>
  <c r="G150" i="1"/>
  <c r="K161" i="2"/>
  <c r="K149" i="1"/>
  <c r="Q163" i="2" l="1"/>
  <c r="R163" i="2" s="1"/>
  <c r="H163" i="2"/>
  <c r="L162" i="2"/>
  <c r="J150" i="1"/>
  <c r="K162" i="2"/>
  <c r="V151" i="1"/>
  <c r="L151" i="1" s="1"/>
  <c r="Q151" i="1"/>
  <c r="G151" i="1"/>
  <c r="H152" i="1"/>
  <c r="P151" i="1"/>
  <c r="O151" i="1"/>
  <c r="J151" i="1" s="1"/>
  <c r="I164" i="2"/>
  <c r="O163" i="2"/>
  <c r="S163" i="2"/>
  <c r="N163" i="2"/>
  <c r="Q164" i="2" l="1"/>
  <c r="R164" i="2" s="1"/>
  <c r="H164" i="2"/>
  <c r="L163" i="2"/>
  <c r="K163" i="2"/>
  <c r="S164" i="2"/>
  <c r="N164" i="2"/>
  <c r="O164" i="2"/>
  <c r="I165" i="2"/>
  <c r="K151" i="1"/>
  <c r="H153" i="1"/>
  <c r="O152" i="1"/>
  <c r="V152" i="1"/>
  <c r="L152" i="1" s="1"/>
  <c r="P152" i="1"/>
  <c r="Q152" i="1"/>
  <c r="G152" i="1"/>
  <c r="Q165" i="2" l="1"/>
  <c r="R165" i="2" s="1"/>
  <c r="H165" i="2"/>
  <c r="L164" i="2"/>
  <c r="K164" i="2"/>
  <c r="K152" i="1"/>
  <c r="I166" i="2"/>
  <c r="O165" i="2"/>
  <c r="N165" i="2"/>
  <c r="S165" i="2"/>
  <c r="V153" i="1"/>
  <c r="L153" i="1" s="1"/>
  <c r="Q153" i="1"/>
  <c r="H154" i="1"/>
  <c r="P153" i="1"/>
  <c r="G153" i="1"/>
  <c r="O153" i="1"/>
  <c r="J153" i="1" s="1"/>
  <c r="J152" i="1"/>
  <c r="Q166" i="2" l="1"/>
  <c r="R166" i="2" s="1"/>
  <c r="H166" i="2"/>
  <c r="L165" i="2"/>
  <c r="K165" i="2"/>
  <c r="K153" i="1"/>
  <c r="H155" i="1"/>
  <c r="O154" i="1"/>
  <c r="G154" i="1"/>
  <c r="V154" i="1"/>
  <c r="L154" i="1" s="1"/>
  <c r="P154" i="1"/>
  <c r="Q154" i="1"/>
  <c r="S166" i="2"/>
  <c r="N166" i="2"/>
  <c r="I167" i="2"/>
  <c r="O166" i="2"/>
  <c r="Q167" i="2" l="1"/>
  <c r="R167" i="2" s="1"/>
  <c r="H167" i="2"/>
  <c r="L166" i="2"/>
  <c r="K166" i="2"/>
  <c r="I168" i="2"/>
  <c r="O167" i="2"/>
  <c r="S167" i="2"/>
  <c r="N167" i="2"/>
  <c r="J154" i="1"/>
  <c r="K154" i="1"/>
  <c r="V155" i="1"/>
  <c r="L155" i="1" s="1"/>
  <c r="Q155" i="1"/>
  <c r="P155" i="1"/>
  <c r="O155" i="1"/>
  <c r="H156" i="1"/>
  <c r="G155" i="1"/>
  <c r="Q168" i="2" l="1"/>
  <c r="R168" i="2" s="1"/>
  <c r="H168" i="2"/>
  <c r="L167" i="2"/>
  <c r="K167" i="2"/>
  <c r="S168" i="2"/>
  <c r="N168" i="2"/>
  <c r="O168" i="2"/>
  <c r="H157" i="1"/>
  <c r="O156" i="1"/>
  <c r="G156" i="1"/>
  <c r="Q156" i="1"/>
  <c r="V156" i="1"/>
  <c r="L156" i="1" s="1"/>
  <c r="P156" i="1"/>
  <c r="J155" i="1"/>
  <c r="K155" i="1"/>
  <c r="AH17" i="2" l="1"/>
  <c r="AI17" i="2"/>
  <c r="AO17" i="2"/>
  <c r="AN17" i="2"/>
  <c r="AM17" i="2"/>
  <c r="AK17" i="2"/>
  <c r="AJ17" i="2"/>
  <c r="AP17" i="2"/>
  <c r="AL17" i="2"/>
  <c r="CH17" i="2"/>
  <c r="AB17" i="2"/>
  <c r="CJ17" i="2"/>
  <c r="CF17" i="2"/>
  <c r="BV17" i="2"/>
  <c r="CD17" i="2"/>
  <c r="BJ17" i="2"/>
  <c r="BD17" i="2"/>
  <c r="BZ17" i="2"/>
  <c r="Z17" i="2"/>
  <c r="BX17" i="2"/>
  <c r="AD17" i="2"/>
  <c r="BL17" i="2"/>
  <c r="W17" i="2"/>
  <c r="CB17" i="2"/>
  <c r="BB17" i="2"/>
  <c r="X17" i="2"/>
  <c r="AA17" i="2"/>
  <c r="AZ17" i="2"/>
  <c r="AC17" i="2"/>
  <c r="AX17" i="2"/>
  <c r="BF17" i="2"/>
  <c r="Y17" i="2"/>
  <c r="BH17" i="2"/>
  <c r="K168" i="2"/>
  <c r="BN17" i="2" s="1"/>
  <c r="L168" i="2"/>
  <c r="CL17" i="2" s="1"/>
  <c r="K156" i="1"/>
  <c r="J156" i="1"/>
  <c r="V157" i="1"/>
  <c r="L157" i="1" s="1"/>
  <c r="Q157" i="1"/>
  <c r="O157" i="1"/>
  <c r="G157" i="1"/>
  <c r="P157" i="1"/>
  <c r="H158" i="1"/>
  <c r="AQ17" i="2" l="1"/>
  <c r="AE17" i="2"/>
  <c r="K157" i="1"/>
  <c r="J157" i="1"/>
  <c r="H159" i="1"/>
  <c r="O158" i="1"/>
  <c r="Q158" i="1"/>
  <c r="V158" i="1"/>
  <c r="L158" i="1" s="1"/>
  <c r="P158" i="1"/>
  <c r="G158" i="1"/>
  <c r="K158" i="1" l="1"/>
  <c r="V159" i="1"/>
  <c r="L159" i="1" s="1"/>
  <c r="Q159" i="1"/>
  <c r="G159" i="1"/>
  <c r="H161" i="1"/>
  <c r="O159" i="1"/>
  <c r="P159" i="1"/>
  <c r="K159" i="1" s="1"/>
  <c r="J158" i="1"/>
  <c r="J159" i="1" l="1"/>
  <c r="H162" i="1"/>
  <c r="O161" i="1"/>
  <c r="V161" i="1"/>
  <c r="L161" i="1" s="1"/>
  <c r="P161" i="1"/>
  <c r="Q161" i="1"/>
  <c r="G161" i="1"/>
  <c r="AG15" i="1" l="1"/>
  <c r="AG16" i="1"/>
  <c r="K161" i="1"/>
  <c r="J161" i="1"/>
  <c r="BI15" i="1"/>
  <c r="AA16" i="1"/>
  <c r="AE15" i="1"/>
  <c r="AC16" i="1"/>
  <c r="AJ16" i="1"/>
  <c r="BH15" i="1"/>
  <c r="BG15" i="1"/>
  <c r="AF16" i="1"/>
  <c r="BD15" i="1"/>
  <c r="BB16" i="1"/>
  <c r="AV15" i="1"/>
  <c r="BA16" i="1"/>
  <c r="AU15" i="1"/>
  <c r="AW16" i="1"/>
  <c r="AI15" i="1"/>
  <c r="AS15" i="1"/>
  <c r="AE16" i="1"/>
  <c r="AU16" i="1"/>
  <c r="AQ15" i="1"/>
  <c r="AT15" i="1"/>
  <c r="BK15" i="1"/>
  <c r="AD15" i="1"/>
  <c r="BI16" i="1"/>
  <c r="BE15" i="1"/>
  <c r="AR16" i="1"/>
  <c r="BE16" i="1"/>
  <c r="AJ15" i="1"/>
  <c r="AX15" i="1"/>
  <c r="BH16" i="1"/>
  <c r="BK16" i="1"/>
  <c r="AQ16" i="1"/>
  <c r="AK15" i="1"/>
  <c r="BG16" i="1"/>
  <c r="BF15" i="1"/>
  <c r="AK16" i="1"/>
  <c r="BC16" i="1"/>
  <c r="BJ16" i="1"/>
  <c r="AR15" i="1"/>
  <c r="AT16" i="1"/>
  <c r="AF15" i="1"/>
  <c r="AP16" i="1"/>
  <c r="AS16" i="1"/>
  <c r="AH15" i="1"/>
  <c r="AD16" i="1"/>
  <c r="BD16" i="1"/>
  <c r="AO16" i="1"/>
  <c r="BJ15" i="1"/>
  <c r="AN16" i="1"/>
  <c r="AX16" i="1"/>
  <c r="AI16" i="1"/>
  <c r="AW15" i="1"/>
  <c r="BF16" i="1"/>
  <c r="AH16" i="1"/>
  <c r="AB16" i="1"/>
  <c r="AV16" i="1"/>
  <c r="EB15" i="1"/>
  <c r="CB15" i="1"/>
  <c r="DB15" i="1"/>
  <c r="DV16" i="1"/>
  <c r="DR16" i="1"/>
  <c r="DD16" i="1"/>
  <c r="DB16" i="1"/>
  <c r="EB16" i="1"/>
  <c r="EJ15" i="1"/>
  <c r="DF16" i="1"/>
  <c r="EF16" i="1"/>
  <c r="ED16" i="1"/>
  <c r="EH16" i="1"/>
  <c r="DX15" i="1"/>
  <c r="EJ16" i="1"/>
  <c r="DJ15" i="1"/>
  <c r="CB16" i="1"/>
  <c r="BZ15" i="1"/>
  <c r="CH15" i="1"/>
  <c r="DZ15" i="1"/>
  <c r="DT16" i="1"/>
  <c r="CD15" i="1"/>
  <c r="DJ16" i="1"/>
  <c r="CJ15" i="1"/>
  <c r="CD16" i="1"/>
  <c r="BT16" i="1"/>
  <c r="BR16" i="1"/>
  <c r="ED15" i="1"/>
  <c r="DX16" i="1"/>
  <c r="BV16" i="1"/>
  <c r="CV16" i="1"/>
  <c r="CT16" i="1"/>
  <c r="DH16" i="1"/>
  <c r="CZ15" i="1"/>
  <c r="DZ16" i="1"/>
  <c r="DP16" i="1"/>
  <c r="BZ16" i="1"/>
  <c r="BX16" i="1"/>
  <c r="CX16" i="1"/>
  <c r="CR16" i="1"/>
  <c r="DF15" i="1"/>
  <c r="DD15" i="1"/>
  <c r="CH16" i="1"/>
  <c r="DH15" i="1"/>
  <c r="EH15" i="1"/>
  <c r="EF15" i="1"/>
  <c r="CJ16" i="1"/>
  <c r="BV15" i="1"/>
  <c r="DV15" i="1"/>
  <c r="BX15" i="1"/>
  <c r="CX15" i="1"/>
  <c r="CV15" i="1"/>
  <c r="CF16" i="1"/>
  <c r="CP16" i="1"/>
  <c r="CZ16" i="1"/>
  <c r="CF15" i="1"/>
  <c r="BP16" i="1"/>
  <c r="V162" i="1"/>
  <c r="L162" i="1" s="1"/>
  <c r="Q162" i="1"/>
  <c r="H163" i="1"/>
  <c r="P162" i="1"/>
  <c r="O162" i="1"/>
  <c r="G162" i="1"/>
  <c r="DP17" i="1" s="1"/>
  <c r="AA17" i="1" l="1"/>
  <c r="AN17" i="1"/>
  <c r="BA17" i="1"/>
  <c r="J162" i="1"/>
  <c r="K162" i="1"/>
  <c r="H164" i="1"/>
  <c r="O163" i="1"/>
  <c r="G163" i="1"/>
  <c r="Q163" i="1"/>
  <c r="V163" i="1"/>
  <c r="L163" i="1" s="1"/>
  <c r="P163" i="1"/>
  <c r="BP17" i="1"/>
  <c r="CP17" i="1"/>
  <c r="K163" i="1" l="1"/>
  <c r="J163" i="1"/>
  <c r="V164" i="1"/>
  <c r="L164" i="1" s="1"/>
  <c r="Q164" i="1"/>
  <c r="P164" i="1"/>
  <c r="O164" i="1"/>
  <c r="G164" i="1"/>
  <c r="H165" i="1"/>
  <c r="J164" i="1" l="1"/>
  <c r="K164" i="1"/>
  <c r="H166" i="1"/>
  <c r="O165" i="1"/>
  <c r="G165" i="1"/>
  <c r="Q165" i="1"/>
  <c r="V165" i="1"/>
  <c r="L165" i="1" s="1"/>
  <c r="P165" i="1"/>
  <c r="J165" i="1" l="1"/>
  <c r="K165" i="1"/>
  <c r="V166" i="1"/>
  <c r="L166" i="1" s="1"/>
  <c r="Q166" i="1"/>
  <c r="O166" i="1"/>
  <c r="G166" i="1"/>
  <c r="H167" i="1"/>
  <c r="P166" i="1"/>
  <c r="K166" i="1" s="1"/>
  <c r="H168" i="1" l="1"/>
  <c r="O167" i="1"/>
  <c r="Q167" i="1"/>
  <c r="V167" i="1"/>
  <c r="L167" i="1" s="1"/>
  <c r="P167" i="1"/>
  <c r="G167" i="1"/>
  <c r="J166" i="1"/>
  <c r="J167" i="1" l="1"/>
  <c r="K167" i="1"/>
  <c r="V168" i="1"/>
  <c r="L168" i="1" s="1"/>
  <c r="Q168" i="1"/>
  <c r="G168" i="1"/>
  <c r="H169" i="1"/>
  <c r="P168" i="1"/>
  <c r="O168" i="1"/>
  <c r="J168" i="1" s="1"/>
  <c r="K168" i="1" l="1"/>
  <c r="H170" i="1"/>
  <c r="O169" i="1"/>
  <c r="V169" i="1"/>
  <c r="L169" i="1" s="1"/>
  <c r="P169" i="1"/>
  <c r="G169" i="1"/>
  <c r="Q169" i="1"/>
  <c r="K169" i="1" l="1"/>
  <c r="J169" i="1"/>
  <c r="V170" i="1"/>
  <c r="L170" i="1" s="1"/>
  <c r="Q170" i="1"/>
  <c r="H171" i="1"/>
  <c r="P170" i="1"/>
  <c r="O170" i="1"/>
  <c r="G170" i="1"/>
  <c r="J170" i="1" l="1"/>
  <c r="K170" i="1"/>
  <c r="H173" i="1"/>
  <c r="O171" i="1"/>
  <c r="G171" i="1"/>
  <c r="Q171" i="1"/>
  <c r="V171" i="1"/>
  <c r="L171" i="1" s="1"/>
  <c r="P171" i="1"/>
  <c r="K171" i="1" s="1"/>
  <c r="J171" i="1" l="1"/>
  <c r="V173" i="1"/>
  <c r="L173" i="1" s="1"/>
  <c r="Q173" i="1"/>
  <c r="P173" i="1"/>
  <c r="K173" i="1" s="1"/>
  <c r="O173" i="1"/>
  <c r="G173" i="1"/>
  <c r="H174" i="1"/>
  <c r="J173" i="1" l="1"/>
  <c r="AG17" i="1"/>
  <c r="BJ17" i="1"/>
  <c r="BF17" i="1"/>
  <c r="AJ17" i="1"/>
  <c r="AO17" i="1"/>
  <c r="AW17" i="1"/>
  <c r="AC17" i="1"/>
  <c r="BI17" i="1"/>
  <c r="AT17" i="1"/>
  <c r="BH17" i="1"/>
  <c r="BD17" i="1"/>
  <c r="AV17" i="1"/>
  <c r="AB17" i="1"/>
  <c r="AP17" i="1"/>
  <c r="BC17" i="1"/>
  <c r="AH17" i="1"/>
  <c r="BE17" i="1"/>
  <c r="AU17" i="1"/>
  <c r="AF17" i="1"/>
  <c r="AQ17" i="1"/>
  <c r="BG17" i="1"/>
  <c r="AK17" i="1"/>
  <c r="AS17" i="1"/>
  <c r="AR17" i="1"/>
  <c r="AI17" i="1"/>
  <c r="AE17" i="1"/>
  <c r="AX17" i="1"/>
  <c r="BK17" i="1"/>
  <c r="BB17" i="1"/>
  <c r="AD17" i="1"/>
  <c r="H175" i="1"/>
  <c r="O174" i="1"/>
  <c r="G174" i="1"/>
  <c r="BA18" i="1" s="1"/>
  <c r="Q174" i="1"/>
  <c r="V174" i="1"/>
  <c r="L174" i="1" s="1"/>
  <c r="P174" i="1"/>
  <c r="DT17" i="1"/>
  <c r="CR17" i="1"/>
  <c r="EJ17" i="1"/>
  <c r="DZ17" i="1"/>
  <c r="BT17" i="1"/>
  <c r="DJ17" i="1"/>
  <c r="CF17" i="1"/>
  <c r="CT17" i="1"/>
  <c r="EB17" i="1"/>
  <c r="BZ17" i="1"/>
  <c r="DD17" i="1"/>
  <c r="CX17" i="1"/>
  <c r="DR17" i="1"/>
  <c r="CZ17" i="1"/>
  <c r="CV17" i="1"/>
  <c r="CD17" i="1"/>
  <c r="DX17" i="1"/>
  <c r="ED17" i="1"/>
  <c r="DH17" i="1"/>
  <c r="DV17" i="1"/>
  <c r="EH17" i="1"/>
  <c r="CJ17" i="1"/>
  <c r="DB17" i="1"/>
  <c r="CH17" i="1"/>
  <c r="CB17" i="1"/>
  <c r="EF17" i="1"/>
  <c r="BR17" i="1"/>
  <c r="DF17" i="1"/>
  <c r="BX17" i="1"/>
  <c r="BV17" i="1"/>
  <c r="CP18" i="1" l="1"/>
  <c r="DP18" i="1"/>
  <c r="BP18" i="1"/>
  <c r="AA18" i="1"/>
  <c r="AN18" i="1"/>
  <c r="K174" i="1"/>
  <c r="J174" i="1"/>
  <c r="H176" i="1"/>
  <c r="V175" i="1"/>
  <c r="L175" i="1" s="1"/>
  <c r="Q175" i="1"/>
  <c r="O175" i="1"/>
  <c r="G175" i="1"/>
  <c r="P175" i="1"/>
  <c r="K175" i="1" l="1"/>
  <c r="J175" i="1"/>
  <c r="V176" i="1"/>
  <c r="L176" i="1" s="1"/>
  <c r="Q176" i="1"/>
  <c r="H177" i="1"/>
  <c r="O176" i="1"/>
  <c r="G176" i="1"/>
  <c r="P176" i="1"/>
  <c r="K176" i="1" s="1"/>
  <c r="J176" i="1" l="1"/>
  <c r="H178" i="1"/>
  <c r="O177" i="1"/>
  <c r="V177" i="1"/>
  <c r="L177" i="1" s="1"/>
  <c r="Q177" i="1"/>
  <c r="P177" i="1"/>
  <c r="G177" i="1"/>
  <c r="J177" i="1" l="1"/>
  <c r="K177" i="1"/>
  <c r="V178" i="1"/>
  <c r="L178" i="1" s="1"/>
  <c r="Q178" i="1"/>
  <c r="H179" i="1"/>
  <c r="O178" i="1"/>
  <c r="G178" i="1"/>
  <c r="P178" i="1"/>
  <c r="K178" i="1" s="1"/>
  <c r="AD18" i="1" l="1"/>
  <c r="AC18" i="1"/>
  <c r="AE18" i="1"/>
  <c r="AQ18" i="1"/>
  <c r="AO18" i="1"/>
  <c r="BE18" i="1"/>
  <c r="AB18" i="1"/>
  <c r="AR18" i="1"/>
  <c r="BD18" i="1"/>
  <c r="BB18" i="1"/>
  <c r="BC18" i="1"/>
  <c r="AP18" i="1"/>
  <c r="DR18" i="1"/>
  <c r="BR18" i="1"/>
  <c r="CR18" i="1"/>
  <c r="DV18" i="1"/>
  <c r="CT18" i="1"/>
  <c r="BX18" i="1"/>
  <c r="BV18" i="1"/>
  <c r="CX18" i="1"/>
  <c r="DT18" i="1"/>
  <c r="CV18" i="1"/>
  <c r="BT18" i="1"/>
  <c r="DX18" i="1"/>
  <c r="J178" i="1"/>
  <c r="H180" i="1"/>
  <c r="O179" i="1"/>
  <c r="V179" i="1"/>
  <c r="L179" i="1" s="1"/>
  <c r="Q179" i="1"/>
  <c r="P179" i="1"/>
  <c r="G179" i="1"/>
  <c r="CZ18" i="1" s="1"/>
  <c r="K179" i="1" l="1"/>
  <c r="DZ18" i="1"/>
  <c r="V180" i="1"/>
  <c r="L180" i="1" s="1"/>
  <c r="Q180" i="1"/>
  <c r="H181" i="1"/>
  <c r="O180" i="1"/>
  <c r="P180" i="1"/>
  <c r="G180" i="1"/>
  <c r="J179" i="1"/>
  <c r="K180" i="1" l="1"/>
  <c r="J180" i="1"/>
  <c r="H182" i="1"/>
  <c r="O181" i="1"/>
  <c r="V181" i="1"/>
  <c r="L181" i="1" s="1"/>
  <c r="Q181" i="1"/>
  <c r="G181" i="1"/>
  <c r="P181" i="1"/>
  <c r="K181" i="1" s="1"/>
  <c r="J181" i="1" l="1"/>
  <c r="V182" i="1"/>
  <c r="L182" i="1" s="1"/>
  <c r="Q182" i="1"/>
  <c r="H183" i="1"/>
  <c r="O182" i="1"/>
  <c r="G182" i="1"/>
  <c r="P182" i="1"/>
  <c r="K182" i="1" s="1"/>
  <c r="J182" i="1" l="1"/>
  <c r="O183" i="1"/>
  <c r="V183" i="1"/>
  <c r="L183" i="1" s="1"/>
  <c r="Q183" i="1"/>
  <c r="P183" i="1"/>
  <c r="G183" i="1"/>
  <c r="AG18" i="1" s="1"/>
  <c r="K183" i="1" l="1"/>
  <c r="BK18" i="1"/>
  <c r="AF18" i="1"/>
  <c r="AU18" i="1"/>
  <c r="BH18" i="1"/>
  <c r="AW18" i="1"/>
  <c r="BG18" i="1"/>
  <c r="AS18" i="1"/>
  <c r="AI18" i="1"/>
  <c r="AX18" i="1"/>
  <c r="AV18" i="1"/>
  <c r="BF18" i="1"/>
  <c r="AH18" i="1"/>
  <c r="BI18" i="1"/>
  <c r="BJ18" i="1"/>
  <c r="AT18" i="1"/>
  <c r="AJ18" i="1"/>
  <c r="CB18" i="1"/>
  <c r="EB18" i="1"/>
  <c r="EF18" i="1"/>
  <c r="DH18" i="1"/>
  <c r="DJ18" i="1"/>
  <c r="CD18" i="1"/>
  <c r="CF18" i="1"/>
  <c r="DD18" i="1"/>
  <c r="ED18" i="1"/>
  <c r="EH18" i="1"/>
  <c r="DB18" i="1"/>
  <c r="EJ18" i="1"/>
  <c r="CH18" i="1"/>
  <c r="BZ18" i="1"/>
  <c r="DF18" i="1"/>
  <c r="J183" i="1"/>
  <c r="CJ18" i="1" s="1"/>
  <c r="AK18" i="1" l="1"/>
</calcChain>
</file>

<file path=xl/sharedStrings.xml><?xml version="1.0" encoding="utf-8"?>
<sst xmlns="http://schemas.openxmlformats.org/spreadsheetml/2006/main" count="1446" uniqueCount="81">
  <si>
    <t>Wc,PR</t>
  </si>
  <si>
    <t>eff</t>
  </si>
  <si>
    <t>Wc</t>
  </si>
  <si>
    <t>PR</t>
  </si>
  <si>
    <t>ID</t>
  </si>
  <si>
    <t>NcqNcDes</t>
  </si>
  <si>
    <t>theta_PR</t>
  </si>
  <si>
    <t>theta_PR_deg</t>
  </si>
  <si>
    <t>coeff_PR_a</t>
  </si>
  <si>
    <t>coeff_PR_b</t>
  </si>
  <si>
    <t>coeff_PR_z</t>
  </si>
  <si>
    <t>theta_eff</t>
  </si>
  <si>
    <t>theta_eff_deg</t>
  </si>
  <si>
    <t>curve_by_theta</t>
  </si>
  <si>
    <t>peak</t>
  </si>
  <si>
    <t>[</t>
  </si>
  <si>
    <t>,</t>
  </si>
  <si>
    <t>;</t>
  </si>
  <si>
    <t>NcqNc_begin</t>
  </si>
  <si>
    <t>[nond]</t>
  </si>
  <si>
    <t>NcqNc_step</t>
  </si>
  <si>
    <t>theta_begin</t>
  </si>
  <si>
    <t>[deg]</t>
  </si>
  <si>
    <t>theta_step</t>
  </si>
  <si>
    <t>theta_final</t>
  </si>
  <si>
    <t>ka_PR_0</t>
  </si>
  <si>
    <t>ka_PR_1</t>
  </si>
  <si>
    <t>ka_PR_2</t>
  </si>
  <si>
    <t>ka_PR_3</t>
  </si>
  <si>
    <t>ka_PR_4</t>
  </si>
  <si>
    <t>kb_PR_0</t>
  </si>
  <si>
    <t>]</t>
  </si>
  <si>
    <t>kb_PR_1</t>
  </si>
  <si>
    <t>kb_PR_2</t>
  </si>
  <si>
    <t>kb_PR_3</t>
  </si>
  <si>
    <t>kb_PR_4</t>
  </si>
  <si>
    <t>zMin</t>
  </si>
  <si>
    <t>zMax</t>
  </si>
  <si>
    <t>NcqNcDesMin</t>
  </si>
  <si>
    <t>NcqNcDesMax</t>
  </si>
  <si>
    <t>ka_eff_0</t>
  </si>
  <si>
    <t>ka_eff_1</t>
  </si>
  <si>
    <t>ka_eff_2</t>
  </si>
  <si>
    <t>kb_eff_0</t>
  </si>
  <si>
    <t>kb_eff_1</t>
  </si>
  <si>
    <t>kb_eff_2</t>
  </si>
  <si>
    <t>Wc_choke</t>
  </si>
  <si>
    <t>k</t>
  </si>
  <si>
    <t>PR_begin</t>
  </si>
  <si>
    <t>PR_increment</t>
  </si>
  <si>
    <t>PR_final</t>
  </si>
  <si>
    <t>ka_Wc_0</t>
  </si>
  <si>
    <t>ka_Wc_1</t>
  </si>
  <si>
    <t>ka_Wc_2</t>
  </si>
  <si>
    <t>ka_Wc_3</t>
  </si>
  <si>
    <t>ka_Wc_4</t>
  </si>
  <si>
    <t>kb_Wc_0</t>
  </si>
  <si>
    <t>kb_Wc_1</t>
  </si>
  <si>
    <t>kb_Wc_2</t>
  </si>
  <si>
    <t>kb_Wc_3</t>
  </si>
  <si>
    <t>kb_Wc_4</t>
  </si>
  <si>
    <t>[</t>
    <phoneticPr fontId="4"/>
  </si>
  <si>
    <t>double eff_theta_NcqNcDes(16,12)   # eff-theta-NcqNcDes</t>
    <phoneticPr fontId="4"/>
  </si>
  <si>
    <t>double PR_theta_NcqNcDes(16,12)   # PR-theta-NcqNcDes</t>
    <phoneticPr fontId="4"/>
  </si>
  <si>
    <t>double Wc_theta_NcqNcDes(16,12)   # Wc-theta-NcqNcDes</t>
    <phoneticPr fontId="4"/>
  </si>
  <si>
    <t>kb_eff_0</t>
    <phoneticPr fontId="4"/>
  </si>
  <si>
    <t>kb_eff_1</t>
    <phoneticPr fontId="4"/>
  </si>
  <si>
    <t>kb_eff_2</t>
    <phoneticPr fontId="4"/>
  </si>
  <si>
    <t>kc_eff_0</t>
    <phoneticPr fontId="4"/>
  </si>
  <si>
    <t>kc_eff_1</t>
    <phoneticPr fontId="4"/>
  </si>
  <si>
    <t>kc_eff_2</t>
    <phoneticPr fontId="4"/>
  </si>
  <si>
    <t>K_eff</t>
    <phoneticPr fontId="4"/>
  </si>
  <si>
    <t>K_eff</t>
    <phoneticPr fontId="4"/>
  </si>
  <si>
    <t>ka_eff_0</t>
    <phoneticPr fontId="4"/>
  </si>
  <si>
    <t>ka_eff_1</t>
    <phoneticPr fontId="4"/>
  </si>
  <si>
    <t>ka_eff_2</t>
    <phoneticPr fontId="4"/>
  </si>
  <si>
    <t>PR_peakEff_curve</t>
    <phoneticPr fontId="4"/>
  </si>
  <si>
    <t>curve_by_PR</t>
    <phoneticPr fontId="4"/>
  </si>
  <si>
    <t>double eff_PR_NcqNcDes(16,11)   # eff-PR-NcqNcDes</t>
    <phoneticPr fontId="4"/>
  </si>
  <si>
    <t>double eff_PR_NcqNcDes(16,11)   # eff-PR-NcqNcDes</t>
    <phoneticPr fontId="4"/>
  </si>
  <si>
    <t>double Wc_PR_NcqNcDes(16,11)   # Wc-PR-NcqNcDes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</si>
</sst>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"/>
    <numFmt numFmtId="177" formatCode="0.0000"/>
    <numFmt numFmtId="178" formatCode="0.0"/>
  </numFmts>
  <fonts count="5" x14ac:knownFonts="1">
    <font>
      <sz val="11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b/>
      <sz val="9"/>
      <color rgb="FF000000"/>
      <name val="ＭＳ Ｐゴシック"/>
      <family val="3"/>
      <charset val="128"/>
    </font>
    <font>
      <sz val="9"/>
      <color rgb="FF000000"/>
      <name val="ＭＳ Ｐゴシック"/>
      <family val="3"/>
      <charset val="128"/>
    </font>
    <font>
      <sz val="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DAE3F3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1" fillId="2" borderId="0" xfId="0" applyFont="1" applyFill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2" fillId="4" borderId="0" xfId="0" applyFont="1" applyFill="1">
      <alignment vertical="center"/>
    </xf>
    <xf numFmtId="176" fontId="3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2" fontId="3" fillId="2" borderId="0" xfId="0" applyNumberFormat="1" applyFont="1" applyFill="1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2" fontId="3" fillId="0" borderId="0" xfId="0" applyNumberFormat="1" applyFont="1">
      <alignment vertical="center"/>
    </xf>
    <xf numFmtId="178" fontId="2" fillId="4" borderId="0" xfId="0" applyNumberFormat="1" applyFont="1" applyFill="1">
      <alignment vertical="center"/>
    </xf>
    <xf numFmtId="176" fontId="1" fillId="2" borderId="0" xfId="0" applyNumberFormat="1" applyFont="1" applyFill="1">
      <alignment vertical="center"/>
    </xf>
    <xf numFmtId="1" fontId="3" fillId="0" borderId="0" xfId="0" applyNumberFormat="1" applyFont="1">
      <alignment vertical="center"/>
    </xf>
    <xf numFmtId="0" fontId="1" fillId="0" borderId="0" xfId="0" applyFont="1" applyAlignment="1">
      <alignment vertical="top"/>
    </xf>
    <xf numFmtId="0" fontId="1" fillId="3" borderId="0" xfId="0" applyFont="1" applyFill="1" applyAlignment="1">
      <alignment vertical="top" wrapText="1"/>
    </xf>
    <xf numFmtId="176" fontId="2" fillId="4" borderId="0" xfId="0" applyNumberFormat="1" applyFont="1" applyFill="1">
      <alignment vertical="center"/>
    </xf>
    <xf numFmtId="2" fontId="3" fillId="0" borderId="0" xfId="0" applyNumberFormat="1" applyFont="1" applyAlignment="1">
      <alignment vertical="top"/>
    </xf>
    <xf numFmtId="176" fontId="1" fillId="0" borderId="0" xfId="0" applyNumberFormat="1" applyFont="1" applyAlignment="1">
      <alignment vertical="top"/>
    </xf>
    <xf numFmtId="177" fontId="1" fillId="0" borderId="0" xfId="0" applyNumberFormat="1" applyFont="1" applyAlignment="1">
      <alignment vertical="top"/>
    </xf>
    <xf numFmtId="2" fontId="3" fillId="2" borderId="0" xfId="0" applyNumberFormat="1" applyFont="1" applyFill="1" applyAlignment="1">
      <alignment vertical="top"/>
    </xf>
    <xf numFmtId="0" fontId="3" fillId="2" borderId="0" xfId="0" applyFont="1" applyFill="1">
      <alignment vertical="center"/>
    </xf>
    <xf numFmtId="0" fontId="1" fillId="2" borderId="0" xfId="0" applyFont="1" applyFill="1" applyAlignment="1">
      <alignment vertical="top"/>
    </xf>
    <xf numFmtId="176" fontId="1" fillId="2" borderId="0" xfId="0" applyNumberFormat="1" applyFont="1" applyFill="1" applyAlignment="1">
      <alignment vertical="top"/>
    </xf>
    <xf numFmtId="0" fontId="1" fillId="0" borderId="0" xfId="0" applyFont="1" applyAlignment="1">
      <alignment vertical="top" wrapText="1"/>
    </xf>
    <xf numFmtId="176" fontId="3" fillId="0" borderId="0" xfId="0" applyNumberFormat="1" applyFont="1" applyAlignment="1">
      <alignment vertical="top"/>
    </xf>
    <xf numFmtId="176" fontId="3" fillId="0" borderId="0" xfId="0" applyNumberFormat="1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DAE3F3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Cmp_elliptical!$J$5:$J$183</c:f>
              <c:numCache>
                <c:formatCode>0.000</c:formatCode>
                <c:ptCount val="179"/>
                <c:pt idx="0">
                  <c:v>10.376495215461512</c:v>
                </c:pt>
                <c:pt idx="1">
                  <c:v>9.9513199205708531</c:v>
                </c:pt>
                <c:pt idx="2">
                  <c:v>9.2520714932034949</c:v>
                </c:pt>
                <c:pt idx="3">
                  <c:v>8.3267311373077284</c:v>
                </c:pt>
                <c:pt idx="4">
                  <c:v>7.2375138514673267</c:v>
                </c:pt>
                <c:pt idx="5">
                  <c:v>6.0554307585551648</c:v>
                </c:pt>
                <c:pt idx="6">
                  <c:v>4.8541238870525261</c:v>
                </c:pt>
                <c:pt idx="7">
                  <c:v>3.7035387763756882</c:v>
                </c:pt>
                <c:pt idx="8">
                  <c:v>2.6640152266018067</c:v>
                </c:pt>
                <c:pt idx="9">
                  <c:v>1.7813385864968689</c:v>
                </c:pt>
                <c:pt idx="10">
                  <c:v>1.0832071384100417</c:v>
                </c:pt>
                <c:pt idx="12">
                  <c:v>21.859351149088145</c:v>
                </c:pt>
                <c:pt idx="13">
                  <c:v>21.369192277677435</c:v>
                </c:pt>
                <c:pt idx="14">
                  <c:v>20.541706823745539</c:v>
                </c:pt>
                <c:pt idx="15">
                  <c:v>19.40124655846034</c:v>
                </c:pt>
                <c:pt idx="16">
                  <c:v>17.981523218771649</c:v>
                </c:pt>
                <c:pt idx="17">
                  <c:v>16.32477820228894</c:v>
                </c:pt>
                <c:pt idx="18">
                  <c:v>14.480760654266204</c:v>
                </c:pt>
                <c:pt idx="19">
                  <c:v>12.505557589366287</c:v>
                </c:pt>
                <c:pt idx="20">
                  <c:v>10.460334498963363</c:v>
                </c:pt>
                <c:pt idx="21">
                  <c:v>8.4100672392754241</c:v>
                </c:pt>
                <c:pt idx="22">
                  <c:v>6.4223860054259791</c:v>
                </c:pt>
                <c:pt idx="24">
                  <c:v>34.348564100805326</c:v>
                </c:pt>
                <c:pt idx="25">
                  <c:v>33.818401288323727</c:v>
                </c:pt>
                <c:pt idx="26">
                  <c:v>32.914620206836339</c:v>
                </c:pt>
                <c:pt idx="27">
                  <c:v>31.650010967366864</c:v>
                </c:pt>
                <c:pt idx="28">
                  <c:v>30.042570172465165</c:v>
                </c:pt>
                <c:pt idx="29">
                  <c:v>28.115361139109719</c:v>
                </c:pt>
                <c:pt idx="30">
                  <c:v>25.896355501529129</c:v>
                </c:pt>
                <c:pt idx="31">
                  <c:v>23.418280119293954</c:v>
                </c:pt>
                <c:pt idx="32">
                  <c:v>20.718509765705026</c:v>
                </c:pt>
                <c:pt idx="33">
                  <c:v>17.839077993115556</c:v>
                </c:pt>
                <c:pt idx="34">
                  <c:v>14.82694625129256</c:v>
                </c:pt>
                <c:pt idx="36">
                  <c:v>47.839583180372898</c:v>
                </c:pt>
                <c:pt idx="37">
                  <c:v>47.276640310907595</c:v>
                </c:pt>
                <c:pt idx="38">
                  <c:v>46.312083313758251</c:v>
                </c:pt>
                <c:pt idx="39">
                  <c:v>44.951721713443121</c:v>
                </c:pt>
                <c:pt idx="40">
                  <c:v>43.203635419373441</c:v>
                </c:pt>
                <c:pt idx="41">
                  <c:v>41.077991793947582</c:v>
                </c:pt>
                <c:pt idx="42">
                  <c:v>38.586781512260053</c:v>
                </c:pt>
                <c:pt idx="43">
                  <c:v>35.743441241681751</c:v>
                </c:pt>
                <c:pt idx="44">
                  <c:v>32.56230478201784</c:v>
                </c:pt>
                <c:pt idx="45">
                  <c:v>29.057770687717031</c:v>
                </c:pt>
                <c:pt idx="46">
                  <c:v>25.242955711443457</c:v>
                </c:pt>
                <c:pt idx="48">
                  <c:v>62.33136450599072</c:v>
                </c:pt>
                <c:pt idx="49">
                  <c:v>61.738713954426245</c:v>
                </c:pt>
                <c:pt idx="50">
                  <c:v>60.720076031376998</c:v>
                </c:pt>
                <c:pt idx="51">
                  <c:v>59.276446323978242</c:v>
                </c:pt>
                <c:pt idx="52">
                  <c:v>57.408903869725279</c:v>
                </c:pt>
                <c:pt idx="53">
                  <c:v>55.118210410582591</c:v>
                </c:pt>
                <c:pt idx="54">
                  <c:v>52.404193574714846</c:v>
                </c:pt>
                <c:pt idx="55">
                  <c:v>49.264798718742739</c:v>
                </c:pt>
                <c:pt idx="56">
                  <c:v>45.694597642836506</c:v>
                </c:pt>
                <c:pt idx="57">
                  <c:v>41.682343523386656</c:v>
                </c:pt>
                <c:pt idx="58">
                  <c:v>37.206713521716452</c:v>
                </c:pt>
                <c:pt idx="60">
                  <c:v>77.823538689214246</c:v>
                </c:pt>
                <c:pt idx="61">
                  <c:v>77.202770984009035</c:v>
                </c:pt>
                <c:pt idx="62">
                  <c:v>76.13354631260718</c:v>
                </c:pt>
                <c:pt idx="63">
                  <c:v>74.613235039044397</c:v>
                </c:pt>
                <c:pt idx="64">
                  <c:v>72.637567193328735</c:v>
                </c:pt>
                <c:pt idx="65">
                  <c:v>70.19997479854176</c:v>
                </c:pt>
                <c:pt idx="66">
                  <c:v>67.290564976222555</c:v>
                </c:pt>
                <c:pt idx="67">
                  <c:v>63.894515551143613</c:v>
                </c:pt>
                <c:pt idx="68">
                  <c:v>59.989507131995914</c:v>
                </c:pt>
                <c:pt idx="69">
                  <c:v>55.541435290043722</c:v>
                </c:pt>
                <c:pt idx="70">
                  <c:v>50.496801609238858</c:v>
                </c:pt>
                <c:pt idx="72">
                  <c:v>94.315941825450963</c:v>
                </c:pt>
                <c:pt idx="73">
                  <c:v>93.667986604566963</c:v>
                </c:pt>
                <c:pt idx="74">
                  <c:v>92.550228338492829</c:v>
                </c:pt>
                <c:pt idx="75">
                  <c:v>90.957133106815959</c:v>
                </c:pt>
                <c:pt idx="76">
                  <c:v>88.880103919701469</c:v>
                </c:pt>
                <c:pt idx="77">
                  <c:v>86.306565472352844</c:v>
                </c:pt>
                <c:pt idx="78">
                  <c:v>83.218526096278765</c:v>
                </c:pt>
                <c:pt idx="79">
                  <c:v>79.590314238255147</c:v>
                </c:pt>
                <c:pt idx="80">
                  <c:v>75.384924760587467</c:v>
                </c:pt>
                <c:pt idx="81">
                  <c:v>70.54785981567538</c:v>
                </c:pt>
                <c:pt idx="82">
                  <c:v>64.996081318839998</c:v>
                </c:pt>
                <c:pt idx="84">
                  <c:v>111.80849005528128</c:v>
                </c:pt>
                <c:pt idx="85">
                  <c:v>111.13393766743846</c:v>
                </c:pt>
                <c:pt idx="86">
                  <c:v>109.96895452206542</c:v>
                </c:pt>
                <c:pt idx="87">
                  <c:v>108.30557214321807</c:v>
                </c:pt>
                <c:pt idx="88">
                  <c:v>106.13154154223348</c:v>
                </c:pt>
                <c:pt idx="89">
                  <c:v>103.42917079861527</c:v>
                </c:pt>
                <c:pt idx="90">
                  <c:v>100.17349157276421</c:v>
                </c:pt>
                <c:pt idx="91">
                  <c:v>96.329359493837018</c:v>
                </c:pt>
                <c:pt idx="92">
                  <c:v>91.846747551102766</c:v>
                </c:pt>
                <c:pt idx="93">
                  <c:v>86.652760439407729</c:v>
                </c:pt>
                <c:pt idx="94">
                  <c:v>80.637202043605427</c:v>
                </c:pt>
                <c:pt idx="96">
                  <c:v>130.30113601718364</c:v>
                </c:pt>
                <c:pt idx="97">
                  <c:v>129.6003847200553</c:v>
                </c:pt>
                <c:pt idx="98">
                  <c:v>128.38906204682698</c:v>
                </c:pt>
                <c:pt idx="99">
                  <c:v>126.65708790641881</c:v>
                </c:pt>
                <c:pt idx="100">
                  <c:v>124.38903002965641</c:v>
                </c:pt>
                <c:pt idx="101">
                  <c:v>121.56270714473665</c:v>
                </c:pt>
                <c:pt idx="102">
                  <c:v>118.1469796028348</c:v>
                </c:pt>
                <c:pt idx="103">
                  <c:v>114.09824319724829</c:v>
                </c:pt>
                <c:pt idx="104">
                  <c:v>109.35471432275803</c:v>
                </c:pt>
                <c:pt idx="105">
                  <c:v>103.82668600390426</c:v>
                </c:pt>
                <c:pt idx="106">
                  <c:v>97.378815143130538</c:v>
                </c:pt>
                <c:pt idx="108">
                  <c:v>149.79385093991235</c:v>
                </c:pt>
                <c:pt idx="109">
                  <c:v>149.06718208342153</c:v>
                </c:pt>
                <c:pt idx="110">
                  <c:v>147.81014669876325</c:v>
                </c:pt>
                <c:pt idx="111">
                  <c:v>146.01078456364246</c:v>
                </c:pt>
                <c:pt idx="112">
                  <c:v>143.65081866411217</c:v>
                </c:pt>
                <c:pt idx="113">
                  <c:v>140.7040362694818</c:v>
                </c:pt>
                <c:pt idx="114">
                  <c:v>137.13372268578655</c:v>
                </c:pt>
                <c:pt idx="115">
                  <c:v>132.88857766511055</c:v>
                </c:pt>
                <c:pt idx="116">
                  <c:v>127.89603757564559</c:v>
                </c:pt>
                <c:pt idx="117">
                  <c:v>122.05084501374463</c:v>
                </c:pt>
                <c:pt idx="118">
                  <c:v>115.19417384970656</c:v>
                </c:pt>
                <c:pt idx="120">
                  <c:v>170.28661633629784</c:v>
                </c:pt>
                <c:pt idx="121">
                  <c:v>169.53423604155191</c:v>
                </c:pt>
                <c:pt idx="122">
                  <c:v>168.23194795654604</c:v>
                </c:pt>
                <c:pt idx="123">
                  <c:v>166.36608328337149</c:v>
                </c:pt>
                <c:pt idx="124">
                  <c:v>163.91577266126959</c:v>
                </c:pt>
                <c:pt idx="125">
                  <c:v>160.85111614004174</c:v>
                </c:pt>
                <c:pt idx="126">
                  <c:v>157.13027717816377</c:v>
                </c:pt>
                <c:pt idx="127">
                  <c:v>152.69484816990732</c:v>
                </c:pt>
                <c:pt idx="128">
                  <c:v>147.46225143265039</c:v>
                </c:pt>
                <c:pt idx="129">
                  <c:v>141.31269037722382</c:v>
                </c:pt>
                <c:pt idx="130">
                  <c:v>134.06522782275229</c:v>
                </c:pt>
                <c:pt idx="132">
                  <c:v>191.77941978521196</c:v>
                </c:pt>
                <c:pt idx="133">
                  <c:v>191.00148356970195</c:v>
                </c:pt>
                <c:pt idx="134">
                  <c:v>189.65429035245901</c:v>
                </c:pt>
                <c:pt idx="135">
                  <c:v>187.72259341689156</c:v>
                </c:pt>
                <c:pt idx="136">
                  <c:v>185.18312421438449</c:v>
                </c:pt>
                <c:pt idx="137">
                  <c:v>182.00256079029154</c:v>
                </c:pt>
                <c:pt idx="138">
                  <c:v>178.13429697847542</c:v>
                </c:pt>
                <c:pt idx="139">
                  <c:v>173.51328040478899</c:v>
                </c:pt>
                <c:pt idx="140">
                  <c:v>168.04752951692006</c:v>
                </c:pt>
                <c:pt idx="141">
                  <c:v>161.60352778332435</c:v>
                </c:pt>
                <c:pt idx="142">
                  <c:v>153.97936200729248</c:v>
                </c:pt>
                <c:pt idx="144">
                  <c:v>214.27225263218747</c:v>
                </c:pt>
                <c:pt idx="145">
                  <c:v>213.46888072126649</c:v>
                </c:pt>
                <c:pt idx="146">
                  <c:v>212.07705138204201</c:v>
                </c:pt>
                <c:pt idx="147">
                  <c:v>210.08004177372223</c:v>
                </c:pt>
                <c:pt idx="148">
                  <c:v>207.45233525220095</c:v>
                </c:pt>
                <c:pt idx="149">
                  <c:v>204.15739645983524</c:v>
                </c:pt>
                <c:pt idx="150">
                  <c:v>200.14412862599229</c:v>
                </c:pt>
                <c:pt idx="151">
                  <c:v>195.34120434357436</c:v>
                </c:pt>
                <c:pt idx="152">
                  <c:v>189.64773126515252</c:v>
                </c:pt>
                <c:pt idx="153">
                  <c:v>182.91714382362537</c:v>
                </c:pt>
                <c:pt idx="154">
                  <c:v>174.92749764667545</c:v>
                </c:pt>
                <c:pt idx="156">
                  <c:v>237.76510866225053</c:v>
                </c:pt>
                <c:pt idx="157">
                  <c:v>236.93639591676254</c:v>
                </c:pt>
                <c:pt idx="158">
                  <c:v>235.5001429232754</c:v>
                </c:pt>
                <c:pt idx="159">
                  <c:v>233.43823156293939</c:v>
                </c:pt>
                <c:pt idx="160">
                  <c:v>230.72301749879881</c:v>
                </c:pt>
                <c:pt idx="161">
                  <c:v>227.31491896865148</c:v>
                </c:pt>
                <c:pt idx="162">
                  <c:v>223.15857330149177</c:v>
                </c:pt>
                <c:pt idx="163">
                  <c:v>218.17667802537127</c:v>
                </c:pt>
                <c:pt idx="164">
                  <c:v>212.25983364587816</c:v>
                </c:pt>
                <c:pt idx="165">
                  <c:v>205.24898078006751</c:v>
                </c:pt>
                <c:pt idx="166">
                  <c:v>196.90293613585894</c:v>
                </c:pt>
                <c:pt idx="168">
                  <c:v>262.25798329695914</c:v>
                </c:pt>
                <c:pt idx="169">
                  <c:v>261.40400587944879</c:v>
                </c:pt>
                <c:pt idx="170">
                  <c:v>259.92349996518112</c:v>
                </c:pt>
                <c:pt idx="171">
                  <c:v>257.79701743174985</c:v>
                </c:pt>
                <c:pt idx="172">
                  <c:v>254.99488374002652</c:v>
                </c:pt>
                <c:pt idx="173">
                  <c:v>251.47460647320642</c:v>
                </c:pt>
                <c:pt idx="174">
                  <c:v>247.17674063811387</c:v>
                </c:pt>
                <c:pt idx="175">
                  <c:v>242.01825529337023</c:v>
                </c:pt>
                <c:pt idx="176">
                  <c:v>235.88157813066076</c:v>
                </c:pt>
                <c:pt idx="177">
                  <c:v>228.59561998751343</c:v>
                </c:pt>
                <c:pt idx="178">
                  <c:v>219.90062798693964</c:v>
                </c:pt>
              </c:numCache>
            </c:numRef>
          </c:xVal>
          <c:yVal>
            <c:numRef>
              <c:f>Cmp_elliptical!$K$5:$K$183</c:f>
              <c:numCache>
                <c:formatCode>0.000</c:formatCode>
                <c:ptCount val="179"/>
                <c:pt idx="0" formatCode="0.0000">
                  <c:v>1.2858890047070851E-4</c:v>
                </c:pt>
                <c:pt idx="1">
                  <c:v>1.3155955783176255E-3</c:v>
                </c:pt>
                <c:pt idx="2">
                  <c:v>4.8017577195632617E-3</c:v>
                </c:pt>
                <c:pt idx="3">
                  <c:v>1.1674882618509566E-2</c:v>
                </c:pt>
                <c:pt idx="4">
                  <c:v>2.2721664660841741E-2</c:v>
                </c:pt>
                <c:pt idx="5">
                  <c:v>3.8325192157939128E-2</c:v>
                </c:pt>
                <c:pt idx="6">
                  <c:v>5.8405560406268535E-2</c:v>
                </c:pt>
                <c:pt idx="7">
                  <c:v>8.2406337012203151E-2</c:v>
                </c:pt>
                <c:pt idx="8">
                  <c:v>0.10932718874422122</c:v>
                </c:pt>
                <c:pt idx="9">
                  <c:v>0.13779931454386393</c:v>
                </c:pt>
                <c:pt idx="10">
                  <c:v>0.16619662348194345</c:v>
                </c:pt>
                <c:pt idx="12">
                  <c:v>1.6493787229409161E-2</c:v>
                </c:pt>
                <c:pt idx="13">
                  <c:v>5.817723474859296E-2</c:v>
                </c:pt>
                <c:pt idx="14">
                  <c:v>0.11736515929992658</c:v>
                </c:pt>
                <c:pt idx="15">
                  <c:v>0.18997338652199458</c:v>
                </c:pt>
                <c:pt idx="16">
                  <c:v>0.27255156026816013</c:v>
                </c:pt>
                <c:pt idx="17">
                  <c:v>0.36184231870417399</c:v>
                </c:pt>
                <c:pt idx="18">
                  <c:v>0.45467311899418833</c:v>
                </c:pt>
                <c:pt idx="19">
                  <c:v>0.5479490004717722</c:v>
                </c:pt>
                <c:pt idx="20">
                  <c:v>0.63868548529968361</c:v>
                </c:pt>
                <c:pt idx="21">
                  <c:v>0.72405893003238553</c:v>
                </c:pt>
                <c:pt idx="22">
                  <c:v>0.80146359959276514</c:v>
                </c:pt>
                <c:pt idx="24">
                  <c:v>0.1347246745342825</c:v>
                </c:pt>
                <c:pt idx="25">
                  <c:v>0.31983782200110189</c:v>
                </c:pt>
                <c:pt idx="26">
                  <c:v>0.51758518404601928</c:v>
                </c:pt>
                <c:pt idx="27">
                  <c:v>0.72017780844781265</c:v>
                </c:pt>
                <c:pt idx="28">
                  <c:v>0.92248265736638702</c:v>
                </c:pt>
                <c:pt idx="29">
                  <c:v>1.120397361953112</c:v>
                </c:pt>
                <c:pt idx="30">
                  <c:v>1.3103862613708204</c:v>
                </c:pt>
                <c:pt idx="31">
                  <c:v>1.4893098072609476</c:v>
                </c:pt>
                <c:pt idx="32">
                  <c:v>1.6543576445540435</c:v>
                </c:pt>
                <c:pt idx="33">
                  <c:v>1.8030252362098547</c:v>
                </c:pt>
                <c:pt idx="34">
                  <c:v>1.9331104332056002</c:v>
                </c:pt>
                <c:pt idx="36">
                  <c:v>0.46944875730914204</c:v>
                </c:pt>
                <c:pt idx="37">
                  <c:v>0.90640303758016838</c:v>
                </c:pt>
                <c:pt idx="38">
                  <c:v>1.3073890348237396</c:v>
                </c:pt>
                <c:pt idx="39">
                  <c:v>1.6810196891535656</c:v>
                </c:pt>
                <c:pt idx="40">
                  <c:v>2.0295125325462182</c:v>
                </c:pt>
                <c:pt idx="41">
                  <c:v>2.3530363252924738</c:v>
                </c:pt>
                <c:pt idx="42">
                  <c:v>2.6509144499177899</c:v>
                </c:pt>
                <c:pt idx="43">
                  <c:v>2.9221000944552662</c:v>
                </c:pt>
                <c:pt idx="44">
                  <c:v>3.1654053191567284</c:v>
                </c:pt>
                <c:pt idx="45">
                  <c:v>3.3796273406835908</c:v>
                </c:pt>
                <c:pt idx="46">
                  <c:v>3.5636252288517856</c:v>
                </c:pt>
                <c:pt idx="48">
                  <c:v>1.1089416232070608</c:v>
                </c:pt>
                <c:pt idx="49">
                  <c:v>1.8859062167460472</c:v>
                </c:pt>
                <c:pt idx="50">
                  <c:v>2.5346280929784455</c:v>
                </c:pt>
                <c:pt idx="51">
                  <c:v>3.1047186106871205</c:v>
                </c:pt>
                <c:pt idx="52">
                  <c:v>3.614574779937457</c:v>
                </c:pt>
                <c:pt idx="53">
                  <c:v>4.072883159758856</c:v>
                </c:pt>
                <c:pt idx="54">
                  <c:v>4.4841741361941967</c:v>
                </c:pt>
                <c:pt idx="55">
                  <c:v>4.8508933832794696</c:v>
                </c:pt>
                <c:pt idx="56">
                  <c:v>5.1743436567262791</c:v>
                </c:pt>
                <c:pt idx="57">
                  <c:v>5.4551713744413437</c:v>
                </c:pt>
                <c:pt idx="58">
                  <c:v>5.6936415633910284</c:v>
                </c:pt>
                <c:pt idx="60">
                  <c:v>2.1121044212914364</c:v>
                </c:pt>
                <c:pt idx="61">
                  <c:v>3.2963490981692343</c:v>
                </c:pt>
                <c:pt idx="62">
                  <c:v>4.2234167741631197</c:v>
                </c:pt>
                <c:pt idx="63">
                  <c:v>5.0063758718770837</c:v>
                </c:pt>
                <c:pt idx="64">
                  <c:v>5.6869511719020585</c:v>
                </c:pt>
                <c:pt idx="65">
                  <c:v>6.2855039610421271</c:v>
                </c:pt>
                <c:pt idx="66">
                  <c:v>6.8134023650146123</c:v>
                </c:pt>
                <c:pt idx="67">
                  <c:v>7.2775035595760311</c:v>
                </c:pt>
                <c:pt idx="68">
                  <c:v>7.682144812194327</c:v>
                </c:pt>
                <c:pt idx="69">
                  <c:v>8.0301512732122635</c:v>
                </c:pt>
                <c:pt idx="70">
                  <c:v>8.3233946296565318</c:v>
                </c:pt>
                <c:pt idx="72">
                  <c:v>3.5175639525438567</c:v>
                </c:pt>
                <c:pt idx="73">
                  <c:v>5.1599928187533939</c:v>
                </c:pt>
                <c:pt idx="74">
                  <c:v>6.3870034401863043</c:v>
                </c:pt>
                <c:pt idx="75">
                  <c:v>7.3939257064219053</c:v>
                </c:pt>
                <c:pt idx="76">
                  <c:v>8.2513558283870374</c:v>
                </c:pt>
                <c:pt idx="77">
                  <c:v>8.9936505113925538</c:v>
                </c:pt>
                <c:pt idx="78">
                  <c:v>9.640164593955074</c:v>
                </c:pt>
                <c:pt idx="79">
                  <c:v>10.20279189978106</c:v>
                </c:pt>
                <c:pt idx="80">
                  <c:v>10.689263332356779</c:v>
                </c:pt>
                <c:pt idx="81">
                  <c:v>11.104794997513125</c:v>
                </c:pt>
                <c:pt idx="82">
                  <c:v>11.452991783494257</c:v>
                </c:pt>
                <c:pt idx="84">
                  <c:v>5.3510915398488175</c:v>
                </c:pt>
                <c:pt idx="85">
                  <c:v>7.4905799106902364</c:v>
                </c:pt>
                <c:pt idx="86">
                  <c:v>9.0332163224287907</c:v>
                </c:pt>
                <c:pt idx="87">
                  <c:v>10.271916218790665</c:v>
                </c:pt>
                <c:pt idx="88">
                  <c:v>11.31042970081141</c:v>
                </c:pt>
                <c:pt idx="89">
                  <c:v>12.198836618947018</c:v>
                </c:pt>
                <c:pt idx="90">
                  <c:v>12.965309321938774</c:v>
                </c:pt>
                <c:pt idx="91">
                  <c:v>13.627219510111827</c:v>
                </c:pt>
                <c:pt idx="92">
                  <c:v>14.195940067375751</c:v>
                </c:pt>
                <c:pt idx="93">
                  <c:v>14.679222287121185</c:v>
                </c:pt>
                <c:pt idx="94">
                  <c:v>15.082489000632576</c:v>
                </c:pt>
                <c:pt idx="96">
                  <c:v>7.6303319318598319</c:v>
                </c:pt>
                <c:pt idx="97">
                  <c:v>10.297001088557778</c:v>
                </c:pt>
                <c:pt idx="98">
                  <c:v>12.166961237697599</c:v>
                </c:pt>
                <c:pt idx="99">
                  <c:v>13.643135612621286</c:v>
                </c:pt>
                <c:pt idx="100">
                  <c:v>14.865765148402936</c:v>
                </c:pt>
                <c:pt idx="101">
                  <c:v>15.901963105237241</c:v>
                </c:pt>
                <c:pt idx="102">
                  <c:v>16.789336082096643</c:v>
                </c:pt>
                <c:pt idx="103">
                  <c:v>17.551055453252932</c:v>
                </c:pt>
                <c:pt idx="104">
                  <c:v>18.202314513665684</c:v>
                </c:pt>
                <c:pt idx="105">
                  <c:v>18.753502058833543</c:v>
                </c:pt>
                <c:pt idx="106">
                  <c:v>19.211918327500065</c:v>
                </c:pt>
                <c:pt idx="108">
                  <c:v>10.367691258167296</c:v>
                </c:pt>
                <c:pt idx="109">
                  <c:v>13.585243325866172</c:v>
                </c:pt>
                <c:pt idx="110">
                  <c:v>15.791462763807866</c:v>
                </c:pt>
                <c:pt idx="111">
                  <c:v>17.509386207593977</c:v>
                </c:pt>
                <c:pt idx="112">
                  <c:v>18.918378598449387</c:v>
                </c:pt>
                <c:pt idx="113">
                  <c:v>20.103599273442828</c:v>
                </c:pt>
                <c:pt idx="114">
                  <c:v>21.112558017449423</c:v>
                </c:pt>
                <c:pt idx="115">
                  <c:v>21.974467265478101</c:v>
                </c:pt>
                <c:pt idx="116">
                  <c:v>22.708473042448322</c:v>
                </c:pt>
                <c:pt idx="117">
                  <c:v>23.327676781085291</c:v>
                </c:pt>
                <c:pt idx="118">
                  <c:v>23.841299432830965</c:v>
                </c:pt>
                <c:pt idx="120">
                  <c:v>13.572111707507819</c:v>
                </c:pt>
                <c:pt idx="121">
                  <c:v>17.359477709802928</c:v>
                </c:pt>
                <c:pt idx="122">
                  <c:v>19.908925092991119</c:v>
                </c:pt>
                <c:pt idx="123">
                  <c:v>21.871883930771745</c:v>
                </c:pt>
                <c:pt idx="124">
                  <c:v>23.468949026419352</c:v>
                </c:pt>
                <c:pt idx="125">
                  <c:v>24.80412245384117</c:v>
                </c:pt>
                <c:pt idx="126">
                  <c:v>25.935181358687089</c:v>
                </c:pt>
                <c:pt idx="127">
                  <c:v>26.897564702254492</c:v>
                </c:pt>
                <c:pt idx="128">
                  <c:v>27.714471987038607</c:v>
                </c:pt>
                <c:pt idx="129">
                  <c:v>28.401774049705455</c:v>
                </c:pt>
                <c:pt idx="130">
                  <c:v>28.970645057115625</c:v>
                </c:pt>
                <c:pt idx="132">
                  <c:v>17.250185100293272</c:v>
                </c:pt>
                <c:pt idx="133">
                  <c:v>21.622695665818174</c:v>
                </c:pt>
                <c:pt idx="134">
                  <c:v>24.520904922871765</c:v>
                </c:pt>
                <c:pt idx="135">
                  <c:v>26.731478473530061</c:v>
                </c:pt>
                <c:pt idx="136">
                  <c:v>28.517947128013368</c:v>
                </c:pt>
                <c:pt idx="137">
                  <c:v>30.003792582006458</c:v>
                </c:pt>
                <c:pt idx="138">
                  <c:v>31.257347446024838</c:v>
                </c:pt>
                <c:pt idx="139">
                  <c:v>32.320422664959239</c:v>
                </c:pt>
                <c:pt idx="140">
                  <c:v>33.220349654642852</c:v>
                </c:pt>
                <c:pt idx="141">
                  <c:v>33.975812573833537</c:v>
                </c:pt>
                <c:pt idx="142">
                  <c:v>34.59996381613518</c:v>
                </c:pt>
                <c:pt idx="144">
                  <c:v>21.4068691894125</c:v>
                </c:pt>
                <c:pt idx="145">
                  <c:v>26.377096631819196</c:v>
                </c:pt>
                <c:pt idx="146">
                  <c:v>29.628532397278502</c:v>
                </c:pt>
                <c:pt idx="147">
                  <c:v>32.088781337250367</c:v>
                </c:pt>
                <c:pt idx="148">
                  <c:v>34.065709429110768</c:v>
                </c:pt>
                <c:pt idx="149">
                  <c:v>35.702794535552769</c:v>
                </c:pt>
                <c:pt idx="150">
                  <c:v>37.079156382137633</c:v>
                </c:pt>
                <c:pt idx="151">
                  <c:v>38.243094015968339</c:v>
                </c:pt>
                <c:pt idx="152">
                  <c:v>39.22613300166114</c:v>
                </c:pt>
                <c:pt idx="153">
                  <c:v>40.049805486368427</c:v>
                </c:pt>
                <c:pt idx="154">
                  <c:v>40.729261745123111</c:v>
                </c:pt>
                <c:pt idx="156">
                  <c:v>26.045960041936087</c:v>
                </c:pt>
                <c:pt idx="157">
                  <c:v>31.624332936399838</c:v>
                </c:pt>
                <c:pt idx="158">
                  <c:v>35.232647556826045</c:v>
                </c:pt>
                <c:pt idx="159">
                  <c:v>37.944243735412215</c:v>
                </c:pt>
                <c:pt idx="160">
                  <c:v>40.112482878026498</c:v>
                </c:pt>
                <c:pt idx="161">
                  <c:v>41.901263390114508</c:v>
                </c:pt>
                <c:pt idx="162">
                  <c:v>43.400681045059557</c:v>
                </c:pt>
                <c:pt idx="163">
                  <c:v>44.66561712783497</c:v>
                </c:pt>
                <c:pt idx="164">
                  <c:v>45.731841547501837</c:v>
                </c:pt>
                <c:pt idx="165">
                  <c:v>46.623762277273741</c:v>
                </c:pt>
                <c:pt idx="166">
                  <c:v>47.358543197568821</c:v>
                </c:pt>
                <c:pt idx="168">
                  <c:v>31.17041100422006</c:v>
                </c:pt>
                <c:pt idx="169">
                  <c:v>37.365669433702003</c:v>
                </c:pt>
                <c:pt idx="170">
                  <c:v>41.333887656625656</c:v>
                </c:pt>
                <c:pt idx="171">
                  <c:v>44.298205831015245</c:v>
                </c:pt>
                <c:pt idx="172">
                  <c:v>46.658452773004576</c:v>
                </c:pt>
                <c:pt idx="173">
                  <c:v>48.599300124424822</c:v>
                </c:pt>
                <c:pt idx="174">
                  <c:v>50.221975752049666</c:v>
                </c:pt>
                <c:pt idx="175">
                  <c:v>51.588020528836211</c:v>
                </c:pt>
                <c:pt idx="176">
                  <c:v>52.737489773609994</c:v>
                </c:pt>
                <c:pt idx="177">
                  <c:v>53.697689974740506</c:v>
                </c:pt>
                <c:pt idx="178">
                  <c:v>54.487811392832874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406200"/>
        <c:axId val="470411688"/>
      </c:scatterChart>
      <c:valAx>
        <c:axId val="47040620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ja-JP"/>
          </a:p>
        </c:txPr>
        <c:crossAx val="470411688"/>
        <c:crosses val="autoZero"/>
        <c:crossBetween val="midCat"/>
      </c:valAx>
      <c:valAx>
        <c:axId val="47041168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ja-JP"/>
          </a:p>
        </c:txPr>
        <c:crossAx val="47040620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Cmp_elliptical!$J$5:$J$183</c:f>
              <c:numCache>
                <c:formatCode>0.000</c:formatCode>
                <c:ptCount val="179"/>
                <c:pt idx="0">
                  <c:v>10.376495215461512</c:v>
                </c:pt>
                <c:pt idx="1">
                  <c:v>9.9513199205708531</c:v>
                </c:pt>
                <c:pt idx="2">
                  <c:v>9.2520714932034949</c:v>
                </c:pt>
                <c:pt idx="3">
                  <c:v>8.3267311373077284</c:v>
                </c:pt>
                <c:pt idx="4">
                  <c:v>7.2375138514673267</c:v>
                </c:pt>
                <c:pt idx="5">
                  <c:v>6.0554307585551648</c:v>
                </c:pt>
                <c:pt idx="6">
                  <c:v>4.8541238870525261</c:v>
                </c:pt>
                <c:pt idx="7">
                  <c:v>3.7035387763756882</c:v>
                </c:pt>
                <c:pt idx="8">
                  <c:v>2.6640152266018067</c:v>
                </c:pt>
                <c:pt idx="9">
                  <c:v>1.7813385864968689</c:v>
                </c:pt>
                <c:pt idx="10">
                  <c:v>1.0832071384100417</c:v>
                </c:pt>
                <c:pt idx="12">
                  <c:v>21.859351149088145</c:v>
                </c:pt>
                <c:pt idx="13">
                  <c:v>21.369192277677435</c:v>
                </c:pt>
                <c:pt idx="14">
                  <c:v>20.541706823745539</c:v>
                </c:pt>
                <c:pt idx="15">
                  <c:v>19.40124655846034</c:v>
                </c:pt>
                <c:pt idx="16">
                  <c:v>17.981523218771649</c:v>
                </c:pt>
                <c:pt idx="17">
                  <c:v>16.32477820228894</c:v>
                </c:pt>
                <c:pt idx="18">
                  <c:v>14.480760654266204</c:v>
                </c:pt>
                <c:pt idx="19">
                  <c:v>12.505557589366287</c:v>
                </c:pt>
                <c:pt idx="20">
                  <c:v>10.460334498963363</c:v>
                </c:pt>
                <c:pt idx="21">
                  <c:v>8.4100672392754241</c:v>
                </c:pt>
                <c:pt idx="22">
                  <c:v>6.4223860054259791</c:v>
                </c:pt>
                <c:pt idx="24">
                  <c:v>34.348564100805326</c:v>
                </c:pt>
                <c:pt idx="25">
                  <c:v>33.818401288323727</c:v>
                </c:pt>
                <c:pt idx="26">
                  <c:v>32.914620206836339</c:v>
                </c:pt>
                <c:pt idx="27">
                  <c:v>31.650010967366864</c:v>
                </c:pt>
                <c:pt idx="28">
                  <c:v>30.042570172465165</c:v>
                </c:pt>
                <c:pt idx="29">
                  <c:v>28.115361139109719</c:v>
                </c:pt>
                <c:pt idx="30">
                  <c:v>25.896355501529129</c:v>
                </c:pt>
                <c:pt idx="31">
                  <c:v>23.418280119293954</c:v>
                </c:pt>
                <c:pt idx="32">
                  <c:v>20.718509765705026</c:v>
                </c:pt>
                <c:pt idx="33">
                  <c:v>17.839077993115556</c:v>
                </c:pt>
                <c:pt idx="34">
                  <c:v>14.82694625129256</c:v>
                </c:pt>
                <c:pt idx="36">
                  <c:v>47.839583180372898</c:v>
                </c:pt>
                <c:pt idx="37">
                  <c:v>47.276640310907595</c:v>
                </c:pt>
                <c:pt idx="38">
                  <c:v>46.312083313758251</c:v>
                </c:pt>
                <c:pt idx="39">
                  <c:v>44.951721713443121</c:v>
                </c:pt>
                <c:pt idx="40">
                  <c:v>43.203635419373441</c:v>
                </c:pt>
                <c:pt idx="41">
                  <c:v>41.077991793947582</c:v>
                </c:pt>
                <c:pt idx="42">
                  <c:v>38.586781512260053</c:v>
                </c:pt>
                <c:pt idx="43">
                  <c:v>35.743441241681751</c:v>
                </c:pt>
                <c:pt idx="44">
                  <c:v>32.56230478201784</c:v>
                </c:pt>
                <c:pt idx="45">
                  <c:v>29.057770687717031</c:v>
                </c:pt>
                <c:pt idx="46">
                  <c:v>25.242955711443457</c:v>
                </c:pt>
                <c:pt idx="48">
                  <c:v>62.33136450599072</c:v>
                </c:pt>
                <c:pt idx="49">
                  <c:v>61.738713954426245</c:v>
                </c:pt>
                <c:pt idx="50">
                  <c:v>60.720076031376998</c:v>
                </c:pt>
                <c:pt idx="51">
                  <c:v>59.276446323978242</c:v>
                </c:pt>
                <c:pt idx="52">
                  <c:v>57.408903869725279</c:v>
                </c:pt>
                <c:pt idx="53">
                  <c:v>55.118210410582591</c:v>
                </c:pt>
                <c:pt idx="54">
                  <c:v>52.404193574714846</c:v>
                </c:pt>
                <c:pt idx="55">
                  <c:v>49.264798718742739</c:v>
                </c:pt>
                <c:pt idx="56">
                  <c:v>45.694597642836506</c:v>
                </c:pt>
                <c:pt idx="57">
                  <c:v>41.682343523386656</c:v>
                </c:pt>
                <c:pt idx="58">
                  <c:v>37.206713521716452</c:v>
                </c:pt>
                <c:pt idx="60">
                  <c:v>77.823538689214246</c:v>
                </c:pt>
                <c:pt idx="61">
                  <c:v>77.202770984009035</c:v>
                </c:pt>
                <c:pt idx="62">
                  <c:v>76.13354631260718</c:v>
                </c:pt>
                <c:pt idx="63">
                  <c:v>74.613235039044397</c:v>
                </c:pt>
                <c:pt idx="64">
                  <c:v>72.637567193328735</c:v>
                </c:pt>
                <c:pt idx="65">
                  <c:v>70.19997479854176</c:v>
                </c:pt>
                <c:pt idx="66">
                  <c:v>67.290564976222555</c:v>
                </c:pt>
                <c:pt idx="67">
                  <c:v>63.894515551143613</c:v>
                </c:pt>
                <c:pt idx="68">
                  <c:v>59.989507131995914</c:v>
                </c:pt>
                <c:pt idx="69">
                  <c:v>55.541435290043722</c:v>
                </c:pt>
                <c:pt idx="70">
                  <c:v>50.496801609238858</c:v>
                </c:pt>
                <c:pt idx="72">
                  <c:v>94.315941825450963</c:v>
                </c:pt>
                <c:pt idx="73">
                  <c:v>93.667986604566963</c:v>
                </c:pt>
                <c:pt idx="74">
                  <c:v>92.550228338492829</c:v>
                </c:pt>
                <c:pt idx="75">
                  <c:v>90.957133106815959</c:v>
                </c:pt>
                <c:pt idx="76">
                  <c:v>88.880103919701469</c:v>
                </c:pt>
                <c:pt idx="77">
                  <c:v>86.306565472352844</c:v>
                </c:pt>
                <c:pt idx="78">
                  <c:v>83.218526096278765</c:v>
                </c:pt>
                <c:pt idx="79">
                  <c:v>79.590314238255147</c:v>
                </c:pt>
                <c:pt idx="80">
                  <c:v>75.384924760587467</c:v>
                </c:pt>
                <c:pt idx="81">
                  <c:v>70.54785981567538</c:v>
                </c:pt>
                <c:pt idx="82">
                  <c:v>64.996081318839998</c:v>
                </c:pt>
                <c:pt idx="84">
                  <c:v>111.80849005528128</c:v>
                </c:pt>
                <c:pt idx="85">
                  <c:v>111.13393766743846</c:v>
                </c:pt>
                <c:pt idx="86">
                  <c:v>109.96895452206542</c:v>
                </c:pt>
                <c:pt idx="87">
                  <c:v>108.30557214321807</c:v>
                </c:pt>
                <c:pt idx="88">
                  <c:v>106.13154154223348</c:v>
                </c:pt>
                <c:pt idx="89">
                  <c:v>103.42917079861527</c:v>
                </c:pt>
                <c:pt idx="90">
                  <c:v>100.17349157276421</c:v>
                </c:pt>
                <c:pt idx="91">
                  <c:v>96.329359493837018</c:v>
                </c:pt>
                <c:pt idx="92">
                  <c:v>91.846747551102766</c:v>
                </c:pt>
                <c:pt idx="93">
                  <c:v>86.652760439407729</c:v>
                </c:pt>
                <c:pt idx="94">
                  <c:v>80.637202043605427</c:v>
                </c:pt>
                <c:pt idx="96">
                  <c:v>130.30113601718364</c:v>
                </c:pt>
                <c:pt idx="97">
                  <c:v>129.6003847200553</c:v>
                </c:pt>
                <c:pt idx="98">
                  <c:v>128.38906204682698</c:v>
                </c:pt>
                <c:pt idx="99">
                  <c:v>126.65708790641881</c:v>
                </c:pt>
                <c:pt idx="100">
                  <c:v>124.38903002965641</c:v>
                </c:pt>
                <c:pt idx="101">
                  <c:v>121.56270714473665</c:v>
                </c:pt>
                <c:pt idx="102">
                  <c:v>118.1469796028348</c:v>
                </c:pt>
                <c:pt idx="103">
                  <c:v>114.09824319724829</c:v>
                </c:pt>
                <c:pt idx="104">
                  <c:v>109.35471432275803</c:v>
                </c:pt>
                <c:pt idx="105">
                  <c:v>103.82668600390426</c:v>
                </c:pt>
                <c:pt idx="106">
                  <c:v>97.378815143130538</c:v>
                </c:pt>
                <c:pt idx="108">
                  <c:v>149.79385093991235</c:v>
                </c:pt>
                <c:pt idx="109">
                  <c:v>149.06718208342153</c:v>
                </c:pt>
                <c:pt idx="110">
                  <c:v>147.81014669876325</c:v>
                </c:pt>
                <c:pt idx="111">
                  <c:v>146.01078456364246</c:v>
                </c:pt>
                <c:pt idx="112">
                  <c:v>143.65081866411217</c:v>
                </c:pt>
                <c:pt idx="113">
                  <c:v>140.7040362694818</c:v>
                </c:pt>
                <c:pt idx="114">
                  <c:v>137.13372268578655</c:v>
                </c:pt>
                <c:pt idx="115">
                  <c:v>132.88857766511055</c:v>
                </c:pt>
                <c:pt idx="116">
                  <c:v>127.89603757564559</c:v>
                </c:pt>
                <c:pt idx="117">
                  <c:v>122.05084501374463</c:v>
                </c:pt>
                <c:pt idx="118">
                  <c:v>115.19417384970656</c:v>
                </c:pt>
                <c:pt idx="120">
                  <c:v>170.28661633629784</c:v>
                </c:pt>
                <c:pt idx="121">
                  <c:v>169.53423604155191</c:v>
                </c:pt>
                <c:pt idx="122">
                  <c:v>168.23194795654604</c:v>
                </c:pt>
                <c:pt idx="123">
                  <c:v>166.36608328337149</c:v>
                </c:pt>
                <c:pt idx="124">
                  <c:v>163.91577266126959</c:v>
                </c:pt>
                <c:pt idx="125">
                  <c:v>160.85111614004174</c:v>
                </c:pt>
                <c:pt idx="126">
                  <c:v>157.13027717816377</c:v>
                </c:pt>
                <c:pt idx="127">
                  <c:v>152.69484816990732</c:v>
                </c:pt>
                <c:pt idx="128">
                  <c:v>147.46225143265039</c:v>
                </c:pt>
                <c:pt idx="129">
                  <c:v>141.31269037722382</c:v>
                </c:pt>
                <c:pt idx="130">
                  <c:v>134.06522782275229</c:v>
                </c:pt>
                <c:pt idx="132">
                  <c:v>191.77941978521196</c:v>
                </c:pt>
                <c:pt idx="133">
                  <c:v>191.00148356970195</c:v>
                </c:pt>
                <c:pt idx="134">
                  <c:v>189.65429035245901</c:v>
                </c:pt>
                <c:pt idx="135">
                  <c:v>187.72259341689156</c:v>
                </c:pt>
                <c:pt idx="136">
                  <c:v>185.18312421438449</c:v>
                </c:pt>
                <c:pt idx="137">
                  <c:v>182.00256079029154</c:v>
                </c:pt>
                <c:pt idx="138">
                  <c:v>178.13429697847542</c:v>
                </c:pt>
                <c:pt idx="139">
                  <c:v>173.51328040478899</c:v>
                </c:pt>
                <c:pt idx="140">
                  <c:v>168.04752951692006</c:v>
                </c:pt>
                <c:pt idx="141">
                  <c:v>161.60352778332435</c:v>
                </c:pt>
                <c:pt idx="142">
                  <c:v>153.97936200729248</c:v>
                </c:pt>
                <c:pt idx="144">
                  <c:v>214.27225263218747</c:v>
                </c:pt>
                <c:pt idx="145">
                  <c:v>213.46888072126649</c:v>
                </c:pt>
                <c:pt idx="146">
                  <c:v>212.07705138204201</c:v>
                </c:pt>
                <c:pt idx="147">
                  <c:v>210.08004177372223</c:v>
                </c:pt>
                <c:pt idx="148">
                  <c:v>207.45233525220095</c:v>
                </c:pt>
                <c:pt idx="149">
                  <c:v>204.15739645983524</c:v>
                </c:pt>
                <c:pt idx="150">
                  <c:v>200.14412862599229</c:v>
                </c:pt>
                <c:pt idx="151">
                  <c:v>195.34120434357436</c:v>
                </c:pt>
                <c:pt idx="152">
                  <c:v>189.64773126515252</c:v>
                </c:pt>
                <c:pt idx="153">
                  <c:v>182.91714382362537</c:v>
                </c:pt>
                <c:pt idx="154">
                  <c:v>174.92749764667545</c:v>
                </c:pt>
                <c:pt idx="156">
                  <c:v>237.76510866225053</c:v>
                </c:pt>
                <c:pt idx="157">
                  <c:v>236.93639591676254</c:v>
                </c:pt>
                <c:pt idx="158">
                  <c:v>235.5001429232754</c:v>
                </c:pt>
                <c:pt idx="159">
                  <c:v>233.43823156293939</c:v>
                </c:pt>
                <c:pt idx="160">
                  <c:v>230.72301749879881</c:v>
                </c:pt>
                <c:pt idx="161">
                  <c:v>227.31491896865148</c:v>
                </c:pt>
                <c:pt idx="162">
                  <c:v>223.15857330149177</c:v>
                </c:pt>
                <c:pt idx="163">
                  <c:v>218.17667802537127</c:v>
                </c:pt>
                <c:pt idx="164">
                  <c:v>212.25983364587816</c:v>
                </c:pt>
                <c:pt idx="165">
                  <c:v>205.24898078006751</c:v>
                </c:pt>
                <c:pt idx="166">
                  <c:v>196.90293613585894</c:v>
                </c:pt>
                <c:pt idx="168">
                  <c:v>262.25798329695914</c:v>
                </c:pt>
                <c:pt idx="169">
                  <c:v>261.40400587944879</c:v>
                </c:pt>
                <c:pt idx="170">
                  <c:v>259.92349996518112</c:v>
                </c:pt>
                <c:pt idx="171">
                  <c:v>257.79701743174985</c:v>
                </c:pt>
                <c:pt idx="172">
                  <c:v>254.99488374002652</c:v>
                </c:pt>
                <c:pt idx="173">
                  <c:v>251.47460647320642</c:v>
                </c:pt>
                <c:pt idx="174">
                  <c:v>247.17674063811387</c:v>
                </c:pt>
                <c:pt idx="175">
                  <c:v>242.01825529337023</c:v>
                </c:pt>
                <c:pt idx="176">
                  <c:v>235.88157813066076</c:v>
                </c:pt>
                <c:pt idx="177">
                  <c:v>228.59561998751343</c:v>
                </c:pt>
                <c:pt idx="178">
                  <c:v>219.90062798693964</c:v>
                </c:pt>
              </c:numCache>
            </c:numRef>
          </c:xVal>
          <c:yVal>
            <c:numRef>
              <c:f>Cmp_elliptical!$L$5:$L$183</c:f>
              <c:numCache>
                <c:formatCode>0.000</c:formatCode>
                <c:ptCount val="179"/>
                <c:pt idx="0">
                  <c:v>0.45454545454545442</c:v>
                </c:pt>
                <c:pt idx="1">
                  <c:v>0.48306995738636349</c:v>
                </c:pt>
                <c:pt idx="2">
                  <c:v>0.50727982954545436</c:v>
                </c:pt>
                <c:pt idx="3">
                  <c:v>0.5271750710227272</c:v>
                </c:pt>
                <c:pt idx="4">
                  <c:v>0.54275568181818168</c:v>
                </c:pt>
                <c:pt idx="5">
                  <c:v>0.55402166193181801</c:v>
                </c:pt>
                <c:pt idx="6">
                  <c:v>0.5609730113636362</c:v>
                </c:pt>
                <c:pt idx="7">
                  <c:v>0.56360973011363624</c:v>
                </c:pt>
                <c:pt idx="8">
                  <c:v>0.56193181818181814</c:v>
                </c:pt>
                <c:pt idx="9">
                  <c:v>0.55593927556818168</c:v>
                </c:pt>
                <c:pt idx="10">
                  <c:v>0.54563210227272718</c:v>
                </c:pt>
                <c:pt idx="12">
                  <c:v>0.53181818181818163</c:v>
                </c:pt>
                <c:pt idx="13">
                  <c:v>0.56034268465909076</c:v>
                </c:pt>
                <c:pt idx="14">
                  <c:v>0.58455255681818163</c:v>
                </c:pt>
                <c:pt idx="15">
                  <c:v>0.60444779829545447</c:v>
                </c:pt>
                <c:pt idx="16">
                  <c:v>0.62002840909090895</c:v>
                </c:pt>
                <c:pt idx="17">
                  <c:v>0.63129438920454528</c:v>
                </c:pt>
                <c:pt idx="18">
                  <c:v>0.63824573863636347</c:v>
                </c:pt>
                <c:pt idx="19">
                  <c:v>0.64088245738636351</c:v>
                </c:pt>
                <c:pt idx="20">
                  <c:v>0.6392045454545453</c:v>
                </c:pt>
                <c:pt idx="21">
                  <c:v>0.63321200284090895</c:v>
                </c:pt>
                <c:pt idx="22">
                  <c:v>0.62290482954545445</c:v>
                </c:pt>
                <c:pt idx="24">
                  <c:v>0.59999999999999987</c:v>
                </c:pt>
                <c:pt idx="25">
                  <c:v>0.62852450284090899</c:v>
                </c:pt>
                <c:pt idx="26">
                  <c:v>0.65273437499999987</c:v>
                </c:pt>
                <c:pt idx="27">
                  <c:v>0.6726296164772726</c:v>
                </c:pt>
                <c:pt idx="28">
                  <c:v>0.68821022727272718</c:v>
                </c:pt>
                <c:pt idx="29">
                  <c:v>0.69947620738636351</c:v>
                </c:pt>
                <c:pt idx="30">
                  <c:v>0.7064275568181817</c:v>
                </c:pt>
                <c:pt idx="31">
                  <c:v>0.70906427556818175</c:v>
                </c:pt>
                <c:pt idx="32">
                  <c:v>0.70738636363636354</c:v>
                </c:pt>
                <c:pt idx="33">
                  <c:v>0.70139382102272718</c:v>
                </c:pt>
                <c:pt idx="34">
                  <c:v>0.69108664772727268</c:v>
                </c:pt>
                <c:pt idx="36">
                  <c:v>0.65909090909090906</c:v>
                </c:pt>
                <c:pt idx="37">
                  <c:v>0.68761541193181819</c:v>
                </c:pt>
                <c:pt idx="38">
                  <c:v>0.71182528409090906</c:v>
                </c:pt>
                <c:pt idx="39">
                  <c:v>0.73172052556818179</c:v>
                </c:pt>
                <c:pt idx="40">
                  <c:v>0.74730113636363638</c:v>
                </c:pt>
                <c:pt idx="41">
                  <c:v>0.7585671164772726</c:v>
                </c:pt>
                <c:pt idx="42">
                  <c:v>0.76551846590909089</c:v>
                </c:pt>
                <c:pt idx="43">
                  <c:v>0.76815518465909083</c:v>
                </c:pt>
                <c:pt idx="44">
                  <c:v>0.76647727272727273</c:v>
                </c:pt>
                <c:pt idx="45">
                  <c:v>0.76048473011363638</c:v>
                </c:pt>
                <c:pt idx="46">
                  <c:v>0.75017755681818177</c:v>
                </c:pt>
                <c:pt idx="48">
                  <c:v>0.70909090909090899</c:v>
                </c:pt>
                <c:pt idx="49">
                  <c:v>0.73761541193181812</c:v>
                </c:pt>
                <c:pt idx="50">
                  <c:v>0.76182528409090899</c:v>
                </c:pt>
                <c:pt idx="51">
                  <c:v>0.78172052556818172</c:v>
                </c:pt>
                <c:pt idx="52">
                  <c:v>0.79730113636363631</c:v>
                </c:pt>
                <c:pt idx="53">
                  <c:v>0.80856711647727253</c:v>
                </c:pt>
                <c:pt idx="54">
                  <c:v>0.81551846590909083</c:v>
                </c:pt>
                <c:pt idx="55">
                  <c:v>0.81815518465909087</c:v>
                </c:pt>
                <c:pt idx="56">
                  <c:v>0.81647727272727266</c:v>
                </c:pt>
                <c:pt idx="57">
                  <c:v>0.81048473011363631</c:v>
                </c:pt>
                <c:pt idx="58">
                  <c:v>0.8001775568181817</c:v>
                </c:pt>
                <c:pt idx="60">
                  <c:v>0.74999999999999989</c:v>
                </c:pt>
                <c:pt idx="61">
                  <c:v>0.77852450284090891</c:v>
                </c:pt>
                <c:pt idx="62">
                  <c:v>0.80273437499999978</c:v>
                </c:pt>
                <c:pt idx="63">
                  <c:v>0.82262961647727262</c:v>
                </c:pt>
                <c:pt idx="64">
                  <c:v>0.83821022727272709</c:v>
                </c:pt>
                <c:pt idx="65">
                  <c:v>0.84947620738636342</c:v>
                </c:pt>
                <c:pt idx="66">
                  <c:v>0.85642755681818161</c:v>
                </c:pt>
                <c:pt idx="67">
                  <c:v>0.85906427556818166</c:v>
                </c:pt>
                <c:pt idx="68">
                  <c:v>0.85738636363636345</c:v>
                </c:pt>
                <c:pt idx="69">
                  <c:v>0.85139382102272709</c:v>
                </c:pt>
                <c:pt idx="70">
                  <c:v>0.8410866477272726</c:v>
                </c:pt>
                <c:pt idx="72">
                  <c:v>0.78181818181818163</c:v>
                </c:pt>
                <c:pt idx="73">
                  <c:v>0.81034268465909076</c:v>
                </c:pt>
                <c:pt idx="74">
                  <c:v>0.83455255681818163</c:v>
                </c:pt>
                <c:pt idx="75">
                  <c:v>0.85444779829545436</c:v>
                </c:pt>
                <c:pt idx="76">
                  <c:v>0.87002840909090895</c:v>
                </c:pt>
                <c:pt idx="77">
                  <c:v>0.88129438920454528</c:v>
                </c:pt>
                <c:pt idx="78">
                  <c:v>0.88824573863636347</c:v>
                </c:pt>
                <c:pt idx="79">
                  <c:v>0.89088245738636351</c:v>
                </c:pt>
                <c:pt idx="80">
                  <c:v>0.8892045454545453</c:v>
                </c:pt>
                <c:pt idx="81">
                  <c:v>0.88321200284090895</c:v>
                </c:pt>
                <c:pt idx="82">
                  <c:v>0.87290482954545445</c:v>
                </c:pt>
                <c:pt idx="84">
                  <c:v>0.80454545454545445</c:v>
                </c:pt>
                <c:pt idx="85">
                  <c:v>0.83306995738636347</c:v>
                </c:pt>
                <c:pt idx="86">
                  <c:v>0.85727982954545445</c:v>
                </c:pt>
                <c:pt idx="87">
                  <c:v>0.87717507102272718</c:v>
                </c:pt>
                <c:pt idx="88">
                  <c:v>0.89275568181818166</c:v>
                </c:pt>
                <c:pt idx="89">
                  <c:v>0.90402166193181799</c:v>
                </c:pt>
                <c:pt idx="90">
                  <c:v>0.91097301136363629</c:v>
                </c:pt>
                <c:pt idx="91">
                  <c:v>0.91360973011363622</c:v>
                </c:pt>
                <c:pt idx="92">
                  <c:v>0.91193181818181801</c:v>
                </c:pt>
                <c:pt idx="93">
                  <c:v>0.90593927556818177</c:v>
                </c:pt>
                <c:pt idx="94">
                  <c:v>0.89563210227272716</c:v>
                </c:pt>
                <c:pt idx="96">
                  <c:v>0.81818181818181801</c:v>
                </c:pt>
                <c:pt idx="97">
                  <c:v>0.84670632102272703</c:v>
                </c:pt>
                <c:pt idx="98">
                  <c:v>0.8709161931818179</c:v>
                </c:pt>
                <c:pt idx="99">
                  <c:v>0.89081143465909074</c:v>
                </c:pt>
                <c:pt idx="100">
                  <c:v>0.90639204545454521</c:v>
                </c:pt>
                <c:pt idx="101">
                  <c:v>0.91765802556818166</c:v>
                </c:pt>
                <c:pt idx="102">
                  <c:v>0.92460937499999973</c:v>
                </c:pt>
                <c:pt idx="103">
                  <c:v>0.92724609374999978</c:v>
                </c:pt>
                <c:pt idx="104">
                  <c:v>0.92556818181818157</c:v>
                </c:pt>
                <c:pt idx="105">
                  <c:v>0.91957563920454521</c:v>
                </c:pt>
                <c:pt idx="106">
                  <c:v>0.90926846590909072</c:v>
                </c:pt>
                <c:pt idx="108">
                  <c:v>0.82272727272727264</c:v>
                </c:pt>
                <c:pt idx="109">
                  <c:v>0.85125177556818166</c:v>
                </c:pt>
                <c:pt idx="110">
                  <c:v>0.87546164772727264</c:v>
                </c:pt>
                <c:pt idx="111">
                  <c:v>0.89535688920454537</c:v>
                </c:pt>
                <c:pt idx="112">
                  <c:v>0.91093749999999996</c:v>
                </c:pt>
                <c:pt idx="113">
                  <c:v>0.92220348011363629</c:v>
                </c:pt>
                <c:pt idx="114">
                  <c:v>0.92915482954545447</c:v>
                </c:pt>
                <c:pt idx="115">
                  <c:v>0.93179154829545441</c:v>
                </c:pt>
                <c:pt idx="116">
                  <c:v>0.9301136363636362</c:v>
                </c:pt>
                <c:pt idx="117">
                  <c:v>0.92412109374999984</c:v>
                </c:pt>
                <c:pt idx="118">
                  <c:v>0.91381392045454535</c:v>
                </c:pt>
                <c:pt idx="120">
                  <c:v>0.81818181818181812</c:v>
                </c:pt>
                <c:pt idx="121">
                  <c:v>0.84670632102272725</c:v>
                </c:pt>
                <c:pt idx="122">
                  <c:v>0.87091619318181812</c:v>
                </c:pt>
                <c:pt idx="123">
                  <c:v>0.89081143465909096</c:v>
                </c:pt>
                <c:pt idx="124">
                  <c:v>0.90639204545454544</c:v>
                </c:pt>
                <c:pt idx="125">
                  <c:v>0.91765802556818188</c:v>
                </c:pt>
                <c:pt idx="126">
                  <c:v>0.92460937499999996</c:v>
                </c:pt>
                <c:pt idx="127">
                  <c:v>0.92724609375</c:v>
                </c:pt>
                <c:pt idx="128">
                  <c:v>0.92556818181818179</c:v>
                </c:pt>
                <c:pt idx="129">
                  <c:v>0.91957563920454533</c:v>
                </c:pt>
                <c:pt idx="130">
                  <c:v>0.90926846590909094</c:v>
                </c:pt>
                <c:pt idx="132">
                  <c:v>0.80454545454545445</c:v>
                </c:pt>
                <c:pt idx="133">
                  <c:v>0.83306995738636347</c:v>
                </c:pt>
                <c:pt idx="134">
                  <c:v>0.85727982954545445</c:v>
                </c:pt>
                <c:pt idx="135">
                  <c:v>0.87717507102272718</c:v>
                </c:pt>
                <c:pt idx="136">
                  <c:v>0.89275568181818166</c:v>
                </c:pt>
                <c:pt idx="137">
                  <c:v>0.90402166193181799</c:v>
                </c:pt>
                <c:pt idx="138">
                  <c:v>0.91097301136363629</c:v>
                </c:pt>
                <c:pt idx="139">
                  <c:v>0.91360973011363622</c:v>
                </c:pt>
                <c:pt idx="140">
                  <c:v>0.91193181818181801</c:v>
                </c:pt>
                <c:pt idx="141">
                  <c:v>0.90593927556818177</c:v>
                </c:pt>
                <c:pt idx="142">
                  <c:v>0.89563210227272716</c:v>
                </c:pt>
                <c:pt idx="144">
                  <c:v>0.78181818181818163</c:v>
                </c:pt>
                <c:pt idx="145">
                  <c:v>0.81034268465909076</c:v>
                </c:pt>
                <c:pt idx="146">
                  <c:v>0.83455255681818163</c:v>
                </c:pt>
                <c:pt idx="147">
                  <c:v>0.85444779829545436</c:v>
                </c:pt>
                <c:pt idx="148">
                  <c:v>0.87002840909090895</c:v>
                </c:pt>
                <c:pt idx="149">
                  <c:v>0.88129438920454528</c:v>
                </c:pt>
                <c:pt idx="150">
                  <c:v>0.88824573863636347</c:v>
                </c:pt>
                <c:pt idx="151">
                  <c:v>0.89088245738636351</c:v>
                </c:pt>
                <c:pt idx="152">
                  <c:v>0.8892045454545453</c:v>
                </c:pt>
                <c:pt idx="153">
                  <c:v>0.88321200284090895</c:v>
                </c:pt>
                <c:pt idx="154">
                  <c:v>0.87290482954545445</c:v>
                </c:pt>
                <c:pt idx="156">
                  <c:v>0.74999999999999989</c:v>
                </c:pt>
                <c:pt idx="157">
                  <c:v>0.77852450284090891</c:v>
                </c:pt>
                <c:pt idx="158">
                  <c:v>0.80273437499999978</c:v>
                </c:pt>
                <c:pt idx="159">
                  <c:v>0.82262961647727262</c:v>
                </c:pt>
                <c:pt idx="160">
                  <c:v>0.83821022727272709</c:v>
                </c:pt>
                <c:pt idx="161">
                  <c:v>0.84947620738636342</c:v>
                </c:pt>
                <c:pt idx="162">
                  <c:v>0.85642755681818161</c:v>
                </c:pt>
                <c:pt idx="163">
                  <c:v>0.85906427556818166</c:v>
                </c:pt>
                <c:pt idx="164">
                  <c:v>0.85738636363636345</c:v>
                </c:pt>
                <c:pt idx="165">
                  <c:v>0.85139382102272709</c:v>
                </c:pt>
                <c:pt idx="166">
                  <c:v>0.8410866477272726</c:v>
                </c:pt>
                <c:pt idx="168">
                  <c:v>0.70909090909090888</c:v>
                </c:pt>
                <c:pt idx="169">
                  <c:v>0.73761541193181801</c:v>
                </c:pt>
                <c:pt idx="170">
                  <c:v>0.76182528409090888</c:v>
                </c:pt>
                <c:pt idx="171">
                  <c:v>0.78172052556818161</c:v>
                </c:pt>
                <c:pt idx="172">
                  <c:v>0.7973011363636362</c:v>
                </c:pt>
                <c:pt idx="173">
                  <c:v>0.80856711647727253</c:v>
                </c:pt>
                <c:pt idx="174">
                  <c:v>0.81551846590909072</c:v>
                </c:pt>
                <c:pt idx="175">
                  <c:v>0.81815518465909076</c:v>
                </c:pt>
                <c:pt idx="176">
                  <c:v>0.81647727272727255</c:v>
                </c:pt>
                <c:pt idx="177">
                  <c:v>0.8104847301136362</c:v>
                </c:pt>
                <c:pt idx="178">
                  <c:v>0.80017755681818159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412080"/>
        <c:axId val="470408944"/>
      </c:scatterChart>
      <c:valAx>
        <c:axId val="47041208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ja-JP"/>
          </a:p>
        </c:txPr>
        <c:crossAx val="470408944"/>
        <c:crosses val="autoZero"/>
        <c:crossBetween val="midCat"/>
      </c:valAx>
      <c:valAx>
        <c:axId val="47040894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ja-JP"/>
          </a:p>
        </c:txPr>
        <c:crossAx val="47041208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Trb_exponential!$I$5:$I$168</c:f>
              <c:numCache>
                <c:formatCode>0.00</c:formatCode>
                <c:ptCount val="16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2">
                  <c:v>0.30000000000000004</c:v>
                </c:pt>
                <c:pt idx="23">
                  <c:v>0.30000000000000004</c:v>
                </c:pt>
                <c:pt idx="24">
                  <c:v>0.30000000000000004</c:v>
                </c:pt>
                <c:pt idx="25">
                  <c:v>0.30000000000000004</c:v>
                </c:pt>
                <c:pt idx="26">
                  <c:v>0.30000000000000004</c:v>
                </c:pt>
                <c:pt idx="27">
                  <c:v>0.30000000000000004</c:v>
                </c:pt>
                <c:pt idx="28">
                  <c:v>0.30000000000000004</c:v>
                </c:pt>
                <c:pt idx="29">
                  <c:v>0.30000000000000004</c:v>
                </c:pt>
                <c:pt idx="30">
                  <c:v>0.30000000000000004</c:v>
                </c:pt>
                <c:pt idx="31">
                  <c:v>0.30000000000000004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0.7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0.7</c:v>
                </c:pt>
                <c:pt idx="75">
                  <c:v>0.7</c:v>
                </c:pt>
                <c:pt idx="77">
                  <c:v>0.79999999999999993</c:v>
                </c:pt>
                <c:pt idx="78">
                  <c:v>0.79999999999999993</c:v>
                </c:pt>
                <c:pt idx="79">
                  <c:v>0.79999999999999993</c:v>
                </c:pt>
                <c:pt idx="80">
                  <c:v>0.79999999999999993</c:v>
                </c:pt>
                <c:pt idx="81">
                  <c:v>0.79999999999999993</c:v>
                </c:pt>
                <c:pt idx="82">
                  <c:v>0.79999999999999993</c:v>
                </c:pt>
                <c:pt idx="83">
                  <c:v>0.79999999999999993</c:v>
                </c:pt>
                <c:pt idx="84">
                  <c:v>0.79999999999999993</c:v>
                </c:pt>
                <c:pt idx="85">
                  <c:v>0.79999999999999993</c:v>
                </c:pt>
                <c:pt idx="86">
                  <c:v>0.79999999999999993</c:v>
                </c:pt>
                <c:pt idx="88">
                  <c:v>0.89999999999999991</c:v>
                </c:pt>
                <c:pt idx="89">
                  <c:v>0.89999999999999991</c:v>
                </c:pt>
                <c:pt idx="90">
                  <c:v>0.89999999999999991</c:v>
                </c:pt>
                <c:pt idx="91">
                  <c:v>0.89999999999999991</c:v>
                </c:pt>
                <c:pt idx="92">
                  <c:v>0.89999999999999991</c:v>
                </c:pt>
                <c:pt idx="93">
                  <c:v>0.89999999999999991</c:v>
                </c:pt>
                <c:pt idx="94">
                  <c:v>0.89999999999999991</c:v>
                </c:pt>
                <c:pt idx="95">
                  <c:v>0.89999999999999991</c:v>
                </c:pt>
                <c:pt idx="96">
                  <c:v>0.89999999999999991</c:v>
                </c:pt>
                <c:pt idx="97">
                  <c:v>0.89999999999999991</c:v>
                </c:pt>
                <c:pt idx="99">
                  <c:v>0.99999999999999989</c:v>
                </c:pt>
                <c:pt idx="100">
                  <c:v>0.99999999999999989</c:v>
                </c:pt>
                <c:pt idx="101">
                  <c:v>0.99999999999999989</c:v>
                </c:pt>
                <c:pt idx="102">
                  <c:v>0.99999999999999989</c:v>
                </c:pt>
                <c:pt idx="103">
                  <c:v>0.99999999999999989</c:v>
                </c:pt>
                <c:pt idx="104">
                  <c:v>0.99999999999999989</c:v>
                </c:pt>
                <c:pt idx="105">
                  <c:v>0.99999999999999989</c:v>
                </c:pt>
                <c:pt idx="106">
                  <c:v>0.99999999999999989</c:v>
                </c:pt>
                <c:pt idx="107">
                  <c:v>0.99999999999999989</c:v>
                </c:pt>
                <c:pt idx="108">
                  <c:v>0.99999999999999989</c:v>
                </c:pt>
                <c:pt idx="110">
                  <c:v>1.0999999999999999</c:v>
                </c:pt>
                <c:pt idx="111">
                  <c:v>1.0999999999999999</c:v>
                </c:pt>
                <c:pt idx="112">
                  <c:v>1.0999999999999999</c:v>
                </c:pt>
                <c:pt idx="113">
                  <c:v>1.0999999999999999</c:v>
                </c:pt>
                <c:pt idx="114">
                  <c:v>1.0999999999999999</c:v>
                </c:pt>
                <c:pt idx="115">
                  <c:v>1.0999999999999999</c:v>
                </c:pt>
                <c:pt idx="116">
                  <c:v>1.0999999999999999</c:v>
                </c:pt>
                <c:pt idx="117">
                  <c:v>1.0999999999999999</c:v>
                </c:pt>
                <c:pt idx="118">
                  <c:v>1.0999999999999999</c:v>
                </c:pt>
                <c:pt idx="119">
                  <c:v>1.0999999999999999</c:v>
                </c:pt>
                <c:pt idx="121">
                  <c:v>1.2</c:v>
                </c:pt>
                <c:pt idx="122">
                  <c:v>1.2</c:v>
                </c:pt>
                <c:pt idx="123">
                  <c:v>1.2</c:v>
                </c:pt>
                <c:pt idx="124">
                  <c:v>1.2</c:v>
                </c:pt>
                <c:pt idx="125">
                  <c:v>1.2</c:v>
                </c:pt>
                <c:pt idx="126">
                  <c:v>1.2</c:v>
                </c:pt>
                <c:pt idx="127">
                  <c:v>1.2</c:v>
                </c:pt>
                <c:pt idx="128">
                  <c:v>1.2</c:v>
                </c:pt>
                <c:pt idx="129">
                  <c:v>1.2</c:v>
                </c:pt>
                <c:pt idx="130">
                  <c:v>1.2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3">
                  <c:v>1.4000000000000001</c:v>
                </c:pt>
                <c:pt idx="144">
                  <c:v>1.4000000000000001</c:v>
                </c:pt>
                <c:pt idx="145">
                  <c:v>1.4000000000000001</c:v>
                </c:pt>
                <c:pt idx="146">
                  <c:v>1.4000000000000001</c:v>
                </c:pt>
                <c:pt idx="147">
                  <c:v>1.4000000000000001</c:v>
                </c:pt>
                <c:pt idx="148">
                  <c:v>1.4000000000000001</c:v>
                </c:pt>
                <c:pt idx="149">
                  <c:v>1.4000000000000001</c:v>
                </c:pt>
                <c:pt idx="150">
                  <c:v>1.4000000000000001</c:v>
                </c:pt>
                <c:pt idx="151">
                  <c:v>1.4000000000000001</c:v>
                </c:pt>
                <c:pt idx="152">
                  <c:v>1.4000000000000001</c:v>
                </c:pt>
                <c:pt idx="154">
                  <c:v>1.5000000000000002</c:v>
                </c:pt>
                <c:pt idx="155">
                  <c:v>1.5000000000000002</c:v>
                </c:pt>
                <c:pt idx="156">
                  <c:v>1.5000000000000002</c:v>
                </c:pt>
                <c:pt idx="157">
                  <c:v>1.5000000000000002</c:v>
                </c:pt>
                <c:pt idx="158">
                  <c:v>1.5000000000000002</c:v>
                </c:pt>
                <c:pt idx="159">
                  <c:v>1.5000000000000002</c:v>
                </c:pt>
                <c:pt idx="160">
                  <c:v>1.5000000000000002</c:v>
                </c:pt>
                <c:pt idx="161">
                  <c:v>1.5000000000000002</c:v>
                </c:pt>
                <c:pt idx="162">
                  <c:v>1.5000000000000002</c:v>
                </c:pt>
                <c:pt idx="163">
                  <c:v>1.5000000000000002</c:v>
                </c:pt>
              </c:numCache>
            </c:numRef>
          </c:xVal>
          <c:yVal>
            <c:numRef>
              <c:f>Trb_exponential!$S$5:$S$168</c:f>
              <c:numCache>
                <c:formatCode>General</c:formatCode>
                <c:ptCount val="164"/>
                <c:pt idx="0">
                  <c:v>13.26</c:v>
                </c:pt>
                <c:pt idx="1">
                  <c:v>13.26</c:v>
                </c:pt>
                <c:pt idx="2">
                  <c:v>13.26</c:v>
                </c:pt>
                <c:pt idx="3">
                  <c:v>13.26</c:v>
                </c:pt>
                <c:pt idx="4">
                  <c:v>13.26</c:v>
                </c:pt>
                <c:pt idx="5">
                  <c:v>13.26</c:v>
                </c:pt>
                <c:pt idx="6">
                  <c:v>13.26</c:v>
                </c:pt>
                <c:pt idx="7">
                  <c:v>13.26</c:v>
                </c:pt>
                <c:pt idx="8">
                  <c:v>13.26</c:v>
                </c:pt>
                <c:pt idx="9">
                  <c:v>13.26</c:v>
                </c:pt>
                <c:pt idx="11">
                  <c:v>13.94</c:v>
                </c:pt>
                <c:pt idx="12">
                  <c:v>13.94</c:v>
                </c:pt>
                <c:pt idx="13">
                  <c:v>13.94</c:v>
                </c:pt>
                <c:pt idx="14">
                  <c:v>13.94</c:v>
                </c:pt>
                <c:pt idx="15">
                  <c:v>13.94</c:v>
                </c:pt>
                <c:pt idx="16">
                  <c:v>13.94</c:v>
                </c:pt>
                <c:pt idx="17">
                  <c:v>13.94</c:v>
                </c:pt>
                <c:pt idx="18">
                  <c:v>13.94</c:v>
                </c:pt>
                <c:pt idx="19">
                  <c:v>13.94</c:v>
                </c:pt>
                <c:pt idx="20">
                  <c:v>13.94</c:v>
                </c:pt>
                <c:pt idx="22">
                  <c:v>14.540000000000001</c:v>
                </c:pt>
                <c:pt idx="23">
                  <c:v>14.540000000000001</c:v>
                </c:pt>
                <c:pt idx="24">
                  <c:v>14.540000000000001</c:v>
                </c:pt>
                <c:pt idx="25">
                  <c:v>14.540000000000001</c:v>
                </c:pt>
                <c:pt idx="26">
                  <c:v>14.540000000000001</c:v>
                </c:pt>
                <c:pt idx="27">
                  <c:v>14.540000000000001</c:v>
                </c:pt>
                <c:pt idx="28">
                  <c:v>14.540000000000001</c:v>
                </c:pt>
                <c:pt idx="29">
                  <c:v>14.540000000000001</c:v>
                </c:pt>
                <c:pt idx="30">
                  <c:v>14.540000000000001</c:v>
                </c:pt>
                <c:pt idx="31">
                  <c:v>14.540000000000001</c:v>
                </c:pt>
                <c:pt idx="33">
                  <c:v>15.06</c:v>
                </c:pt>
                <c:pt idx="34">
                  <c:v>15.06</c:v>
                </c:pt>
                <c:pt idx="35">
                  <c:v>15.06</c:v>
                </c:pt>
                <c:pt idx="36">
                  <c:v>15.06</c:v>
                </c:pt>
                <c:pt idx="37">
                  <c:v>15.06</c:v>
                </c:pt>
                <c:pt idx="38">
                  <c:v>15.06</c:v>
                </c:pt>
                <c:pt idx="39">
                  <c:v>15.06</c:v>
                </c:pt>
                <c:pt idx="40">
                  <c:v>15.06</c:v>
                </c:pt>
                <c:pt idx="41">
                  <c:v>15.06</c:v>
                </c:pt>
                <c:pt idx="42">
                  <c:v>15.06</c:v>
                </c:pt>
                <c:pt idx="44">
                  <c:v>15.5</c:v>
                </c:pt>
                <c:pt idx="45">
                  <c:v>15.5</c:v>
                </c:pt>
                <c:pt idx="46">
                  <c:v>15.5</c:v>
                </c:pt>
                <c:pt idx="47">
                  <c:v>15.5</c:v>
                </c:pt>
                <c:pt idx="48">
                  <c:v>15.5</c:v>
                </c:pt>
                <c:pt idx="49">
                  <c:v>15.5</c:v>
                </c:pt>
                <c:pt idx="50">
                  <c:v>15.5</c:v>
                </c:pt>
                <c:pt idx="51">
                  <c:v>15.5</c:v>
                </c:pt>
                <c:pt idx="52">
                  <c:v>15.5</c:v>
                </c:pt>
                <c:pt idx="53">
                  <c:v>15.5</c:v>
                </c:pt>
                <c:pt idx="55">
                  <c:v>15.86</c:v>
                </c:pt>
                <c:pt idx="56">
                  <c:v>15.86</c:v>
                </c:pt>
                <c:pt idx="57">
                  <c:v>15.86</c:v>
                </c:pt>
                <c:pt idx="58">
                  <c:v>15.86</c:v>
                </c:pt>
                <c:pt idx="59">
                  <c:v>15.86</c:v>
                </c:pt>
                <c:pt idx="60">
                  <c:v>15.86</c:v>
                </c:pt>
                <c:pt idx="61">
                  <c:v>15.86</c:v>
                </c:pt>
                <c:pt idx="62">
                  <c:v>15.86</c:v>
                </c:pt>
                <c:pt idx="63">
                  <c:v>15.86</c:v>
                </c:pt>
                <c:pt idx="64">
                  <c:v>15.86</c:v>
                </c:pt>
                <c:pt idx="66">
                  <c:v>16.14</c:v>
                </c:pt>
                <c:pt idx="67">
                  <c:v>16.14</c:v>
                </c:pt>
                <c:pt idx="68">
                  <c:v>16.14</c:v>
                </c:pt>
                <c:pt idx="69">
                  <c:v>16.14</c:v>
                </c:pt>
                <c:pt idx="70">
                  <c:v>16.14</c:v>
                </c:pt>
                <c:pt idx="71">
                  <c:v>16.14</c:v>
                </c:pt>
                <c:pt idx="72">
                  <c:v>16.14</c:v>
                </c:pt>
                <c:pt idx="73">
                  <c:v>16.14</c:v>
                </c:pt>
                <c:pt idx="74">
                  <c:v>16.14</c:v>
                </c:pt>
                <c:pt idx="75">
                  <c:v>16.14</c:v>
                </c:pt>
                <c:pt idx="77">
                  <c:v>16.34</c:v>
                </c:pt>
                <c:pt idx="78">
                  <c:v>16.34</c:v>
                </c:pt>
                <c:pt idx="79">
                  <c:v>16.34</c:v>
                </c:pt>
                <c:pt idx="80">
                  <c:v>16.34</c:v>
                </c:pt>
                <c:pt idx="81">
                  <c:v>16.34</c:v>
                </c:pt>
                <c:pt idx="82">
                  <c:v>16.34</c:v>
                </c:pt>
                <c:pt idx="83">
                  <c:v>16.34</c:v>
                </c:pt>
                <c:pt idx="84">
                  <c:v>16.34</c:v>
                </c:pt>
                <c:pt idx="85">
                  <c:v>16.34</c:v>
                </c:pt>
                <c:pt idx="86">
                  <c:v>16.34</c:v>
                </c:pt>
                <c:pt idx="88">
                  <c:v>16.46</c:v>
                </c:pt>
                <c:pt idx="89">
                  <c:v>16.46</c:v>
                </c:pt>
                <c:pt idx="90">
                  <c:v>16.46</c:v>
                </c:pt>
                <c:pt idx="91">
                  <c:v>16.46</c:v>
                </c:pt>
                <c:pt idx="92">
                  <c:v>16.46</c:v>
                </c:pt>
                <c:pt idx="93">
                  <c:v>16.46</c:v>
                </c:pt>
                <c:pt idx="94">
                  <c:v>16.46</c:v>
                </c:pt>
                <c:pt idx="95">
                  <c:v>16.46</c:v>
                </c:pt>
                <c:pt idx="96">
                  <c:v>16.46</c:v>
                </c:pt>
                <c:pt idx="97">
                  <c:v>16.46</c:v>
                </c:pt>
                <c:pt idx="99">
                  <c:v>16.5</c:v>
                </c:pt>
                <c:pt idx="100">
                  <c:v>16.5</c:v>
                </c:pt>
                <c:pt idx="101">
                  <c:v>16.5</c:v>
                </c:pt>
                <c:pt idx="102">
                  <c:v>16.5</c:v>
                </c:pt>
                <c:pt idx="103">
                  <c:v>16.5</c:v>
                </c:pt>
                <c:pt idx="104">
                  <c:v>16.5</c:v>
                </c:pt>
                <c:pt idx="105">
                  <c:v>16.5</c:v>
                </c:pt>
                <c:pt idx="106">
                  <c:v>16.5</c:v>
                </c:pt>
                <c:pt idx="107">
                  <c:v>16.5</c:v>
                </c:pt>
                <c:pt idx="108">
                  <c:v>16.5</c:v>
                </c:pt>
                <c:pt idx="110">
                  <c:v>16.46</c:v>
                </c:pt>
                <c:pt idx="111">
                  <c:v>16.46</c:v>
                </c:pt>
                <c:pt idx="112">
                  <c:v>16.46</c:v>
                </c:pt>
                <c:pt idx="113">
                  <c:v>16.46</c:v>
                </c:pt>
                <c:pt idx="114">
                  <c:v>16.46</c:v>
                </c:pt>
                <c:pt idx="115">
                  <c:v>16.46</c:v>
                </c:pt>
                <c:pt idx="116">
                  <c:v>16.46</c:v>
                </c:pt>
                <c:pt idx="117">
                  <c:v>16.46</c:v>
                </c:pt>
                <c:pt idx="118">
                  <c:v>16.46</c:v>
                </c:pt>
                <c:pt idx="119">
                  <c:v>16.46</c:v>
                </c:pt>
                <c:pt idx="121">
                  <c:v>16.34</c:v>
                </c:pt>
                <c:pt idx="122">
                  <c:v>16.34</c:v>
                </c:pt>
                <c:pt idx="123">
                  <c:v>16.34</c:v>
                </c:pt>
                <c:pt idx="124">
                  <c:v>16.34</c:v>
                </c:pt>
                <c:pt idx="125">
                  <c:v>16.34</c:v>
                </c:pt>
                <c:pt idx="126">
                  <c:v>16.34</c:v>
                </c:pt>
                <c:pt idx="127">
                  <c:v>16.34</c:v>
                </c:pt>
                <c:pt idx="128">
                  <c:v>16.34</c:v>
                </c:pt>
                <c:pt idx="129">
                  <c:v>16.34</c:v>
                </c:pt>
                <c:pt idx="130">
                  <c:v>16.34</c:v>
                </c:pt>
                <c:pt idx="132">
                  <c:v>16.14</c:v>
                </c:pt>
                <c:pt idx="133">
                  <c:v>16.14</c:v>
                </c:pt>
                <c:pt idx="134">
                  <c:v>16.14</c:v>
                </c:pt>
                <c:pt idx="135">
                  <c:v>16.14</c:v>
                </c:pt>
                <c:pt idx="136">
                  <c:v>16.14</c:v>
                </c:pt>
                <c:pt idx="137">
                  <c:v>16.14</c:v>
                </c:pt>
                <c:pt idx="138">
                  <c:v>16.14</c:v>
                </c:pt>
                <c:pt idx="139">
                  <c:v>16.14</c:v>
                </c:pt>
                <c:pt idx="140">
                  <c:v>16.14</c:v>
                </c:pt>
                <c:pt idx="141">
                  <c:v>16.14</c:v>
                </c:pt>
                <c:pt idx="143">
                  <c:v>15.86</c:v>
                </c:pt>
                <c:pt idx="144">
                  <c:v>15.86</c:v>
                </c:pt>
                <c:pt idx="145">
                  <c:v>15.86</c:v>
                </c:pt>
                <c:pt idx="146">
                  <c:v>15.86</c:v>
                </c:pt>
                <c:pt idx="147">
                  <c:v>15.86</c:v>
                </c:pt>
                <c:pt idx="148">
                  <c:v>15.86</c:v>
                </c:pt>
                <c:pt idx="149">
                  <c:v>15.86</c:v>
                </c:pt>
                <c:pt idx="150">
                  <c:v>15.86</c:v>
                </c:pt>
                <c:pt idx="151">
                  <c:v>15.86</c:v>
                </c:pt>
                <c:pt idx="152">
                  <c:v>15.86</c:v>
                </c:pt>
                <c:pt idx="154">
                  <c:v>15.5</c:v>
                </c:pt>
                <c:pt idx="155">
                  <c:v>15.5</c:v>
                </c:pt>
                <c:pt idx="156">
                  <c:v>15.5</c:v>
                </c:pt>
                <c:pt idx="157">
                  <c:v>15.5</c:v>
                </c:pt>
                <c:pt idx="158">
                  <c:v>15.5</c:v>
                </c:pt>
                <c:pt idx="159">
                  <c:v>15.5</c:v>
                </c:pt>
                <c:pt idx="160">
                  <c:v>15.5</c:v>
                </c:pt>
                <c:pt idx="161">
                  <c:v>15.5</c:v>
                </c:pt>
                <c:pt idx="162">
                  <c:v>15.5</c:v>
                </c:pt>
                <c:pt idx="163">
                  <c:v>15.5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409336"/>
        <c:axId val="470408160"/>
      </c:scatterChart>
      <c:valAx>
        <c:axId val="47040933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ja-JP"/>
          </a:p>
        </c:txPr>
        <c:crossAx val="470408160"/>
        <c:crosses val="autoZero"/>
        <c:crossBetween val="midCat"/>
      </c:valAx>
      <c:valAx>
        <c:axId val="47040816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ja-JP"/>
          </a:p>
        </c:txPr>
        <c:crossAx val="4704093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Trb_exponential!$J$5:$J$168</c:f>
              <c:numCache>
                <c:formatCode>0.000</c:formatCode>
                <c:ptCount val="164"/>
                <c:pt idx="0">
                  <c:v>1</c:v>
                </c:pt>
                <c:pt idx="1">
                  <c:v>1.3</c:v>
                </c:pt>
                <c:pt idx="2">
                  <c:v>1.6900000000000002</c:v>
                </c:pt>
                <c:pt idx="3">
                  <c:v>2.1970000000000005</c:v>
                </c:pt>
                <c:pt idx="4">
                  <c:v>2.856100000000001</c:v>
                </c:pt>
                <c:pt idx="5">
                  <c:v>3.7129300000000014</c:v>
                </c:pt>
                <c:pt idx="6">
                  <c:v>4.8268090000000017</c:v>
                </c:pt>
                <c:pt idx="7">
                  <c:v>6.2748517000000028</c:v>
                </c:pt>
                <c:pt idx="8">
                  <c:v>8.1573072100000044</c:v>
                </c:pt>
                <c:pt idx="9">
                  <c:v>10.604499373000007</c:v>
                </c:pt>
                <c:pt idx="11">
                  <c:v>1</c:v>
                </c:pt>
                <c:pt idx="12">
                  <c:v>1.3</c:v>
                </c:pt>
                <c:pt idx="13">
                  <c:v>1.6900000000000002</c:v>
                </c:pt>
                <c:pt idx="14">
                  <c:v>2.1970000000000005</c:v>
                </c:pt>
                <c:pt idx="15">
                  <c:v>2.856100000000001</c:v>
                </c:pt>
                <c:pt idx="16">
                  <c:v>3.7129300000000014</c:v>
                </c:pt>
                <c:pt idx="17">
                  <c:v>4.8268090000000017</c:v>
                </c:pt>
                <c:pt idx="18">
                  <c:v>6.2748517000000028</c:v>
                </c:pt>
                <c:pt idx="19">
                  <c:v>8.1573072100000044</c:v>
                </c:pt>
                <c:pt idx="20">
                  <c:v>10.604499373000007</c:v>
                </c:pt>
                <c:pt idx="22">
                  <c:v>1</c:v>
                </c:pt>
                <c:pt idx="23">
                  <c:v>1.3</c:v>
                </c:pt>
                <c:pt idx="24">
                  <c:v>1.6900000000000002</c:v>
                </c:pt>
                <c:pt idx="25">
                  <c:v>2.1970000000000005</c:v>
                </c:pt>
                <c:pt idx="26">
                  <c:v>2.856100000000001</c:v>
                </c:pt>
                <c:pt idx="27">
                  <c:v>3.7129300000000014</c:v>
                </c:pt>
                <c:pt idx="28">
                  <c:v>4.8268090000000017</c:v>
                </c:pt>
                <c:pt idx="29">
                  <c:v>6.2748517000000028</c:v>
                </c:pt>
                <c:pt idx="30">
                  <c:v>8.1573072100000044</c:v>
                </c:pt>
                <c:pt idx="31">
                  <c:v>10.604499373000007</c:v>
                </c:pt>
                <c:pt idx="33">
                  <c:v>1</c:v>
                </c:pt>
                <c:pt idx="34">
                  <c:v>1.3</c:v>
                </c:pt>
                <c:pt idx="35">
                  <c:v>1.6900000000000002</c:v>
                </c:pt>
                <c:pt idx="36">
                  <c:v>2.1970000000000005</c:v>
                </c:pt>
                <c:pt idx="37">
                  <c:v>2.856100000000001</c:v>
                </c:pt>
                <c:pt idx="38">
                  <c:v>3.7129300000000014</c:v>
                </c:pt>
                <c:pt idx="39">
                  <c:v>4.8268090000000017</c:v>
                </c:pt>
                <c:pt idx="40">
                  <c:v>6.2748517000000028</c:v>
                </c:pt>
                <c:pt idx="41">
                  <c:v>8.1573072100000044</c:v>
                </c:pt>
                <c:pt idx="42">
                  <c:v>10.604499373000007</c:v>
                </c:pt>
                <c:pt idx="44">
                  <c:v>1</c:v>
                </c:pt>
                <c:pt idx="45">
                  <c:v>1.3</c:v>
                </c:pt>
                <c:pt idx="46">
                  <c:v>1.6900000000000002</c:v>
                </c:pt>
                <c:pt idx="47">
                  <c:v>2.1970000000000005</c:v>
                </c:pt>
                <c:pt idx="48">
                  <c:v>2.856100000000001</c:v>
                </c:pt>
                <c:pt idx="49">
                  <c:v>3.7129300000000014</c:v>
                </c:pt>
                <c:pt idx="50">
                  <c:v>4.8268090000000017</c:v>
                </c:pt>
                <c:pt idx="51">
                  <c:v>6.2748517000000028</c:v>
                </c:pt>
                <c:pt idx="52">
                  <c:v>8.1573072100000044</c:v>
                </c:pt>
                <c:pt idx="53">
                  <c:v>10.604499373000007</c:v>
                </c:pt>
                <c:pt idx="55">
                  <c:v>1</c:v>
                </c:pt>
                <c:pt idx="56">
                  <c:v>1.3</c:v>
                </c:pt>
                <c:pt idx="57">
                  <c:v>1.6900000000000002</c:v>
                </c:pt>
                <c:pt idx="58">
                  <c:v>2.1970000000000005</c:v>
                </c:pt>
                <c:pt idx="59">
                  <c:v>2.856100000000001</c:v>
                </c:pt>
                <c:pt idx="60">
                  <c:v>3.7129300000000014</c:v>
                </c:pt>
                <c:pt idx="61">
                  <c:v>4.8268090000000017</c:v>
                </c:pt>
                <c:pt idx="62">
                  <c:v>6.2748517000000028</c:v>
                </c:pt>
                <c:pt idx="63">
                  <c:v>8.1573072100000044</c:v>
                </c:pt>
                <c:pt idx="64">
                  <c:v>10.604499373000007</c:v>
                </c:pt>
                <c:pt idx="66">
                  <c:v>1</c:v>
                </c:pt>
                <c:pt idx="67">
                  <c:v>1.3</c:v>
                </c:pt>
                <c:pt idx="68">
                  <c:v>1.6900000000000002</c:v>
                </c:pt>
                <c:pt idx="69">
                  <c:v>2.1970000000000005</c:v>
                </c:pt>
                <c:pt idx="70">
                  <c:v>2.856100000000001</c:v>
                </c:pt>
                <c:pt idx="71">
                  <c:v>3.7129300000000014</c:v>
                </c:pt>
                <c:pt idx="72">
                  <c:v>4.8268090000000017</c:v>
                </c:pt>
                <c:pt idx="73">
                  <c:v>6.2748517000000028</c:v>
                </c:pt>
                <c:pt idx="74">
                  <c:v>8.1573072100000044</c:v>
                </c:pt>
                <c:pt idx="75">
                  <c:v>10.604499373000007</c:v>
                </c:pt>
                <c:pt idx="77">
                  <c:v>1</c:v>
                </c:pt>
                <c:pt idx="78">
                  <c:v>1.3</c:v>
                </c:pt>
                <c:pt idx="79">
                  <c:v>1.6900000000000002</c:v>
                </c:pt>
                <c:pt idx="80">
                  <c:v>2.1970000000000005</c:v>
                </c:pt>
                <c:pt idx="81">
                  <c:v>2.856100000000001</c:v>
                </c:pt>
                <c:pt idx="82">
                  <c:v>3.7129300000000014</c:v>
                </c:pt>
                <c:pt idx="83">
                  <c:v>4.8268090000000017</c:v>
                </c:pt>
                <c:pt idx="84">
                  <c:v>6.2748517000000028</c:v>
                </c:pt>
                <c:pt idx="85">
                  <c:v>8.1573072100000044</c:v>
                </c:pt>
                <c:pt idx="86">
                  <c:v>10.604499373000007</c:v>
                </c:pt>
                <c:pt idx="88">
                  <c:v>1</c:v>
                </c:pt>
                <c:pt idx="89">
                  <c:v>1.3</c:v>
                </c:pt>
                <c:pt idx="90">
                  <c:v>1.6900000000000002</c:v>
                </c:pt>
                <c:pt idx="91">
                  <c:v>2.1970000000000005</c:v>
                </c:pt>
                <c:pt idx="92">
                  <c:v>2.856100000000001</c:v>
                </c:pt>
                <c:pt idx="93">
                  <c:v>3.7129300000000014</c:v>
                </c:pt>
                <c:pt idx="94">
                  <c:v>4.8268090000000017</c:v>
                </c:pt>
                <c:pt idx="95">
                  <c:v>6.2748517000000028</c:v>
                </c:pt>
                <c:pt idx="96">
                  <c:v>8.1573072100000044</c:v>
                </c:pt>
                <c:pt idx="97">
                  <c:v>10.604499373000007</c:v>
                </c:pt>
                <c:pt idx="99">
                  <c:v>1</c:v>
                </c:pt>
                <c:pt idx="100">
                  <c:v>1.3</c:v>
                </c:pt>
                <c:pt idx="101">
                  <c:v>1.6900000000000002</c:v>
                </c:pt>
                <c:pt idx="102">
                  <c:v>2.1970000000000005</c:v>
                </c:pt>
                <c:pt idx="103">
                  <c:v>2.856100000000001</c:v>
                </c:pt>
                <c:pt idx="104">
                  <c:v>3.7129300000000014</c:v>
                </c:pt>
                <c:pt idx="105">
                  <c:v>4.8268090000000017</c:v>
                </c:pt>
                <c:pt idx="106">
                  <c:v>6.2748517000000028</c:v>
                </c:pt>
                <c:pt idx="107">
                  <c:v>8.1573072100000044</c:v>
                </c:pt>
                <c:pt idx="108">
                  <c:v>10.604499373000007</c:v>
                </c:pt>
                <c:pt idx="110">
                  <c:v>1</c:v>
                </c:pt>
                <c:pt idx="111">
                  <c:v>1.3</c:v>
                </c:pt>
                <c:pt idx="112">
                  <c:v>1.6900000000000002</c:v>
                </c:pt>
                <c:pt idx="113">
                  <c:v>2.1970000000000005</c:v>
                </c:pt>
                <c:pt idx="114">
                  <c:v>2.856100000000001</c:v>
                </c:pt>
                <c:pt idx="115">
                  <c:v>3.7129300000000014</c:v>
                </c:pt>
                <c:pt idx="116">
                  <c:v>4.8268090000000017</c:v>
                </c:pt>
                <c:pt idx="117">
                  <c:v>6.2748517000000028</c:v>
                </c:pt>
                <c:pt idx="118">
                  <c:v>8.1573072100000044</c:v>
                </c:pt>
                <c:pt idx="119">
                  <c:v>10.604499373000007</c:v>
                </c:pt>
                <c:pt idx="121">
                  <c:v>1</c:v>
                </c:pt>
                <c:pt idx="122">
                  <c:v>1.3</c:v>
                </c:pt>
                <c:pt idx="123">
                  <c:v>1.6900000000000002</c:v>
                </c:pt>
                <c:pt idx="124">
                  <c:v>2.1970000000000005</c:v>
                </c:pt>
                <c:pt idx="125">
                  <c:v>2.856100000000001</c:v>
                </c:pt>
                <c:pt idx="126">
                  <c:v>3.7129300000000014</c:v>
                </c:pt>
                <c:pt idx="127">
                  <c:v>4.8268090000000017</c:v>
                </c:pt>
                <c:pt idx="128">
                  <c:v>6.2748517000000028</c:v>
                </c:pt>
                <c:pt idx="129">
                  <c:v>8.1573072100000044</c:v>
                </c:pt>
                <c:pt idx="130">
                  <c:v>10.604499373000007</c:v>
                </c:pt>
                <c:pt idx="132">
                  <c:v>1</c:v>
                </c:pt>
                <c:pt idx="133">
                  <c:v>1.3</c:v>
                </c:pt>
                <c:pt idx="134">
                  <c:v>1.6900000000000002</c:v>
                </c:pt>
                <c:pt idx="135">
                  <c:v>2.1970000000000005</c:v>
                </c:pt>
                <c:pt idx="136">
                  <c:v>2.856100000000001</c:v>
                </c:pt>
                <c:pt idx="137">
                  <c:v>3.7129300000000014</c:v>
                </c:pt>
                <c:pt idx="138">
                  <c:v>4.8268090000000017</c:v>
                </c:pt>
                <c:pt idx="139">
                  <c:v>6.2748517000000028</c:v>
                </c:pt>
                <c:pt idx="140">
                  <c:v>8.1573072100000044</c:v>
                </c:pt>
                <c:pt idx="141">
                  <c:v>10.604499373000007</c:v>
                </c:pt>
                <c:pt idx="143">
                  <c:v>1</c:v>
                </c:pt>
                <c:pt idx="144">
                  <c:v>1.3</c:v>
                </c:pt>
                <c:pt idx="145">
                  <c:v>1.6900000000000002</c:v>
                </c:pt>
                <c:pt idx="146">
                  <c:v>2.1970000000000005</c:v>
                </c:pt>
                <c:pt idx="147">
                  <c:v>2.856100000000001</c:v>
                </c:pt>
                <c:pt idx="148">
                  <c:v>3.7129300000000014</c:v>
                </c:pt>
                <c:pt idx="149">
                  <c:v>4.8268090000000017</c:v>
                </c:pt>
                <c:pt idx="150">
                  <c:v>6.2748517000000028</c:v>
                </c:pt>
                <c:pt idx="151">
                  <c:v>8.1573072100000044</c:v>
                </c:pt>
                <c:pt idx="152">
                  <c:v>10.604499373000007</c:v>
                </c:pt>
                <c:pt idx="154">
                  <c:v>1</c:v>
                </c:pt>
                <c:pt idx="155">
                  <c:v>1.3</c:v>
                </c:pt>
                <c:pt idx="156">
                  <c:v>1.6900000000000002</c:v>
                </c:pt>
                <c:pt idx="157">
                  <c:v>2.1970000000000005</c:v>
                </c:pt>
                <c:pt idx="158">
                  <c:v>2.856100000000001</c:v>
                </c:pt>
                <c:pt idx="159">
                  <c:v>3.7129300000000014</c:v>
                </c:pt>
                <c:pt idx="160">
                  <c:v>4.8268090000000017</c:v>
                </c:pt>
                <c:pt idx="161">
                  <c:v>6.2748517000000028</c:v>
                </c:pt>
                <c:pt idx="162">
                  <c:v>8.1573072100000044</c:v>
                </c:pt>
                <c:pt idx="163">
                  <c:v>10.604499373000007</c:v>
                </c:pt>
              </c:numCache>
            </c:numRef>
          </c:xVal>
          <c:yVal>
            <c:numRef>
              <c:f>Trb_exponential!$R$5:$R$168</c:f>
              <c:numCache>
                <c:formatCode>0.0000</c:formatCode>
                <c:ptCount val="164"/>
                <c:pt idx="0">
                  <c:v>-1.600000000000003E-5</c:v>
                </c:pt>
                <c:pt idx="1">
                  <c:v>-3.1360000000000003E-3</c:v>
                </c:pt>
                <c:pt idx="2">
                  <c:v>-1.7956000000000007E-2</c:v>
                </c:pt>
                <c:pt idx="3">
                  <c:v>-5.5413160000000045E-2</c:v>
                </c:pt>
                <c:pt idx="4">
                  <c:v>-0.13485052840000014</c:v>
                </c:pt>
                <c:pt idx="5">
                  <c:v>-0.2900748793960003</c:v>
                </c:pt>
                <c:pt idx="6">
                  <c:v>-0.57967179049924045</c:v>
                </c:pt>
                <c:pt idx="7">
                  <c:v>-1.104538655559717</c:v>
                </c:pt>
                <c:pt idx="8">
                  <c:v>-2.037646168396722</c:v>
                </c:pt>
                <c:pt idx="9">
                  <c:v>-3.6745051292415014</c:v>
                </c:pt>
                <c:pt idx="11">
                  <c:v>-2.5600000000000048E-4</c:v>
                </c:pt>
                <c:pt idx="12">
                  <c:v>-1.9359999999999998E-3</c:v>
                </c:pt>
                <c:pt idx="13">
                  <c:v>-1.4884000000000005E-2</c:v>
                </c:pt>
                <c:pt idx="14">
                  <c:v>-4.9907560000000038E-2</c:v>
                </c:pt>
                <c:pt idx="15">
                  <c:v>-0.12618124840000014</c:v>
                </c:pt>
                <c:pt idx="16">
                  <c:v>-0.27729281539600026</c:v>
                </c:pt>
                <c:pt idx="17">
                  <c:v>-0.56154310729924051</c:v>
                </c:pt>
                <c:pt idx="18">
                  <c:v>-1.0794593673997168</c:v>
                </c:pt>
                <c:pt idx="19">
                  <c:v>-2.0035310937887219</c:v>
                </c:pt>
                <c:pt idx="20">
                  <c:v>-3.6286435322511004</c:v>
                </c:pt>
                <c:pt idx="22">
                  <c:v>-1.2960000000000024E-3</c:v>
                </c:pt>
                <c:pt idx="23">
                  <c:v>-5.7599999999999893E-4</c:v>
                </c:pt>
                <c:pt idx="24">
                  <c:v>-1.0404E-2</c:v>
                </c:pt>
                <c:pt idx="25">
                  <c:v>-4.1371560000000029E-2</c:v>
                </c:pt>
                <c:pt idx="26">
                  <c:v>-0.11237244840000012</c:v>
                </c:pt>
                <c:pt idx="27">
                  <c:v>-0.25662937539600028</c:v>
                </c:pt>
                <c:pt idx="28">
                  <c:v>-0.53196863529924043</c:v>
                </c:pt>
                <c:pt idx="29">
                  <c:v>-1.0383005537997168</c:v>
                </c:pt>
                <c:pt idx="30">
                  <c:v>-1.9473126361087219</c:v>
                </c:pt>
                <c:pt idx="31">
                  <c:v>-3.5528475372671013</c:v>
                </c:pt>
                <c:pt idx="33">
                  <c:v>-4.0960000000000015E-3</c:v>
                </c:pt>
                <c:pt idx="34">
                  <c:v>-1.600000000000003E-5</c:v>
                </c:pt>
                <c:pt idx="35">
                  <c:v>-5.4760000000000034E-3</c:v>
                </c:pt>
                <c:pt idx="36">
                  <c:v>-3.0765160000000031E-2</c:v>
                </c:pt>
                <c:pt idx="37">
                  <c:v>-9.43841284000001E-2</c:v>
                </c:pt>
                <c:pt idx="38">
                  <c:v>-0.2290445593960003</c:v>
                </c:pt>
                <c:pt idx="39">
                  <c:v>-0.49190837449924041</c:v>
                </c:pt>
                <c:pt idx="40">
                  <c:v>-0.98202221475971652</c:v>
                </c:pt>
                <c:pt idx="41">
                  <c:v>-1.8699507953567216</c:v>
                </c:pt>
                <c:pt idx="42">
                  <c:v>-3.4480771442895004</c:v>
                </c:pt>
                <c:pt idx="44">
                  <c:v>-0.01</c:v>
                </c:pt>
                <c:pt idx="45">
                  <c:v>-1.5999999999999992E-3</c:v>
                </c:pt>
                <c:pt idx="46">
                  <c:v>-1.4440000000000026E-3</c:v>
                </c:pt>
                <c:pt idx="47">
                  <c:v>-1.943236000000003E-2</c:v>
                </c:pt>
                <c:pt idx="48">
                  <c:v>-7.3560288400000104E-2</c:v>
                </c:pt>
                <c:pt idx="49">
                  <c:v>-0.19588236739600023</c:v>
                </c:pt>
                <c:pt idx="50">
                  <c:v>-0.4427063248992405</c:v>
                </c:pt>
                <c:pt idx="51">
                  <c:v>-0.91196835027971679</c:v>
                </c:pt>
                <c:pt idx="52">
                  <c:v>-1.7727895715327215</c:v>
                </c:pt>
                <c:pt idx="53">
                  <c:v>-3.3156763533183007</c:v>
                </c:pt>
                <c:pt idx="55">
                  <c:v>-2.0736000000000001E-2</c:v>
                </c:pt>
                <c:pt idx="56">
                  <c:v>-7.055999999999998E-3</c:v>
                </c:pt>
                <c:pt idx="57">
                  <c:v>-3.5999999999999533E-5</c:v>
                </c:pt>
                <c:pt idx="58">
                  <c:v>-9.1011600000000213E-3</c:v>
                </c:pt>
                <c:pt idx="59">
                  <c:v>-5.1628928400000093E-2</c:v>
                </c:pt>
                <c:pt idx="60">
                  <c:v>-0.15887079939600024</c:v>
                </c:pt>
                <c:pt idx="61">
                  <c:v>-0.38609048649924049</c:v>
                </c:pt>
                <c:pt idx="62">
                  <c:v>-0.82986696035971674</c:v>
                </c:pt>
                <c:pt idx="63">
                  <c:v>-1.6575569646367216</c:v>
                </c:pt>
                <c:pt idx="64">
                  <c:v>-3.1573731643535003</c:v>
                </c:pt>
                <c:pt idx="66">
                  <c:v>-3.8415999999999999E-2</c:v>
                </c:pt>
                <c:pt idx="67">
                  <c:v>-1.8495999999999999E-2</c:v>
                </c:pt>
                <c:pt idx="68">
                  <c:v>-3.3639999999999959E-3</c:v>
                </c:pt>
                <c:pt idx="69">
                  <c:v>-1.8835600000000092E-3</c:v>
                </c:pt>
                <c:pt idx="70">
                  <c:v>-3.070204840000007E-2</c:v>
                </c:pt>
                <c:pt idx="71">
                  <c:v>-0.1201218553960002</c:v>
                </c:pt>
                <c:pt idx="72">
                  <c:v>-0.32417285929924045</c:v>
                </c:pt>
                <c:pt idx="73">
                  <c:v>-0.73783004499971638</c:v>
                </c:pt>
                <c:pt idx="74">
                  <c:v>-1.5263649746687213</c:v>
                </c:pt>
                <c:pt idx="75">
                  <c:v>-2.9752795773950997</c:v>
                </c:pt>
                <c:pt idx="77">
                  <c:v>-6.5535999999999983E-2</c:v>
                </c:pt>
                <c:pt idx="78">
                  <c:v>-3.8415999999999978E-2</c:v>
                </c:pt>
                <c:pt idx="79">
                  <c:v>-1.3923999999999983E-2</c:v>
                </c:pt>
                <c:pt idx="80">
                  <c:v>-2.7555999999999534E-4</c:v>
                </c:pt>
                <c:pt idx="81">
                  <c:v>-1.3275648400000053E-2</c:v>
                </c:pt>
                <c:pt idx="82">
                  <c:v>-8.2131535396000183E-2</c:v>
                </c:pt>
                <c:pt idx="83">
                  <c:v>-0.25944944329924036</c:v>
                </c:pt>
                <c:pt idx="84">
                  <c:v>-0.63835360419971654</c:v>
                </c:pt>
                <c:pt idx="85">
                  <c:v>-1.3817096016287218</c:v>
                </c:pt>
                <c:pt idx="86">
                  <c:v>-2.7718915924431009</c:v>
                </c:pt>
                <c:pt idx="88">
                  <c:v>-0.10497599999999996</c:v>
                </c:pt>
                <c:pt idx="89">
                  <c:v>-6.9695999999999966E-2</c:v>
                </c:pt>
                <c:pt idx="90">
                  <c:v>-3.459599999999996E-2</c:v>
                </c:pt>
                <c:pt idx="91">
                  <c:v>-7.1571599999999715E-3</c:v>
                </c:pt>
                <c:pt idx="92">
                  <c:v>-2.2297284000000247E-3</c:v>
                </c:pt>
                <c:pt idx="93">
                  <c:v>-4.7779839396000154E-2</c:v>
                </c:pt>
                <c:pt idx="94">
                  <c:v>-0.19480023849924036</c:v>
                </c:pt>
                <c:pt idx="95">
                  <c:v>-0.53431763795971654</c:v>
                </c:pt>
                <c:pt idx="96">
                  <c:v>-1.2264708455167217</c:v>
                </c:pt>
                <c:pt idx="97">
                  <c:v>-2.5500892094975005</c:v>
                </c:pt>
                <c:pt idx="99">
                  <c:v>-0.15999999999999992</c:v>
                </c:pt>
                <c:pt idx="100">
                  <c:v>-0.11559999999999994</c:v>
                </c:pt>
                <c:pt idx="101">
                  <c:v>-6.8643999999999941E-2</c:v>
                </c:pt>
                <c:pt idx="102">
                  <c:v>-2.5792359999999941E-2</c:v>
                </c:pt>
                <c:pt idx="103">
                  <c:v>-8.2828839999998381E-4</c:v>
                </c:pt>
                <c:pt idx="104">
                  <c:v>-2.0330767396000104E-2</c:v>
                </c:pt>
                <c:pt idx="105">
                  <c:v>-0.1334892448992403</c:v>
                </c:pt>
                <c:pt idx="106">
                  <c:v>-0.42898614627971648</c:v>
                </c:pt>
                <c:pt idx="107">
                  <c:v>-1.0639127063327212</c:v>
                </c:pt>
                <c:pt idx="108">
                  <c:v>-2.3131364285583</c:v>
                </c:pt>
                <c:pt idx="110">
                  <c:v>-0.23425599999999988</c:v>
                </c:pt>
                <c:pt idx="111">
                  <c:v>-0.17977599999999988</c:v>
                </c:pt>
                <c:pt idx="112">
                  <c:v>-0.11971599999999991</c:v>
                </c:pt>
                <c:pt idx="113">
                  <c:v>-5.9829159999999895E-2</c:v>
                </c:pt>
                <c:pt idx="114">
                  <c:v>-1.2719328399999934E-2</c:v>
                </c:pt>
                <c:pt idx="115">
                  <c:v>-3.4323193960000449E-3</c:v>
                </c:pt>
                <c:pt idx="116">
                  <c:v>-7.9164462499240251E-2</c:v>
                </c:pt>
                <c:pt idx="117">
                  <c:v>-0.32600712915971636</c:v>
                </c:pt>
                <c:pt idx="118">
                  <c:v>-0.89768318407672099</c:v>
                </c:pt>
                <c:pt idx="119">
                  <c:v>-2.0646812496254996</c:v>
                </c:pt>
                <c:pt idx="121">
                  <c:v>-0.33177600000000002</c:v>
                </c:pt>
                <c:pt idx="122">
                  <c:v>-0.26625600000000005</c:v>
                </c:pt>
                <c:pt idx="123">
                  <c:v>-0.19184399999999993</c:v>
                </c:pt>
                <c:pt idx="124">
                  <c:v>-0.11329955999999992</c:v>
                </c:pt>
                <c:pt idx="125">
                  <c:v>-4.1934848399999912E-2</c:v>
                </c:pt>
                <c:pt idx="126">
                  <c:v>-1.1164953959999799E-3</c:v>
                </c:pt>
                <c:pt idx="127">
                  <c:v>-3.5857891299240136E-2</c:v>
                </c:pt>
                <c:pt idx="128">
                  <c:v>-0.22941258659971617</c:v>
                </c:pt>
                <c:pt idx="129">
                  <c:v>-0.73181427874872085</c:v>
                </c:pt>
                <c:pt idx="130">
                  <c:v>-1.8087556726990994</c:v>
                </c:pt>
                <c:pt idx="132">
                  <c:v>-0.45697600000000022</c:v>
                </c:pt>
                <c:pt idx="133">
                  <c:v>-0.37945600000000024</c:v>
                </c:pt>
                <c:pt idx="134">
                  <c:v>-0.28944400000000009</c:v>
                </c:pt>
                <c:pt idx="135">
                  <c:v>-0.19061956000000005</c:v>
                </c:pt>
                <c:pt idx="136">
                  <c:v>-9.2890848399999976E-2</c:v>
                </c:pt>
                <c:pt idx="137">
                  <c:v>-1.7799295395999969E-2</c:v>
                </c:pt>
                <c:pt idx="138">
                  <c:v>-7.9855312992400326E-3</c:v>
                </c:pt>
                <c:pt idx="139">
                  <c:v>-0.14361851859971592</c:v>
                </c:pt>
                <c:pt idx="140">
                  <c:v>-0.5707219903487204</c:v>
                </c:pt>
                <c:pt idx="141">
                  <c:v>-1.5497756977790986</c:v>
                </c:pt>
                <c:pt idx="143">
                  <c:v>-0.6146560000000002</c:v>
                </c:pt>
                <c:pt idx="144">
                  <c:v>-0.52417600000000031</c:v>
                </c:pt>
                <c:pt idx="145">
                  <c:v>-0.41731600000000013</c:v>
                </c:pt>
                <c:pt idx="146">
                  <c:v>-0.29658916000000007</c:v>
                </c:pt>
                <c:pt idx="147">
                  <c:v>-0.17038732839999998</c:v>
                </c:pt>
                <c:pt idx="148">
                  <c:v>-5.828071939599995E-2</c:v>
                </c:pt>
                <c:pt idx="149">
                  <c:v>-3.4738249923999356E-4</c:v>
                </c:pt>
                <c:pt idx="150">
                  <c:v>-7.3424925159715826E-2</c:v>
                </c:pt>
                <c:pt idx="151">
                  <c:v>-0.41920631887672033</c:v>
                </c:pt>
                <c:pt idx="152">
                  <c:v>-1.2925413248654982</c:v>
                </c:pt>
                <c:pt idx="154">
                  <c:v>-0.81000000000000061</c:v>
                </c:pt>
                <c:pt idx="155">
                  <c:v>-0.70560000000000056</c:v>
                </c:pt>
                <c:pt idx="156">
                  <c:v>-0.58064400000000038</c:v>
                </c:pt>
                <c:pt idx="157">
                  <c:v>-0.43639236000000031</c:v>
                </c:pt>
                <c:pt idx="158">
                  <c:v>-0.27960828840000018</c:v>
                </c:pt>
                <c:pt idx="159">
                  <c:v>-0.12774476739600008</c:v>
                </c:pt>
                <c:pt idx="160">
                  <c:v>-1.8127444899240005E-2</c:v>
                </c:pt>
                <c:pt idx="161">
                  <c:v>-2.4015806279715664E-2</c:v>
                </c:pt>
                <c:pt idx="162">
                  <c:v>-0.28245126433271994</c:v>
                </c:pt>
                <c:pt idx="163">
                  <c:v>-1.0422365539582976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409728"/>
        <c:axId val="470410120"/>
      </c:scatterChart>
      <c:valAx>
        <c:axId val="47040972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ja-JP"/>
          </a:p>
        </c:txPr>
        <c:crossAx val="470410120"/>
        <c:crosses val="autoZero"/>
        <c:crossBetween val="midCat"/>
      </c:valAx>
      <c:valAx>
        <c:axId val="47041012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ja-JP"/>
          </a:p>
        </c:txPr>
        <c:crossAx val="47040972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Trb_exponential!$J$5:$J$168</c:f>
              <c:numCache>
                <c:formatCode>0.000</c:formatCode>
                <c:ptCount val="164"/>
                <c:pt idx="0">
                  <c:v>1</c:v>
                </c:pt>
                <c:pt idx="1">
                  <c:v>1.3</c:v>
                </c:pt>
                <c:pt idx="2">
                  <c:v>1.6900000000000002</c:v>
                </c:pt>
                <c:pt idx="3">
                  <c:v>2.1970000000000005</c:v>
                </c:pt>
                <c:pt idx="4">
                  <c:v>2.856100000000001</c:v>
                </c:pt>
                <c:pt idx="5">
                  <c:v>3.7129300000000014</c:v>
                </c:pt>
                <c:pt idx="6">
                  <c:v>4.8268090000000017</c:v>
                </c:pt>
                <c:pt idx="7">
                  <c:v>6.2748517000000028</c:v>
                </c:pt>
                <c:pt idx="8">
                  <c:v>8.1573072100000044</c:v>
                </c:pt>
                <c:pt idx="9">
                  <c:v>10.604499373000007</c:v>
                </c:pt>
                <c:pt idx="11">
                  <c:v>1</c:v>
                </c:pt>
                <c:pt idx="12">
                  <c:v>1.3</c:v>
                </c:pt>
                <c:pt idx="13">
                  <c:v>1.6900000000000002</c:v>
                </c:pt>
                <c:pt idx="14">
                  <c:v>2.1970000000000005</c:v>
                </c:pt>
                <c:pt idx="15">
                  <c:v>2.856100000000001</c:v>
                </c:pt>
                <c:pt idx="16">
                  <c:v>3.7129300000000014</c:v>
                </c:pt>
                <c:pt idx="17">
                  <c:v>4.8268090000000017</c:v>
                </c:pt>
                <c:pt idx="18">
                  <c:v>6.2748517000000028</c:v>
                </c:pt>
                <c:pt idx="19">
                  <c:v>8.1573072100000044</c:v>
                </c:pt>
                <c:pt idx="20">
                  <c:v>10.604499373000007</c:v>
                </c:pt>
                <c:pt idx="22">
                  <c:v>1</c:v>
                </c:pt>
                <c:pt idx="23">
                  <c:v>1.3</c:v>
                </c:pt>
                <c:pt idx="24">
                  <c:v>1.6900000000000002</c:v>
                </c:pt>
                <c:pt idx="25">
                  <c:v>2.1970000000000005</c:v>
                </c:pt>
                <c:pt idx="26">
                  <c:v>2.856100000000001</c:v>
                </c:pt>
                <c:pt idx="27">
                  <c:v>3.7129300000000014</c:v>
                </c:pt>
                <c:pt idx="28">
                  <c:v>4.8268090000000017</c:v>
                </c:pt>
                <c:pt idx="29">
                  <c:v>6.2748517000000028</c:v>
                </c:pt>
                <c:pt idx="30">
                  <c:v>8.1573072100000044</c:v>
                </c:pt>
                <c:pt idx="31">
                  <c:v>10.604499373000007</c:v>
                </c:pt>
                <c:pt idx="33">
                  <c:v>1</c:v>
                </c:pt>
                <c:pt idx="34">
                  <c:v>1.3</c:v>
                </c:pt>
                <c:pt idx="35">
                  <c:v>1.6900000000000002</c:v>
                </c:pt>
                <c:pt idx="36">
                  <c:v>2.1970000000000005</c:v>
                </c:pt>
                <c:pt idx="37">
                  <c:v>2.856100000000001</c:v>
                </c:pt>
                <c:pt idx="38">
                  <c:v>3.7129300000000014</c:v>
                </c:pt>
                <c:pt idx="39">
                  <c:v>4.8268090000000017</c:v>
                </c:pt>
                <c:pt idx="40">
                  <c:v>6.2748517000000028</c:v>
                </c:pt>
                <c:pt idx="41">
                  <c:v>8.1573072100000044</c:v>
                </c:pt>
                <c:pt idx="42">
                  <c:v>10.604499373000007</c:v>
                </c:pt>
                <c:pt idx="44">
                  <c:v>1</c:v>
                </c:pt>
                <c:pt idx="45">
                  <c:v>1.3</c:v>
                </c:pt>
                <c:pt idx="46">
                  <c:v>1.6900000000000002</c:v>
                </c:pt>
                <c:pt idx="47">
                  <c:v>2.1970000000000005</c:v>
                </c:pt>
                <c:pt idx="48">
                  <c:v>2.856100000000001</c:v>
                </c:pt>
                <c:pt idx="49">
                  <c:v>3.7129300000000014</c:v>
                </c:pt>
                <c:pt idx="50">
                  <c:v>4.8268090000000017</c:v>
                </c:pt>
                <c:pt idx="51">
                  <c:v>6.2748517000000028</c:v>
                </c:pt>
                <c:pt idx="52">
                  <c:v>8.1573072100000044</c:v>
                </c:pt>
                <c:pt idx="53">
                  <c:v>10.604499373000007</c:v>
                </c:pt>
                <c:pt idx="55">
                  <c:v>1</c:v>
                </c:pt>
                <c:pt idx="56">
                  <c:v>1.3</c:v>
                </c:pt>
                <c:pt idx="57">
                  <c:v>1.6900000000000002</c:v>
                </c:pt>
                <c:pt idx="58">
                  <c:v>2.1970000000000005</c:v>
                </c:pt>
                <c:pt idx="59">
                  <c:v>2.856100000000001</c:v>
                </c:pt>
                <c:pt idx="60">
                  <c:v>3.7129300000000014</c:v>
                </c:pt>
                <c:pt idx="61">
                  <c:v>4.8268090000000017</c:v>
                </c:pt>
                <c:pt idx="62">
                  <c:v>6.2748517000000028</c:v>
                </c:pt>
                <c:pt idx="63">
                  <c:v>8.1573072100000044</c:v>
                </c:pt>
                <c:pt idx="64">
                  <c:v>10.604499373000007</c:v>
                </c:pt>
                <c:pt idx="66">
                  <c:v>1</c:v>
                </c:pt>
                <c:pt idx="67">
                  <c:v>1.3</c:v>
                </c:pt>
                <c:pt idx="68">
                  <c:v>1.6900000000000002</c:v>
                </c:pt>
                <c:pt idx="69">
                  <c:v>2.1970000000000005</c:v>
                </c:pt>
                <c:pt idx="70">
                  <c:v>2.856100000000001</c:v>
                </c:pt>
                <c:pt idx="71">
                  <c:v>3.7129300000000014</c:v>
                </c:pt>
                <c:pt idx="72">
                  <c:v>4.8268090000000017</c:v>
                </c:pt>
                <c:pt idx="73">
                  <c:v>6.2748517000000028</c:v>
                </c:pt>
                <c:pt idx="74">
                  <c:v>8.1573072100000044</c:v>
                </c:pt>
                <c:pt idx="75">
                  <c:v>10.604499373000007</c:v>
                </c:pt>
                <c:pt idx="77">
                  <c:v>1</c:v>
                </c:pt>
                <c:pt idx="78">
                  <c:v>1.3</c:v>
                </c:pt>
                <c:pt idx="79">
                  <c:v>1.6900000000000002</c:v>
                </c:pt>
                <c:pt idx="80">
                  <c:v>2.1970000000000005</c:v>
                </c:pt>
                <c:pt idx="81">
                  <c:v>2.856100000000001</c:v>
                </c:pt>
                <c:pt idx="82">
                  <c:v>3.7129300000000014</c:v>
                </c:pt>
                <c:pt idx="83">
                  <c:v>4.8268090000000017</c:v>
                </c:pt>
                <c:pt idx="84">
                  <c:v>6.2748517000000028</c:v>
                </c:pt>
                <c:pt idx="85">
                  <c:v>8.1573072100000044</c:v>
                </c:pt>
                <c:pt idx="86">
                  <c:v>10.604499373000007</c:v>
                </c:pt>
                <c:pt idx="88">
                  <c:v>1</c:v>
                </c:pt>
                <c:pt idx="89">
                  <c:v>1.3</c:v>
                </c:pt>
                <c:pt idx="90">
                  <c:v>1.6900000000000002</c:v>
                </c:pt>
                <c:pt idx="91">
                  <c:v>2.1970000000000005</c:v>
                </c:pt>
                <c:pt idx="92">
                  <c:v>2.856100000000001</c:v>
                </c:pt>
                <c:pt idx="93">
                  <c:v>3.7129300000000014</c:v>
                </c:pt>
                <c:pt idx="94">
                  <c:v>4.8268090000000017</c:v>
                </c:pt>
                <c:pt idx="95">
                  <c:v>6.2748517000000028</c:v>
                </c:pt>
                <c:pt idx="96">
                  <c:v>8.1573072100000044</c:v>
                </c:pt>
                <c:pt idx="97">
                  <c:v>10.604499373000007</c:v>
                </c:pt>
                <c:pt idx="99">
                  <c:v>1</c:v>
                </c:pt>
                <c:pt idx="100">
                  <c:v>1.3</c:v>
                </c:pt>
                <c:pt idx="101">
                  <c:v>1.6900000000000002</c:v>
                </c:pt>
                <c:pt idx="102">
                  <c:v>2.1970000000000005</c:v>
                </c:pt>
                <c:pt idx="103">
                  <c:v>2.856100000000001</c:v>
                </c:pt>
                <c:pt idx="104">
                  <c:v>3.7129300000000014</c:v>
                </c:pt>
                <c:pt idx="105">
                  <c:v>4.8268090000000017</c:v>
                </c:pt>
                <c:pt idx="106">
                  <c:v>6.2748517000000028</c:v>
                </c:pt>
                <c:pt idx="107">
                  <c:v>8.1573072100000044</c:v>
                </c:pt>
                <c:pt idx="108">
                  <c:v>10.604499373000007</c:v>
                </c:pt>
                <c:pt idx="110">
                  <c:v>1</c:v>
                </c:pt>
                <c:pt idx="111">
                  <c:v>1.3</c:v>
                </c:pt>
                <c:pt idx="112">
                  <c:v>1.6900000000000002</c:v>
                </c:pt>
                <c:pt idx="113">
                  <c:v>2.1970000000000005</c:v>
                </c:pt>
                <c:pt idx="114">
                  <c:v>2.856100000000001</c:v>
                </c:pt>
                <c:pt idx="115">
                  <c:v>3.7129300000000014</c:v>
                </c:pt>
                <c:pt idx="116">
                  <c:v>4.8268090000000017</c:v>
                </c:pt>
                <c:pt idx="117">
                  <c:v>6.2748517000000028</c:v>
                </c:pt>
                <c:pt idx="118">
                  <c:v>8.1573072100000044</c:v>
                </c:pt>
                <c:pt idx="119">
                  <c:v>10.604499373000007</c:v>
                </c:pt>
                <c:pt idx="121">
                  <c:v>1</c:v>
                </c:pt>
                <c:pt idx="122">
                  <c:v>1.3</c:v>
                </c:pt>
                <c:pt idx="123">
                  <c:v>1.6900000000000002</c:v>
                </c:pt>
                <c:pt idx="124">
                  <c:v>2.1970000000000005</c:v>
                </c:pt>
                <c:pt idx="125">
                  <c:v>2.856100000000001</c:v>
                </c:pt>
                <c:pt idx="126">
                  <c:v>3.7129300000000014</c:v>
                </c:pt>
                <c:pt idx="127">
                  <c:v>4.8268090000000017</c:v>
                </c:pt>
                <c:pt idx="128">
                  <c:v>6.2748517000000028</c:v>
                </c:pt>
                <c:pt idx="129">
                  <c:v>8.1573072100000044</c:v>
                </c:pt>
                <c:pt idx="130">
                  <c:v>10.604499373000007</c:v>
                </c:pt>
                <c:pt idx="132">
                  <c:v>1</c:v>
                </c:pt>
                <c:pt idx="133">
                  <c:v>1.3</c:v>
                </c:pt>
                <c:pt idx="134">
                  <c:v>1.6900000000000002</c:v>
                </c:pt>
                <c:pt idx="135">
                  <c:v>2.1970000000000005</c:v>
                </c:pt>
                <c:pt idx="136">
                  <c:v>2.856100000000001</c:v>
                </c:pt>
                <c:pt idx="137">
                  <c:v>3.7129300000000014</c:v>
                </c:pt>
                <c:pt idx="138">
                  <c:v>4.8268090000000017</c:v>
                </c:pt>
                <c:pt idx="139">
                  <c:v>6.2748517000000028</c:v>
                </c:pt>
                <c:pt idx="140">
                  <c:v>8.1573072100000044</c:v>
                </c:pt>
                <c:pt idx="141">
                  <c:v>10.604499373000007</c:v>
                </c:pt>
                <c:pt idx="143">
                  <c:v>1</c:v>
                </c:pt>
                <c:pt idx="144">
                  <c:v>1.3</c:v>
                </c:pt>
                <c:pt idx="145">
                  <c:v>1.6900000000000002</c:v>
                </c:pt>
                <c:pt idx="146">
                  <c:v>2.1970000000000005</c:v>
                </c:pt>
                <c:pt idx="147">
                  <c:v>2.856100000000001</c:v>
                </c:pt>
                <c:pt idx="148">
                  <c:v>3.7129300000000014</c:v>
                </c:pt>
                <c:pt idx="149">
                  <c:v>4.8268090000000017</c:v>
                </c:pt>
                <c:pt idx="150">
                  <c:v>6.2748517000000028</c:v>
                </c:pt>
                <c:pt idx="151">
                  <c:v>8.1573072100000044</c:v>
                </c:pt>
                <c:pt idx="152">
                  <c:v>10.604499373000007</c:v>
                </c:pt>
                <c:pt idx="154">
                  <c:v>1</c:v>
                </c:pt>
                <c:pt idx="155">
                  <c:v>1.3</c:v>
                </c:pt>
                <c:pt idx="156">
                  <c:v>1.6900000000000002</c:v>
                </c:pt>
                <c:pt idx="157">
                  <c:v>2.1970000000000005</c:v>
                </c:pt>
                <c:pt idx="158">
                  <c:v>2.856100000000001</c:v>
                </c:pt>
                <c:pt idx="159">
                  <c:v>3.7129300000000014</c:v>
                </c:pt>
                <c:pt idx="160">
                  <c:v>4.8268090000000017</c:v>
                </c:pt>
                <c:pt idx="161">
                  <c:v>6.2748517000000028</c:v>
                </c:pt>
                <c:pt idx="162">
                  <c:v>8.1573072100000044</c:v>
                </c:pt>
                <c:pt idx="163">
                  <c:v>10.604499373000007</c:v>
                </c:pt>
              </c:numCache>
            </c:numRef>
          </c:xVal>
          <c:yVal>
            <c:numRef>
              <c:f>Trb_exponential!$K$5:$K$168</c:f>
              <c:numCache>
                <c:formatCode>0.00</c:formatCode>
                <c:ptCount val="164"/>
                <c:pt idx="0">
                  <c:v>0</c:v>
                </c:pt>
                <c:pt idx="1">
                  <c:v>137.53447642701184</c:v>
                </c:pt>
                <c:pt idx="2">
                  <c:v>183.86787862009095</c:v>
                </c:pt>
                <c:pt idx="3">
                  <c:v>194.42933082289784</c:v>
                </c:pt>
                <c:pt idx="4">
                  <c:v>195.88987723987481</c:v>
                </c:pt>
                <c:pt idx="5">
                  <c:v>195.99652137859522</c:v>
                </c:pt>
                <c:pt idx="6">
                  <c:v>195.99996102408988</c:v>
                </c:pt>
                <c:pt idx="7">
                  <c:v>195.99999988649836</c:v>
                </c:pt>
                <c:pt idx="8">
                  <c:v>195.99999999994264</c:v>
                </c:pt>
                <c:pt idx="9">
                  <c:v>196</c:v>
                </c:pt>
                <c:pt idx="11">
                  <c:v>0</c:v>
                </c:pt>
                <c:pt idx="12">
                  <c:v>135.28815037999883</c:v>
                </c:pt>
                <c:pt idx="13">
                  <c:v>180.38128310456386</c:v>
                </c:pt>
                <c:pt idx="14">
                  <c:v>190.52059243533569</c:v>
                </c:pt>
                <c:pt idx="15">
                  <c:v>191.8984929047692</c:v>
                </c:pt>
                <c:pt idx="16">
                  <c:v>191.99688234873295</c:v>
                </c:pt>
                <c:pt idx="17">
                  <c:v>191.99996632109142</c:v>
                </c:pt>
                <c:pt idx="18">
                  <c:v>191.99999990647072</c:v>
                </c:pt>
                <c:pt idx="19">
                  <c:v>191.99999999995558</c:v>
                </c:pt>
                <c:pt idx="20">
                  <c:v>192</c:v>
                </c:pt>
                <c:pt idx="22">
                  <c:v>0</c:v>
                </c:pt>
                <c:pt idx="23">
                  <c:v>133.02196366516489</c:v>
                </c:pt>
                <c:pt idx="24">
                  <c:v>176.88191445956164</c:v>
                </c:pt>
                <c:pt idx="25">
                  <c:v>186.60805192619989</c:v>
                </c:pt>
                <c:pt idx="26">
                  <c:v>187.90656836160721</c:v>
                </c:pt>
                <c:pt idx="27">
                  <c:v>187.99721114346414</c:v>
                </c:pt>
                <c:pt idx="28">
                  <c:v>187.99997097060091</c:v>
                </c:pt>
                <c:pt idx="29">
                  <c:v>187.99999992318016</c:v>
                </c:pt>
                <c:pt idx="30">
                  <c:v>187.99999999996572</c:v>
                </c:pt>
                <c:pt idx="31">
                  <c:v>188</c:v>
                </c:pt>
                <c:pt idx="33">
                  <c:v>0</c:v>
                </c:pt>
                <c:pt idx="34">
                  <c:v>130.73569877585024</c:v>
                </c:pt>
                <c:pt idx="35">
                  <c:v>173.36983102594542</c:v>
                </c:pt>
                <c:pt idx="36">
                  <c:v>182.69179657339001</c:v>
                </c:pt>
                <c:pt idx="37">
                  <c:v>183.91412812791373</c:v>
                </c:pt>
                <c:pt idx="38">
                  <c:v>183.99751011508349</c:v>
                </c:pt>
                <c:pt idx="39">
                  <c:v>183.99997504221031</c:v>
                </c:pt>
                <c:pt idx="40">
                  <c:v>183.99999993711589</c:v>
                </c:pt>
                <c:pt idx="41">
                  <c:v>183.99999999997368</c:v>
                </c:pt>
                <c:pt idx="42">
                  <c:v>184</c:v>
                </c:pt>
                <c:pt idx="44">
                  <c:v>0</c:v>
                </c:pt>
                <c:pt idx="45">
                  <c:v>128.42913656516578</c:v>
                </c:pt>
                <c:pt idx="46">
                  <c:v>169.84509488932008</c:v>
                </c:pt>
                <c:pt idx="47">
                  <c:v>178.77191401099859</c:v>
                </c:pt>
                <c:pt idx="48">
                  <c:v>179.92119612822381</c:v>
                </c:pt>
                <c:pt idx="49">
                  <c:v>179.99778148704829</c:v>
                </c:pt>
                <c:pt idx="50">
                  <c:v>179.99997859916567</c:v>
                </c:pt>
                <c:pt idx="51">
                  <c:v>179.99999994870086</c:v>
                </c:pt>
                <c:pt idx="52">
                  <c:v>179.99999999997988</c:v>
                </c:pt>
                <c:pt idx="53">
                  <c:v>180</c:v>
                </c:pt>
                <c:pt idx="55">
                  <c:v>0</c:v>
                </c:pt>
                <c:pt idx="56">
                  <c:v>126.1020563066898</c:v>
                </c:pt>
                <c:pt idx="57">
                  <c:v>166.30777196182532</c:v>
                </c:pt>
                <c:pt idx="58">
                  <c:v>174.84849218122667</c:v>
                </c:pt>
                <c:pt idx="59">
                  <c:v>175.92779568719746</c:v>
                </c:pt>
                <c:pt idx="60">
                  <c:v>175.99802735806551</c:v>
                </c:pt>
                <c:pt idx="61">
                  <c:v>175.99998169882727</c:v>
                </c:pt>
                <c:pt idx="62">
                  <c:v>175.99999995829972</c:v>
                </c:pt>
                <c:pt idx="63">
                  <c:v>175.99999999998468</c:v>
                </c:pt>
                <c:pt idx="64">
                  <c:v>176</c:v>
                </c:pt>
                <c:pt idx="66">
                  <c:v>0</c:v>
                </c:pt>
                <c:pt idx="67">
                  <c:v>123.75423576115382</c:v>
                </c:pt>
                <c:pt idx="68">
                  <c:v>162.75793206360075</c:v>
                </c:pt>
                <c:pt idx="69">
                  <c:v>170.92161928449624</c:v>
                </c:pt>
                <c:pt idx="70">
                  <c:v>171.93394952335819</c:v>
                </c:pt>
                <c:pt idx="71">
                  <c:v>171.99824970620955</c:v>
                </c:pt>
                <c:pt idx="72">
                  <c:v>171.99998439310721</c:v>
                </c:pt>
                <c:pt idx="73">
                  <c:v>171.99999996622591</c:v>
                </c:pt>
                <c:pt idx="74">
                  <c:v>171.9999999999884</c:v>
                </c:pt>
                <c:pt idx="75">
                  <c:v>172</c:v>
                </c:pt>
                <c:pt idx="77">
                  <c:v>0</c:v>
                </c:pt>
                <c:pt idx="78">
                  <c:v>121.38545124950711</c:v>
                </c:pt>
                <c:pt idx="79">
                  <c:v>159.19564900374974</c:v>
                </c:pt>
                <c:pt idx="80">
                  <c:v>166.99138372776369</c:v>
                </c:pt>
                <c:pt idx="81">
                  <c:v>167.93967974348055</c:v>
                </c:pt>
                <c:pt idx="82">
                  <c:v>167.99845039306311</c:v>
                </c:pt>
                <c:pt idx="83">
                  <c:v>167.99998672888429</c:v>
                </c:pt>
                <c:pt idx="84">
                  <c:v>167.99999997274796</c:v>
                </c:pt>
                <c:pt idx="85">
                  <c:v>167.99999999999125</c:v>
                </c:pt>
                <c:pt idx="86">
                  <c:v>168</c:v>
                </c:pt>
                <c:pt idx="88">
                  <c:v>0</c:v>
                </c:pt>
                <c:pt idx="89">
                  <c:v>118.99547773277224</c:v>
                </c:pt>
                <c:pt idx="90">
                  <c:v>155.62100066061237</c:v>
                </c:pt>
                <c:pt idx="91">
                  <c:v>163.05787407104356</c:v>
                </c:pt>
                <c:pt idx="92">
                  <c:v>163.9450078376515</c:v>
                </c:pt>
                <c:pt idx="93">
                  <c:v>163.99863116787375</c:v>
                </c:pt>
                <c:pt idx="94">
                  <c:v>163.99998874839702</c:v>
                </c:pt>
                <c:pt idx="95">
                  <c:v>163.99999997809527</c:v>
                </c:pt>
                <c:pt idx="96">
                  <c:v>163.99999999999343</c:v>
                </c:pt>
                <c:pt idx="97">
                  <c:v>164</c:v>
                </c:pt>
                <c:pt idx="99">
                  <c:v>0</c:v>
                </c:pt>
                <c:pt idx="100">
                  <c:v>116.58408889912855</c:v>
                </c:pt>
                <c:pt idx="101">
                  <c:v>152.03406906114176</c:v>
                </c:pt>
                <c:pt idx="102">
                  <c:v>159.12117897215725</c:v>
                </c:pt>
                <c:pt idx="103">
                  <c:v>159.94995467502949</c:v>
                </c:pt>
                <c:pt idx="104">
                  <c:v>159.99879367171852</c:v>
                </c:pt>
                <c:pt idx="105">
                  <c:v>159.99999048961487</c:v>
                </c:pt>
                <c:pt idx="106">
                  <c:v>159.99999998246321</c:v>
                </c:pt>
                <c:pt idx="107">
                  <c:v>159.99999999999511</c:v>
                </c:pt>
                <c:pt idx="108">
                  <c:v>160</c:v>
                </c:pt>
                <c:pt idx="110">
                  <c:v>0</c:v>
                </c:pt>
                <c:pt idx="111">
                  <c:v>114.15105725868609</c:v>
                </c:pt>
                <c:pt idx="112">
                  <c:v>148.43494045916438</c:v>
                </c:pt>
                <c:pt idx="113">
                  <c:v>155.18138712972771</c:v>
                </c:pt>
                <c:pt idx="114">
                  <c:v>155.95454050032441</c:v>
                </c:pt>
                <c:pt idx="115">
                  <c:v>155.99893944166905</c:v>
                </c:pt>
                <c:pt idx="116">
                  <c:v>155.99999198658858</c:v>
                </c:pt>
                <c:pt idx="117">
                  <c:v>155.99999998601749</c:v>
                </c:pt>
                <c:pt idx="118">
                  <c:v>155.99999999999636</c:v>
                </c:pt>
                <c:pt idx="119">
                  <c:v>156</c:v>
                </c:pt>
                <c:pt idx="121">
                  <c:v>0</c:v>
                </c:pt>
                <c:pt idx="122">
                  <c:v>111.69615424644043</c:v>
                </c:pt>
                <c:pt idx="123">
                  <c:v>144.82370541228579</c:v>
                </c:pt>
                <c:pt idx="124">
                  <c:v>151.23858722444683</c:v>
                </c:pt>
                <c:pt idx="125">
                  <c:v>151.9587849310202</c:v>
                </c:pt>
                <c:pt idx="126">
                  <c:v>151.99906991494908</c:v>
                </c:pt>
                <c:pt idx="127">
                  <c:v>151.99999326977959</c:v>
                </c:pt>
                <c:pt idx="128">
                  <c:v>151.99999998889834</c:v>
                </c:pt>
                <c:pt idx="129">
                  <c:v>151.99999999999733</c:v>
                </c:pt>
                <c:pt idx="130">
                  <c:v>152</c:v>
                </c:pt>
                <c:pt idx="132">
                  <c:v>0</c:v>
                </c:pt>
                <c:pt idx="133">
                  <c:v>109.21915033392625</c:v>
                </c:pt>
                <c:pt idx="134">
                  <c:v>141.20045885718829</c:v>
                </c:pt>
                <c:pt idx="135">
                  <c:v>147.29286785864991</c:v>
                </c:pt>
                <c:pt idx="136">
                  <c:v>147.96270695536089</c:v>
                </c:pt>
                <c:pt idx="137">
                  <c:v>147.99918643307694</c:v>
                </c:pt>
                <c:pt idx="138">
                  <c:v>147.99999436636952</c:v>
                </c:pt>
                <c:pt idx="139">
                  <c:v>147.99999999122389</c:v>
                </c:pt>
                <c:pt idx="140">
                  <c:v>147.99999999999804</c:v>
                </c:pt>
                <c:pt idx="141">
                  <c:v>148</c:v>
                </c:pt>
                <c:pt idx="143">
                  <c:v>0</c:v>
                </c:pt>
                <c:pt idx="144">
                  <c:v>106.71981515011912</c:v>
                </c:pt>
                <c:pt idx="145">
                  <c:v>137.56530018304682</c:v>
                </c:pt>
                <c:pt idx="146">
                  <c:v>143.34431749423823</c:v>
                </c:pt>
                <c:pt idx="147">
                  <c:v>143.96632493111937</c:v>
                </c:pt>
                <c:pt idx="148">
                  <c:v>143.99929024598509</c:v>
                </c:pt>
                <c:pt idx="149">
                  <c:v>143.99999530055001</c:v>
                </c:pt>
                <c:pt idx="150">
                  <c:v>143.99999999309335</c:v>
                </c:pt>
                <c:pt idx="151">
                  <c:v>143.99999999999858</c:v>
                </c:pt>
                <c:pt idx="152">
                  <c:v>144</c:v>
                </c:pt>
                <c:pt idx="154">
                  <c:v>0</c:v>
                </c:pt>
                <c:pt idx="155">
                  <c:v>104.19791761216592</c:v>
                </c:pt>
                <c:pt idx="156">
                  <c:v>133.91833330277072</c:v>
                </c:pt>
                <c:pt idx="157">
                  <c:v>139.39302438899895</c:v>
                </c:pt>
                <c:pt idx="158">
                  <c:v>139.96965658516666</c:v>
                </c:pt>
                <c:pt idx="159">
                  <c:v>139.99938251610908</c:v>
                </c:pt>
                <c:pt idx="160">
                  <c:v>139.99999609379381</c:v>
                </c:pt>
                <c:pt idx="161">
                  <c:v>139.99999999458967</c:v>
                </c:pt>
                <c:pt idx="162">
                  <c:v>139.99999999999895</c:v>
                </c:pt>
                <c:pt idx="163">
                  <c:v>140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410904"/>
        <c:axId val="220466928"/>
      </c:scatterChart>
      <c:valAx>
        <c:axId val="47041090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ja-JP"/>
          </a:p>
        </c:txPr>
        <c:crossAx val="220466928"/>
        <c:crosses val="autoZero"/>
        <c:crossBetween val="midCat"/>
      </c:valAx>
      <c:valAx>
        <c:axId val="22046692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ja-JP"/>
          </a:p>
        </c:txPr>
        <c:crossAx val="47041090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6528932289565"/>
          <c:y val="0.20870535714285701"/>
          <c:w val="0.84375756597530505"/>
          <c:h val="0.66071428571428603"/>
        </c:manualLayout>
      </c:layout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Trb_exponential!$J$5:$J$168</c:f>
              <c:numCache>
                <c:formatCode>0.000</c:formatCode>
                <c:ptCount val="164"/>
                <c:pt idx="0">
                  <c:v>1</c:v>
                </c:pt>
                <c:pt idx="1">
                  <c:v>1.3</c:v>
                </c:pt>
                <c:pt idx="2">
                  <c:v>1.6900000000000002</c:v>
                </c:pt>
                <c:pt idx="3">
                  <c:v>2.1970000000000005</c:v>
                </c:pt>
                <c:pt idx="4">
                  <c:v>2.856100000000001</c:v>
                </c:pt>
                <c:pt idx="5">
                  <c:v>3.7129300000000014</c:v>
                </c:pt>
                <c:pt idx="6">
                  <c:v>4.8268090000000017</c:v>
                </c:pt>
                <c:pt idx="7">
                  <c:v>6.2748517000000028</c:v>
                </c:pt>
                <c:pt idx="8">
                  <c:v>8.1573072100000044</c:v>
                </c:pt>
                <c:pt idx="9">
                  <c:v>10.604499373000007</c:v>
                </c:pt>
                <c:pt idx="11">
                  <c:v>1</c:v>
                </c:pt>
                <c:pt idx="12">
                  <c:v>1.3</c:v>
                </c:pt>
                <c:pt idx="13">
                  <c:v>1.6900000000000002</c:v>
                </c:pt>
                <c:pt idx="14">
                  <c:v>2.1970000000000005</c:v>
                </c:pt>
                <c:pt idx="15">
                  <c:v>2.856100000000001</c:v>
                </c:pt>
                <c:pt idx="16">
                  <c:v>3.7129300000000014</c:v>
                </c:pt>
                <c:pt idx="17">
                  <c:v>4.8268090000000017</c:v>
                </c:pt>
                <c:pt idx="18">
                  <c:v>6.2748517000000028</c:v>
                </c:pt>
                <c:pt idx="19">
                  <c:v>8.1573072100000044</c:v>
                </c:pt>
                <c:pt idx="20">
                  <c:v>10.604499373000007</c:v>
                </c:pt>
                <c:pt idx="22">
                  <c:v>1</c:v>
                </c:pt>
                <c:pt idx="23">
                  <c:v>1.3</c:v>
                </c:pt>
                <c:pt idx="24">
                  <c:v>1.6900000000000002</c:v>
                </c:pt>
                <c:pt idx="25">
                  <c:v>2.1970000000000005</c:v>
                </c:pt>
                <c:pt idx="26">
                  <c:v>2.856100000000001</c:v>
                </c:pt>
                <c:pt idx="27">
                  <c:v>3.7129300000000014</c:v>
                </c:pt>
                <c:pt idx="28">
                  <c:v>4.8268090000000017</c:v>
                </c:pt>
                <c:pt idx="29">
                  <c:v>6.2748517000000028</c:v>
                </c:pt>
                <c:pt idx="30">
                  <c:v>8.1573072100000044</c:v>
                </c:pt>
                <c:pt idx="31">
                  <c:v>10.604499373000007</c:v>
                </c:pt>
                <c:pt idx="33">
                  <c:v>1</c:v>
                </c:pt>
                <c:pt idx="34">
                  <c:v>1.3</c:v>
                </c:pt>
                <c:pt idx="35">
                  <c:v>1.6900000000000002</c:v>
                </c:pt>
                <c:pt idx="36">
                  <c:v>2.1970000000000005</c:v>
                </c:pt>
                <c:pt idx="37">
                  <c:v>2.856100000000001</c:v>
                </c:pt>
                <c:pt idx="38">
                  <c:v>3.7129300000000014</c:v>
                </c:pt>
                <c:pt idx="39">
                  <c:v>4.8268090000000017</c:v>
                </c:pt>
                <c:pt idx="40">
                  <c:v>6.2748517000000028</c:v>
                </c:pt>
                <c:pt idx="41">
                  <c:v>8.1573072100000044</c:v>
                </c:pt>
                <c:pt idx="42">
                  <c:v>10.604499373000007</c:v>
                </c:pt>
                <c:pt idx="44">
                  <c:v>1</c:v>
                </c:pt>
                <c:pt idx="45">
                  <c:v>1.3</c:v>
                </c:pt>
                <c:pt idx="46">
                  <c:v>1.6900000000000002</c:v>
                </c:pt>
                <c:pt idx="47">
                  <c:v>2.1970000000000005</c:v>
                </c:pt>
                <c:pt idx="48">
                  <c:v>2.856100000000001</c:v>
                </c:pt>
                <c:pt idx="49">
                  <c:v>3.7129300000000014</c:v>
                </c:pt>
                <c:pt idx="50">
                  <c:v>4.8268090000000017</c:v>
                </c:pt>
                <c:pt idx="51">
                  <c:v>6.2748517000000028</c:v>
                </c:pt>
                <c:pt idx="52">
                  <c:v>8.1573072100000044</c:v>
                </c:pt>
                <c:pt idx="53">
                  <c:v>10.604499373000007</c:v>
                </c:pt>
                <c:pt idx="55">
                  <c:v>1</c:v>
                </c:pt>
                <c:pt idx="56">
                  <c:v>1.3</c:v>
                </c:pt>
                <c:pt idx="57">
                  <c:v>1.6900000000000002</c:v>
                </c:pt>
                <c:pt idx="58">
                  <c:v>2.1970000000000005</c:v>
                </c:pt>
                <c:pt idx="59">
                  <c:v>2.856100000000001</c:v>
                </c:pt>
                <c:pt idx="60">
                  <c:v>3.7129300000000014</c:v>
                </c:pt>
                <c:pt idx="61">
                  <c:v>4.8268090000000017</c:v>
                </c:pt>
                <c:pt idx="62">
                  <c:v>6.2748517000000028</c:v>
                </c:pt>
                <c:pt idx="63">
                  <c:v>8.1573072100000044</c:v>
                </c:pt>
                <c:pt idx="64">
                  <c:v>10.604499373000007</c:v>
                </c:pt>
                <c:pt idx="66">
                  <c:v>1</c:v>
                </c:pt>
                <c:pt idx="67">
                  <c:v>1.3</c:v>
                </c:pt>
                <c:pt idx="68">
                  <c:v>1.6900000000000002</c:v>
                </c:pt>
                <c:pt idx="69">
                  <c:v>2.1970000000000005</c:v>
                </c:pt>
                <c:pt idx="70">
                  <c:v>2.856100000000001</c:v>
                </c:pt>
                <c:pt idx="71">
                  <c:v>3.7129300000000014</c:v>
                </c:pt>
                <c:pt idx="72">
                  <c:v>4.8268090000000017</c:v>
                </c:pt>
                <c:pt idx="73">
                  <c:v>6.2748517000000028</c:v>
                </c:pt>
                <c:pt idx="74">
                  <c:v>8.1573072100000044</c:v>
                </c:pt>
                <c:pt idx="75">
                  <c:v>10.604499373000007</c:v>
                </c:pt>
                <c:pt idx="77">
                  <c:v>1</c:v>
                </c:pt>
                <c:pt idx="78">
                  <c:v>1.3</c:v>
                </c:pt>
                <c:pt idx="79">
                  <c:v>1.6900000000000002</c:v>
                </c:pt>
                <c:pt idx="80">
                  <c:v>2.1970000000000005</c:v>
                </c:pt>
                <c:pt idx="81">
                  <c:v>2.856100000000001</c:v>
                </c:pt>
                <c:pt idx="82">
                  <c:v>3.7129300000000014</c:v>
                </c:pt>
                <c:pt idx="83">
                  <c:v>4.8268090000000017</c:v>
                </c:pt>
                <c:pt idx="84">
                  <c:v>6.2748517000000028</c:v>
                </c:pt>
                <c:pt idx="85">
                  <c:v>8.1573072100000044</c:v>
                </c:pt>
                <c:pt idx="86">
                  <c:v>10.604499373000007</c:v>
                </c:pt>
                <c:pt idx="88">
                  <c:v>1</c:v>
                </c:pt>
                <c:pt idx="89">
                  <c:v>1.3</c:v>
                </c:pt>
                <c:pt idx="90">
                  <c:v>1.6900000000000002</c:v>
                </c:pt>
                <c:pt idx="91">
                  <c:v>2.1970000000000005</c:v>
                </c:pt>
                <c:pt idx="92">
                  <c:v>2.856100000000001</c:v>
                </c:pt>
                <c:pt idx="93">
                  <c:v>3.7129300000000014</c:v>
                </c:pt>
                <c:pt idx="94">
                  <c:v>4.8268090000000017</c:v>
                </c:pt>
                <c:pt idx="95">
                  <c:v>6.2748517000000028</c:v>
                </c:pt>
                <c:pt idx="96">
                  <c:v>8.1573072100000044</c:v>
                </c:pt>
                <c:pt idx="97">
                  <c:v>10.604499373000007</c:v>
                </c:pt>
                <c:pt idx="99">
                  <c:v>1</c:v>
                </c:pt>
                <c:pt idx="100">
                  <c:v>1.3</c:v>
                </c:pt>
                <c:pt idx="101">
                  <c:v>1.6900000000000002</c:v>
                </c:pt>
                <c:pt idx="102">
                  <c:v>2.1970000000000005</c:v>
                </c:pt>
                <c:pt idx="103">
                  <c:v>2.856100000000001</c:v>
                </c:pt>
                <c:pt idx="104">
                  <c:v>3.7129300000000014</c:v>
                </c:pt>
                <c:pt idx="105">
                  <c:v>4.8268090000000017</c:v>
                </c:pt>
                <c:pt idx="106">
                  <c:v>6.2748517000000028</c:v>
                </c:pt>
                <c:pt idx="107">
                  <c:v>8.1573072100000044</c:v>
                </c:pt>
                <c:pt idx="108">
                  <c:v>10.604499373000007</c:v>
                </c:pt>
                <c:pt idx="110">
                  <c:v>1</c:v>
                </c:pt>
                <c:pt idx="111">
                  <c:v>1.3</c:v>
                </c:pt>
                <c:pt idx="112">
                  <c:v>1.6900000000000002</c:v>
                </c:pt>
                <c:pt idx="113">
                  <c:v>2.1970000000000005</c:v>
                </c:pt>
                <c:pt idx="114">
                  <c:v>2.856100000000001</c:v>
                </c:pt>
                <c:pt idx="115">
                  <c:v>3.7129300000000014</c:v>
                </c:pt>
                <c:pt idx="116">
                  <c:v>4.8268090000000017</c:v>
                </c:pt>
                <c:pt idx="117">
                  <c:v>6.2748517000000028</c:v>
                </c:pt>
                <c:pt idx="118">
                  <c:v>8.1573072100000044</c:v>
                </c:pt>
                <c:pt idx="119">
                  <c:v>10.604499373000007</c:v>
                </c:pt>
                <c:pt idx="121">
                  <c:v>1</c:v>
                </c:pt>
                <c:pt idx="122">
                  <c:v>1.3</c:v>
                </c:pt>
                <c:pt idx="123">
                  <c:v>1.6900000000000002</c:v>
                </c:pt>
                <c:pt idx="124">
                  <c:v>2.1970000000000005</c:v>
                </c:pt>
                <c:pt idx="125">
                  <c:v>2.856100000000001</c:v>
                </c:pt>
                <c:pt idx="126">
                  <c:v>3.7129300000000014</c:v>
                </c:pt>
                <c:pt idx="127">
                  <c:v>4.8268090000000017</c:v>
                </c:pt>
                <c:pt idx="128">
                  <c:v>6.2748517000000028</c:v>
                </c:pt>
                <c:pt idx="129">
                  <c:v>8.1573072100000044</c:v>
                </c:pt>
                <c:pt idx="130">
                  <c:v>10.604499373000007</c:v>
                </c:pt>
                <c:pt idx="132">
                  <c:v>1</c:v>
                </c:pt>
                <c:pt idx="133">
                  <c:v>1.3</c:v>
                </c:pt>
                <c:pt idx="134">
                  <c:v>1.6900000000000002</c:v>
                </c:pt>
                <c:pt idx="135">
                  <c:v>2.1970000000000005</c:v>
                </c:pt>
                <c:pt idx="136">
                  <c:v>2.856100000000001</c:v>
                </c:pt>
                <c:pt idx="137">
                  <c:v>3.7129300000000014</c:v>
                </c:pt>
                <c:pt idx="138">
                  <c:v>4.8268090000000017</c:v>
                </c:pt>
                <c:pt idx="139">
                  <c:v>6.2748517000000028</c:v>
                </c:pt>
                <c:pt idx="140">
                  <c:v>8.1573072100000044</c:v>
                </c:pt>
                <c:pt idx="141">
                  <c:v>10.604499373000007</c:v>
                </c:pt>
                <c:pt idx="143">
                  <c:v>1</c:v>
                </c:pt>
                <c:pt idx="144">
                  <c:v>1.3</c:v>
                </c:pt>
                <c:pt idx="145">
                  <c:v>1.6900000000000002</c:v>
                </c:pt>
                <c:pt idx="146">
                  <c:v>2.1970000000000005</c:v>
                </c:pt>
                <c:pt idx="147">
                  <c:v>2.856100000000001</c:v>
                </c:pt>
                <c:pt idx="148">
                  <c:v>3.7129300000000014</c:v>
                </c:pt>
                <c:pt idx="149">
                  <c:v>4.8268090000000017</c:v>
                </c:pt>
                <c:pt idx="150">
                  <c:v>6.2748517000000028</c:v>
                </c:pt>
                <c:pt idx="151">
                  <c:v>8.1573072100000044</c:v>
                </c:pt>
                <c:pt idx="152">
                  <c:v>10.604499373000007</c:v>
                </c:pt>
                <c:pt idx="154">
                  <c:v>1</c:v>
                </c:pt>
                <c:pt idx="155">
                  <c:v>1.3</c:v>
                </c:pt>
                <c:pt idx="156">
                  <c:v>1.6900000000000002</c:v>
                </c:pt>
                <c:pt idx="157">
                  <c:v>2.1970000000000005</c:v>
                </c:pt>
                <c:pt idx="158">
                  <c:v>2.856100000000001</c:v>
                </c:pt>
                <c:pt idx="159">
                  <c:v>3.7129300000000014</c:v>
                </c:pt>
                <c:pt idx="160">
                  <c:v>4.8268090000000017</c:v>
                </c:pt>
                <c:pt idx="161">
                  <c:v>6.2748517000000028</c:v>
                </c:pt>
                <c:pt idx="162">
                  <c:v>8.1573072100000044</c:v>
                </c:pt>
                <c:pt idx="163">
                  <c:v>10.604499373000007</c:v>
                </c:pt>
              </c:numCache>
            </c:numRef>
          </c:xVal>
          <c:yVal>
            <c:numRef>
              <c:f>Trb_exponential!$L$5:$L$168</c:f>
              <c:numCache>
                <c:formatCode>0.000</c:formatCode>
                <c:ptCount val="164"/>
                <c:pt idx="0">
                  <c:v>0.73666577777777775</c:v>
                </c:pt>
                <c:pt idx="1">
                  <c:v>0.73649244444444439</c:v>
                </c:pt>
                <c:pt idx="2">
                  <c:v>0.73566911111111111</c:v>
                </c:pt>
                <c:pt idx="3">
                  <c:v>0.73358815777777775</c:v>
                </c:pt>
                <c:pt idx="4">
                  <c:v>0.72917497064444448</c:v>
                </c:pt>
                <c:pt idx="5">
                  <c:v>0.72055139558911108</c:v>
                </c:pt>
                <c:pt idx="6">
                  <c:v>0.70446267830559772</c:v>
                </c:pt>
                <c:pt idx="7">
                  <c:v>0.67530340802446009</c:v>
                </c:pt>
                <c:pt idx="8">
                  <c:v>0.62346410175573763</c:v>
                </c:pt>
                <c:pt idx="9">
                  <c:v>0.53252749281991663</c:v>
                </c:pt>
                <c:pt idx="11">
                  <c:v>0.77443022222222213</c:v>
                </c:pt>
                <c:pt idx="12">
                  <c:v>0.77433688888888874</c:v>
                </c:pt>
                <c:pt idx="13">
                  <c:v>0.77361755555555545</c:v>
                </c:pt>
                <c:pt idx="14">
                  <c:v>0.7716718022222222</c:v>
                </c:pt>
                <c:pt idx="15">
                  <c:v>0.76743437508888879</c:v>
                </c:pt>
                <c:pt idx="16">
                  <c:v>0.75903928803355547</c:v>
                </c:pt>
                <c:pt idx="17">
                  <c:v>0.74324760515004218</c:v>
                </c:pt>
                <c:pt idx="18">
                  <c:v>0.71447447958890464</c:v>
                </c:pt>
                <c:pt idx="19">
                  <c:v>0.66313716145618207</c:v>
                </c:pt>
                <c:pt idx="20">
                  <c:v>0.57285313709716101</c:v>
                </c:pt>
                <c:pt idx="22">
                  <c:v>0.80770577777777774</c:v>
                </c:pt>
                <c:pt idx="23">
                  <c:v>0.80774577777777778</c:v>
                </c:pt>
                <c:pt idx="24">
                  <c:v>0.80719977777777785</c:v>
                </c:pt>
                <c:pt idx="25">
                  <c:v>0.80547935777777779</c:v>
                </c:pt>
                <c:pt idx="26">
                  <c:v>0.80153486397777773</c:v>
                </c:pt>
                <c:pt idx="27">
                  <c:v>0.7935205902557777</c:v>
                </c:pt>
                <c:pt idx="28">
                  <c:v>0.77822396470559774</c:v>
                </c:pt>
                <c:pt idx="29">
                  <c:v>0.7500944136777935</c:v>
                </c:pt>
                <c:pt idx="30">
                  <c:v>0.69959374243840433</c:v>
                </c:pt>
                <c:pt idx="31">
                  <c:v>0.61039735904071657</c:v>
                </c:pt>
                <c:pt idx="33">
                  <c:v>0.83643911111111102</c:v>
                </c:pt>
                <c:pt idx="34">
                  <c:v>0.83666577777777773</c:v>
                </c:pt>
                <c:pt idx="35">
                  <c:v>0.83636244444444441</c:v>
                </c:pt>
                <c:pt idx="36">
                  <c:v>0.83495749111111106</c:v>
                </c:pt>
                <c:pt idx="37">
                  <c:v>0.83142310397777774</c:v>
                </c:pt>
                <c:pt idx="38">
                  <c:v>0.82394196892244442</c:v>
                </c:pt>
                <c:pt idx="39">
                  <c:v>0.80933842363893105</c:v>
                </c:pt>
                <c:pt idx="40">
                  <c:v>0.78210987695779355</c:v>
                </c:pt>
                <c:pt idx="41">
                  <c:v>0.73278051136907096</c:v>
                </c:pt>
                <c:pt idx="42">
                  <c:v>0.64510682531724994</c:v>
                </c:pt>
                <c:pt idx="44">
                  <c:v>0.86055555555555552</c:v>
                </c:pt>
                <c:pt idx="45">
                  <c:v>0.86102222222222213</c:v>
                </c:pt>
                <c:pt idx="46">
                  <c:v>0.8610308888888889</c:v>
                </c:pt>
                <c:pt idx="47">
                  <c:v>0.86003153555555556</c:v>
                </c:pt>
                <c:pt idx="48">
                  <c:v>0.85702442842222215</c:v>
                </c:pt>
                <c:pt idx="49">
                  <c:v>0.85022875736688874</c:v>
                </c:pt>
                <c:pt idx="50">
                  <c:v>0.83651631528337544</c:v>
                </c:pt>
                <c:pt idx="51">
                  <c:v>0.81044620276223789</c:v>
                </c:pt>
                <c:pt idx="52">
                  <c:v>0.76262280158151541</c:v>
                </c:pt>
                <c:pt idx="53">
                  <c:v>0.67690686926009436</c:v>
                </c:pt>
                <c:pt idx="55">
                  <c:v>0.87995911111111103</c:v>
                </c:pt>
                <c:pt idx="56">
                  <c:v>0.88071911111111101</c:v>
                </c:pt>
                <c:pt idx="57">
                  <c:v>0.88110911111111101</c:v>
                </c:pt>
                <c:pt idx="58">
                  <c:v>0.88060549111111097</c:v>
                </c:pt>
                <c:pt idx="59">
                  <c:v>0.87824283731111108</c:v>
                </c:pt>
                <c:pt idx="60">
                  <c:v>0.87228495558911101</c:v>
                </c:pt>
                <c:pt idx="61">
                  <c:v>0.85966163963893105</c:v>
                </c:pt>
                <c:pt idx="62">
                  <c:v>0.83500739109112676</c:v>
                </c:pt>
                <c:pt idx="63">
                  <c:v>0.78902461307573757</c:v>
                </c:pt>
                <c:pt idx="64">
                  <c:v>0.70570149086924983</c:v>
                </c:pt>
                <c:pt idx="66">
                  <c:v>0.89453244444444435</c:v>
                </c:pt>
                <c:pt idx="67">
                  <c:v>0.89563911111111116</c:v>
                </c:pt>
                <c:pt idx="68">
                  <c:v>0.89647977777777765</c:v>
                </c:pt>
                <c:pt idx="69">
                  <c:v>0.89656202444444444</c:v>
                </c:pt>
                <c:pt idx="70">
                  <c:v>0.89496099731111123</c:v>
                </c:pt>
                <c:pt idx="71">
                  <c:v>0.8899932302557777</c:v>
                </c:pt>
                <c:pt idx="72">
                  <c:v>0.87865706337226435</c:v>
                </c:pt>
                <c:pt idx="73">
                  <c:v>0.85567610861112686</c:v>
                </c:pt>
                <c:pt idx="74">
                  <c:v>0.81186861251840436</c:v>
                </c:pt>
                <c:pt idx="75">
                  <c:v>0.73137335681138338</c:v>
                </c:pt>
                <c:pt idx="77">
                  <c:v>0.90413688888888877</c:v>
                </c:pt>
                <c:pt idx="78">
                  <c:v>0.90564355555555542</c:v>
                </c:pt>
                <c:pt idx="79">
                  <c:v>0.90700422222222221</c:v>
                </c:pt>
                <c:pt idx="80">
                  <c:v>0.9077624688888889</c:v>
                </c:pt>
                <c:pt idx="81">
                  <c:v>0.90704024175555542</c:v>
                </c:pt>
                <c:pt idx="82">
                  <c:v>0.90321491470022208</c:v>
                </c:pt>
                <c:pt idx="83">
                  <c:v>0.89336391981670893</c:v>
                </c:pt>
                <c:pt idx="84">
                  <c:v>0.87231368865557124</c:v>
                </c:pt>
                <c:pt idx="85">
                  <c:v>0.83101613324284873</c:v>
                </c:pt>
                <c:pt idx="86">
                  <c:v>0.75378380041982773</c:v>
                </c:pt>
                <c:pt idx="88">
                  <c:v>0.90861244444444444</c:v>
                </c:pt>
                <c:pt idx="89">
                  <c:v>0.91057244444444441</c:v>
                </c:pt>
                <c:pt idx="90">
                  <c:v>0.91252244444444441</c:v>
                </c:pt>
                <c:pt idx="91">
                  <c:v>0.91404682444444452</c:v>
                </c:pt>
                <c:pt idx="92">
                  <c:v>0.9143205706444445</c:v>
                </c:pt>
                <c:pt idx="93">
                  <c:v>0.91179000892244444</c:v>
                </c:pt>
                <c:pt idx="94">
                  <c:v>0.90362220897226442</c:v>
                </c:pt>
                <c:pt idx="95">
                  <c:v>0.88476013122446018</c:v>
                </c:pt>
                <c:pt idx="96">
                  <c:v>0.84630717524907095</c:v>
                </c:pt>
                <c:pt idx="97">
                  <c:v>0.77277282169458339</c:v>
                </c:pt>
                <c:pt idx="99">
                  <c:v>0.90777777777777768</c:v>
                </c:pt>
                <c:pt idx="100">
                  <c:v>0.91024444444444441</c:v>
                </c:pt>
                <c:pt idx="101">
                  <c:v>0.91285311111111112</c:v>
                </c:pt>
                <c:pt idx="102">
                  <c:v>0.91523375777777771</c:v>
                </c:pt>
                <c:pt idx="103">
                  <c:v>0.91662065064444431</c:v>
                </c:pt>
                <c:pt idx="104">
                  <c:v>0.91553717958911107</c:v>
                </c:pt>
                <c:pt idx="105">
                  <c:v>0.90925059750559767</c:v>
                </c:pt>
                <c:pt idx="106">
                  <c:v>0.8928341029844602</c:v>
                </c:pt>
                <c:pt idx="107">
                  <c:v>0.85756040520373766</c:v>
                </c:pt>
                <c:pt idx="108">
                  <c:v>0.78815908730231665</c:v>
                </c:pt>
                <c:pt idx="110">
                  <c:v>0.90143022222222235</c:v>
                </c:pt>
                <c:pt idx="111">
                  <c:v>0.90445688888888887</c:v>
                </c:pt>
                <c:pt idx="112">
                  <c:v>0.90779355555555552</c:v>
                </c:pt>
                <c:pt idx="113">
                  <c:v>0.91112060222222224</c:v>
                </c:pt>
                <c:pt idx="114">
                  <c:v>0.91373781508888896</c:v>
                </c:pt>
                <c:pt idx="115">
                  <c:v>0.91425376003355552</c:v>
                </c:pt>
                <c:pt idx="116">
                  <c:v>0.91004641875004222</c:v>
                </c:pt>
                <c:pt idx="117">
                  <c:v>0.89633293726890462</c:v>
                </c:pt>
                <c:pt idx="118">
                  <c:v>0.86457315644018218</c:v>
                </c:pt>
                <c:pt idx="119">
                  <c:v>0.79973993057636117</c:v>
                </c:pt>
                <c:pt idx="121">
                  <c:v>0.88934577777777768</c:v>
                </c:pt>
                <c:pt idx="122">
                  <c:v>0.89298577777777777</c:v>
                </c:pt>
                <c:pt idx="123">
                  <c:v>0.89711977777777774</c:v>
                </c:pt>
                <c:pt idx="124">
                  <c:v>0.90148335777777766</c:v>
                </c:pt>
                <c:pt idx="125">
                  <c:v>0.90544806397777766</c:v>
                </c:pt>
                <c:pt idx="126">
                  <c:v>0.90771575025577766</c:v>
                </c:pt>
                <c:pt idx="127">
                  <c:v>0.90578567270559773</c:v>
                </c:pt>
                <c:pt idx="128">
                  <c:v>0.89503263407779354</c:v>
                </c:pt>
                <c:pt idx="129">
                  <c:v>0.86712142895840438</c:v>
                </c:pt>
                <c:pt idx="130">
                  <c:v>0.8072913515167166</c:v>
                </c:pt>
                <c:pt idx="132">
                  <c:v>0.871279111111111</c:v>
                </c:pt>
                <c:pt idx="133">
                  <c:v>0.87558577777777769</c:v>
                </c:pt>
                <c:pt idx="134">
                  <c:v>0.88058644444444445</c:v>
                </c:pt>
                <c:pt idx="135">
                  <c:v>0.88607669111111109</c:v>
                </c:pt>
                <c:pt idx="136">
                  <c:v>0.89150606397777776</c:v>
                </c:pt>
                <c:pt idx="137">
                  <c:v>0.89567781692244441</c:v>
                </c:pt>
                <c:pt idx="138">
                  <c:v>0.896223026038931</c:v>
                </c:pt>
                <c:pt idx="139">
                  <c:v>0.88868786007779355</c:v>
                </c:pt>
                <c:pt idx="140">
                  <c:v>0.86495988942507107</c:v>
                </c:pt>
                <c:pt idx="141">
                  <c:v>0.81056801679005008</c:v>
                </c:pt>
                <c:pt idx="143">
                  <c:v>0.84696355555555547</c:v>
                </c:pt>
                <c:pt idx="144">
                  <c:v>0.85199022222222209</c:v>
                </c:pt>
                <c:pt idx="145">
                  <c:v>0.85792688888888879</c:v>
                </c:pt>
                <c:pt idx="146">
                  <c:v>0.86463393555555546</c:v>
                </c:pt>
                <c:pt idx="147">
                  <c:v>0.87164514842222207</c:v>
                </c:pt>
                <c:pt idx="148">
                  <c:v>0.8778732933668888</c:v>
                </c:pt>
                <c:pt idx="149">
                  <c:v>0.88109181208337539</c:v>
                </c:pt>
                <c:pt idx="150">
                  <c:v>0.87703194860223799</c:v>
                </c:pt>
                <c:pt idx="151">
                  <c:v>0.85782187117351549</c:v>
                </c:pt>
                <c:pt idx="152">
                  <c:v>0.80930325972969452</c:v>
                </c:pt>
                <c:pt idx="154">
                  <c:v>0.81611111111111101</c:v>
                </c:pt>
                <c:pt idx="155">
                  <c:v>0.82191111111111104</c:v>
                </c:pt>
                <c:pt idx="156">
                  <c:v>0.82885311111111104</c:v>
                </c:pt>
                <c:pt idx="157">
                  <c:v>0.83686709111111102</c:v>
                </c:pt>
                <c:pt idx="158">
                  <c:v>0.84557731731111108</c:v>
                </c:pt>
                <c:pt idx="159">
                  <c:v>0.85401417958911097</c:v>
                </c:pt>
                <c:pt idx="160">
                  <c:v>0.86010403083893106</c:v>
                </c:pt>
                <c:pt idx="161">
                  <c:v>0.85977689965112691</c:v>
                </c:pt>
                <c:pt idx="162">
                  <c:v>0.84541937420373781</c:v>
                </c:pt>
                <c:pt idx="163">
                  <c:v>0.80320908033565008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061632"/>
        <c:axId val="536063592"/>
      </c:scatterChart>
      <c:valAx>
        <c:axId val="53606163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ja-JP"/>
          </a:p>
        </c:txPr>
        <c:crossAx val="536063592"/>
        <c:crosses val="autoZero"/>
        <c:crossBetween val="midCat"/>
      </c:valAx>
      <c:valAx>
        <c:axId val="53606359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ja-JP"/>
          </a:p>
        </c:txPr>
        <c:crossAx val="53606163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38</xdr:row>
      <xdr:rowOff>0</xdr:rowOff>
    </xdr:from>
    <xdr:to>
      <xdr:col>4</xdr:col>
      <xdr:colOff>2255760</xdr:colOff>
      <xdr:row>53</xdr:row>
      <xdr:rowOff>95040</xdr:rowOff>
    </xdr:to>
    <xdr:graphicFrame macro="">
      <xdr:nvGraphicFramePr>
        <xdr:cNvPr id="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54</xdr:row>
      <xdr:rowOff>0</xdr:rowOff>
    </xdr:from>
    <xdr:to>
      <xdr:col>4</xdr:col>
      <xdr:colOff>2255760</xdr:colOff>
      <xdr:row>70</xdr:row>
      <xdr:rowOff>104400</xdr:rowOff>
    </xdr:to>
    <xdr:graphicFrame macro="">
      <xdr:nvGraphicFramePr>
        <xdr:cNvPr id="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73</xdr:row>
      <xdr:rowOff>0</xdr:rowOff>
    </xdr:from>
    <xdr:to>
      <xdr:col>5</xdr:col>
      <xdr:colOff>94680</xdr:colOff>
      <xdr:row>88</xdr:row>
      <xdr:rowOff>114120</xdr:rowOff>
    </xdr:to>
    <xdr:graphicFrame macro="">
      <xdr:nvGraphicFramePr>
        <xdr:cNvPr id="4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89</xdr:row>
      <xdr:rowOff>0</xdr:rowOff>
    </xdr:from>
    <xdr:to>
      <xdr:col>5</xdr:col>
      <xdr:colOff>94680</xdr:colOff>
      <xdr:row>104</xdr:row>
      <xdr:rowOff>114120</xdr:rowOff>
    </xdr:to>
    <xdr:graphicFrame macro="">
      <xdr:nvGraphicFramePr>
        <xdr:cNvPr id="9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38</xdr:row>
      <xdr:rowOff>0</xdr:rowOff>
    </xdr:from>
    <xdr:to>
      <xdr:col>5</xdr:col>
      <xdr:colOff>94680</xdr:colOff>
      <xdr:row>54</xdr:row>
      <xdr:rowOff>37440</xdr:rowOff>
    </xdr:to>
    <xdr:graphicFrame macro="">
      <xdr:nvGraphicFramePr>
        <xdr:cNvPr id="1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0</xdr:colOff>
      <xdr:row>55</xdr:row>
      <xdr:rowOff>0</xdr:rowOff>
    </xdr:from>
    <xdr:to>
      <xdr:col>5</xdr:col>
      <xdr:colOff>94680</xdr:colOff>
      <xdr:row>70</xdr:row>
      <xdr:rowOff>114120</xdr:rowOff>
    </xdr:to>
    <xdr:graphicFrame macro="">
      <xdr:nvGraphicFramePr>
        <xdr:cNvPr id="1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X183"/>
  <sheetViews>
    <sheetView tabSelected="1" zoomScaleNormal="100" workbookViewId="0">
      <pane xSplit="11910" ySplit="1260" topLeftCell="DE34" activePane="bottomRight"/>
      <selection pane="topRight" activeCell="AZ2" sqref="AZ2"/>
      <selection pane="bottomLeft" activeCell="G62" sqref="G62"/>
      <selection pane="bottomRight" activeCell="DE63" sqref="DE63"/>
    </sheetView>
  </sheetViews>
  <sheetFormatPr defaultRowHeight="13.5" x14ac:dyDescent="0.15"/>
  <cols>
    <col min="1" max="1" width="3.25" style="1" customWidth="1"/>
    <col min="2" max="2" width="8.5" style="1" customWidth="1"/>
    <col min="3" max="3" width="3.25" style="1" customWidth="1"/>
    <col min="4" max="4" width="10.5" style="1" customWidth="1"/>
    <col min="5" max="5" width="33.125" style="1" customWidth="1"/>
    <col min="6" max="6" width="4.25" style="1" customWidth="1"/>
    <col min="7" max="7" width="9.75" style="1" customWidth="1"/>
    <col min="8" max="8" width="8.5" style="1" customWidth="1"/>
    <col min="9" max="9" width="9.625" style="1" customWidth="1"/>
    <col min="10" max="12" width="8.5" style="1" customWidth="1"/>
    <col min="13" max="13" width="2.875" style="1" customWidth="1"/>
    <col min="14" max="14" width="9.625" style="1" customWidth="1"/>
    <col min="15" max="17" width="8.5" style="1" customWidth="1"/>
    <col min="18" max="18" width="3.375" style="1" customWidth="1"/>
    <col min="19" max="22" width="8.5" style="1" customWidth="1"/>
    <col min="23" max="25" width="2.125" style="1" customWidth="1"/>
    <col min="26" max="26" width="8.5" style="1" customWidth="1"/>
    <col min="27" max="37" width="8.5" style="2" customWidth="1"/>
    <col min="38" max="38" width="5.625" style="1" customWidth="1"/>
    <col min="39" max="39" width="8.5" style="1" customWidth="1"/>
    <col min="40" max="50" width="8.5" style="2" customWidth="1"/>
    <col min="51" max="51" width="3.75" style="1" customWidth="1"/>
    <col min="52" max="52" width="8.5" style="1" customWidth="1"/>
    <col min="53" max="63" width="8.5" style="2" customWidth="1"/>
    <col min="64" max="64" width="4.25" style="1" customWidth="1"/>
    <col min="65" max="65" width="1.75" style="1" customWidth="1"/>
    <col min="66" max="66" width="8.5" style="1" customWidth="1"/>
    <col min="67" max="67" width="1.875" style="1" customWidth="1"/>
    <col min="68" max="68" width="8.5" style="2" customWidth="1"/>
    <col min="69" max="69" width="1.875" style="1" customWidth="1"/>
    <col min="70" max="70" width="8.5" style="2" customWidth="1"/>
    <col min="71" max="71" width="1.875" style="1" customWidth="1"/>
    <col min="72" max="72" width="8.5" style="2" customWidth="1"/>
    <col min="73" max="73" width="1.875" style="1" customWidth="1"/>
    <col min="74" max="74" width="8.5" style="2" customWidth="1"/>
    <col min="75" max="75" width="1.875" style="1" customWidth="1"/>
    <col min="76" max="76" width="8.5" style="2" customWidth="1"/>
    <col min="77" max="77" width="1.875" style="1" customWidth="1"/>
    <col min="78" max="78" width="8.5" style="2" customWidth="1"/>
    <col min="79" max="79" width="1.875" style="1" customWidth="1"/>
    <col min="80" max="80" width="8.5" style="2" customWidth="1"/>
    <col min="81" max="81" width="1.875" style="1" customWidth="1"/>
    <col min="82" max="82" width="8.5" style="2" customWidth="1"/>
    <col min="83" max="83" width="1.875" style="1" customWidth="1"/>
    <col min="84" max="84" width="8.5" style="2" customWidth="1"/>
    <col min="85" max="85" width="1.875" style="1" customWidth="1"/>
    <col min="86" max="86" width="8.5" style="2" customWidth="1"/>
    <col min="87" max="87" width="1.875" style="1" customWidth="1"/>
    <col min="88" max="88" width="8.5" style="2" customWidth="1"/>
    <col min="89" max="89" width="1.875" style="1" customWidth="1"/>
    <col min="90" max="90" width="2.125" style="1" customWidth="1"/>
    <col min="91" max="91" width="2.75" style="1" customWidth="1"/>
    <col min="92" max="92" width="8.5" style="1" customWidth="1"/>
    <col min="93" max="93" width="1.875" style="1" customWidth="1"/>
    <col min="94" max="94" width="8.5" style="2" customWidth="1"/>
    <col min="95" max="95" width="1.875" style="1" customWidth="1"/>
    <col min="96" max="96" width="8.5" style="2" customWidth="1"/>
    <col min="97" max="97" width="1.875" style="1" customWidth="1"/>
    <col min="98" max="98" width="8.5" style="2" customWidth="1"/>
    <col min="99" max="99" width="1.875" style="1" customWidth="1"/>
    <col min="100" max="100" width="8.5" style="2" customWidth="1"/>
    <col min="101" max="101" width="1.875" style="1" customWidth="1"/>
    <col min="102" max="102" width="8.5" style="2" customWidth="1"/>
    <col min="103" max="103" width="1.875" style="1" customWidth="1"/>
    <col min="104" max="104" width="8.5" style="2" customWidth="1"/>
    <col min="105" max="105" width="1.875" style="1" customWidth="1"/>
    <col min="106" max="106" width="8.5" style="2" customWidth="1"/>
    <col min="107" max="107" width="1.875" style="1" customWidth="1"/>
    <col min="108" max="108" width="8.5" style="2" customWidth="1"/>
    <col min="109" max="109" width="1.875" style="1" customWidth="1"/>
    <col min="110" max="110" width="8.5" style="2" customWidth="1"/>
    <col min="111" max="111" width="1.875" style="1" customWidth="1"/>
    <col min="112" max="112" width="8.5" style="2" customWidth="1"/>
    <col min="113" max="113" width="1.875" style="1" customWidth="1"/>
    <col min="114" max="114" width="8.5" style="2" customWidth="1"/>
    <col min="115" max="115" width="1.875" style="1" customWidth="1"/>
    <col min="116" max="116" width="2.75" style="1" customWidth="1"/>
    <col min="117" max="117" width="1.875" style="1" customWidth="1"/>
    <col min="118" max="118" width="8.5" style="1" customWidth="1"/>
    <col min="119" max="119" width="1.875" style="1" customWidth="1"/>
    <col min="120" max="120" width="8.5" style="2" customWidth="1"/>
    <col min="121" max="121" width="1.875" style="1" customWidth="1"/>
    <col min="122" max="122" width="8.5" style="2" customWidth="1"/>
    <col min="123" max="123" width="1.875" style="1" customWidth="1"/>
    <col min="124" max="124" width="8.5" style="2" customWidth="1"/>
    <col min="125" max="125" width="1.875" style="1" customWidth="1"/>
    <col min="126" max="126" width="8.5" style="2" customWidth="1"/>
    <col min="127" max="127" width="1.875" style="1" customWidth="1"/>
    <col min="128" max="128" width="8.5" style="2" customWidth="1"/>
    <col min="129" max="129" width="1.875" style="1" customWidth="1"/>
    <col min="130" max="130" width="8.5" style="2" customWidth="1"/>
    <col min="131" max="131" width="1.875" style="1" customWidth="1"/>
    <col min="132" max="132" width="8.5" style="2" customWidth="1"/>
    <col min="133" max="133" width="1.875" style="1" customWidth="1"/>
    <col min="134" max="134" width="8.5" style="2" customWidth="1"/>
    <col min="135" max="135" width="1.875" style="1" customWidth="1"/>
    <col min="136" max="136" width="8.5" style="2" customWidth="1"/>
    <col min="137" max="137" width="1.875" style="1" customWidth="1"/>
    <col min="138" max="138" width="8.5" style="2" customWidth="1"/>
    <col min="139" max="139" width="1.875" style="1" customWidth="1"/>
    <col min="140" max="140" width="8.5" style="2" customWidth="1"/>
    <col min="141" max="141" width="1.875" style="1" customWidth="1"/>
    <col min="142" max="1064" width="8.5" style="1" customWidth="1"/>
  </cols>
  <sheetData>
    <row r="1" spans="2:141" x14ac:dyDescent="0.15">
      <c r="N1" s="1" t="s">
        <v>0</v>
      </c>
      <c r="S1" s="1" t="s">
        <v>1</v>
      </c>
    </row>
    <row r="2" spans="2:141" x14ac:dyDescent="0.15">
      <c r="Z2" s="1" t="s">
        <v>64</v>
      </c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M2" s="1" t="s">
        <v>63</v>
      </c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Z2" s="1" t="s">
        <v>62</v>
      </c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N2" s="1" t="s">
        <v>2</v>
      </c>
      <c r="BP2" s="4"/>
      <c r="BR2" s="4"/>
      <c r="BT2" s="4"/>
      <c r="BV2" s="4"/>
      <c r="BX2" s="4"/>
      <c r="BZ2" s="4"/>
      <c r="CB2" s="4"/>
      <c r="CD2" s="4"/>
      <c r="CF2" s="4"/>
      <c r="CH2" s="4"/>
      <c r="CJ2" s="4"/>
      <c r="CN2" s="1" t="s">
        <v>3</v>
      </c>
      <c r="CP2" s="4"/>
      <c r="CR2" s="4"/>
      <c r="CT2" s="4"/>
      <c r="CV2" s="4"/>
      <c r="CX2" s="4"/>
      <c r="CZ2" s="4"/>
      <c r="DB2" s="4"/>
      <c r="DD2" s="4"/>
      <c r="DF2" s="4"/>
      <c r="DH2" s="4"/>
      <c r="DJ2" s="4"/>
      <c r="DN2" s="1" t="s">
        <v>1</v>
      </c>
      <c r="DP2" s="4"/>
      <c r="DR2" s="4"/>
      <c r="DT2" s="4"/>
      <c r="DV2" s="4"/>
      <c r="DX2" s="4"/>
      <c r="DZ2" s="4"/>
      <c r="EB2" s="4"/>
      <c r="ED2" s="4"/>
      <c r="EF2" s="4"/>
      <c r="EH2" s="4"/>
      <c r="EJ2" s="4"/>
    </row>
    <row r="3" spans="2:141" s="5" customFormat="1" ht="22.5" x14ac:dyDescent="0.15">
      <c r="G3" s="5" t="s">
        <v>4</v>
      </c>
      <c r="H3" s="6" t="s">
        <v>5</v>
      </c>
      <c r="I3" s="6" t="s">
        <v>6</v>
      </c>
      <c r="J3" s="6" t="s">
        <v>2</v>
      </c>
      <c r="K3" s="6" t="s">
        <v>3</v>
      </c>
      <c r="L3" s="6" t="s">
        <v>1</v>
      </c>
      <c r="N3" s="5" t="s">
        <v>7</v>
      </c>
      <c r="O3" s="5" t="s">
        <v>8</v>
      </c>
      <c r="P3" s="5" t="s">
        <v>9</v>
      </c>
      <c r="Q3" s="5" t="s">
        <v>10</v>
      </c>
      <c r="S3" s="5" t="s">
        <v>11</v>
      </c>
      <c r="T3" s="5" t="s">
        <v>12</v>
      </c>
      <c r="U3" s="5" t="s">
        <v>13</v>
      </c>
      <c r="V3" s="5" t="s">
        <v>14</v>
      </c>
      <c r="Z3" s="5">
        <v>0</v>
      </c>
      <c r="AA3" s="20">
        <f>$I$5</f>
        <v>8.7266462599716474E-2</v>
      </c>
      <c r="AB3" s="20">
        <f>$I$6</f>
        <v>0.18544123302439752</v>
      </c>
      <c r="AC3" s="20">
        <f>$I$7</f>
        <v>0.28361600344907856</v>
      </c>
      <c r="AD3" s="20">
        <f>$I$8</f>
        <v>0.38179077387375959</v>
      </c>
      <c r="AE3" s="20">
        <f>$I$9</f>
        <v>0.47996554429844063</v>
      </c>
      <c r="AF3" s="20">
        <f>$I$10</f>
        <v>0.57814031472312166</v>
      </c>
      <c r="AG3" s="20">
        <f>$I$11</f>
        <v>0.6763150851478027</v>
      </c>
      <c r="AH3" s="20">
        <f>$I$12</f>
        <v>0.77448985557248373</v>
      </c>
      <c r="AI3" s="20">
        <f>$I$13</f>
        <v>0.87266462599716477</v>
      </c>
      <c r="AJ3" s="20">
        <f>$I$14</f>
        <v>0.9708393964218458</v>
      </c>
      <c r="AK3" s="20">
        <f>$I$15</f>
        <v>1.0690141668465269</v>
      </c>
      <c r="AM3" s="5">
        <v>0</v>
      </c>
      <c r="AN3" s="20">
        <f>$I$5</f>
        <v>8.7266462599716474E-2</v>
      </c>
      <c r="AO3" s="20">
        <f>$I$6</f>
        <v>0.18544123302439752</v>
      </c>
      <c r="AP3" s="20">
        <f>$I$7</f>
        <v>0.28361600344907856</v>
      </c>
      <c r="AQ3" s="20">
        <f>$I$8</f>
        <v>0.38179077387375959</v>
      </c>
      <c r="AR3" s="20">
        <f>$I$9</f>
        <v>0.47996554429844063</v>
      </c>
      <c r="AS3" s="20">
        <f>$I$10</f>
        <v>0.57814031472312166</v>
      </c>
      <c r="AT3" s="20">
        <f>$I$11</f>
        <v>0.6763150851478027</v>
      </c>
      <c r="AU3" s="20">
        <f>$I$12</f>
        <v>0.77448985557248373</v>
      </c>
      <c r="AV3" s="20">
        <f>$I$13</f>
        <v>0.87266462599716477</v>
      </c>
      <c r="AW3" s="20">
        <f>$I$14</f>
        <v>0.9708393964218458</v>
      </c>
      <c r="AX3" s="20">
        <f>$I$15</f>
        <v>1.0690141668465269</v>
      </c>
      <c r="AZ3" s="5">
        <v>0</v>
      </c>
      <c r="BA3" s="20">
        <f>$I$5</f>
        <v>8.7266462599716474E-2</v>
      </c>
      <c r="BB3" s="20">
        <f>$I$6</f>
        <v>0.18544123302439752</v>
      </c>
      <c r="BC3" s="20">
        <f>$I$7</f>
        <v>0.28361600344907856</v>
      </c>
      <c r="BD3" s="20">
        <f>$I$8</f>
        <v>0.38179077387375959</v>
      </c>
      <c r="BE3" s="20">
        <f>$I$9</f>
        <v>0.47996554429844063</v>
      </c>
      <c r="BF3" s="20">
        <f>$I$10</f>
        <v>0.57814031472312166</v>
      </c>
      <c r="BG3" s="20">
        <f>$I$11</f>
        <v>0.6763150851478027</v>
      </c>
      <c r="BH3" s="20">
        <f>$I$12</f>
        <v>0.77448985557248373</v>
      </c>
      <c r="BI3" s="20">
        <f>$I$13</f>
        <v>0.87266462599716477</v>
      </c>
      <c r="BJ3" s="20">
        <f>$I$14</f>
        <v>0.9708393964218458</v>
      </c>
      <c r="BK3" s="20">
        <f>$I$15</f>
        <v>1.0690141668465269</v>
      </c>
      <c r="BM3" s="5" t="s">
        <v>15</v>
      </c>
      <c r="BN3" s="5">
        <v>0</v>
      </c>
      <c r="BO3" s="5" t="s">
        <v>16</v>
      </c>
      <c r="BP3" s="7">
        <v>8.7266462599716502E-2</v>
      </c>
      <c r="BQ3" s="5" t="s">
        <v>16</v>
      </c>
      <c r="BR3" s="7">
        <v>0.18544123302439799</v>
      </c>
      <c r="BS3" s="5" t="s">
        <v>16</v>
      </c>
      <c r="BT3" s="7">
        <v>0.283616003449079</v>
      </c>
      <c r="BU3" s="5" t="s">
        <v>16</v>
      </c>
      <c r="BV3" s="7">
        <v>0.38179077387375998</v>
      </c>
      <c r="BW3" s="5" t="s">
        <v>16</v>
      </c>
      <c r="BX3" s="7">
        <v>0.47996554429844102</v>
      </c>
      <c r="BY3" s="5" t="s">
        <v>16</v>
      </c>
      <c r="BZ3" s="7">
        <v>0.578140314723122</v>
      </c>
      <c r="CA3" s="5" t="s">
        <v>16</v>
      </c>
      <c r="CB3" s="7">
        <v>0.67631508514780303</v>
      </c>
      <c r="CC3" s="5" t="s">
        <v>16</v>
      </c>
      <c r="CD3" s="7">
        <v>0.77448985557248395</v>
      </c>
      <c r="CE3" s="5" t="s">
        <v>16</v>
      </c>
      <c r="CF3" s="7">
        <v>0.87266462599716499</v>
      </c>
      <c r="CG3" s="5" t="s">
        <v>16</v>
      </c>
      <c r="CH3" s="7">
        <v>0.97083939642184602</v>
      </c>
      <c r="CI3" s="5" t="s">
        <v>16</v>
      </c>
      <c r="CJ3" s="7">
        <v>1.0690141668465301</v>
      </c>
      <c r="CK3" s="5" t="s">
        <v>17</v>
      </c>
      <c r="CM3" s="5" t="s">
        <v>15</v>
      </c>
      <c r="CN3" s="5">
        <v>0</v>
      </c>
      <c r="CO3" s="5" t="s">
        <v>16</v>
      </c>
      <c r="CP3" s="7">
        <v>8.7266462599716502E-2</v>
      </c>
      <c r="CQ3" s="5" t="s">
        <v>16</v>
      </c>
      <c r="CR3" s="7">
        <v>0.18544123302439799</v>
      </c>
      <c r="CS3" s="5" t="s">
        <v>16</v>
      </c>
      <c r="CT3" s="7">
        <v>0.283616003449079</v>
      </c>
      <c r="CU3" s="5" t="s">
        <v>16</v>
      </c>
      <c r="CV3" s="7">
        <v>0.38179077387375998</v>
      </c>
      <c r="CW3" s="5" t="s">
        <v>16</v>
      </c>
      <c r="CX3" s="7">
        <v>0.47996554429844102</v>
      </c>
      <c r="CY3" s="5" t="s">
        <v>16</v>
      </c>
      <c r="CZ3" s="7">
        <v>0.578140314723122</v>
      </c>
      <c r="DA3" s="5" t="s">
        <v>16</v>
      </c>
      <c r="DB3" s="7">
        <v>0.67631508514780303</v>
      </c>
      <c r="DC3" s="5" t="s">
        <v>16</v>
      </c>
      <c r="DD3" s="7">
        <v>0.77448985557248395</v>
      </c>
      <c r="DE3" s="5" t="s">
        <v>16</v>
      </c>
      <c r="DF3" s="7">
        <v>0.87266462599716499</v>
      </c>
      <c r="DG3" s="5" t="s">
        <v>16</v>
      </c>
      <c r="DH3" s="7">
        <v>0.97083939642184602</v>
      </c>
      <c r="DI3" s="5" t="s">
        <v>16</v>
      </c>
      <c r="DJ3" s="7">
        <v>1.0690141668465301</v>
      </c>
      <c r="DK3" s="5" t="s">
        <v>17</v>
      </c>
      <c r="DM3" s="5" t="s">
        <v>61</v>
      </c>
      <c r="DN3" s="5">
        <v>0</v>
      </c>
      <c r="DO3" s="5" t="s">
        <v>16</v>
      </c>
      <c r="DP3" s="7">
        <v>8.7266462599716502E-2</v>
      </c>
      <c r="DQ3" s="5" t="s">
        <v>16</v>
      </c>
      <c r="DR3" s="7">
        <v>0.18544123302439799</v>
      </c>
      <c r="DS3" s="5" t="s">
        <v>16</v>
      </c>
      <c r="DT3" s="7">
        <v>0.283616003449079</v>
      </c>
      <c r="DU3" s="5" t="s">
        <v>16</v>
      </c>
      <c r="DV3" s="7">
        <v>0.38179077387375998</v>
      </c>
      <c r="DW3" s="5" t="s">
        <v>16</v>
      </c>
      <c r="DX3" s="7">
        <v>0.47996554429844102</v>
      </c>
      <c r="DY3" s="5" t="s">
        <v>16</v>
      </c>
      <c r="DZ3" s="7">
        <v>0.578140314723122</v>
      </c>
      <c r="EA3" s="5" t="s">
        <v>16</v>
      </c>
      <c r="EB3" s="7">
        <v>0.67631508514780303</v>
      </c>
      <c r="EC3" s="5" t="s">
        <v>16</v>
      </c>
      <c r="ED3" s="7">
        <v>0.77448985557248395</v>
      </c>
      <c r="EE3" s="5" t="s">
        <v>16</v>
      </c>
      <c r="EF3" s="7">
        <v>0.87266462599716499</v>
      </c>
      <c r="EG3" s="5" t="s">
        <v>16</v>
      </c>
      <c r="EH3" s="7">
        <v>0.97083939642184602</v>
      </c>
      <c r="EI3" s="5" t="s">
        <v>16</v>
      </c>
      <c r="EJ3" s="7">
        <v>1.0690141668465301</v>
      </c>
      <c r="EK3" s="5" t="s">
        <v>17</v>
      </c>
    </row>
    <row r="4" spans="2:141" x14ac:dyDescent="0.15">
      <c r="Z4" s="7">
        <v>0.1</v>
      </c>
      <c r="AA4" s="12">
        <f t="shared" ref="AA4:AK18" si="0">INDEX($J$5:$J$183,MATCH((TEXT(ROUND($BN4,1),"0.0")&amp;"-"&amp;TEXT(ROUND(AA$3,3),"0.000")),$G$5:$G$183))</f>
        <v>10.376495215461512</v>
      </c>
      <c r="AB4" s="12">
        <f t="shared" si="0"/>
        <v>9.9513199205708531</v>
      </c>
      <c r="AC4" s="12">
        <f t="shared" si="0"/>
        <v>9.2520714932034949</v>
      </c>
      <c r="AD4" s="12">
        <f t="shared" si="0"/>
        <v>8.3267311373077284</v>
      </c>
      <c r="AE4" s="12">
        <f t="shared" si="0"/>
        <v>7.2375138514673267</v>
      </c>
      <c r="AF4" s="12">
        <f t="shared" si="0"/>
        <v>6.0554307585551648</v>
      </c>
      <c r="AG4" s="12">
        <f t="shared" si="0"/>
        <v>4.8541238870525261</v>
      </c>
      <c r="AH4" s="12">
        <f t="shared" si="0"/>
        <v>3.7035387763756882</v>
      </c>
      <c r="AI4" s="12">
        <f t="shared" si="0"/>
        <v>2.6640152266018067</v>
      </c>
      <c r="AJ4" s="12">
        <f t="shared" si="0"/>
        <v>1.7813385864968689</v>
      </c>
      <c r="AK4" s="12">
        <f t="shared" si="0"/>
        <v>1.0832071384100417</v>
      </c>
      <c r="AM4" s="7">
        <v>0.1</v>
      </c>
      <c r="AN4" s="13">
        <f t="shared" ref="AN4:AX18" si="1">INDEX($K$5:$K$183,MATCH((TEXT(ROUND($CN4,1),"0.0")&amp;"-"&amp;TEXT(ROUND(AN$3,3),"0.000")),$G$5:$G$183))</f>
        <v>1.2858890047070851E-4</v>
      </c>
      <c r="AO4" s="13">
        <f t="shared" si="1"/>
        <v>1.3155955783176255E-3</v>
      </c>
      <c r="AP4" s="13">
        <f t="shared" si="1"/>
        <v>4.8017577195632617E-3</v>
      </c>
      <c r="AQ4" s="13">
        <f t="shared" si="1"/>
        <v>1.1674882618509566E-2</v>
      </c>
      <c r="AR4" s="13">
        <f t="shared" si="1"/>
        <v>2.2721664660841741E-2</v>
      </c>
      <c r="AS4" s="13">
        <f t="shared" si="1"/>
        <v>3.8325192157939128E-2</v>
      </c>
      <c r="AT4" s="13">
        <f t="shared" si="1"/>
        <v>5.8405560406268535E-2</v>
      </c>
      <c r="AU4" s="13">
        <f t="shared" si="1"/>
        <v>8.2406337012203151E-2</v>
      </c>
      <c r="AV4" s="13">
        <f t="shared" si="1"/>
        <v>0.10932718874422122</v>
      </c>
      <c r="AW4" s="13">
        <f t="shared" si="1"/>
        <v>0.13779931454386393</v>
      </c>
      <c r="AX4" s="13">
        <f t="shared" si="1"/>
        <v>0.16619662348194345</v>
      </c>
      <c r="AZ4" s="7">
        <v>0.1</v>
      </c>
      <c r="BA4" s="13">
        <f t="shared" ref="BA4:BK18" si="2">INDEX($L$5:$L$183,MATCH((TEXT(ROUND($DN4,1),"0.0")&amp;"-"&amp;TEXT(ROUND(BA$3,3),"0.000")),$G$5:$G$183))</f>
        <v>0.45454545454545442</v>
      </c>
      <c r="BB4" s="13">
        <f t="shared" si="2"/>
        <v>0.48306995738636349</v>
      </c>
      <c r="BC4" s="13">
        <f t="shared" si="2"/>
        <v>0.50727982954545436</v>
      </c>
      <c r="BD4" s="13">
        <f t="shared" si="2"/>
        <v>0.5271750710227272</v>
      </c>
      <c r="BE4" s="13">
        <f t="shared" si="2"/>
        <v>0.54275568181818168</v>
      </c>
      <c r="BF4" s="13">
        <f t="shared" si="2"/>
        <v>0.55402166193181801</v>
      </c>
      <c r="BG4" s="13">
        <f t="shared" si="2"/>
        <v>0.5609730113636362</v>
      </c>
      <c r="BH4" s="13">
        <f t="shared" si="2"/>
        <v>0.56360973011363624</v>
      </c>
      <c r="BI4" s="13">
        <f t="shared" si="2"/>
        <v>0.56193181818181814</v>
      </c>
      <c r="BJ4" s="13">
        <f t="shared" si="2"/>
        <v>0.55593927556818168</v>
      </c>
      <c r="BK4" s="13">
        <f t="shared" si="2"/>
        <v>0.54563210227272718</v>
      </c>
      <c r="BN4" s="7">
        <v>0.1</v>
      </c>
      <c r="BO4" s="5" t="s">
        <v>16</v>
      </c>
      <c r="BP4" s="8">
        <f t="shared" ref="BP4:BP18" si="3">INDEX($J$5:$J$183,MATCH((TEXT(ROUND($BN4,1),"0.0")&amp;"-"&amp;TEXT(ROUND(BP$3,3),"0.000")),$G$5:$G$183))</f>
        <v>10.376495215461512</v>
      </c>
      <c r="BQ4" s="5" t="s">
        <v>16</v>
      </c>
      <c r="BR4" s="8">
        <f t="shared" ref="BR4:BR18" si="4">INDEX($J$5:$J$183,MATCH((TEXT(ROUND($BN4,1),"0.0")&amp;"-"&amp;TEXT(ROUND(BR$3,3),"0.000")),$G$5:$G$183))</f>
        <v>9.9513199205708531</v>
      </c>
      <c r="BS4" s="5" t="s">
        <v>16</v>
      </c>
      <c r="BT4" s="8">
        <f t="shared" ref="BT4:BT18" si="5">INDEX($J$5:$J$183,MATCH((TEXT(ROUND($BN4,1),"0.0")&amp;"-"&amp;TEXT(ROUND(BT$3,3),"0.000")),$G$5:$G$183))</f>
        <v>9.2520714932034949</v>
      </c>
      <c r="BU4" s="5" t="s">
        <v>16</v>
      </c>
      <c r="BV4" s="8">
        <f t="shared" ref="BV4:BV18" si="6">INDEX($J$5:$J$183,MATCH((TEXT(ROUND($BN4,1),"0.0")&amp;"-"&amp;TEXT(ROUND(BV$3,3),"0.000")),$G$5:$G$183))</f>
        <v>8.3267311373077284</v>
      </c>
      <c r="BW4" s="5" t="s">
        <v>16</v>
      </c>
      <c r="BX4" s="8">
        <f t="shared" ref="BX4:BX18" si="7">INDEX($J$5:$J$183,MATCH((TEXT(ROUND($BN4,1),"0.0")&amp;"-"&amp;TEXT(ROUND(BX$3,3),"0.000")),$G$5:$G$183))</f>
        <v>7.2375138514673267</v>
      </c>
      <c r="BY4" s="5" t="s">
        <v>16</v>
      </c>
      <c r="BZ4" s="8">
        <f t="shared" ref="BZ4:BZ18" si="8">INDEX($J$5:$J$183,MATCH((TEXT(ROUND($BN4,1),"0.0")&amp;"-"&amp;TEXT(ROUND(BZ$3,3),"0.000")),$G$5:$G$183))</f>
        <v>6.0554307585551648</v>
      </c>
      <c r="CA4" s="5" t="s">
        <v>16</v>
      </c>
      <c r="CB4" s="8">
        <f t="shared" ref="CB4:CB18" si="9">INDEX($J$5:$J$183,MATCH((TEXT(ROUND($BN4,1),"0.0")&amp;"-"&amp;TEXT(ROUND(CB$3,3),"0.000")),$G$5:$G$183))</f>
        <v>4.8541238870525261</v>
      </c>
      <c r="CC4" s="5" t="s">
        <v>16</v>
      </c>
      <c r="CD4" s="8">
        <f t="shared" ref="CD4:CD18" si="10">INDEX($J$5:$J$183,MATCH((TEXT(ROUND($BN4,1),"0.0")&amp;"-"&amp;TEXT(ROUND(CD$3,3),"0.000")),$G$5:$G$183))</f>
        <v>3.7035387763756882</v>
      </c>
      <c r="CE4" s="5" t="s">
        <v>16</v>
      </c>
      <c r="CF4" s="8">
        <f t="shared" ref="CF4:CF18" si="11">INDEX($J$5:$J$183,MATCH((TEXT(ROUND($BN4,1),"0.0")&amp;"-"&amp;TEXT(ROUND(CF$3,3),"0.000")),$G$5:$G$183))</f>
        <v>2.6640152266018067</v>
      </c>
      <c r="CG4" s="5" t="s">
        <v>16</v>
      </c>
      <c r="CH4" s="8">
        <f t="shared" ref="CH4:CH18" si="12">INDEX($J$5:$J$183,MATCH((TEXT(ROUND($BN4,1),"0.0")&amp;"-"&amp;TEXT(ROUND(CH$3,3),"0.000")),$G$5:$G$183))</f>
        <v>1.7813385864968689</v>
      </c>
      <c r="CI4" s="5" t="s">
        <v>16</v>
      </c>
      <c r="CJ4" s="8">
        <f t="shared" ref="CJ4:CJ18" si="13">INDEX($J$5:$J$183,MATCH((TEXT(ROUND($BN4,1),"0.0")&amp;"-"&amp;TEXT(ROUND(CJ$3,3),"0.000")),$G$5:$G$183))</f>
        <v>1.0832071384100417</v>
      </c>
      <c r="CK4" s="5" t="s">
        <v>17</v>
      </c>
      <c r="CN4" s="7">
        <v>0.1</v>
      </c>
      <c r="CO4" s="5" t="s">
        <v>16</v>
      </c>
      <c r="CP4" s="9">
        <f t="shared" ref="CP4:CP18" si="14">INDEX($K$5:$K$183,MATCH((TEXT(ROUND($CN4,1),"0.0")&amp;"-"&amp;TEXT(ROUND(CP$3,3),"0.000")),$G$5:$G$183))</f>
        <v>1.2858890047070851E-4</v>
      </c>
      <c r="CQ4" s="5" t="s">
        <v>16</v>
      </c>
      <c r="CR4" s="9">
        <f t="shared" ref="CR4:CR18" si="15">INDEX($K$5:$K$183,MATCH((TEXT(ROUND($CN4,1),"0.0")&amp;"-"&amp;TEXT(ROUND(CR$3,3),"0.000")),$G$5:$G$183))</f>
        <v>1.3155955783176255E-3</v>
      </c>
      <c r="CS4" s="5" t="s">
        <v>16</v>
      </c>
      <c r="CT4" s="9">
        <f t="shared" ref="CT4:CT18" si="16">INDEX($K$5:$K$183,MATCH((TEXT(ROUND($CN4,1),"0.0")&amp;"-"&amp;TEXT(ROUND(CT$3,3),"0.000")),$G$5:$G$183))</f>
        <v>4.8017577195632617E-3</v>
      </c>
      <c r="CU4" s="5" t="s">
        <v>16</v>
      </c>
      <c r="CV4" s="9">
        <f t="shared" ref="CV4:CV18" si="17">INDEX($K$5:$K$183,MATCH((TEXT(ROUND($CN4,1),"0.0")&amp;"-"&amp;TEXT(ROUND(CV$3,3),"0.000")),$G$5:$G$183))</f>
        <v>1.1674882618509566E-2</v>
      </c>
      <c r="CW4" s="5" t="s">
        <v>16</v>
      </c>
      <c r="CX4" s="9">
        <f t="shared" ref="CX4:CX18" si="18">INDEX($K$5:$K$183,MATCH((TEXT(ROUND($CN4,1),"0.0")&amp;"-"&amp;TEXT(ROUND(CX$3,3),"0.000")),$G$5:$G$183))</f>
        <v>2.2721664660841741E-2</v>
      </c>
      <c r="CY4" s="5" t="s">
        <v>16</v>
      </c>
      <c r="CZ4" s="9">
        <f t="shared" ref="CZ4:CZ18" si="19">INDEX($K$5:$K$183,MATCH((TEXT(ROUND($CN4,1),"0.0")&amp;"-"&amp;TEXT(ROUND(CZ$3,3),"0.000")),$G$5:$G$183))</f>
        <v>3.8325192157939128E-2</v>
      </c>
      <c r="DA4" s="5" t="s">
        <v>16</v>
      </c>
      <c r="DB4" s="9">
        <f t="shared" ref="DB4:DB18" si="20">INDEX($K$5:$K$183,MATCH((TEXT(ROUND($CN4,1),"0.0")&amp;"-"&amp;TEXT(ROUND(DB$3,3),"0.000")),$G$5:$G$183))</f>
        <v>5.8405560406268535E-2</v>
      </c>
      <c r="DC4" s="5" t="s">
        <v>16</v>
      </c>
      <c r="DD4" s="9">
        <f t="shared" ref="DD4:DD18" si="21">INDEX($K$5:$K$183,MATCH((TEXT(ROUND($CN4,1),"0.0")&amp;"-"&amp;TEXT(ROUND(DD$3,3),"0.000")),$G$5:$G$183))</f>
        <v>8.2406337012203151E-2</v>
      </c>
      <c r="DE4" s="5" t="s">
        <v>16</v>
      </c>
      <c r="DF4" s="9">
        <f t="shared" ref="DF4:DF18" si="22">INDEX($K$5:$K$183,MATCH((TEXT(ROUND($CN4,1),"0.0")&amp;"-"&amp;TEXT(ROUND(DF$3,3),"0.000")),$G$5:$G$183))</f>
        <v>0.10932718874422122</v>
      </c>
      <c r="DG4" s="5" t="s">
        <v>16</v>
      </c>
      <c r="DH4" s="9">
        <f t="shared" ref="DH4:DH18" si="23">INDEX($K$5:$K$183,MATCH((TEXT(ROUND($CN4,1),"0.0")&amp;"-"&amp;TEXT(ROUND(DH$3,3),"0.000")),$G$5:$G$183))</f>
        <v>0.13779931454386393</v>
      </c>
      <c r="DI4" s="5" t="s">
        <v>16</v>
      </c>
      <c r="DJ4" s="9">
        <f t="shared" ref="DJ4:DJ18" si="24">INDEX($K$5:$K$183,MATCH((TEXT(ROUND($CN4,1),"0.0")&amp;"-"&amp;TEXT(ROUND(DJ$3,3),"0.000")),$G$5:$G$183))</f>
        <v>0.16619662348194345</v>
      </c>
      <c r="DK4" s="5" t="s">
        <v>17</v>
      </c>
      <c r="DN4" s="7">
        <v>0.1</v>
      </c>
      <c r="DO4" s="5" t="s">
        <v>16</v>
      </c>
      <c r="DP4" s="9">
        <f t="shared" ref="DP4:DP18" si="25">INDEX($L$5:$L$183,MATCH((TEXT(ROUND($DN4,1),"0.0")&amp;"-"&amp;TEXT(ROUND(DP$3,3),"0.000")),$G$5:$G$183))</f>
        <v>0.45454545454545442</v>
      </c>
      <c r="DQ4" s="5" t="s">
        <v>16</v>
      </c>
      <c r="DR4" s="9">
        <f t="shared" ref="DR4:DR18" si="26">INDEX($L$5:$L$183,MATCH((TEXT(ROUND($DN4,1),"0.0")&amp;"-"&amp;TEXT(ROUND(DR$3,3),"0.000")),$G$5:$G$183))</f>
        <v>0.48306995738636349</v>
      </c>
      <c r="DS4" s="5" t="s">
        <v>16</v>
      </c>
      <c r="DT4" s="9">
        <f t="shared" ref="DT4:DT18" si="27">INDEX($L$5:$L$183,MATCH((TEXT(ROUND($DN4,1),"0.0")&amp;"-"&amp;TEXT(ROUND(DT$3,3),"0.000")),$G$5:$G$183))</f>
        <v>0.50727982954545436</v>
      </c>
      <c r="DU4" s="5" t="s">
        <v>16</v>
      </c>
      <c r="DV4" s="9">
        <f t="shared" ref="DV4:DV18" si="28">INDEX($L$5:$L$183,MATCH((TEXT(ROUND($DN4,1),"0.0")&amp;"-"&amp;TEXT(ROUND(DV$3,3),"0.000")),$G$5:$G$183))</f>
        <v>0.5271750710227272</v>
      </c>
      <c r="DW4" s="5" t="s">
        <v>16</v>
      </c>
      <c r="DX4" s="9">
        <f t="shared" ref="DX4:DX18" si="29">INDEX($L$5:$L$183,MATCH((TEXT(ROUND($DN4,1),"0.0")&amp;"-"&amp;TEXT(ROUND(DX$3,3),"0.000")),$G$5:$G$183))</f>
        <v>0.54275568181818168</v>
      </c>
      <c r="DY4" s="5" t="s">
        <v>16</v>
      </c>
      <c r="DZ4" s="9">
        <f t="shared" ref="DZ4:DZ18" si="30">INDEX($L$5:$L$183,MATCH((TEXT(ROUND($DN4,1),"0.0")&amp;"-"&amp;TEXT(ROUND(DZ$3,3),"0.000")),$G$5:$G$183))</f>
        <v>0.55402166193181801</v>
      </c>
      <c r="EA4" s="5" t="s">
        <v>16</v>
      </c>
      <c r="EB4" s="9">
        <f t="shared" ref="EB4:EB18" si="31">INDEX($L$5:$L$183,MATCH((TEXT(ROUND($DN4,1),"0.0")&amp;"-"&amp;TEXT(ROUND(EB$3,3),"0.000")),$G$5:$G$183))</f>
        <v>0.5609730113636362</v>
      </c>
      <c r="EC4" s="5" t="s">
        <v>16</v>
      </c>
      <c r="ED4" s="9">
        <f t="shared" ref="ED4:ED18" si="32">INDEX($L$5:$L$183,MATCH((TEXT(ROUND($DN4,1),"0.0")&amp;"-"&amp;TEXT(ROUND(ED$3,3),"0.000")),$G$5:$G$183))</f>
        <v>0.56360973011363624</v>
      </c>
      <c r="EE4" s="5" t="s">
        <v>16</v>
      </c>
      <c r="EF4" s="9">
        <f t="shared" ref="EF4:EF18" si="33">INDEX($L$5:$L$183,MATCH((TEXT(ROUND($DN4,1),"0.0")&amp;"-"&amp;TEXT(ROUND(EF$3,3),"0.000")),$G$5:$G$183))</f>
        <v>0.56193181818181814</v>
      </c>
      <c r="EG4" s="5" t="s">
        <v>16</v>
      </c>
      <c r="EH4" s="9">
        <f t="shared" ref="EH4:EH18" si="34">INDEX($L$5:$L$183,MATCH((TEXT(ROUND($DN4,1),"0.0")&amp;"-"&amp;TEXT(ROUND(EH$3,3),"0.000")),$G$5:$G$183))</f>
        <v>0.55593927556818168</v>
      </c>
      <c r="EI4" s="5" t="s">
        <v>16</v>
      </c>
      <c r="EJ4" s="9">
        <f t="shared" ref="EJ4:EJ18" si="35">INDEX($L$5:$L$183,MATCH((TEXT(ROUND($DN4,1),"0.0")&amp;"-"&amp;TEXT(ROUND(EJ$3,3),"0.000")),$G$5:$G$183))</f>
        <v>0.54563210227272718</v>
      </c>
      <c r="EK4" s="5" t="s">
        <v>17</v>
      </c>
    </row>
    <row r="5" spans="2:141" x14ac:dyDescent="0.15">
      <c r="B5" s="1" t="s">
        <v>18</v>
      </c>
      <c r="C5" s="1" t="s">
        <v>19</v>
      </c>
      <c r="D5" s="10">
        <v>0.1</v>
      </c>
      <c r="G5" s="1" t="str">
        <f t="shared" ref="G5:G15" si="36">TEXT(ROUND(H5,1),"0.0")&amp;"-"&amp;TEXT(ROUND(I5,3),"0.000")</f>
        <v>0.1-0.087</v>
      </c>
      <c r="H5" s="11">
        <f>$D$5</f>
        <v>0.1</v>
      </c>
      <c r="I5" s="12">
        <f>RADIANS($D$8)</f>
        <v>8.7266462599716474E-2</v>
      </c>
      <c r="J5" s="12">
        <f t="shared" ref="J5:J15" si="37">O5*(COS(I5))^(2/Q5)</f>
        <v>10.376495215461512</v>
      </c>
      <c r="K5" s="13">
        <f t="shared" ref="K5:K15" si="38">P5*(SIN(I5))^(2/Q5)</f>
        <v>1.2858890047070851E-4</v>
      </c>
      <c r="L5" s="12">
        <f t="shared" ref="L5:L15" si="39">$D$37*(V5+U5)</f>
        <v>0.45454545454545442</v>
      </c>
      <c r="N5" s="14">
        <f t="shared" ref="N5:N15" si="40">DEGREES(I5)</f>
        <v>5</v>
      </c>
      <c r="O5" s="14">
        <f t="shared" ref="O5:O15" si="41">($D$12)+($D$13*H5^1)+($D$14*H5^2)+($D$15*H5^3)+($D$16*H5^4)</f>
        <v>10.5</v>
      </c>
      <c r="P5" s="14">
        <f t="shared" ref="P5:P15" si="42">($D$18)+($D$19*H5^1)+($D$20*H5^2)+($D$21*H5^3)+($D$22*H5^4)</f>
        <v>0.25000000000000006</v>
      </c>
      <c r="Q5" s="14">
        <f t="shared" ref="Q5:Q15" si="43">$D$24+H5*($D$25-$D$24)/($D$27-$D$26)</f>
        <v>0.64444444444444449</v>
      </c>
      <c r="S5" s="12">
        <f>RADIANS($D$8)</f>
        <v>8.7266462599716474E-2</v>
      </c>
      <c r="T5" s="14">
        <f t="shared" ref="T5:T15" si="44">DEGREES(S5)</f>
        <v>5</v>
      </c>
      <c r="U5" s="14">
        <f t="shared" ref="U5:U15" si="45">($D$29)+($D$30)*(T5-$D$31)^2</f>
        <v>-0.96</v>
      </c>
      <c r="V5" s="14">
        <f t="shared" ref="V5:V15" si="46">($D$33)+$D$34*(H5-$D$35)^2</f>
        <v>4.9599999999999991</v>
      </c>
      <c r="Z5" s="7">
        <v>0.2</v>
      </c>
      <c r="AA5" s="12">
        <f t="shared" si="0"/>
        <v>21.859351149088145</v>
      </c>
      <c r="AB5" s="12">
        <f t="shared" si="0"/>
        <v>21.369192277677435</v>
      </c>
      <c r="AC5" s="12">
        <f t="shared" si="0"/>
        <v>20.541706823745539</v>
      </c>
      <c r="AD5" s="12">
        <f t="shared" si="0"/>
        <v>19.40124655846034</v>
      </c>
      <c r="AE5" s="12">
        <f t="shared" si="0"/>
        <v>17.981523218771649</v>
      </c>
      <c r="AF5" s="12">
        <f t="shared" si="0"/>
        <v>16.32477820228894</v>
      </c>
      <c r="AG5" s="12">
        <f t="shared" si="0"/>
        <v>14.480760654266204</v>
      </c>
      <c r="AH5" s="12">
        <f t="shared" si="0"/>
        <v>12.505557589366287</v>
      </c>
      <c r="AI5" s="12">
        <f t="shared" si="0"/>
        <v>10.460334498963363</v>
      </c>
      <c r="AJ5" s="12">
        <f t="shared" si="0"/>
        <v>8.4100672392754241</v>
      </c>
      <c r="AK5" s="12">
        <f t="shared" si="0"/>
        <v>6.4223860054259791</v>
      </c>
      <c r="AM5" s="7">
        <v>0.2</v>
      </c>
      <c r="AN5" s="13">
        <f t="shared" si="1"/>
        <v>1.6493787229409161E-2</v>
      </c>
      <c r="AO5" s="13">
        <f t="shared" si="1"/>
        <v>5.817723474859296E-2</v>
      </c>
      <c r="AP5" s="13">
        <f t="shared" si="1"/>
        <v>0.11736515929992658</v>
      </c>
      <c r="AQ5" s="13">
        <f t="shared" si="1"/>
        <v>0.18997338652199458</v>
      </c>
      <c r="AR5" s="13">
        <f t="shared" si="1"/>
        <v>0.27255156026816013</v>
      </c>
      <c r="AS5" s="13">
        <f t="shared" si="1"/>
        <v>0.36184231870417399</v>
      </c>
      <c r="AT5" s="13">
        <f t="shared" si="1"/>
        <v>0.45467311899418833</v>
      </c>
      <c r="AU5" s="13">
        <f t="shared" si="1"/>
        <v>0.5479490004717722</v>
      </c>
      <c r="AV5" s="13">
        <f t="shared" si="1"/>
        <v>0.63868548529968361</v>
      </c>
      <c r="AW5" s="13">
        <f t="shared" si="1"/>
        <v>0.72405893003238553</v>
      </c>
      <c r="AX5" s="13">
        <f t="shared" si="1"/>
        <v>0.80146359959276514</v>
      </c>
      <c r="AZ5" s="7">
        <v>0.2</v>
      </c>
      <c r="BA5" s="13">
        <f t="shared" si="2"/>
        <v>0.53181818181818163</v>
      </c>
      <c r="BB5" s="13">
        <f t="shared" si="2"/>
        <v>0.56034268465909076</v>
      </c>
      <c r="BC5" s="13">
        <f t="shared" si="2"/>
        <v>0.58455255681818163</v>
      </c>
      <c r="BD5" s="13">
        <f t="shared" si="2"/>
        <v>0.60444779829545447</v>
      </c>
      <c r="BE5" s="13">
        <f t="shared" si="2"/>
        <v>0.62002840909090895</v>
      </c>
      <c r="BF5" s="13">
        <f t="shared" si="2"/>
        <v>0.63129438920454528</v>
      </c>
      <c r="BG5" s="13">
        <f t="shared" si="2"/>
        <v>0.63824573863636347</v>
      </c>
      <c r="BH5" s="13">
        <f t="shared" si="2"/>
        <v>0.64088245738636351</v>
      </c>
      <c r="BI5" s="13">
        <f t="shared" si="2"/>
        <v>0.6392045454545453</v>
      </c>
      <c r="BJ5" s="13">
        <f t="shared" si="2"/>
        <v>0.63321200284090895</v>
      </c>
      <c r="BK5" s="13">
        <f t="shared" si="2"/>
        <v>0.62290482954545445</v>
      </c>
      <c r="BN5" s="7">
        <v>0.2</v>
      </c>
      <c r="BO5" s="5" t="s">
        <v>16</v>
      </c>
      <c r="BP5" s="8">
        <f t="shared" si="3"/>
        <v>21.859351149088145</v>
      </c>
      <c r="BQ5" s="5" t="s">
        <v>16</v>
      </c>
      <c r="BR5" s="8">
        <f t="shared" si="4"/>
        <v>21.369192277677435</v>
      </c>
      <c r="BS5" s="5" t="s">
        <v>16</v>
      </c>
      <c r="BT5" s="8">
        <f t="shared" si="5"/>
        <v>20.541706823745539</v>
      </c>
      <c r="BU5" s="5" t="s">
        <v>16</v>
      </c>
      <c r="BV5" s="8">
        <f t="shared" si="6"/>
        <v>19.40124655846034</v>
      </c>
      <c r="BW5" s="5" t="s">
        <v>16</v>
      </c>
      <c r="BX5" s="8">
        <f t="shared" si="7"/>
        <v>17.981523218771649</v>
      </c>
      <c r="BY5" s="5" t="s">
        <v>16</v>
      </c>
      <c r="BZ5" s="8">
        <f t="shared" si="8"/>
        <v>16.32477820228894</v>
      </c>
      <c r="CA5" s="5" t="s">
        <v>16</v>
      </c>
      <c r="CB5" s="8">
        <f t="shared" si="9"/>
        <v>14.480760654266204</v>
      </c>
      <c r="CC5" s="5" t="s">
        <v>16</v>
      </c>
      <c r="CD5" s="8">
        <f t="shared" si="10"/>
        <v>12.505557589366287</v>
      </c>
      <c r="CE5" s="5" t="s">
        <v>16</v>
      </c>
      <c r="CF5" s="8">
        <f t="shared" si="11"/>
        <v>10.460334498963363</v>
      </c>
      <c r="CG5" s="5" t="s">
        <v>16</v>
      </c>
      <c r="CH5" s="8">
        <f t="shared" si="12"/>
        <v>8.4100672392754241</v>
      </c>
      <c r="CI5" s="5" t="s">
        <v>16</v>
      </c>
      <c r="CJ5" s="8">
        <f t="shared" si="13"/>
        <v>6.4223860054259791</v>
      </c>
      <c r="CK5" s="5" t="s">
        <v>17</v>
      </c>
      <c r="CN5" s="7">
        <v>0.2</v>
      </c>
      <c r="CO5" s="5" t="s">
        <v>16</v>
      </c>
      <c r="CP5" s="9">
        <f t="shared" si="14"/>
        <v>1.6493787229409161E-2</v>
      </c>
      <c r="CQ5" s="5" t="s">
        <v>16</v>
      </c>
      <c r="CR5" s="9">
        <f t="shared" si="15"/>
        <v>5.817723474859296E-2</v>
      </c>
      <c r="CS5" s="5" t="s">
        <v>16</v>
      </c>
      <c r="CT5" s="9">
        <f t="shared" si="16"/>
        <v>0.11736515929992658</v>
      </c>
      <c r="CU5" s="5" t="s">
        <v>16</v>
      </c>
      <c r="CV5" s="9">
        <f t="shared" si="17"/>
        <v>0.18997338652199458</v>
      </c>
      <c r="CW5" s="5" t="s">
        <v>16</v>
      </c>
      <c r="CX5" s="9">
        <f t="shared" si="18"/>
        <v>0.27255156026816013</v>
      </c>
      <c r="CY5" s="5" t="s">
        <v>16</v>
      </c>
      <c r="CZ5" s="9">
        <f t="shared" si="19"/>
        <v>0.36184231870417399</v>
      </c>
      <c r="DA5" s="5" t="s">
        <v>16</v>
      </c>
      <c r="DB5" s="9">
        <f t="shared" si="20"/>
        <v>0.45467311899418833</v>
      </c>
      <c r="DC5" s="5" t="s">
        <v>16</v>
      </c>
      <c r="DD5" s="9">
        <f t="shared" si="21"/>
        <v>0.5479490004717722</v>
      </c>
      <c r="DE5" s="5" t="s">
        <v>16</v>
      </c>
      <c r="DF5" s="9">
        <f t="shared" si="22"/>
        <v>0.63868548529968361</v>
      </c>
      <c r="DG5" s="5" t="s">
        <v>16</v>
      </c>
      <c r="DH5" s="9">
        <f t="shared" si="23"/>
        <v>0.72405893003238553</v>
      </c>
      <c r="DI5" s="5" t="s">
        <v>16</v>
      </c>
      <c r="DJ5" s="9">
        <f t="shared" si="24"/>
        <v>0.80146359959276514</v>
      </c>
      <c r="DK5" s="5" t="s">
        <v>17</v>
      </c>
      <c r="DN5" s="7">
        <v>0.2</v>
      </c>
      <c r="DO5" s="5" t="s">
        <v>16</v>
      </c>
      <c r="DP5" s="9">
        <f t="shared" si="25"/>
        <v>0.53181818181818163</v>
      </c>
      <c r="DQ5" s="5" t="s">
        <v>16</v>
      </c>
      <c r="DR5" s="9">
        <f t="shared" si="26"/>
        <v>0.56034268465909076</v>
      </c>
      <c r="DS5" s="5" t="s">
        <v>16</v>
      </c>
      <c r="DT5" s="9">
        <f t="shared" si="27"/>
        <v>0.58455255681818163</v>
      </c>
      <c r="DU5" s="5" t="s">
        <v>16</v>
      </c>
      <c r="DV5" s="9">
        <f t="shared" si="28"/>
        <v>0.60444779829545447</v>
      </c>
      <c r="DW5" s="5" t="s">
        <v>16</v>
      </c>
      <c r="DX5" s="9">
        <f t="shared" si="29"/>
        <v>0.62002840909090895</v>
      </c>
      <c r="DY5" s="5" t="s">
        <v>16</v>
      </c>
      <c r="DZ5" s="9">
        <f t="shared" si="30"/>
        <v>0.63129438920454528</v>
      </c>
      <c r="EA5" s="5" t="s">
        <v>16</v>
      </c>
      <c r="EB5" s="9">
        <f t="shared" si="31"/>
        <v>0.63824573863636347</v>
      </c>
      <c r="EC5" s="5" t="s">
        <v>16</v>
      </c>
      <c r="ED5" s="9">
        <f t="shared" si="32"/>
        <v>0.64088245738636351</v>
      </c>
      <c r="EE5" s="5" t="s">
        <v>16</v>
      </c>
      <c r="EF5" s="9">
        <f t="shared" si="33"/>
        <v>0.6392045454545453</v>
      </c>
      <c r="EG5" s="5" t="s">
        <v>16</v>
      </c>
      <c r="EH5" s="9">
        <f t="shared" si="34"/>
        <v>0.63321200284090895</v>
      </c>
      <c r="EI5" s="5" t="s">
        <v>16</v>
      </c>
      <c r="EJ5" s="9">
        <f t="shared" si="35"/>
        <v>0.62290482954545445</v>
      </c>
      <c r="EK5" s="5" t="s">
        <v>17</v>
      </c>
    </row>
    <row r="6" spans="2:141" x14ac:dyDescent="0.15">
      <c r="B6" s="1" t="s">
        <v>20</v>
      </c>
      <c r="C6" s="1" t="s">
        <v>19</v>
      </c>
      <c r="D6" s="10">
        <v>0.1</v>
      </c>
      <c r="G6" s="1" t="str">
        <f t="shared" si="36"/>
        <v>0.1-0.185</v>
      </c>
      <c r="H6" s="11">
        <f t="shared" ref="H6:H15" si="47">H5</f>
        <v>0.1</v>
      </c>
      <c r="I6" s="12">
        <f t="shared" ref="I6:I15" si="48">I5+RADIANS($D$9)</f>
        <v>0.18544123302439752</v>
      </c>
      <c r="J6" s="12">
        <f t="shared" si="37"/>
        <v>9.9513199205708531</v>
      </c>
      <c r="K6" s="12">
        <f t="shared" si="38"/>
        <v>1.3155955783176255E-3</v>
      </c>
      <c r="L6" s="12">
        <f t="shared" si="39"/>
        <v>0.48306995738636349</v>
      </c>
      <c r="N6" s="14">
        <f t="shared" si="40"/>
        <v>10.625</v>
      </c>
      <c r="O6" s="14">
        <f t="shared" si="41"/>
        <v>10.5</v>
      </c>
      <c r="P6" s="14">
        <f t="shared" si="42"/>
        <v>0.25000000000000006</v>
      </c>
      <c r="Q6" s="14">
        <f t="shared" si="43"/>
        <v>0.64444444444444449</v>
      </c>
      <c r="S6" s="12">
        <f t="shared" ref="S6:S15" si="49">S5+RADIANS($D$9)</f>
        <v>0.18544123302439752</v>
      </c>
      <c r="T6" s="14">
        <f t="shared" si="44"/>
        <v>10.625</v>
      </c>
      <c r="U6" s="14">
        <f t="shared" si="45"/>
        <v>-0.70898437499999989</v>
      </c>
      <c r="V6" s="14">
        <f t="shared" si="46"/>
        <v>4.9599999999999991</v>
      </c>
      <c r="Z6" s="7">
        <v>0.3</v>
      </c>
      <c r="AA6" s="12">
        <f t="shared" si="0"/>
        <v>34.348564100805326</v>
      </c>
      <c r="AB6" s="12">
        <f t="shared" si="0"/>
        <v>33.818401288323727</v>
      </c>
      <c r="AC6" s="12">
        <f t="shared" si="0"/>
        <v>32.914620206836339</v>
      </c>
      <c r="AD6" s="12">
        <f t="shared" si="0"/>
        <v>31.650010967366864</v>
      </c>
      <c r="AE6" s="12">
        <f t="shared" si="0"/>
        <v>30.042570172465165</v>
      </c>
      <c r="AF6" s="12">
        <f t="shared" si="0"/>
        <v>28.115361139109719</v>
      </c>
      <c r="AG6" s="12">
        <f t="shared" si="0"/>
        <v>25.896355501529129</v>
      </c>
      <c r="AH6" s="12">
        <f t="shared" si="0"/>
        <v>23.418280119293954</v>
      </c>
      <c r="AI6" s="12">
        <f t="shared" si="0"/>
        <v>20.718509765705026</v>
      </c>
      <c r="AJ6" s="12">
        <f t="shared" si="0"/>
        <v>17.839077993115556</v>
      </c>
      <c r="AK6" s="12">
        <f t="shared" si="0"/>
        <v>14.82694625129256</v>
      </c>
      <c r="AM6" s="7">
        <v>0.3</v>
      </c>
      <c r="AN6" s="13">
        <f t="shared" si="1"/>
        <v>0.1347246745342825</v>
      </c>
      <c r="AO6" s="13">
        <f t="shared" si="1"/>
        <v>0.31983782200110189</v>
      </c>
      <c r="AP6" s="13">
        <f t="shared" si="1"/>
        <v>0.51758518404601928</v>
      </c>
      <c r="AQ6" s="13">
        <f t="shared" si="1"/>
        <v>0.72017780844781265</v>
      </c>
      <c r="AR6" s="13">
        <f t="shared" si="1"/>
        <v>0.92248265736638702</v>
      </c>
      <c r="AS6" s="13">
        <f t="shared" si="1"/>
        <v>1.120397361953112</v>
      </c>
      <c r="AT6" s="13">
        <f t="shared" si="1"/>
        <v>1.3103862613708204</v>
      </c>
      <c r="AU6" s="13">
        <f t="shared" si="1"/>
        <v>1.4893098072609476</v>
      </c>
      <c r="AV6" s="13">
        <f t="shared" si="1"/>
        <v>1.6543576445540435</v>
      </c>
      <c r="AW6" s="13">
        <f t="shared" si="1"/>
        <v>1.8030252362098547</v>
      </c>
      <c r="AX6" s="13">
        <f t="shared" si="1"/>
        <v>1.9331104332056002</v>
      </c>
      <c r="AZ6" s="7">
        <v>0.3</v>
      </c>
      <c r="BA6" s="13">
        <f t="shared" si="2"/>
        <v>0.59999999999999987</v>
      </c>
      <c r="BB6" s="13">
        <f t="shared" si="2"/>
        <v>0.62852450284090899</v>
      </c>
      <c r="BC6" s="13">
        <f t="shared" si="2"/>
        <v>0.65273437499999987</v>
      </c>
      <c r="BD6" s="13">
        <f t="shared" si="2"/>
        <v>0.6726296164772726</v>
      </c>
      <c r="BE6" s="13">
        <f t="shared" si="2"/>
        <v>0.68821022727272718</v>
      </c>
      <c r="BF6" s="13">
        <f t="shared" si="2"/>
        <v>0.69947620738636351</v>
      </c>
      <c r="BG6" s="13">
        <f t="shared" si="2"/>
        <v>0.7064275568181817</v>
      </c>
      <c r="BH6" s="13">
        <f t="shared" si="2"/>
        <v>0.70906427556818175</v>
      </c>
      <c r="BI6" s="13">
        <f t="shared" si="2"/>
        <v>0.70738636363636354</v>
      </c>
      <c r="BJ6" s="13">
        <f t="shared" si="2"/>
        <v>0.70139382102272718</v>
      </c>
      <c r="BK6" s="13">
        <f t="shared" si="2"/>
        <v>0.69108664772727268</v>
      </c>
      <c r="BN6" s="7">
        <v>0.3</v>
      </c>
      <c r="BO6" s="5" t="s">
        <v>16</v>
      </c>
      <c r="BP6" s="8">
        <f t="shared" si="3"/>
        <v>34.348564100805326</v>
      </c>
      <c r="BQ6" s="5" t="s">
        <v>16</v>
      </c>
      <c r="BR6" s="8">
        <f t="shared" si="4"/>
        <v>33.818401288323727</v>
      </c>
      <c r="BS6" s="5" t="s">
        <v>16</v>
      </c>
      <c r="BT6" s="8">
        <f t="shared" si="5"/>
        <v>32.914620206836339</v>
      </c>
      <c r="BU6" s="5" t="s">
        <v>16</v>
      </c>
      <c r="BV6" s="8">
        <f t="shared" si="6"/>
        <v>31.650010967366864</v>
      </c>
      <c r="BW6" s="5" t="s">
        <v>16</v>
      </c>
      <c r="BX6" s="8">
        <f t="shared" si="7"/>
        <v>30.042570172465165</v>
      </c>
      <c r="BY6" s="5" t="s">
        <v>16</v>
      </c>
      <c r="BZ6" s="8">
        <f t="shared" si="8"/>
        <v>28.115361139109719</v>
      </c>
      <c r="CA6" s="5" t="s">
        <v>16</v>
      </c>
      <c r="CB6" s="8">
        <f t="shared" si="9"/>
        <v>25.896355501529129</v>
      </c>
      <c r="CC6" s="5" t="s">
        <v>16</v>
      </c>
      <c r="CD6" s="8">
        <f t="shared" si="10"/>
        <v>23.418280119293954</v>
      </c>
      <c r="CE6" s="5" t="s">
        <v>16</v>
      </c>
      <c r="CF6" s="8">
        <f t="shared" si="11"/>
        <v>20.718509765705026</v>
      </c>
      <c r="CG6" s="5" t="s">
        <v>16</v>
      </c>
      <c r="CH6" s="8">
        <f t="shared" si="12"/>
        <v>17.839077993115556</v>
      </c>
      <c r="CI6" s="5" t="s">
        <v>16</v>
      </c>
      <c r="CJ6" s="8">
        <f t="shared" si="13"/>
        <v>14.82694625129256</v>
      </c>
      <c r="CK6" s="5" t="s">
        <v>17</v>
      </c>
      <c r="CN6" s="7">
        <v>0.3</v>
      </c>
      <c r="CO6" s="5" t="s">
        <v>16</v>
      </c>
      <c r="CP6" s="9">
        <f t="shared" si="14"/>
        <v>0.1347246745342825</v>
      </c>
      <c r="CQ6" s="5" t="s">
        <v>16</v>
      </c>
      <c r="CR6" s="9">
        <f t="shared" si="15"/>
        <v>0.31983782200110189</v>
      </c>
      <c r="CS6" s="5" t="s">
        <v>16</v>
      </c>
      <c r="CT6" s="9">
        <f t="shared" si="16"/>
        <v>0.51758518404601928</v>
      </c>
      <c r="CU6" s="5" t="s">
        <v>16</v>
      </c>
      <c r="CV6" s="9">
        <f t="shared" si="17"/>
        <v>0.72017780844781265</v>
      </c>
      <c r="CW6" s="5" t="s">
        <v>16</v>
      </c>
      <c r="CX6" s="9">
        <f t="shared" si="18"/>
        <v>0.92248265736638702</v>
      </c>
      <c r="CY6" s="5" t="s">
        <v>16</v>
      </c>
      <c r="CZ6" s="9">
        <f t="shared" si="19"/>
        <v>1.120397361953112</v>
      </c>
      <c r="DA6" s="5" t="s">
        <v>16</v>
      </c>
      <c r="DB6" s="9">
        <f t="shared" si="20"/>
        <v>1.3103862613708204</v>
      </c>
      <c r="DC6" s="5" t="s">
        <v>16</v>
      </c>
      <c r="DD6" s="9">
        <f t="shared" si="21"/>
        <v>1.4893098072609476</v>
      </c>
      <c r="DE6" s="5" t="s">
        <v>16</v>
      </c>
      <c r="DF6" s="9">
        <f t="shared" si="22"/>
        <v>1.6543576445540435</v>
      </c>
      <c r="DG6" s="5" t="s">
        <v>16</v>
      </c>
      <c r="DH6" s="9">
        <f t="shared" si="23"/>
        <v>1.8030252362098547</v>
      </c>
      <c r="DI6" s="5" t="s">
        <v>16</v>
      </c>
      <c r="DJ6" s="9">
        <f t="shared" si="24"/>
        <v>1.9331104332056002</v>
      </c>
      <c r="DK6" s="5" t="s">
        <v>17</v>
      </c>
      <c r="DN6" s="7">
        <v>0.3</v>
      </c>
      <c r="DO6" s="5" t="s">
        <v>16</v>
      </c>
      <c r="DP6" s="9">
        <f t="shared" si="25"/>
        <v>0.59999999999999987</v>
      </c>
      <c r="DQ6" s="5" t="s">
        <v>16</v>
      </c>
      <c r="DR6" s="9">
        <f t="shared" si="26"/>
        <v>0.62852450284090899</v>
      </c>
      <c r="DS6" s="5" t="s">
        <v>16</v>
      </c>
      <c r="DT6" s="9">
        <f t="shared" si="27"/>
        <v>0.65273437499999987</v>
      </c>
      <c r="DU6" s="5" t="s">
        <v>16</v>
      </c>
      <c r="DV6" s="9">
        <f t="shared" si="28"/>
        <v>0.6726296164772726</v>
      </c>
      <c r="DW6" s="5" t="s">
        <v>16</v>
      </c>
      <c r="DX6" s="9">
        <f t="shared" si="29"/>
        <v>0.68821022727272718</v>
      </c>
      <c r="DY6" s="5" t="s">
        <v>16</v>
      </c>
      <c r="DZ6" s="9">
        <f t="shared" si="30"/>
        <v>0.69947620738636351</v>
      </c>
      <c r="EA6" s="5" t="s">
        <v>16</v>
      </c>
      <c r="EB6" s="9">
        <f t="shared" si="31"/>
        <v>0.7064275568181817</v>
      </c>
      <c r="EC6" s="5" t="s">
        <v>16</v>
      </c>
      <c r="ED6" s="9">
        <f t="shared" si="32"/>
        <v>0.70906427556818175</v>
      </c>
      <c r="EE6" s="5" t="s">
        <v>16</v>
      </c>
      <c r="EF6" s="9">
        <f t="shared" si="33"/>
        <v>0.70738636363636354</v>
      </c>
      <c r="EG6" s="5" t="s">
        <v>16</v>
      </c>
      <c r="EH6" s="9">
        <f t="shared" si="34"/>
        <v>0.70139382102272718</v>
      </c>
      <c r="EI6" s="5" t="s">
        <v>16</v>
      </c>
      <c r="EJ6" s="9">
        <f t="shared" si="35"/>
        <v>0.69108664772727268</v>
      </c>
      <c r="EK6" s="5" t="s">
        <v>17</v>
      </c>
    </row>
    <row r="7" spans="2:141" x14ac:dyDescent="0.15">
      <c r="G7" s="1" t="str">
        <f t="shared" si="36"/>
        <v>0.1-0.284</v>
      </c>
      <c r="H7" s="11">
        <f t="shared" si="47"/>
        <v>0.1</v>
      </c>
      <c r="I7" s="12">
        <f t="shared" si="48"/>
        <v>0.28361600344907856</v>
      </c>
      <c r="J7" s="12">
        <f t="shared" si="37"/>
        <v>9.2520714932034949</v>
      </c>
      <c r="K7" s="12">
        <f t="shared" si="38"/>
        <v>4.8017577195632617E-3</v>
      </c>
      <c r="L7" s="12">
        <f t="shared" si="39"/>
        <v>0.50727982954545436</v>
      </c>
      <c r="N7" s="14">
        <f t="shared" si="40"/>
        <v>16.25</v>
      </c>
      <c r="O7" s="14">
        <f t="shared" si="41"/>
        <v>10.5</v>
      </c>
      <c r="P7" s="14">
        <f t="shared" si="42"/>
        <v>0.25000000000000006</v>
      </c>
      <c r="Q7" s="14">
        <f t="shared" si="43"/>
        <v>0.64444444444444449</v>
      </c>
      <c r="S7" s="12">
        <f t="shared" si="49"/>
        <v>0.28361600344907856</v>
      </c>
      <c r="T7" s="14">
        <f t="shared" si="44"/>
        <v>16.25</v>
      </c>
      <c r="U7" s="14">
        <f t="shared" si="45"/>
        <v>-0.49593749999999998</v>
      </c>
      <c r="V7" s="14">
        <f t="shared" si="46"/>
        <v>4.9599999999999991</v>
      </c>
      <c r="Z7" s="7">
        <v>0.4</v>
      </c>
      <c r="AA7" s="12">
        <f t="shared" si="0"/>
        <v>47.839583180372898</v>
      </c>
      <c r="AB7" s="12">
        <f t="shared" si="0"/>
        <v>47.276640310907595</v>
      </c>
      <c r="AC7" s="12">
        <f t="shared" si="0"/>
        <v>46.312083313758251</v>
      </c>
      <c r="AD7" s="12">
        <f t="shared" si="0"/>
        <v>44.951721713443121</v>
      </c>
      <c r="AE7" s="12">
        <f t="shared" si="0"/>
        <v>43.203635419373441</v>
      </c>
      <c r="AF7" s="12">
        <f t="shared" si="0"/>
        <v>41.077991793947582</v>
      </c>
      <c r="AG7" s="12">
        <f t="shared" si="0"/>
        <v>38.586781512260053</v>
      </c>
      <c r="AH7" s="12">
        <f t="shared" si="0"/>
        <v>35.743441241681751</v>
      </c>
      <c r="AI7" s="12">
        <f t="shared" si="0"/>
        <v>32.56230478201784</v>
      </c>
      <c r="AJ7" s="12">
        <f t="shared" si="0"/>
        <v>29.057770687717031</v>
      </c>
      <c r="AK7" s="12">
        <f t="shared" si="0"/>
        <v>25.242955711443457</v>
      </c>
      <c r="AM7" s="7">
        <v>0.4</v>
      </c>
      <c r="AN7" s="13">
        <f t="shared" si="1"/>
        <v>0.46944875730914204</v>
      </c>
      <c r="AO7" s="13">
        <f t="shared" si="1"/>
        <v>0.90640303758016838</v>
      </c>
      <c r="AP7" s="13">
        <f t="shared" si="1"/>
        <v>1.3073890348237396</v>
      </c>
      <c r="AQ7" s="13">
        <f t="shared" si="1"/>
        <v>1.6810196891535656</v>
      </c>
      <c r="AR7" s="13">
        <f t="shared" si="1"/>
        <v>2.0295125325462182</v>
      </c>
      <c r="AS7" s="13">
        <f t="shared" si="1"/>
        <v>2.3530363252924738</v>
      </c>
      <c r="AT7" s="13">
        <f t="shared" si="1"/>
        <v>2.6509144499177899</v>
      </c>
      <c r="AU7" s="13">
        <f t="shared" si="1"/>
        <v>2.9221000944552662</v>
      </c>
      <c r="AV7" s="13">
        <f t="shared" si="1"/>
        <v>3.1654053191567284</v>
      </c>
      <c r="AW7" s="13">
        <f t="shared" si="1"/>
        <v>3.3796273406835908</v>
      </c>
      <c r="AX7" s="13">
        <f t="shared" si="1"/>
        <v>3.5636252288517856</v>
      </c>
      <c r="AZ7" s="7">
        <v>0.4</v>
      </c>
      <c r="BA7" s="13">
        <f t="shared" si="2"/>
        <v>0.65909090909090906</v>
      </c>
      <c r="BB7" s="13">
        <f t="shared" si="2"/>
        <v>0.68761541193181819</v>
      </c>
      <c r="BC7" s="13">
        <f t="shared" si="2"/>
        <v>0.71182528409090906</v>
      </c>
      <c r="BD7" s="13">
        <f t="shared" si="2"/>
        <v>0.73172052556818179</v>
      </c>
      <c r="BE7" s="13">
        <f t="shared" si="2"/>
        <v>0.74730113636363638</v>
      </c>
      <c r="BF7" s="13">
        <f t="shared" si="2"/>
        <v>0.7585671164772726</v>
      </c>
      <c r="BG7" s="13">
        <f t="shared" si="2"/>
        <v>0.76551846590909089</v>
      </c>
      <c r="BH7" s="13">
        <f t="shared" si="2"/>
        <v>0.76815518465909083</v>
      </c>
      <c r="BI7" s="13">
        <f t="shared" si="2"/>
        <v>0.76647727272727273</v>
      </c>
      <c r="BJ7" s="13">
        <f t="shared" si="2"/>
        <v>0.76048473011363638</v>
      </c>
      <c r="BK7" s="13">
        <f t="shared" si="2"/>
        <v>0.75017755681818177</v>
      </c>
      <c r="BN7" s="7">
        <v>0.4</v>
      </c>
      <c r="BO7" s="5" t="s">
        <v>16</v>
      </c>
      <c r="BP7" s="8">
        <f t="shared" si="3"/>
        <v>47.839583180372898</v>
      </c>
      <c r="BQ7" s="5" t="s">
        <v>16</v>
      </c>
      <c r="BR7" s="8">
        <f t="shared" si="4"/>
        <v>47.276640310907595</v>
      </c>
      <c r="BS7" s="5" t="s">
        <v>16</v>
      </c>
      <c r="BT7" s="8">
        <f t="shared" si="5"/>
        <v>46.312083313758251</v>
      </c>
      <c r="BU7" s="5" t="s">
        <v>16</v>
      </c>
      <c r="BV7" s="8">
        <f t="shared" si="6"/>
        <v>44.951721713443121</v>
      </c>
      <c r="BW7" s="5" t="s">
        <v>16</v>
      </c>
      <c r="BX7" s="8">
        <f t="shared" si="7"/>
        <v>43.203635419373441</v>
      </c>
      <c r="BY7" s="5" t="s">
        <v>16</v>
      </c>
      <c r="BZ7" s="8">
        <f t="shared" si="8"/>
        <v>41.077991793947582</v>
      </c>
      <c r="CA7" s="5" t="s">
        <v>16</v>
      </c>
      <c r="CB7" s="8">
        <f t="shared" si="9"/>
        <v>38.586781512260053</v>
      </c>
      <c r="CC7" s="5" t="s">
        <v>16</v>
      </c>
      <c r="CD7" s="8">
        <f t="shared" si="10"/>
        <v>35.743441241681751</v>
      </c>
      <c r="CE7" s="5" t="s">
        <v>16</v>
      </c>
      <c r="CF7" s="8">
        <f t="shared" si="11"/>
        <v>32.56230478201784</v>
      </c>
      <c r="CG7" s="5" t="s">
        <v>16</v>
      </c>
      <c r="CH7" s="8">
        <f t="shared" si="12"/>
        <v>29.057770687717031</v>
      </c>
      <c r="CI7" s="5" t="s">
        <v>16</v>
      </c>
      <c r="CJ7" s="8">
        <f t="shared" si="13"/>
        <v>25.242955711443457</v>
      </c>
      <c r="CK7" s="5" t="s">
        <v>17</v>
      </c>
      <c r="CN7" s="7">
        <v>0.4</v>
      </c>
      <c r="CO7" s="5" t="s">
        <v>16</v>
      </c>
      <c r="CP7" s="9">
        <f t="shared" si="14"/>
        <v>0.46944875730914204</v>
      </c>
      <c r="CQ7" s="5" t="s">
        <v>16</v>
      </c>
      <c r="CR7" s="9">
        <f t="shared" si="15"/>
        <v>0.90640303758016838</v>
      </c>
      <c r="CS7" s="5" t="s">
        <v>16</v>
      </c>
      <c r="CT7" s="9">
        <f t="shared" si="16"/>
        <v>1.3073890348237396</v>
      </c>
      <c r="CU7" s="5" t="s">
        <v>16</v>
      </c>
      <c r="CV7" s="9">
        <f t="shared" si="17"/>
        <v>1.6810196891535656</v>
      </c>
      <c r="CW7" s="5" t="s">
        <v>16</v>
      </c>
      <c r="CX7" s="9">
        <f t="shared" si="18"/>
        <v>2.0295125325462182</v>
      </c>
      <c r="CY7" s="5" t="s">
        <v>16</v>
      </c>
      <c r="CZ7" s="9">
        <f t="shared" si="19"/>
        <v>2.3530363252924738</v>
      </c>
      <c r="DA7" s="5" t="s">
        <v>16</v>
      </c>
      <c r="DB7" s="9">
        <f t="shared" si="20"/>
        <v>2.6509144499177899</v>
      </c>
      <c r="DC7" s="5" t="s">
        <v>16</v>
      </c>
      <c r="DD7" s="9">
        <f t="shared" si="21"/>
        <v>2.9221000944552662</v>
      </c>
      <c r="DE7" s="5" t="s">
        <v>16</v>
      </c>
      <c r="DF7" s="9">
        <f t="shared" si="22"/>
        <v>3.1654053191567284</v>
      </c>
      <c r="DG7" s="5" t="s">
        <v>16</v>
      </c>
      <c r="DH7" s="9">
        <f t="shared" si="23"/>
        <v>3.3796273406835908</v>
      </c>
      <c r="DI7" s="5" t="s">
        <v>16</v>
      </c>
      <c r="DJ7" s="9">
        <f t="shared" si="24"/>
        <v>3.5636252288517856</v>
      </c>
      <c r="DK7" s="5" t="s">
        <v>17</v>
      </c>
      <c r="DN7" s="7">
        <v>0.4</v>
      </c>
      <c r="DO7" s="5" t="s">
        <v>16</v>
      </c>
      <c r="DP7" s="9">
        <f t="shared" si="25"/>
        <v>0.65909090909090906</v>
      </c>
      <c r="DQ7" s="5" t="s">
        <v>16</v>
      </c>
      <c r="DR7" s="9">
        <f t="shared" si="26"/>
        <v>0.68761541193181819</v>
      </c>
      <c r="DS7" s="5" t="s">
        <v>16</v>
      </c>
      <c r="DT7" s="9">
        <f t="shared" si="27"/>
        <v>0.71182528409090906</v>
      </c>
      <c r="DU7" s="5" t="s">
        <v>16</v>
      </c>
      <c r="DV7" s="9">
        <f t="shared" si="28"/>
        <v>0.73172052556818179</v>
      </c>
      <c r="DW7" s="5" t="s">
        <v>16</v>
      </c>
      <c r="DX7" s="9">
        <f t="shared" si="29"/>
        <v>0.74730113636363638</v>
      </c>
      <c r="DY7" s="5" t="s">
        <v>16</v>
      </c>
      <c r="DZ7" s="9">
        <f t="shared" si="30"/>
        <v>0.7585671164772726</v>
      </c>
      <c r="EA7" s="5" t="s">
        <v>16</v>
      </c>
      <c r="EB7" s="9">
        <f t="shared" si="31"/>
        <v>0.76551846590909089</v>
      </c>
      <c r="EC7" s="5" t="s">
        <v>16</v>
      </c>
      <c r="ED7" s="9">
        <f t="shared" si="32"/>
        <v>0.76815518465909083</v>
      </c>
      <c r="EE7" s="5" t="s">
        <v>16</v>
      </c>
      <c r="EF7" s="9">
        <f t="shared" si="33"/>
        <v>0.76647727272727273</v>
      </c>
      <c r="EG7" s="5" t="s">
        <v>16</v>
      </c>
      <c r="EH7" s="9">
        <f t="shared" si="34"/>
        <v>0.76048473011363638</v>
      </c>
      <c r="EI7" s="5" t="s">
        <v>16</v>
      </c>
      <c r="EJ7" s="9">
        <f t="shared" si="35"/>
        <v>0.75017755681818177</v>
      </c>
      <c r="EK7" s="5" t="s">
        <v>17</v>
      </c>
    </row>
    <row r="8" spans="2:141" x14ac:dyDescent="0.15">
      <c r="B8" s="1" t="s">
        <v>21</v>
      </c>
      <c r="C8" s="1" t="s">
        <v>22</v>
      </c>
      <c r="D8" s="3">
        <v>5</v>
      </c>
      <c r="G8" s="1" t="str">
        <f t="shared" si="36"/>
        <v>0.1-0.382</v>
      </c>
      <c r="H8" s="11">
        <f t="shared" si="47"/>
        <v>0.1</v>
      </c>
      <c r="I8" s="12">
        <f t="shared" si="48"/>
        <v>0.38179077387375959</v>
      </c>
      <c r="J8" s="12">
        <f t="shared" si="37"/>
        <v>8.3267311373077284</v>
      </c>
      <c r="K8" s="12">
        <f t="shared" si="38"/>
        <v>1.1674882618509566E-2</v>
      </c>
      <c r="L8" s="12">
        <f t="shared" si="39"/>
        <v>0.5271750710227272</v>
      </c>
      <c r="N8" s="14">
        <f t="shared" si="40"/>
        <v>21.875</v>
      </c>
      <c r="O8" s="14">
        <f t="shared" si="41"/>
        <v>10.5</v>
      </c>
      <c r="P8" s="14">
        <f t="shared" si="42"/>
        <v>0.25000000000000006</v>
      </c>
      <c r="Q8" s="14">
        <f t="shared" si="43"/>
        <v>0.64444444444444449</v>
      </c>
      <c r="S8" s="12">
        <f t="shared" si="49"/>
        <v>0.38179077387375959</v>
      </c>
      <c r="T8" s="14">
        <f t="shared" si="44"/>
        <v>21.875</v>
      </c>
      <c r="U8" s="14">
        <f t="shared" si="45"/>
        <v>-0.32085937499999995</v>
      </c>
      <c r="V8" s="14">
        <f t="shared" si="46"/>
        <v>4.9599999999999991</v>
      </c>
      <c r="Z8" s="7">
        <v>0.5</v>
      </c>
      <c r="AA8" s="12">
        <f t="shared" si="0"/>
        <v>62.33136450599072</v>
      </c>
      <c r="AB8" s="12">
        <f t="shared" si="0"/>
        <v>61.738713954426245</v>
      </c>
      <c r="AC8" s="12">
        <f t="shared" si="0"/>
        <v>60.720076031376998</v>
      </c>
      <c r="AD8" s="12">
        <f t="shared" si="0"/>
        <v>59.276446323978242</v>
      </c>
      <c r="AE8" s="12">
        <f t="shared" si="0"/>
        <v>57.408903869725279</v>
      </c>
      <c r="AF8" s="12">
        <f t="shared" si="0"/>
        <v>55.118210410582591</v>
      </c>
      <c r="AG8" s="12">
        <f t="shared" si="0"/>
        <v>52.404193574714846</v>
      </c>
      <c r="AH8" s="12">
        <f t="shared" si="0"/>
        <v>49.264798718742739</v>
      </c>
      <c r="AI8" s="12">
        <f t="shared" si="0"/>
        <v>45.694597642836506</v>
      </c>
      <c r="AJ8" s="12">
        <f t="shared" si="0"/>
        <v>41.682343523386656</v>
      </c>
      <c r="AK8" s="12">
        <f t="shared" si="0"/>
        <v>37.206713521716452</v>
      </c>
      <c r="AM8" s="7">
        <v>0.5</v>
      </c>
      <c r="AN8" s="13">
        <f t="shared" si="1"/>
        <v>1.1089416232070608</v>
      </c>
      <c r="AO8" s="13">
        <f t="shared" si="1"/>
        <v>1.8859062167460472</v>
      </c>
      <c r="AP8" s="13">
        <f t="shared" si="1"/>
        <v>2.5346280929784455</v>
      </c>
      <c r="AQ8" s="13">
        <f t="shared" si="1"/>
        <v>3.1047186106871205</v>
      </c>
      <c r="AR8" s="13">
        <f t="shared" si="1"/>
        <v>3.614574779937457</v>
      </c>
      <c r="AS8" s="13">
        <f t="shared" si="1"/>
        <v>4.072883159758856</v>
      </c>
      <c r="AT8" s="13">
        <f t="shared" si="1"/>
        <v>4.4841741361941967</v>
      </c>
      <c r="AU8" s="13">
        <f t="shared" si="1"/>
        <v>4.8508933832794696</v>
      </c>
      <c r="AV8" s="13">
        <f t="shared" si="1"/>
        <v>5.1743436567262791</v>
      </c>
      <c r="AW8" s="13">
        <f t="shared" si="1"/>
        <v>5.4551713744413437</v>
      </c>
      <c r="AX8" s="13">
        <f t="shared" si="1"/>
        <v>5.6936415633910284</v>
      </c>
      <c r="AZ8" s="7">
        <v>0.5</v>
      </c>
      <c r="BA8" s="13">
        <f t="shared" si="2"/>
        <v>0.70909090909090899</v>
      </c>
      <c r="BB8" s="13">
        <f t="shared" si="2"/>
        <v>0.73761541193181812</v>
      </c>
      <c r="BC8" s="13">
        <f t="shared" si="2"/>
        <v>0.76182528409090899</v>
      </c>
      <c r="BD8" s="13">
        <f t="shared" si="2"/>
        <v>0.78172052556818172</v>
      </c>
      <c r="BE8" s="13">
        <f t="shared" si="2"/>
        <v>0.79730113636363631</v>
      </c>
      <c r="BF8" s="13">
        <f t="shared" si="2"/>
        <v>0.80856711647727253</v>
      </c>
      <c r="BG8" s="13">
        <f t="shared" si="2"/>
        <v>0.81551846590909083</v>
      </c>
      <c r="BH8" s="13">
        <f t="shared" si="2"/>
        <v>0.81815518465909087</v>
      </c>
      <c r="BI8" s="13">
        <f t="shared" si="2"/>
        <v>0.81647727272727266</v>
      </c>
      <c r="BJ8" s="13">
        <f t="shared" si="2"/>
        <v>0.81048473011363631</v>
      </c>
      <c r="BK8" s="13">
        <f t="shared" si="2"/>
        <v>0.8001775568181817</v>
      </c>
      <c r="BN8" s="7">
        <v>0.5</v>
      </c>
      <c r="BO8" s="5" t="s">
        <v>16</v>
      </c>
      <c r="BP8" s="8">
        <f t="shared" si="3"/>
        <v>62.33136450599072</v>
      </c>
      <c r="BQ8" s="5" t="s">
        <v>16</v>
      </c>
      <c r="BR8" s="8">
        <f t="shared" si="4"/>
        <v>61.738713954426245</v>
      </c>
      <c r="BS8" s="5" t="s">
        <v>16</v>
      </c>
      <c r="BT8" s="8">
        <f t="shared" si="5"/>
        <v>60.720076031376998</v>
      </c>
      <c r="BU8" s="5" t="s">
        <v>16</v>
      </c>
      <c r="BV8" s="8">
        <f t="shared" si="6"/>
        <v>59.276446323978242</v>
      </c>
      <c r="BW8" s="5" t="s">
        <v>16</v>
      </c>
      <c r="BX8" s="8">
        <f t="shared" si="7"/>
        <v>57.408903869725279</v>
      </c>
      <c r="BY8" s="5" t="s">
        <v>16</v>
      </c>
      <c r="BZ8" s="8">
        <f t="shared" si="8"/>
        <v>55.118210410582591</v>
      </c>
      <c r="CA8" s="5" t="s">
        <v>16</v>
      </c>
      <c r="CB8" s="8">
        <f t="shared" si="9"/>
        <v>52.404193574714846</v>
      </c>
      <c r="CC8" s="5" t="s">
        <v>16</v>
      </c>
      <c r="CD8" s="8">
        <f t="shared" si="10"/>
        <v>49.264798718742739</v>
      </c>
      <c r="CE8" s="5" t="s">
        <v>16</v>
      </c>
      <c r="CF8" s="8">
        <f t="shared" si="11"/>
        <v>45.694597642836506</v>
      </c>
      <c r="CG8" s="5" t="s">
        <v>16</v>
      </c>
      <c r="CH8" s="8">
        <f t="shared" si="12"/>
        <v>41.682343523386656</v>
      </c>
      <c r="CI8" s="5" t="s">
        <v>16</v>
      </c>
      <c r="CJ8" s="8">
        <f t="shared" si="13"/>
        <v>37.206713521716452</v>
      </c>
      <c r="CK8" s="5" t="s">
        <v>17</v>
      </c>
      <c r="CN8" s="7">
        <v>0.5</v>
      </c>
      <c r="CO8" s="5" t="s">
        <v>16</v>
      </c>
      <c r="CP8" s="9">
        <f t="shared" si="14"/>
        <v>1.1089416232070608</v>
      </c>
      <c r="CQ8" s="5" t="s">
        <v>16</v>
      </c>
      <c r="CR8" s="9">
        <f t="shared" si="15"/>
        <v>1.8859062167460472</v>
      </c>
      <c r="CS8" s="5" t="s">
        <v>16</v>
      </c>
      <c r="CT8" s="9">
        <f t="shared" si="16"/>
        <v>2.5346280929784455</v>
      </c>
      <c r="CU8" s="5" t="s">
        <v>16</v>
      </c>
      <c r="CV8" s="9">
        <f t="shared" si="17"/>
        <v>3.1047186106871205</v>
      </c>
      <c r="CW8" s="5" t="s">
        <v>16</v>
      </c>
      <c r="CX8" s="9">
        <f t="shared" si="18"/>
        <v>3.614574779937457</v>
      </c>
      <c r="CY8" s="5" t="s">
        <v>16</v>
      </c>
      <c r="CZ8" s="9">
        <f t="shared" si="19"/>
        <v>4.072883159758856</v>
      </c>
      <c r="DA8" s="5" t="s">
        <v>16</v>
      </c>
      <c r="DB8" s="9">
        <f t="shared" si="20"/>
        <v>4.4841741361941967</v>
      </c>
      <c r="DC8" s="5" t="s">
        <v>16</v>
      </c>
      <c r="DD8" s="9">
        <f t="shared" si="21"/>
        <v>4.8508933832794696</v>
      </c>
      <c r="DE8" s="5" t="s">
        <v>16</v>
      </c>
      <c r="DF8" s="9">
        <f t="shared" si="22"/>
        <v>5.1743436567262791</v>
      </c>
      <c r="DG8" s="5" t="s">
        <v>16</v>
      </c>
      <c r="DH8" s="9">
        <f t="shared" si="23"/>
        <v>5.4551713744413437</v>
      </c>
      <c r="DI8" s="5" t="s">
        <v>16</v>
      </c>
      <c r="DJ8" s="9">
        <f t="shared" si="24"/>
        <v>5.6936415633910284</v>
      </c>
      <c r="DK8" s="5" t="s">
        <v>17</v>
      </c>
      <c r="DN8" s="7">
        <v>0.5</v>
      </c>
      <c r="DO8" s="5" t="s">
        <v>16</v>
      </c>
      <c r="DP8" s="9">
        <f t="shared" si="25"/>
        <v>0.70909090909090899</v>
      </c>
      <c r="DQ8" s="5" t="s">
        <v>16</v>
      </c>
      <c r="DR8" s="9">
        <f t="shared" si="26"/>
        <v>0.73761541193181812</v>
      </c>
      <c r="DS8" s="5" t="s">
        <v>16</v>
      </c>
      <c r="DT8" s="9">
        <f t="shared" si="27"/>
        <v>0.76182528409090899</v>
      </c>
      <c r="DU8" s="5" t="s">
        <v>16</v>
      </c>
      <c r="DV8" s="9">
        <f t="shared" si="28"/>
        <v>0.78172052556818172</v>
      </c>
      <c r="DW8" s="5" t="s">
        <v>16</v>
      </c>
      <c r="DX8" s="9">
        <f t="shared" si="29"/>
        <v>0.79730113636363631</v>
      </c>
      <c r="DY8" s="5" t="s">
        <v>16</v>
      </c>
      <c r="DZ8" s="9">
        <f t="shared" si="30"/>
        <v>0.80856711647727253</v>
      </c>
      <c r="EA8" s="5" t="s">
        <v>16</v>
      </c>
      <c r="EB8" s="9">
        <f t="shared" si="31"/>
        <v>0.81551846590909083</v>
      </c>
      <c r="EC8" s="5" t="s">
        <v>16</v>
      </c>
      <c r="ED8" s="9">
        <f t="shared" si="32"/>
        <v>0.81815518465909087</v>
      </c>
      <c r="EE8" s="5" t="s">
        <v>16</v>
      </c>
      <c r="EF8" s="9">
        <f t="shared" si="33"/>
        <v>0.81647727272727266</v>
      </c>
      <c r="EG8" s="5" t="s">
        <v>16</v>
      </c>
      <c r="EH8" s="9">
        <f t="shared" si="34"/>
        <v>0.81048473011363631</v>
      </c>
      <c r="EI8" s="5" t="s">
        <v>16</v>
      </c>
      <c r="EJ8" s="9">
        <f t="shared" si="35"/>
        <v>0.8001775568181817</v>
      </c>
      <c r="EK8" s="5" t="s">
        <v>17</v>
      </c>
    </row>
    <row r="9" spans="2:141" x14ac:dyDescent="0.15">
      <c r="B9" s="1" t="s">
        <v>23</v>
      </c>
      <c r="C9" s="1" t="s">
        <v>22</v>
      </c>
      <c r="D9" s="3">
        <f>9/1.6</f>
        <v>5.625</v>
      </c>
      <c r="G9" s="1" t="str">
        <f t="shared" si="36"/>
        <v>0.1-0.480</v>
      </c>
      <c r="H9" s="11">
        <f t="shared" si="47"/>
        <v>0.1</v>
      </c>
      <c r="I9" s="12">
        <f t="shared" si="48"/>
        <v>0.47996554429844063</v>
      </c>
      <c r="J9" s="12">
        <f t="shared" si="37"/>
        <v>7.2375138514673267</v>
      </c>
      <c r="K9" s="12">
        <f t="shared" si="38"/>
        <v>2.2721664660841741E-2</v>
      </c>
      <c r="L9" s="12">
        <f t="shared" si="39"/>
        <v>0.54275568181818168</v>
      </c>
      <c r="N9" s="14">
        <f t="shared" si="40"/>
        <v>27.5</v>
      </c>
      <c r="O9" s="14">
        <f t="shared" si="41"/>
        <v>10.5</v>
      </c>
      <c r="P9" s="14">
        <f t="shared" si="42"/>
        <v>0.25000000000000006</v>
      </c>
      <c r="Q9" s="14">
        <f t="shared" si="43"/>
        <v>0.64444444444444449</v>
      </c>
      <c r="S9" s="12">
        <f t="shared" si="49"/>
        <v>0.47996554429844063</v>
      </c>
      <c r="T9" s="14">
        <f t="shared" si="44"/>
        <v>27.5</v>
      </c>
      <c r="U9" s="14">
        <f t="shared" si="45"/>
        <v>-0.18375</v>
      </c>
      <c r="V9" s="14">
        <f t="shared" si="46"/>
        <v>4.9599999999999991</v>
      </c>
      <c r="Z9" s="7">
        <v>0.6</v>
      </c>
      <c r="AA9" s="12">
        <f t="shared" si="0"/>
        <v>77.823538689214246</v>
      </c>
      <c r="AB9" s="12">
        <f t="shared" si="0"/>
        <v>77.202770984009035</v>
      </c>
      <c r="AC9" s="12">
        <f t="shared" si="0"/>
        <v>76.13354631260718</v>
      </c>
      <c r="AD9" s="12">
        <f t="shared" si="0"/>
        <v>74.613235039044397</v>
      </c>
      <c r="AE9" s="12">
        <f t="shared" si="0"/>
        <v>72.637567193328735</v>
      </c>
      <c r="AF9" s="12">
        <f t="shared" si="0"/>
        <v>70.19997479854176</v>
      </c>
      <c r="AG9" s="12">
        <f t="shared" si="0"/>
        <v>67.290564976222555</v>
      </c>
      <c r="AH9" s="12">
        <f t="shared" si="0"/>
        <v>63.894515551143613</v>
      </c>
      <c r="AI9" s="12">
        <f t="shared" si="0"/>
        <v>59.989507131995914</v>
      </c>
      <c r="AJ9" s="12">
        <f t="shared" si="0"/>
        <v>55.541435290043722</v>
      </c>
      <c r="AK9" s="12">
        <f t="shared" si="0"/>
        <v>50.496801609238858</v>
      </c>
      <c r="AM9" s="7">
        <v>0.6</v>
      </c>
      <c r="AN9" s="13">
        <f t="shared" si="1"/>
        <v>2.1121044212914364</v>
      </c>
      <c r="AO9" s="13">
        <f t="shared" si="1"/>
        <v>3.2963490981692343</v>
      </c>
      <c r="AP9" s="13">
        <f t="shared" si="1"/>
        <v>4.2234167741631197</v>
      </c>
      <c r="AQ9" s="13">
        <f t="shared" si="1"/>
        <v>5.0063758718770837</v>
      </c>
      <c r="AR9" s="13">
        <f t="shared" si="1"/>
        <v>5.6869511719020585</v>
      </c>
      <c r="AS9" s="13">
        <f t="shared" si="1"/>
        <v>6.2855039610421271</v>
      </c>
      <c r="AT9" s="13">
        <f t="shared" si="1"/>
        <v>6.8134023650146123</v>
      </c>
      <c r="AU9" s="13">
        <f t="shared" si="1"/>
        <v>7.2775035595760311</v>
      </c>
      <c r="AV9" s="13">
        <f t="shared" si="1"/>
        <v>7.682144812194327</v>
      </c>
      <c r="AW9" s="13">
        <f t="shared" si="1"/>
        <v>8.0301512732122635</v>
      </c>
      <c r="AX9" s="13">
        <f t="shared" si="1"/>
        <v>8.3233946296565318</v>
      </c>
      <c r="AZ9" s="7">
        <v>0.6</v>
      </c>
      <c r="BA9" s="13">
        <f t="shared" si="2"/>
        <v>0.74999999999999989</v>
      </c>
      <c r="BB9" s="13">
        <f t="shared" si="2"/>
        <v>0.77852450284090891</v>
      </c>
      <c r="BC9" s="13">
        <f t="shared" si="2"/>
        <v>0.80273437499999978</v>
      </c>
      <c r="BD9" s="13">
        <f t="shared" si="2"/>
        <v>0.82262961647727262</v>
      </c>
      <c r="BE9" s="13">
        <f t="shared" si="2"/>
        <v>0.83821022727272709</v>
      </c>
      <c r="BF9" s="13">
        <f t="shared" si="2"/>
        <v>0.84947620738636342</v>
      </c>
      <c r="BG9" s="13">
        <f t="shared" si="2"/>
        <v>0.85642755681818161</v>
      </c>
      <c r="BH9" s="13">
        <f t="shared" si="2"/>
        <v>0.85906427556818166</v>
      </c>
      <c r="BI9" s="13">
        <f t="shared" si="2"/>
        <v>0.85738636363636345</v>
      </c>
      <c r="BJ9" s="13">
        <f t="shared" si="2"/>
        <v>0.85139382102272709</v>
      </c>
      <c r="BK9" s="13">
        <f t="shared" si="2"/>
        <v>0.8410866477272726</v>
      </c>
      <c r="BN9" s="7">
        <v>0.6</v>
      </c>
      <c r="BO9" s="5" t="s">
        <v>16</v>
      </c>
      <c r="BP9" s="8">
        <f t="shared" si="3"/>
        <v>77.823538689214246</v>
      </c>
      <c r="BQ9" s="5" t="s">
        <v>16</v>
      </c>
      <c r="BR9" s="8">
        <f t="shared" si="4"/>
        <v>77.202770984009035</v>
      </c>
      <c r="BS9" s="5" t="s">
        <v>16</v>
      </c>
      <c r="BT9" s="8">
        <f t="shared" si="5"/>
        <v>76.13354631260718</v>
      </c>
      <c r="BU9" s="5" t="s">
        <v>16</v>
      </c>
      <c r="BV9" s="8">
        <f t="shared" si="6"/>
        <v>74.613235039044397</v>
      </c>
      <c r="BW9" s="5" t="s">
        <v>16</v>
      </c>
      <c r="BX9" s="8">
        <f t="shared" si="7"/>
        <v>72.637567193328735</v>
      </c>
      <c r="BY9" s="5" t="s">
        <v>16</v>
      </c>
      <c r="BZ9" s="8">
        <f t="shared" si="8"/>
        <v>70.19997479854176</v>
      </c>
      <c r="CA9" s="5" t="s">
        <v>16</v>
      </c>
      <c r="CB9" s="8">
        <f t="shared" si="9"/>
        <v>67.290564976222555</v>
      </c>
      <c r="CC9" s="5" t="s">
        <v>16</v>
      </c>
      <c r="CD9" s="8">
        <f t="shared" si="10"/>
        <v>63.894515551143613</v>
      </c>
      <c r="CE9" s="5" t="s">
        <v>16</v>
      </c>
      <c r="CF9" s="8">
        <f t="shared" si="11"/>
        <v>59.989507131995914</v>
      </c>
      <c r="CG9" s="5" t="s">
        <v>16</v>
      </c>
      <c r="CH9" s="8">
        <f t="shared" si="12"/>
        <v>55.541435290043722</v>
      </c>
      <c r="CI9" s="5" t="s">
        <v>16</v>
      </c>
      <c r="CJ9" s="8">
        <f t="shared" si="13"/>
        <v>50.496801609238858</v>
      </c>
      <c r="CK9" s="5" t="s">
        <v>17</v>
      </c>
      <c r="CN9" s="7">
        <v>0.6</v>
      </c>
      <c r="CO9" s="5" t="s">
        <v>16</v>
      </c>
      <c r="CP9" s="9">
        <f t="shared" si="14"/>
        <v>2.1121044212914364</v>
      </c>
      <c r="CQ9" s="5" t="s">
        <v>16</v>
      </c>
      <c r="CR9" s="9">
        <f t="shared" si="15"/>
        <v>3.2963490981692343</v>
      </c>
      <c r="CS9" s="5" t="s">
        <v>16</v>
      </c>
      <c r="CT9" s="9">
        <f t="shared" si="16"/>
        <v>4.2234167741631197</v>
      </c>
      <c r="CU9" s="5" t="s">
        <v>16</v>
      </c>
      <c r="CV9" s="9">
        <f t="shared" si="17"/>
        <v>5.0063758718770837</v>
      </c>
      <c r="CW9" s="5" t="s">
        <v>16</v>
      </c>
      <c r="CX9" s="9">
        <f t="shared" si="18"/>
        <v>5.6869511719020585</v>
      </c>
      <c r="CY9" s="5" t="s">
        <v>16</v>
      </c>
      <c r="CZ9" s="9">
        <f t="shared" si="19"/>
        <v>6.2855039610421271</v>
      </c>
      <c r="DA9" s="5" t="s">
        <v>16</v>
      </c>
      <c r="DB9" s="9">
        <f t="shared" si="20"/>
        <v>6.8134023650146123</v>
      </c>
      <c r="DC9" s="5" t="s">
        <v>16</v>
      </c>
      <c r="DD9" s="9">
        <f t="shared" si="21"/>
        <v>7.2775035595760311</v>
      </c>
      <c r="DE9" s="5" t="s">
        <v>16</v>
      </c>
      <c r="DF9" s="9">
        <f t="shared" si="22"/>
        <v>7.682144812194327</v>
      </c>
      <c r="DG9" s="5" t="s">
        <v>16</v>
      </c>
      <c r="DH9" s="9">
        <f t="shared" si="23"/>
        <v>8.0301512732122635</v>
      </c>
      <c r="DI9" s="5" t="s">
        <v>16</v>
      </c>
      <c r="DJ9" s="9">
        <f t="shared" si="24"/>
        <v>8.3233946296565318</v>
      </c>
      <c r="DK9" s="5" t="s">
        <v>17</v>
      </c>
      <c r="DN9" s="7">
        <v>0.6</v>
      </c>
      <c r="DO9" s="5" t="s">
        <v>16</v>
      </c>
      <c r="DP9" s="9">
        <f t="shared" si="25"/>
        <v>0.74999999999999989</v>
      </c>
      <c r="DQ9" s="5" t="s">
        <v>16</v>
      </c>
      <c r="DR9" s="9">
        <f t="shared" si="26"/>
        <v>0.77852450284090891</v>
      </c>
      <c r="DS9" s="5" t="s">
        <v>16</v>
      </c>
      <c r="DT9" s="9">
        <f t="shared" si="27"/>
        <v>0.80273437499999978</v>
      </c>
      <c r="DU9" s="5" t="s">
        <v>16</v>
      </c>
      <c r="DV9" s="9">
        <f t="shared" si="28"/>
        <v>0.82262961647727262</v>
      </c>
      <c r="DW9" s="5" t="s">
        <v>16</v>
      </c>
      <c r="DX9" s="9">
        <f t="shared" si="29"/>
        <v>0.83821022727272709</v>
      </c>
      <c r="DY9" s="5" t="s">
        <v>16</v>
      </c>
      <c r="DZ9" s="9">
        <f t="shared" si="30"/>
        <v>0.84947620738636342</v>
      </c>
      <c r="EA9" s="5" t="s">
        <v>16</v>
      </c>
      <c r="EB9" s="9">
        <f t="shared" si="31"/>
        <v>0.85642755681818161</v>
      </c>
      <c r="EC9" s="5" t="s">
        <v>16</v>
      </c>
      <c r="ED9" s="9">
        <f t="shared" si="32"/>
        <v>0.85906427556818166</v>
      </c>
      <c r="EE9" s="5" t="s">
        <v>16</v>
      </c>
      <c r="EF9" s="9">
        <f t="shared" si="33"/>
        <v>0.85738636363636345</v>
      </c>
      <c r="EG9" s="5" t="s">
        <v>16</v>
      </c>
      <c r="EH9" s="9">
        <f t="shared" si="34"/>
        <v>0.85139382102272709</v>
      </c>
      <c r="EI9" s="5" t="s">
        <v>16</v>
      </c>
      <c r="EJ9" s="9">
        <f t="shared" si="35"/>
        <v>0.8410866477272726</v>
      </c>
      <c r="EK9" s="5" t="s">
        <v>17</v>
      </c>
    </row>
    <row r="10" spans="2:141" x14ac:dyDescent="0.15">
      <c r="B10" s="1" t="s">
        <v>24</v>
      </c>
      <c r="C10" s="1" t="s">
        <v>22</v>
      </c>
      <c r="D10" s="1">
        <f>D8+D9*10</f>
        <v>61.25</v>
      </c>
      <c r="G10" s="1" t="str">
        <f t="shared" si="36"/>
        <v>0.1-0.578</v>
      </c>
      <c r="H10" s="11">
        <f t="shared" si="47"/>
        <v>0.1</v>
      </c>
      <c r="I10" s="12">
        <f t="shared" si="48"/>
        <v>0.57814031472312166</v>
      </c>
      <c r="J10" s="12">
        <f t="shared" si="37"/>
        <v>6.0554307585551648</v>
      </c>
      <c r="K10" s="12">
        <f t="shared" si="38"/>
        <v>3.8325192157939128E-2</v>
      </c>
      <c r="L10" s="12">
        <f t="shared" si="39"/>
        <v>0.55402166193181801</v>
      </c>
      <c r="N10" s="14">
        <f t="shared" si="40"/>
        <v>33.125</v>
      </c>
      <c r="O10" s="14">
        <f t="shared" si="41"/>
        <v>10.5</v>
      </c>
      <c r="P10" s="14">
        <f t="shared" si="42"/>
        <v>0.25000000000000006</v>
      </c>
      <c r="Q10" s="14">
        <f t="shared" si="43"/>
        <v>0.64444444444444449</v>
      </c>
      <c r="S10" s="12">
        <f t="shared" si="49"/>
        <v>0.57814031472312166</v>
      </c>
      <c r="T10" s="14">
        <f t="shared" si="44"/>
        <v>33.125</v>
      </c>
      <c r="U10" s="14">
        <f t="shared" si="45"/>
        <v>-8.4609374999999987E-2</v>
      </c>
      <c r="V10" s="14">
        <f t="shared" si="46"/>
        <v>4.9599999999999991</v>
      </c>
      <c r="Z10" s="7">
        <v>0.7</v>
      </c>
      <c r="AA10" s="12">
        <f t="shared" si="0"/>
        <v>94.315941825450963</v>
      </c>
      <c r="AB10" s="12">
        <f t="shared" si="0"/>
        <v>93.667986604566963</v>
      </c>
      <c r="AC10" s="12">
        <f t="shared" si="0"/>
        <v>92.550228338492829</v>
      </c>
      <c r="AD10" s="12">
        <f t="shared" si="0"/>
        <v>90.957133106815959</v>
      </c>
      <c r="AE10" s="12">
        <f t="shared" si="0"/>
        <v>88.880103919701469</v>
      </c>
      <c r="AF10" s="12">
        <f t="shared" si="0"/>
        <v>86.306565472352844</v>
      </c>
      <c r="AG10" s="12">
        <f t="shared" si="0"/>
        <v>83.218526096278765</v>
      </c>
      <c r="AH10" s="12">
        <f t="shared" si="0"/>
        <v>79.590314238255147</v>
      </c>
      <c r="AI10" s="12">
        <f t="shared" si="0"/>
        <v>75.384924760587467</v>
      </c>
      <c r="AJ10" s="12">
        <f t="shared" si="0"/>
        <v>70.54785981567538</v>
      </c>
      <c r="AK10" s="12">
        <f t="shared" si="0"/>
        <v>64.996081318839998</v>
      </c>
      <c r="AM10" s="7">
        <v>0.7</v>
      </c>
      <c r="AN10" s="13">
        <f t="shared" si="1"/>
        <v>3.5175639525438567</v>
      </c>
      <c r="AO10" s="13">
        <f t="shared" si="1"/>
        <v>5.1599928187533939</v>
      </c>
      <c r="AP10" s="13">
        <f t="shared" si="1"/>
        <v>6.3870034401863043</v>
      </c>
      <c r="AQ10" s="13">
        <f t="shared" si="1"/>
        <v>7.3939257064219053</v>
      </c>
      <c r="AR10" s="13">
        <f t="shared" si="1"/>
        <v>8.2513558283870374</v>
      </c>
      <c r="AS10" s="13">
        <f t="shared" si="1"/>
        <v>8.9936505113925538</v>
      </c>
      <c r="AT10" s="13">
        <f t="shared" si="1"/>
        <v>9.640164593955074</v>
      </c>
      <c r="AU10" s="13">
        <f t="shared" si="1"/>
        <v>10.20279189978106</v>
      </c>
      <c r="AV10" s="13">
        <f t="shared" si="1"/>
        <v>10.689263332356779</v>
      </c>
      <c r="AW10" s="13">
        <f t="shared" si="1"/>
        <v>11.104794997513125</v>
      </c>
      <c r="AX10" s="13">
        <f t="shared" si="1"/>
        <v>11.452991783494257</v>
      </c>
      <c r="AZ10" s="7">
        <v>0.7</v>
      </c>
      <c r="BA10" s="13">
        <f t="shared" si="2"/>
        <v>0.78181818181818163</v>
      </c>
      <c r="BB10" s="13">
        <f t="shared" si="2"/>
        <v>0.81034268465909076</v>
      </c>
      <c r="BC10" s="13">
        <f t="shared" si="2"/>
        <v>0.83455255681818163</v>
      </c>
      <c r="BD10" s="13">
        <f t="shared" si="2"/>
        <v>0.85444779829545436</v>
      </c>
      <c r="BE10" s="13">
        <f t="shared" si="2"/>
        <v>0.87002840909090895</v>
      </c>
      <c r="BF10" s="13">
        <f t="shared" si="2"/>
        <v>0.88129438920454528</v>
      </c>
      <c r="BG10" s="13">
        <f t="shared" si="2"/>
        <v>0.88824573863636347</v>
      </c>
      <c r="BH10" s="13">
        <f t="shared" si="2"/>
        <v>0.89088245738636351</v>
      </c>
      <c r="BI10" s="13">
        <f t="shared" si="2"/>
        <v>0.8892045454545453</v>
      </c>
      <c r="BJ10" s="13">
        <f t="shared" si="2"/>
        <v>0.88321200284090895</v>
      </c>
      <c r="BK10" s="13">
        <f t="shared" si="2"/>
        <v>0.87290482954545445</v>
      </c>
      <c r="BN10" s="7">
        <v>0.7</v>
      </c>
      <c r="BO10" s="5" t="s">
        <v>16</v>
      </c>
      <c r="BP10" s="8">
        <f t="shared" si="3"/>
        <v>94.315941825450963</v>
      </c>
      <c r="BQ10" s="5" t="s">
        <v>16</v>
      </c>
      <c r="BR10" s="8">
        <f t="shared" si="4"/>
        <v>93.667986604566963</v>
      </c>
      <c r="BS10" s="5" t="s">
        <v>16</v>
      </c>
      <c r="BT10" s="8">
        <f t="shared" si="5"/>
        <v>92.550228338492829</v>
      </c>
      <c r="BU10" s="5" t="s">
        <v>16</v>
      </c>
      <c r="BV10" s="8">
        <f t="shared" si="6"/>
        <v>90.957133106815959</v>
      </c>
      <c r="BW10" s="5" t="s">
        <v>16</v>
      </c>
      <c r="BX10" s="8">
        <f t="shared" si="7"/>
        <v>88.880103919701469</v>
      </c>
      <c r="BY10" s="5" t="s">
        <v>16</v>
      </c>
      <c r="BZ10" s="8">
        <f t="shared" si="8"/>
        <v>86.306565472352844</v>
      </c>
      <c r="CA10" s="5" t="s">
        <v>16</v>
      </c>
      <c r="CB10" s="8">
        <f t="shared" si="9"/>
        <v>83.218526096278765</v>
      </c>
      <c r="CC10" s="5" t="s">
        <v>16</v>
      </c>
      <c r="CD10" s="8">
        <f t="shared" si="10"/>
        <v>79.590314238255147</v>
      </c>
      <c r="CE10" s="5" t="s">
        <v>16</v>
      </c>
      <c r="CF10" s="8">
        <f t="shared" si="11"/>
        <v>75.384924760587467</v>
      </c>
      <c r="CG10" s="5" t="s">
        <v>16</v>
      </c>
      <c r="CH10" s="8">
        <f t="shared" si="12"/>
        <v>70.54785981567538</v>
      </c>
      <c r="CI10" s="5" t="s">
        <v>16</v>
      </c>
      <c r="CJ10" s="8">
        <f t="shared" si="13"/>
        <v>64.996081318839998</v>
      </c>
      <c r="CK10" s="5" t="s">
        <v>17</v>
      </c>
      <c r="CN10" s="7">
        <v>0.7</v>
      </c>
      <c r="CO10" s="5" t="s">
        <v>16</v>
      </c>
      <c r="CP10" s="9">
        <f t="shared" si="14"/>
        <v>3.5175639525438567</v>
      </c>
      <c r="CQ10" s="5" t="s">
        <v>16</v>
      </c>
      <c r="CR10" s="9">
        <f t="shared" si="15"/>
        <v>5.1599928187533939</v>
      </c>
      <c r="CS10" s="5" t="s">
        <v>16</v>
      </c>
      <c r="CT10" s="9">
        <f t="shared" si="16"/>
        <v>6.3870034401863043</v>
      </c>
      <c r="CU10" s="5" t="s">
        <v>16</v>
      </c>
      <c r="CV10" s="9">
        <f t="shared" si="17"/>
        <v>7.3939257064219053</v>
      </c>
      <c r="CW10" s="5" t="s">
        <v>16</v>
      </c>
      <c r="CX10" s="9">
        <f t="shared" si="18"/>
        <v>8.2513558283870374</v>
      </c>
      <c r="CY10" s="5" t="s">
        <v>16</v>
      </c>
      <c r="CZ10" s="9">
        <f t="shared" si="19"/>
        <v>8.9936505113925538</v>
      </c>
      <c r="DA10" s="5" t="s">
        <v>16</v>
      </c>
      <c r="DB10" s="9">
        <f t="shared" si="20"/>
        <v>9.640164593955074</v>
      </c>
      <c r="DC10" s="5" t="s">
        <v>16</v>
      </c>
      <c r="DD10" s="9">
        <f t="shared" si="21"/>
        <v>10.20279189978106</v>
      </c>
      <c r="DE10" s="5" t="s">
        <v>16</v>
      </c>
      <c r="DF10" s="9">
        <f t="shared" si="22"/>
        <v>10.689263332356779</v>
      </c>
      <c r="DG10" s="5" t="s">
        <v>16</v>
      </c>
      <c r="DH10" s="9">
        <f t="shared" si="23"/>
        <v>11.104794997513125</v>
      </c>
      <c r="DI10" s="5" t="s">
        <v>16</v>
      </c>
      <c r="DJ10" s="9">
        <f t="shared" si="24"/>
        <v>11.452991783494257</v>
      </c>
      <c r="DK10" s="5" t="s">
        <v>17</v>
      </c>
      <c r="DN10" s="7">
        <v>0.7</v>
      </c>
      <c r="DO10" s="5" t="s">
        <v>16</v>
      </c>
      <c r="DP10" s="9">
        <f t="shared" si="25"/>
        <v>0.78181818181818163</v>
      </c>
      <c r="DQ10" s="5" t="s">
        <v>16</v>
      </c>
      <c r="DR10" s="9">
        <f t="shared" si="26"/>
        <v>0.81034268465909076</v>
      </c>
      <c r="DS10" s="5" t="s">
        <v>16</v>
      </c>
      <c r="DT10" s="9">
        <f t="shared" si="27"/>
        <v>0.83455255681818163</v>
      </c>
      <c r="DU10" s="5" t="s">
        <v>16</v>
      </c>
      <c r="DV10" s="9">
        <f t="shared" si="28"/>
        <v>0.85444779829545436</v>
      </c>
      <c r="DW10" s="5" t="s">
        <v>16</v>
      </c>
      <c r="DX10" s="9">
        <f t="shared" si="29"/>
        <v>0.87002840909090895</v>
      </c>
      <c r="DY10" s="5" t="s">
        <v>16</v>
      </c>
      <c r="DZ10" s="9">
        <f t="shared" si="30"/>
        <v>0.88129438920454528</v>
      </c>
      <c r="EA10" s="5" t="s">
        <v>16</v>
      </c>
      <c r="EB10" s="9">
        <f t="shared" si="31"/>
        <v>0.88824573863636347</v>
      </c>
      <c r="EC10" s="5" t="s">
        <v>16</v>
      </c>
      <c r="ED10" s="9">
        <f t="shared" si="32"/>
        <v>0.89088245738636351</v>
      </c>
      <c r="EE10" s="5" t="s">
        <v>16</v>
      </c>
      <c r="EF10" s="9">
        <f t="shared" si="33"/>
        <v>0.8892045454545453</v>
      </c>
      <c r="EG10" s="5" t="s">
        <v>16</v>
      </c>
      <c r="EH10" s="9">
        <f t="shared" si="34"/>
        <v>0.88321200284090895</v>
      </c>
      <c r="EI10" s="5" t="s">
        <v>16</v>
      </c>
      <c r="EJ10" s="9">
        <f t="shared" si="35"/>
        <v>0.87290482954545445</v>
      </c>
      <c r="EK10" s="5" t="s">
        <v>17</v>
      </c>
    </row>
    <row r="11" spans="2:141" x14ac:dyDescent="0.15">
      <c r="G11" s="1" t="str">
        <f t="shared" si="36"/>
        <v>0.1-0.676</v>
      </c>
      <c r="H11" s="11">
        <f t="shared" si="47"/>
        <v>0.1</v>
      </c>
      <c r="I11" s="12">
        <f t="shared" si="48"/>
        <v>0.6763150851478027</v>
      </c>
      <c r="J11" s="12">
        <f t="shared" si="37"/>
        <v>4.8541238870525261</v>
      </c>
      <c r="K11" s="12">
        <f t="shared" si="38"/>
        <v>5.8405560406268535E-2</v>
      </c>
      <c r="L11" s="12">
        <f t="shared" si="39"/>
        <v>0.5609730113636362</v>
      </c>
      <c r="N11" s="14">
        <f t="shared" si="40"/>
        <v>38.75</v>
      </c>
      <c r="O11" s="14">
        <f t="shared" si="41"/>
        <v>10.5</v>
      </c>
      <c r="P11" s="14">
        <f t="shared" si="42"/>
        <v>0.25000000000000006</v>
      </c>
      <c r="Q11" s="14">
        <f t="shared" si="43"/>
        <v>0.64444444444444449</v>
      </c>
      <c r="S11" s="12">
        <f t="shared" si="49"/>
        <v>0.6763150851478027</v>
      </c>
      <c r="T11" s="14">
        <f t="shared" si="44"/>
        <v>38.75</v>
      </c>
      <c r="U11" s="14">
        <f t="shared" si="45"/>
        <v>-2.3437499999999997E-2</v>
      </c>
      <c r="V11" s="14">
        <f t="shared" si="46"/>
        <v>4.9599999999999991</v>
      </c>
      <c r="Z11" s="7">
        <v>0.8</v>
      </c>
      <c r="AA11" s="12">
        <f t="shared" si="0"/>
        <v>111.80849005528128</v>
      </c>
      <c r="AB11" s="12">
        <f t="shared" si="0"/>
        <v>111.13393766743846</v>
      </c>
      <c r="AC11" s="12">
        <f t="shared" si="0"/>
        <v>109.96895452206542</v>
      </c>
      <c r="AD11" s="12">
        <f t="shared" si="0"/>
        <v>108.30557214321807</v>
      </c>
      <c r="AE11" s="12">
        <f t="shared" si="0"/>
        <v>106.13154154223348</v>
      </c>
      <c r="AF11" s="12">
        <f t="shared" si="0"/>
        <v>103.42917079861527</v>
      </c>
      <c r="AG11" s="12">
        <f t="shared" si="0"/>
        <v>100.17349157276421</v>
      </c>
      <c r="AH11" s="12">
        <f t="shared" si="0"/>
        <v>96.329359493837018</v>
      </c>
      <c r="AI11" s="12">
        <f t="shared" si="0"/>
        <v>91.846747551102766</v>
      </c>
      <c r="AJ11" s="12">
        <f t="shared" si="0"/>
        <v>86.652760439407729</v>
      </c>
      <c r="AK11" s="12">
        <f t="shared" si="0"/>
        <v>80.637202043605427</v>
      </c>
      <c r="AM11" s="7">
        <v>0.8</v>
      </c>
      <c r="AN11" s="13">
        <f t="shared" si="1"/>
        <v>5.3510915398488175</v>
      </c>
      <c r="AO11" s="13">
        <f t="shared" si="1"/>
        <v>7.4905799106902364</v>
      </c>
      <c r="AP11" s="13">
        <f t="shared" si="1"/>
        <v>9.0332163224287907</v>
      </c>
      <c r="AQ11" s="13">
        <f t="shared" si="1"/>
        <v>10.271916218790665</v>
      </c>
      <c r="AR11" s="13">
        <f t="shared" si="1"/>
        <v>11.31042970081141</v>
      </c>
      <c r="AS11" s="13">
        <f t="shared" si="1"/>
        <v>12.198836618947018</v>
      </c>
      <c r="AT11" s="13">
        <f t="shared" si="1"/>
        <v>12.965309321938774</v>
      </c>
      <c r="AU11" s="13">
        <f t="shared" si="1"/>
        <v>13.627219510111827</v>
      </c>
      <c r="AV11" s="13">
        <f t="shared" si="1"/>
        <v>14.195940067375751</v>
      </c>
      <c r="AW11" s="13">
        <f t="shared" si="1"/>
        <v>14.679222287121185</v>
      </c>
      <c r="AX11" s="13">
        <f t="shared" si="1"/>
        <v>15.082489000632576</v>
      </c>
      <c r="AZ11" s="7">
        <v>0.8</v>
      </c>
      <c r="BA11" s="13">
        <f t="shared" si="2"/>
        <v>0.80454545454545445</v>
      </c>
      <c r="BB11" s="13">
        <f t="shared" si="2"/>
        <v>0.83306995738636347</v>
      </c>
      <c r="BC11" s="13">
        <f t="shared" si="2"/>
        <v>0.85727982954545445</v>
      </c>
      <c r="BD11" s="13">
        <f t="shared" si="2"/>
        <v>0.87717507102272718</v>
      </c>
      <c r="BE11" s="13">
        <f t="shared" si="2"/>
        <v>0.89275568181818166</v>
      </c>
      <c r="BF11" s="13">
        <f t="shared" si="2"/>
        <v>0.90402166193181799</v>
      </c>
      <c r="BG11" s="13">
        <f t="shared" si="2"/>
        <v>0.91097301136363629</v>
      </c>
      <c r="BH11" s="13">
        <f t="shared" si="2"/>
        <v>0.91360973011363622</v>
      </c>
      <c r="BI11" s="13">
        <f t="shared" si="2"/>
        <v>0.91193181818181801</v>
      </c>
      <c r="BJ11" s="13">
        <f t="shared" si="2"/>
        <v>0.90593927556818177</v>
      </c>
      <c r="BK11" s="13">
        <f t="shared" si="2"/>
        <v>0.89563210227272716</v>
      </c>
      <c r="BN11" s="7">
        <v>0.8</v>
      </c>
      <c r="BO11" s="5" t="s">
        <v>16</v>
      </c>
      <c r="BP11" s="8">
        <f t="shared" si="3"/>
        <v>111.80849005528128</v>
      </c>
      <c r="BQ11" s="5" t="s">
        <v>16</v>
      </c>
      <c r="BR11" s="8">
        <f t="shared" si="4"/>
        <v>111.13393766743846</v>
      </c>
      <c r="BS11" s="5" t="s">
        <v>16</v>
      </c>
      <c r="BT11" s="8">
        <f t="shared" si="5"/>
        <v>109.96895452206542</v>
      </c>
      <c r="BU11" s="5" t="s">
        <v>16</v>
      </c>
      <c r="BV11" s="8">
        <f t="shared" si="6"/>
        <v>108.30557214321807</v>
      </c>
      <c r="BW11" s="5" t="s">
        <v>16</v>
      </c>
      <c r="BX11" s="8">
        <f t="shared" si="7"/>
        <v>106.13154154223348</v>
      </c>
      <c r="BY11" s="5" t="s">
        <v>16</v>
      </c>
      <c r="BZ11" s="8">
        <f t="shared" si="8"/>
        <v>103.42917079861527</v>
      </c>
      <c r="CA11" s="5" t="s">
        <v>16</v>
      </c>
      <c r="CB11" s="8">
        <f t="shared" si="9"/>
        <v>100.17349157276421</v>
      </c>
      <c r="CC11" s="5" t="s">
        <v>16</v>
      </c>
      <c r="CD11" s="8">
        <f t="shared" si="10"/>
        <v>96.329359493837018</v>
      </c>
      <c r="CE11" s="5" t="s">
        <v>16</v>
      </c>
      <c r="CF11" s="8">
        <f t="shared" si="11"/>
        <v>91.846747551102766</v>
      </c>
      <c r="CG11" s="5" t="s">
        <v>16</v>
      </c>
      <c r="CH11" s="8">
        <f t="shared" si="12"/>
        <v>86.652760439407729</v>
      </c>
      <c r="CI11" s="5" t="s">
        <v>16</v>
      </c>
      <c r="CJ11" s="8">
        <f t="shared" si="13"/>
        <v>80.637202043605427</v>
      </c>
      <c r="CK11" s="5" t="s">
        <v>17</v>
      </c>
      <c r="CN11" s="7">
        <v>0.8</v>
      </c>
      <c r="CO11" s="5" t="s">
        <v>16</v>
      </c>
      <c r="CP11" s="9">
        <f t="shared" si="14"/>
        <v>5.3510915398488175</v>
      </c>
      <c r="CQ11" s="5" t="s">
        <v>16</v>
      </c>
      <c r="CR11" s="9">
        <f t="shared" si="15"/>
        <v>7.4905799106902364</v>
      </c>
      <c r="CS11" s="5" t="s">
        <v>16</v>
      </c>
      <c r="CT11" s="9">
        <f t="shared" si="16"/>
        <v>9.0332163224287907</v>
      </c>
      <c r="CU11" s="5" t="s">
        <v>16</v>
      </c>
      <c r="CV11" s="9">
        <f t="shared" si="17"/>
        <v>10.271916218790665</v>
      </c>
      <c r="CW11" s="5" t="s">
        <v>16</v>
      </c>
      <c r="CX11" s="9">
        <f t="shared" si="18"/>
        <v>11.31042970081141</v>
      </c>
      <c r="CY11" s="5" t="s">
        <v>16</v>
      </c>
      <c r="CZ11" s="9">
        <f t="shared" si="19"/>
        <v>12.198836618947018</v>
      </c>
      <c r="DA11" s="5" t="s">
        <v>16</v>
      </c>
      <c r="DB11" s="9">
        <f t="shared" si="20"/>
        <v>12.965309321938774</v>
      </c>
      <c r="DC11" s="5" t="s">
        <v>16</v>
      </c>
      <c r="DD11" s="9">
        <f t="shared" si="21"/>
        <v>13.627219510111827</v>
      </c>
      <c r="DE11" s="5" t="s">
        <v>16</v>
      </c>
      <c r="DF11" s="9">
        <f t="shared" si="22"/>
        <v>14.195940067375751</v>
      </c>
      <c r="DG11" s="5" t="s">
        <v>16</v>
      </c>
      <c r="DH11" s="9">
        <f t="shared" si="23"/>
        <v>14.679222287121185</v>
      </c>
      <c r="DI11" s="5" t="s">
        <v>16</v>
      </c>
      <c r="DJ11" s="9">
        <f t="shared" si="24"/>
        <v>15.082489000632576</v>
      </c>
      <c r="DK11" s="5" t="s">
        <v>17</v>
      </c>
      <c r="DN11" s="7">
        <v>0.8</v>
      </c>
      <c r="DO11" s="5" t="s">
        <v>16</v>
      </c>
      <c r="DP11" s="9">
        <f t="shared" si="25"/>
        <v>0.80454545454545445</v>
      </c>
      <c r="DQ11" s="5" t="s">
        <v>16</v>
      </c>
      <c r="DR11" s="9">
        <f t="shared" si="26"/>
        <v>0.83306995738636347</v>
      </c>
      <c r="DS11" s="5" t="s">
        <v>16</v>
      </c>
      <c r="DT11" s="9">
        <f t="shared" si="27"/>
        <v>0.85727982954545445</v>
      </c>
      <c r="DU11" s="5" t="s">
        <v>16</v>
      </c>
      <c r="DV11" s="9">
        <f t="shared" si="28"/>
        <v>0.87717507102272718</v>
      </c>
      <c r="DW11" s="5" t="s">
        <v>16</v>
      </c>
      <c r="DX11" s="9">
        <f t="shared" si="29"/>
        <v>0.89275568181818166</v>
      </c>
      <c r="DY11" s="5" t="s">
        <v>16</v>
      </c>
      <c r="DZ11" s="9">
        <f t="shared" si="30"/>
        <v>0.90402166193181799</v>
      </c>
      <c r="EA11" s="5" t="s">
        <v>16</v>
      </c>
      <c r="EB11" s="9">
        <f t="shared" si="31"/>
        <v>0.91097301136363629</v>
      </c>
      <c r="EC11" s="5" t="s">
        <v>16</v>
      </c>
      <c r="ED11" s="9">
        <f t="shared" si="32"/>
        <v>0.91360973011363622</v>
      </c>
      <c r="EE11" s="5" t="s">
        <v>16</v>
      </c>
      <c r="EF11" s="9">
        <f t="shared" si="33"/>
        <v>0.91193181818181801</v>
      </c>
      <c r="EG11" s="5" t="s">
        <v>16</v>
      </c>
      <c r="EH11" s="9">
        <f t="shared" si="34"/>
        <v>0.90593927556818177</v>
      </c>
      <c r="EI11" s="5" t="s">
        <v>16</v>
      </c>
      <c r="EJ11" s="9">
        <f t="shared" si="35"/>
        <v>0.89563210227272716</v>
      </c>
      <c r="EK11" s="5" t="s">
        <v>17</v>
      </c>
    </row>
    <row r="12" spans="2:141" x14ac:dyDescent="0.15">
      <c r="B12" s="1" t="s">
        <v>25</v>
      </c>
      <c r="C12" s="1" t="s">
        <v>19</v>
      </c>
      <c r="D12" s="3">
        <v>0</v>
      </c>
      <c r="G12" s="1" t="str">
        <f t="shared" si="36"/>
        <v>0.1-0.774</v>
      </c>
      <c r="H12" s="11">
        <f t="shared" si="47"/>
        <v>0.1</v>
      </c>
      <c r="I12" s="12">
        <f t="shared" si="48"/>
        <v>0.77448985557248373</v>
      </c>
      <c r="J12" s="12">
        <f t="shared" si="37"/>
        <v>3.7035387763756882</v>
      </c>
      <c r="K12" s="12">
        <f t="shared" si="38"/>
        <v>8.2406337012203151E-2</v>
      </c>
      <c r="L12" s="12">
        <f t="shared" si="39"/>
        <v>0.56360973011363624</v>
      </c>
      <c r="N12" s="14">
        <f t="shared" si="40"/>
        <v>44.375</v>
      </c>
      <c r="O12" s="14">
        <f t="shared" si="41"/>
        <v>10.5</v>
      </c>
      <c r="P12" s="14">
        <f t="shared" si="42"/>
        <v>0.25000000000000006</v>
      </c>
      <c r="Q12" s="14">
        <f t="shared" si="43"/>
        <v>0.64444444444444449</v>
      </c>
      <c r="S12" s="12">
        <f t="shared" si="49"/>
        <v>0.77448985557248373</v>
      </c>
      <c r="T12" s="14">
        <f t="shared" si="44"/>
        <v>44.375</v>
      </c>
      <c r="U12" s="14">
        <f t="shared" si="45"/>
        <v>-2.3437499999999999E-4</v>
      </c>
      <c r="V12" s="14">
        <f t="shared" si="46"/>
        <v>4.9599999999999991</v>
      </c>
      <c r="Z12" s="7">
        <v>0.9</v>
      </c>
      <c r="AA12" s="12">
        <f t="shared" si="0"/>
        <v>130.30113601718364</v>
      </c>
      <c r="AB12" s="12">
        <f t="shared" si="0"/>
        <v>129.6003847200553</v>
      </c>
      <c r="AC12" s="12">
        <f t="shared" si="0"/>
        <v>128.38906204682698</v>
      </c>
      <c r="AD12" s="12">
        <f t="shared" si="0"/>
        <v>126.65708790641881</v>
      </c>
      <c r="AE12" s="12">
        <f t="shared" si="0"/>
        <v>124.38903002965641</v>
      </c>
      <c r="AF12" s="12">
        <f t="shared" si="0"/>
        <v>121.56270714473665</v>
      </c>
      <c r="AG12" s="12">
        <f t="shared" si="0"/>
        <v>118.1469796028348</v>
      </c>
      <c r="AH12" s="12">
        <f t="shared" si="0"/>
        <v>114.09824319724829</v>
      </c>
      <c r="AI12" s="12">
        <f t="shared" si="0"/>
        <v>109.35471432275803</v>
      </c>
      <c r="AJ12" s="12">
        <f t="shared" si="0"/>
        <v>103.82668600390426</v>
      </c>
      <c r="AK12" s="12">
        <f t="shared" si="0"/>
        <v>97.378815143130538</v>
      </c>
      <c r="AM12" s="7">
        <v>0.9</v>
      </c>
      <c r="AN12" s="13">
        <f t="shared" si="1"/>
        <v>7.6303319318598319</v>
      </c>
      <c r="AO12" s="13">
        <f t="shared" si="1"/>
        <v>10.297001088557778</v>
      </c>
      <c r="AP12" s="13">
        <f t="shared" si="1"/>
        <v>12.166961237697599</v>
      </c>
      <c r="AQ12" s="13">
        <f t="shared" si="1"/>
        <v>13.643135612621286</v>
      </c>
      <c r="AR12" s="13">
        <f t="shared" si="1"/>
        <v>14.865765148402936</v>
      </c>
      <c r="AS12" s="13">
        <f t="shared" si="1"/>
        <v>15.901963105237241</v>
      </c>
      <c r="AT12" s="13">
        <f t="shared" si="1"/>
        <v>16.789336082096643</v>
      </c>
      <c r="AU12" s="13">
        <f t="shared" si="1"/>
        <v>17.551055453252932</v>
      </c>
      <c r="AV12" s="13">
        <f t="shared" si="1"/>
        <v>18.202314513665684</v>
      </c>
      <c r="AW12" s="13">
        <f t="shared" si="1"/>
        <v>18.753502058833543</v>
      </c>
      <c r="AX12" s="13">
        <f t="shared" si="1"/>
        <v>19.211918327500065</v>
      </c>
      <c r="AZ12" s="7">
        <v>0.9</v>
      </c>
      <c r="BA12" s="13">
        <f t="shared" si="2"/>
        <v>0.81818181818181801</v>
      </c>
      <c r="BB12" s="13">
        <f t="shared" si="2"/>
        <v>0.84670632102272703</v>
      </c>
      <c r="BC12" s="13">
        <f t="shared" si="2"/>
        <v>0.8709161931818179</v>
      </c>
      <c r="BD12" s="13">
        <f t="shared" si="2"/>
        <v>0.89081143465909074</v>
      </c>
      <c r="BE12" s="13">
        <f t="shared" si="2"/>
        <v>0.90639204545454521</v>
      </c>
      <c r="BF12" s="13">
        <f t="shared" si="2"/>
        <v>0.91765802556818166</v>
      </c>
      <c r="BG12" s="13">
        <f t="shared" si="2"/>
        <v>0.92460937499999973</v>
      </c>
      <c r="BH12" s="13">
        <f t="shared" si="2"/>
        <v>0.92724609374999978</v>
      </c>
      <c r="BI12" s="13">
        <f t="shared" si="2"/>
        <v>0.92556818181818157</v>
      </c>
      <c r="BJ12" s="13">
        <f t="shared" si="2"/>
        <v>0.91957563920454521</v>
      </c>
      <c r="BK12" s="13">
        <f t="shared" si="2"/>
        <v>0.90926846590909072</v>
      </c>
      <c r="BN12" s="7">
        <v>0.9</v>
      </c>
      <c r="BO12" s="5" t="s">
        <v>16</v>
      </c>
      <c r="BP12" s="8">
        <f t="shared" si="3"/>
        <v>130.30113601718364</v>
      </c>
      <c r="BQ12" s="5" t="s">
        <v>16</v>
      </c>
      <c r="BR12" s="8">
        <f t="shared" si="4"/>
        <v>129.6003847200553</v>
      </c>
      <c r="BS12" s="5" t="s">
        <v>16</v>
      </c>
      <c r="BT12" s="8">
        <f t="shared" si="5"/>
        <v>128.38906204682698</v>
      </c>
      <c r="BU12" s="5" t="s">
        <v>16</v>
      </c>
      <c r="BV12" s="8">
        <f t="shared" si="6"/>
        <v>126.65708790641881</v>
      </c>
      <c r="BW12" s="5" t="s">
        <v>16</v>
      </c>
      <c r="BX12" s="8">
        <f t="shared" si="7"/>
        <v>124.38903002965641</v>
      </c>
      <c r="BY12" s="5" t="s">
        <v>16</v>
      </c>
      <c r="BZ12" s="8">
        <f t="shared" si="8"/>
        <v>121.56270714473665</v>
      </c>
      <c r="CA12" s="5" t="s">
        <v>16</v>
      </c>
      <c r="CB12" s="8">
        <f t="shared" si="9"/>
        <v>118.1469796028348</v>
      </c>
      <c r="CC12" s="5" t="s">
        <v>16</v>
      </c>
      <c r="CD12" s="8">
        <f t="shared" si="10"/>
        <v>114.09824319724829</v>
      </c>
      <c r="CE12" s="5" t="s">
        <v>16</v>
      </c>
      <c r="CF12" s="8">
        <f t="shared" si="11"/>
        <v>109.35471432275803</v>
      </c>
      <c r="CG12" s="5" t="s">
        <v>16</v>
      </c>
      <c r="CH12" s="8">
        <f t="shared" si="12"/>
        <v>103.82668600390426</v>
      </c>
      <c r="CI12" s="5" t="s">
        <v>16</v>
      </c>
      <c r="CJ12" s="8">
        <f t="shared" si="13"/>
        <v>97.378815143130538</v>
      </c>
      <c r="CK12" s="5" t="s">
        <v>17</v>
      </c>
      <c r="CN12" s="7">
        <v>0.9</v>
      </c>
      <c r="CO12" s="5" t="s">
        <v>16</v>
      </c>
      <c r="CP12" s="9">
        <f t="shared" si="14"/>
        <v>7.6303319318598319</v>
      </c>
      <c r="CQ12" s="5" t="s">
        <v>16</v>
      </c>
      <c r="CR12" s="9">
        <f t="shared" si="15"/>
        <v>10.297001088557778</v>
      </c>
      <c r="CS12" s="5" t="s">
        <v>16</v>
      </c>
      <c r="CT12" s="9">
        <f t="shared" si="16"/>
        <v>12.166961237697599</v>
      </c>
      <c r="CU12" s="5" t="s">
        <v>16</v>
      </c>
      <c r="CV12" s="9">
        <f t="shared" si="17"/>
        <v>13.643135612621286</v>
      </c>
      <c r="CW12" s="5" t="s">
        <v>16</v>
      </c>
      <c r="CX12" s="9">
        <f t="shared" si="18"/>
        <v>14.865765148402936</v>
      </c>
      <c r="CY12" s="5" t="s">
        <v>16</v>
      </c>
      <c r="CZ12" s="9">
        <f t="shared" si="19"/>
        <v>15.901963105237241</v>
      </c>
      <c r="DA12" s="5" t="s">
        <v>16</v>
      </c>
      <c r="DB12" s="9">
        <f t="shared" si="20"/>
        <v>16.789336082096643</v>
      </c>
      <c r="DC12" s="5" t="s">
        <v>16</v>
      </c>
      <c r="DD12" s="9">
        <f t="shared" si="21"/>
        <v>17.551055453252932</v>
      </c>
      <c r="DE12" s="5" t="s">
        <v>16</v>
      </c>
      <c r="DF12" s="9">
        <f t="shared" si="22"/>
        <v>18.202314513665684</v>
      </c>
      <c r="DG12" s="5" t="s">
        <v>16</v>
      </c>
      <c r="DH12" s="9">
        <f t="shared" si="23"/>
        <v>18.753502058833543</v>
      </c>
      <c r="DI12" s="5" t="s">
        <v>16</v>
      </c>
      <c r="DJ12" s="9">
        <f t="shared" si="24"/>
        <v>19.211918327500065</v>
      </c>
      <c r="DK12" s="5" t="s">
        <v>17</v>
      </c>
      <c r="DN12" s="7">
        <v>0.9</v>
      </c>
      <c r="DO12" s="5" t="s">
        <v>16</v>
      </c>
      <c r="DP12" s="9">
        <f t="shared" si="25"/>
        <v>0.81818181818181801</v>
      </c>
      <c r="DQ12" s="5" t="s">
        <v>16</v>
      </c>
      <c r="DR12" s="9">
        <f t="shared" si="26"/>
        <v>0.84670632102272703</v>
      </c>
      <c r="DS12" s="5" t="s">
        <v>16</v>
      </c>
      <c r="DT12" s="9">
        <f t="shared" si="27"/>
        <v>0.8709161931818179</v>
      </c>
      <c r="DU12" s="5" t="s">
        <v>16</v>
      </c>
      <c r="DV12" s="9">
        <f t="shared" si="28"/>
        <v>0.89081143465909074</v>
      </c>
      <c r="DW12" s="5" t="s">
        <v>16</v>
      </c>
      <c r="DX12" s="9">
        <f t="shared" si="29"/>
        <v>0.90639204545454521</v>
      </c>
      <c r="DY12" s="5" t="s">
        <v>16</v>
      </c>
      <c r="DZ12" s="9">
        <f t="shared" si="30"/>
        <v>0.91765802556818166</v>
      </c>
      <c r="EA12" s="5" t="s">
        <v>16</v>
      </c>
      <c r="EB12" s="9">
        <f t="shared" si="31"/>
        <v>0.92460937499999973</v>
      </c>
      <c r="EC12" s="5" t="s">
        <v>16</v>
      </c>
      <c r="ED12" s="9">
        <f t="shared" si="32"/>
        <v>0.92724609374999978</v>
      </c>
      <c r="EE12" s="5" t="s">
        <v>16</v>
      </c>
      <c r="EF12" s="9">
        <f t="shared" si="33"/>
        <v>0.92556818181818157</v>
      </c>
      <c r="EG12" s="5" t="s">
        <v>16</v>
      </c>
      <c r="EH12" s="9">
        <f t="shared" si="34"/>
        <v>0.91957563920454521</v>
      </c>
      <c r="EI12" s="5" t="s">
        <v>16</v>
      </c>
      <c r="EJ12" s="9">
        <f t="shared" si="35"/>
        <v>0.90926846590909072</v>
      </c>
      <c r="EK12" s="5" t="s">
        <v>17</v>
      </c>
    </row>
    <row r="13" spans="2:141" x14ac:dyDescent="0.15">
      <c r="B13" s="1" t="s">
        <v>26</v>
      </c>
      <c r="C13" s="1" t="s">
        <v>19</v>
      </c>
      <c r="D13" s="3">
        <v>100</v>
      </c>
      <c r="G13" s="1" t="str">
        <f t="shared" si="36"/>
        <v>0.1-0.873</v>
      </c>
      <c r="H13" s="11">
        <f t="shared" si="47"/>
        <v>0.1</v>
      </c>
      <c r="I13" s="12">
        <f t="shared" si="48"/>
        <v>0.87266462599716477</v>
      </c>
      <c r="J13" s="12">
        <f t="shared" si="37"/>
        <v>2.6640152266018067</v>
      </c>
      <c r="K13" s="12">
        <f t="shared" si="38"/>
        <v>0.10932718874422122</v>
      </c>
      <c r="L13" s="12">
        <f t="shared" si="39"/>
        <v>0.56193181818181814</v>
      </c>
      <c r="N13" s="14">
        <f t="shared" si="40"/>
        <v>50</v>
      </c>
      <c r="O13" s="14">
        <f t="shared" si="41"/>
        <v>10.5</v>
      </c>
      <c r="P13" s="14">
        <f t="shared" si="42"/>
        <v>0.25000000000000006</v>
      </c>
      <c r="Q13" s="14">
        <f t="shared" si="43"/>
        <v>0.64444444444444449</v>
      </c>
      <c r="S13" s="12">
        <f t="shared" si="49"/>
        <v>0.87266462599716477</v>
      </c>
      <c r="T13" s="14">
        <f t="shared" si="44"/>
        <v>50</v>
      </c>
      <c r="U13" s="14">
        <f t="shared" si="45"/>
        <v>-1.4999999999999999E-2</v>
      </c>
      <c r="V13" s="14">
        <f t="shared" si="46"/>
        <v>4.9599999999999991</v>
      </c>
      <c r="Z13" s="15">
        <v>1</v>
      </c>
      <c r="AA13" s="12">
        <f t="shared" si="0"/>
        <v>149.79385093991235</v>
      </c>
      <c r="AB13" s="12">
        <f t="shared" si="0"/>
        <v>149.06718208342153</v>
      </c>
      <c r="AC13" s="12">
        <f t="shared" si="0"/>
        <v>147.81014669876325</v>
      </c>
      <c r="AD13" s="12">
        <f t="shared" si="0"/>
        <v>146.01078456364246</v>
      </c>
      <c r="AE13" s="12">
        <f t="shared" si="0"/>
        <v>143.65081866411217</v>
      </c>
      <c r="AF13" s="12">
        <f t="shared" si="0"/>
        <v>140.7040362694818</v>
      </c>
      <c r="AG13" s="12">
        <f t="shared" si="0"/>
        <v>137.13372268578655</v>
      </c>
      <c r="AH13" s="12">
        <f t="shared" si="0"/>
        <v>132.88857766511055</v>
      </c>
      <c r="AI13" s="12">
        <f t="shared" si="0"/>
        <v>127.89603757564559</v>
      </c>
      <c r="AJ13" s="12">
        <f t="shared" si="0"/>
        <v>122.05084501374463</v>
      </c>
      <c r="AK13" s="12">
        <f t="shared" si="0"/>
        <v>115.19417384970656</v>
      </c>
      <c r="AM13" s="15">
        <v>1</v>
      </c>
      <c r="AN13" s="13">
        <f t="shared" si="1"/>
        <v>10.367691258167296</v>
      </c>
      <c r="AO13" s="13">
        <f t="shared" si="1"/>
        <v>13.585243325866172</v>
      </c>
      <c r="AP13" s="13">
        <f t="shared" si="1"/>
        <v>15.791462763807866</v>
      </c>
      <c r="AQ13" s="13">
        <f t="shared" si="1"/>
        <v>17.509386207593977</v>
      </c>
      <c r="AR13" s="13">
        <f t="shared" si="1"/>
        <v>18.918378598449387</v>
      </c>
      <c r="AS13" s="13">
        <f t="shared" si="1"/>
        <v>20.103599273442828</v>
      </c>
      <c r="AT13" s="13">
        <f t="shared" si="1"/>
        <v>21.112558017449423</v>
      </c>
      <c r="AU13" s="13">
        <f t="shared" si="1"/>
        <v>21.974467265478101</v>
      </c>
      <c r="AV13" s="13">
        <f t="shared" si="1"/>
        <v>22.708473042448322</v>
      </c>
      <c r="AW13" s="13">
        <f t="shared" si="1"/>
        <v>23.327676781085291</v>
      </c>
      <c r="AX13" s="13">
        <f t="shared" si="1"/>
        <v>23.841299432830965</v>
      </c>
      <c r="AZ13" s="15">
        <v>1</v>
      </c>
      <c r="BA13" s="13">
        <f t="shared" si="2"/>
        <v>0.82272727272727264</v>
      </c>
      <c r="BB13" s="13">
        <f t="shared" si="2"/>
        <v>0.85125177556818166</v>
      </c>
      <c r="BC13" s="13">
        <f t="shared" si="2"/>
        <v>0.87546164772727264</v>
      </c>
      <c r="BD13" s="13">
        <f t="shared" si="2"/>
        <v>0.89535688920454537</v>
      </c>
      <c r="BE13" s="13">
        <f t="shared" si="2"/>
        <v>0.91093749999999996</v>
      </c>
      <c r="BF13" s="13">
        <f t="shared" si="2"/>
        <v>0.92220348011363629</v>
      </c>
      <c r="BG13" s="13">
        <f t="shared" si="2"/>
        <v>0.92915482954545447</v>
      </c>
      <c r="BH13" s="13">
        <f t="shared" si="2"/>
        <v>0.93179154829545441</v>
      </c>
      <c r="BI13" s="13">
        <f t="shared" si="2"/>
        <v>0.9301136363636362</v>
      </c>
      <c r="BJ13" s="13">
        <f t="shared" si="2"/>
        <v>0.92412109374999984</v>
      </c>
      <c r="BK13" s="13">
        <f t="shared" si="2"/>
        <v>0.91381392045454535</v>
      </c>
      <c r="BN13" s="15">
        <v>1</v>
      </c>
      <c r="BO13" s="5" t="s">
        <v>16</v>
      </c>
      <c r="BP13" s="8">
        <f t="shared" si="3"/>
        <v>149.79385093991235</v>
      </c>
      <c r="BQ13" s="5" t="s">
        <v>16</v>
      </c>
      <c r="BR13" s="8">
        <f t="shared" si="4"/>
        <v>149.06718208342153</v>
      </c>
      <c r="BS13" s="5" t="s">
        <v>16</v>
      </c>
      <c r="BT13" s="8">
        <f t="shared" si="5"/>
        <v>147.81014669876325</v>
      </c>
      <c r="BU13" s="5" t="s">
        <v>16</v>
      </c>
      <c r="BV13" s="8">
        <f t="shared" si="6"/>
        <v>146.01078456364246</v>
      </c>
      <c r="BW13" s="5" t="s">
        <v>16</v>
      </c>
      <c r="BX13" s="8">
        <f t="shared" si="7"/>
        <v>143.65081866411217</v>
      </c>
      <c r="BY13" s="5" t="s">
        <v>16</v>
      </c>
      <c r="BZ13" s="8">
        <f t="shared" si="8"/>
        <v>140.7040362694818</v>
      </c>
      <c r="CA13" s="5" t="s">
        <v>16</v>
      </c>
      <c r="CB13" s="8">
        <f t="shared" si="9"/>
        <v>137.13372268578655</v>
      </c>
      <c r="CC13" s="5" t="s">
        <v>16</v>
      </c>
      <c r="CD13" s="8">
        <f t="shared" si="10"/>
        <v>132.88857766511055</v>
      </c>
      <c r="CE13" s="5" t="s">
        <v>16</v>
      </c>
      <c r="CF13" s="8">
        <f t="shared" si="11"/>
        <v>127.89603757564559</v>
      </c>
      <c r="CG13" s="5" t="s">
        <v>16</v>
      </c>
      <c r="CH13" s="8">
        <f t="shared" si="12"/>
        <v>122.05084501374463</v>
      </c>
      <c r="CI13" s="5" t="s">
        <v>16</v>
      </c>
      <c r="CJ13" s="8">
        <f t="shared" si="13"/>
        <v>115.19417384970656</v>
      </c>
      <c r="CK13" s="5" t="s">
        <v>17</v>
      </c>
      <c r="CN13" s="15">
        <v>1</v>
      </c>
      <c r="CO13" s="5" t="s">
        <v>16</v>
      </c>
      <c r="CP13" s="9">
        <f t="shared" si="14"/>
        <v>10.367691258167296</v>
      </c>
      <c r="CQ13" s="5" t="s">
        <v>16</v>
      </c>
      <c r="CR13" s="9">
        <f t="shared" si="15"/>
        <v>13.585243325866172</v>
      </c>
      <c r="CS13" s="5" t="s">
        <v>16</v>
      </c>
      <c r="CT13" s="9">
        <f t="shared" si="16"/>
        <v>15.791462763807866</v>
      </c>
      <c r="CU13" s="5" t="s">
        <v>16</v>
      </c>
      <c r="CV13" s="9">
        <f t="shared" si="17"/>
        <v>17.509386207593977</v>
      </c>
      <c r="CW13" s="5" t="s">
        <v>16</v>
      </c>
      <c r="CX13" s="9">
        <f t="shared" si="18"/>
        <v>18.918378598449387</v>
      </c>
      <c r="CY13" s="5" t="s">
        <v>16</v>
      </c>
      <c r="CZ13" s="9">
        <f t="shared" si="19"/>
        <v>20.103599273442828</v>
      </c>
      <c r="DA13" s="5" t="s">
        <v>16</v>
      </c>
      <c r="DB13" s="9">
        <f t="shared" si="20"/>
        <v>21.112558017449423</v>
      </c>
      <c r="DC13" s="5" t="s">
        <v>16</v>
      </c>
      <c r="DD13" s="9">
        <f t="shared" si="21"/>
        <v>21.974467265478101</v>
      </c>
      <c r="DE13" s="5" t="s">
        <v>16</v>
      </c>
      <c r="DF13" s="9">
        <f t="shared" si="22"/>
        <v>22.708473042448322</v>
      </c>
      <c r="DG13" s="5" t="s">
        <v>16</v>
      </c>
      <c r="DH13" s="9">
        <f t="shared" si="23"/>
        <v>23.327676781085291</v>
      </c>
      <c r="DI13" s="5" t="s">
        <v>16</v>
      </c>
      <c r="DJ13" s="9">
        <f t="shared" si="24"/>
        <v>23.841299432830965</v>
      </c>
      <c r="DK13" s="5" t="s">
        <v>17</v>
      </c>
      <c r="DN13" s="15">
        <v>1</v>
      </c>
      <c r="DO13" s="5" t="s">
        <v>16</v>
      </c>
      <c r="DP13" s="9">
        <f t="shared" si="25"/>
        <v>0.82272727272727264</v>
      </c>
      <c r="DQ13" s="5" t="s">
        <v>16</v>
      </c>
      <c r="DR13" s="9">
        <f t="shared" si="26"/>
        <v>0.85125177556818166</v>
      </c>
      <c r="DS13" s="5" t="s">
        <v>16</v>
      </c>
      <c r="DT13" s="9">
        <f t="shared" si="27"/>
        <v>0.87546164772727264</v>
      </c>
      <c r="DU13" s="5" t="s">
        <v>16</v>
      </c>
      <c r="DV13" s="9">
        <f t="shared" si="28"/>
        <v>0.89535688920454537</v>
      </c>
      <c r="DW13" s="5" t="s">
        <v>16</v>
      </c>
      <c r="DX13" s="9">
        <f t="shared" si="29"/>
        <v>0.91093749999999996</v>
      </c>
      <c r="DY13" s="5" t="s">
        <v>16</v>
      </c>
      <c r="DZ13" s="9">
        <f t="shared" si="30"/>
        <v>0.92220348011363629</v>
      </c>
      <c r="EA13" s="5" t="s">
        <v>16</v>
      </c>
      <c r="EB13" s="9">
        <f t="shared" si="31"/>
        <v>0.92915482954545447</v>
      </c>
      <c r="EC13" s="5" t="s">
        <v>16</v>
      </c>
      <c r="ED13" s="9">
        <f t="shared" si="32"/>
        <v>0.93179154829545441</v>
      </c>
      <c r="EE13" s="5" t="s">
        <v>16</v>
      </c>
      <c r="EF13" s="9">
        <f t="shared" si="33"/>
        <v>0.9301136363636362</v>
      </c>
      <c r="EG13" s="5" t="s">
        <v>16</v>
      </c>
      <c r="EH13" s="9">
        <f t="shared" si="34"/>
        <v>0.92412109374999984</v>
      </c>
      <c r="EI13" s="5" t="s">
        <v>16</v>
      </c>
      <c r="EJ13" s="9">
        <f t="shared" si="35"/>
        <v>0.91381392045454535</v>
      </c>
      <c r="EK13" s="5" t="s">
        <v>17</v>
      </c>
    </row>
    <row r="14" spans="2:141" x14ac:dyDescent="0.15">
      <c r="B14" s="1" t="s">
        <v>27</v>
      </c>
      <c r="C14" s="1" t="s">
        <v>19</v>
      </c>
      <c r="D14" s="3">
        <v>50</v>
      </c>
      <c r="G14" s="1" t="str">
        <f t="shared" si="36"/>
        <v>0.1-0.971</v>
      </c>
      <c r="H14" s="11">
        <f t="shared" si="47"/>
        <v>0.1</v>
      </c>
      <c r="I14" s="12">
        <f t="shared" si="48"/>
        <v>0.9708393964218458</v>
      </c>
      <c r="J14" s="12">
        <f t="shared" si="37"/>
        <v>1.7813385864968689</v>
      </c>
      <c r="K14" s="12">
        <f t="shared" si="38"/>
        <v>0.13779931454386393</v>
      </c>
      <c r="L14" s="12">
        <f t="shared" si="39"/>
        <v>0.55593927556818168</v>
      </c>
      <c r="N14" s="14">
        <f t="shared" si="40"/>
        <v>55.625</v>
      </c>
      <c r="O14" s="14">
        <f t="shared" si="41"/>
        <v>10.5</v>
      </c>
      <c r="P14" s="14">
        <f t="shared" si="42"/>
        <v>0.25000000000000006</v>
      </c>
      <c r="Q14" s="14">
        <f t="shared" si="43"/>
        <v>0.64444444444444449</v>
      </c>
      <c r="S14" s="12">
        <f t="shared" si="49"/>
        <v>0.9708393964218458</v>
      </c>
      <c r="T14" s="14">
        <f t="shared" si="44"/>
        <v>55.625</v>
      </c>
      <c r="U14" s="14">
        <f t="shared" si="45"/>
        <v>-6.7734374999999999E-2</v>
      </c>
      <c r="V14" s="14">
        <f t="shared" si="46"/>
        <v>4.9599999999999991</v>
      </c>
      <c r="Z14" s="7">
        <v>1.1000000000000001</v>
      </c>
      <c r="AA14" s="12">
        <f t="shared" si="0"/>
        <v>170.28661633629784</v>
      </c>
      <c r="AB14" s="12">
        <f t="shared" si="0"/>
        <v>169.53423604155191</v>
      </c>
      <c r="AC14" s="12">
        <f t="shared" si="0"/>
        <v>168.23194795654604</v>
      </c>
      <c r="AD14" s="12">
        <f t="shared" si="0"/>
        <v>166.36608328337149</v>
      </c>
      <c r="AE14" s="12">
        <f t="shared" si="0"/>
        <v>163.91577266126959</v>
      </c>
      <c r="AF14" s="12">
        <f t="shared" si="0"/>
        <v>160.85111614004174</v>
      </c>
      <c r="AG14" s="12">
        <f t="shared" si="0"/>
        <v>157.13027717816377</v>
      </c>
      <c r="AH14" s="12">
        <f t="shared" si="0"/>
        <v>152.69484816990732</v>
      </c>
      <c r="AI14" s="12">
        <f t="shared" si="0"/>
        <v>147.46225143265039</v>
      </c>
      <c r="AJ14" s="12">
        <f t="shared" si="0"/>
        <v>141.31269037722382</v>
      </c>
      <c r="AK14" s="12">
        <f t="shared" si="0"/>
        <v>134.06522782275229</v>
      </c>
      <c r="AM14" s="7">
        <v>1.1000000000000001</v>
      </c>
      <c r="AN14" s="13">
        <f t="shared" si="1"/>
        <v>13.572111707507819</v>
      </c>
      <c r="AO14" s="13">
        <f t="shared" si="1"/>
        <v>17.359477709802928</v>
      </c>
      <c r="AP14" s="13">
        <f t="shared" si="1"/>
        <v>19.908925092991119</v>
      </c>
      <c r="AQ14" s="13">
        <f t="shared" si="1"/>
        <v>21.871883930771745</v>
      </c>
      <c r="AR14" s="13">
        <f t="shared" si="1"/>
        <v>23.468949026419352</v>
      </c>
      <c r="AS14" s="13">
        <f t="shared" si="1"/>
        <v>24.80412245384117</v>
      </c>
      <c r="AT14" s="13">
        <f t="shared" si="1"/>
        <v>25.935181358687089</v>
      </c>
      <c r="AU14" s="13">
        <f t="shared" si="1"/>
        <v>26.897564702254492</v>
      </c>
      <c r="AV14" s="13">
        <f t="shared" si="1"/>
        <v>27.714471987038607</v>
      </c>
      <c r="AW14" s="13">
        <f t="shared" si="1"/>
        <v>28.401774049705455</v>
      </c>
      <c r="AX14" s="13">
        <f t="shared" si="1"/>
        <v>28.970645057115625</v>
      </c>
      <c r="AZ14" s="7">
        <v>1.1000000000000001</v>
      </c>
      <c r="BA14" s="13">
        <f t="shared" si="2"/>
        <v>0.81818181818181812</v>
      </c>
      <c r="BB14" s="13">
        <f t="shared" si="2"/>
        <v>0.84670632102272725</v>
      </c>
      <c r="BC14" s="13">
        <f t="shared" si="2"/>
        <v>0.87091619318181812</v>
      </c>
      <c r="BD14" s="13">
        <f t="shared" si="2"/>
        <v>0.89081143465909096</v>
      </c>
      <c r="BE14" s="13">
        <f t="shared" si="2"/>
        <v>0.90639204545454544</v>
      </c>
      <c r="BF14" s="13">
        <f t="shared" si="2"/>
        <v>0.91765802556818188</v>
      </c>
      <c r="BG14" s="13">
        <f t="shared" si="2"/>
        <v>0.92460937499999996</v>
      </c>
      <c r="BH14" s="13">
        <f t="shared" si="2"/>
        <v>0.92724609375</v>
      </c>
      <c r="BI14" s="13">
        <f t="shared" si="2"/>
        <v>0.92556818181818179</v>
      </c>
      <c r="BJ14" s="13">
        <f t="shared" si="2"/>
        <v>0.91957563920454533</v>
      </c>
      <c r="BK14" s="13">
        <f t="shared" si="2"/>
        <v>0.90926846590909094</v>
      </c>
      <c r="BN14" s="7">
        <v>1.1000000000000001</v>
      </c>
      <c r="BO14" s="5" t="s">
        <v>16</v>
      </c>
      <c r="BP14" s="8">
        <f t="shared" si="3"/>
        <v>170.28661633629784</v>
      </c>
      <c r="BQ14" s="5" t="s">
        <v>16</v>
      </c>
      <c r="BR14" s="8">
        <f t="shared" si="4"/>
        <v>169.53423604155191</v>
      </c>
      <c r="BS14" s="5" t="s">
        <v>16</v>
      </c>
      <c r="BT14" s="8">
        <f t="shared" si="5"/>
        <v>168.23194795654604</v>
      </c>
      <c r="BU14" s="5" t="s">
        <v>16</v>
      </c>
      <c r="BV14" s="8">
        <f t="shared" si="6"/>
        <v>166.36608328337149</v>
      </c>
      <c r="BW14" s="5" t="s">
        <v>16</v>
      </c>
      <c r="BX14" s="8">
        <f t="shared" si="7"/>
        <v>163.91577266126959</v>
      </c>
      <c r="BY14" s="5" t="s">
        <v>16</v>
      </c>
      <c r="BZ14" s="8">
        <f t="shared" si="8"/>
        <v>160.85111614004174</v>
      </c>
      <c r="CA14" s="5" t="s">
        <v>16</v>
      </c>
      <c r="CB14" s="8">
        <f t="shared" si="9"/>
        <v>157.13027717816377</v>
      </c>
      <c r="CC14" s="5" t="s">
        <v>16</v>
      </c>
      <c r="CD14" s="8">
        <f t="shared" si="10"/>
        <v>152.69484816990732</v>
      </c>
      <c r="CE14" s="5" t="s">
        <v>16</v>
      </c>
      <c r="CF14" s="8">
        <f t="shared" si="11"/>
        <v>147.46225143265039</v>
      </c>
      <c r="CG14" s="5" t="s">
        <v>16</v>
      </c>
      <c r="CH14" s="8">
        <f t="shared" si="12"/>
        <v>141.31269037722382</v>
      </c>
      <c r="CI14" s="5" t="s">
        <v>16</v>
      </c>
      <c r="CJ14" s="8">
        <f t="shared" si="13"/>
        <v>134.06522782275229</v>
      </c>
      <c r="CK14" s="5" t="s">
        <v>17</v>
      </c>
      <c r="CN14" s="7">
        <v>1.1000000000000001</v>
      </c>
      <c r="CO14" s="5" t="s">
        <v>16</v>
      </c>
      <c r="CP14" s="9">
        <f t="shared" si="14"/>
        <v>13.572111707507819</v>
      </c>
      <c r="CQ14" s="5" t="s">
        <v>16</v>
      </c>
      <c r="CR14" s="9">
        <f t="shared" si="15"/>
        <v>17.359477709802928</v>
      </c>
      <c r="CS14" s="5" t="s">
        <v>16</v>
      </c>
      <c r="CT14" s="9">
        <f t="shared" si="16"/>
        <v>19.908925092991119</v>
      </c>
      <c r="CU14" s="5" t="s">
        <v>16</v>
      </c>
      <c r="CV14" s="9">
        <f t="shared" si="17"/>
        <v>21.871883930771745</v>
      </c>
      <c r="CW14" s="5" t="s">
        <v>16</v>
      </c>
      <c r="CX14" s="9">
        <f t="shared" si="18"/>
        <v>23.468949026419352</v>
      </c>
      <c r="CY14" s="5" t="s">
        <v>16</v>
      </c>
      <c r="CZ14" s="9">
        <f t="shared" si="19"/>
        <v>24.80412245384117</v>
      </c>
      <c r="DA14" s="5" t="s">
        <v>16</v>
      </c>
      <c r="DB14" s="9">
        <f t="shared" si="20"/>
        <v>25.935181358687089</v>
      </c>
      <c r="DC14" s="5" t="s">
        <v>16</v>
      </c>
      <c r="DD14" s="9">
        <f t="shared" si="21"/>
        <v>26.897564702254492</v>
      </c>
      <c r="DE14" s="5" t="s">
        <v>16</v>
      </c>
      <c r="DF14" s="9">
        <f t="shared" si="22"/>
        <v>27.714471987038607</v>
      </c>
      <c r="DG14" s="5" t="s">
        <v>16</v>
      </c>
      <c r="DH14" s="9">
        <f t="shared" si="23"/>
        <v>28.401774049705455</v>
      </c>
      <c r="DI14" s="5" t="s">
        <v>16</v>
      </c>
      <c r="DJ14" s="9">
        <f t="shared" si="24"/>
        <v>28.970645057115625</v>
      </c>
      <c r="DK14" s="5" t="s">
        <v>17</v>
      </c>
      <c r="DN14" s="7">
        <v>1.1000000000000001</v>
      </c>
      <c r="DO14" s="5" t="s">
        <v>16</v>
      </c>
      <c r="DP14" s="9">
        <f t="shared" si="25"/>
        <v>0.81818181818181812</v>
      </c>
      <c r="DQ14" s="5" t="s">
        <v>16</v>
      </c>
      <c r="DR14" s="9">
        <f t="shared" si="26"/>
        <v>0.84670632102272725</v>
      </c>
      <c r="DS14" s="5" t="s">
        <v>16</v>
      </c>
      <c r="DT14" s="9">
        <f t="shared" si="27"/>
        <v>0.87091619318181812</v>
      </c>
      <c r="DU14" s="5" t="s">
        <v>16</v>
      </c>
      <c r="DV14" s="9">
        <f t="shared" si="28"/>
        <v>0.89081143465909096</v>
      </c>
      <c r="DW14" s="5" t="s">
        <v>16</v>
      </c>
      <c r="DX14" s="9">
        <f t="shared" si="29"/>
        <v>0.90639204545454544</v>
      </c>
      <c r="DY14" s="5" t="s">
        <v>16</v>
      </c>
      <c r="DZ14" s="9">
        <f t="shared" si="30"/>
        <v>0.91765802556818188</v>
      </c>
      <c r="EA14" s="5" t="s">
        <v>16</v>
      </c>
      <c r="EB14" s="9">
        <f t="shared" si="31"/>
        <v>0.92460937499999996</v>
      </c>
      <c r="EC14" s="5" t="s">
        <v>16</v>
      </c>
      <c r="ED14" s="9">
        <f t="shared" si="32"/>
        <v>0.92724609375</v>
      </c>
      <c r="EE14" s="5" t="s">
        <v>16</v>
      </c>
      <c r="EF14" s="9">
        <f t="shared" si="33"/>
        <v>0.92556818181818179</v>
      </c>
      <c r="EG14" s="5" t="s">
        <v>16</v>
      </c>
      <c r="EH14" s="9">
        <f t="shared" si="34"/>
        <v>0.91957563920454533</v>
      </c>
      <c r="EI14" s="5" t="s">
        <v>16</v>
      </c>
      <c r="EJ14" s="9">
        <f t="shared" si="35"/>
        <v>0.90926846590909094</v>
      </c>
      <c r="EK14" s="5" t="s">
        <v>17</v>
      </c>
    </row>
    <row r="15" spans="2:141" x14ac:dyDescent="0.15">
      <c r="B15" s="1" t="s">
        <v>28</v>
      </c>
      <c r="C15" s="1" t="s">
        <v>19</v>
      </c>
      <c r="D15" s="3">
        <v>0</v>
      </c>
      <c r="G15" s="1" t="str">
        <f t="shared" si="36"/>
        <v>0.1-1.069</v>
      </c>
      <c r="H15" s="11">
        <f t="shared" si="47"/>
        <v>0.1</v>
      </c>
      <c r="I15" s="12">
        <f t="shared" si="48"/>
        <v>1.0690141668465269</v>
      </c>
      <c r="J15" s="12">
        <f t="shared" si="37"/>
        <v>1.0832071384100417</v>
      </c>
      <c r="K15" s="12">
        <f t="shared" si="38"/>
        <v>0.16619662348194345</v>
      </c>
      <c r="L15" s="12">
        <f t="shared" si="39"/>
        <v>0.54563210227272718</v>
      </c>
      <c r="N15" s="14">
        <f t="shared" si="40"/>
        <v>61.250000000000007</v>
      </c>
      <c r="O15" s="14">
        <f t="shared" si="41"/>
        <v>10.5</v>
      </c>
      <c r="P15" s="14">
        <f t="shared" si="42"/>
        <v>0.25000000000000006</v>
      </c>
      <c r="Q15" s="14">
        <f t="shared" si="43"/>
        <v>0.64444444444444449</v>
      </c>
      <c r="S15" s="12">
        <f t="shared" si="49"/>
        <v>1.0690141668465269</v>
      </c>
      <c r="T15" s="14">
        <f t="shared" si="44"/>
        <v>61.250000000000007</v>
      </c>
      <c r="U15" s="14">
        <f t="shared" si="45"/>
        <v>-0.15843750000000012</v>
      </c>
      <c r="V15" s="14">
        <f t="shared" si="46"/>
        <v>4.9599999999999991</v>
      </c>
      <c r="Z15" s="7">
        <v>1.2</v>
      </c>
      <c r="AA15" s="12">
        <f t="shared" si="0"/>
        <v>191.77941978521196</v>
      </c>
      <c r="AB15" s="12">
        <f t="shared" si="0"/>
        <v>191.00148356970195</v>
      </c>
      <c r="AC15" s="12">
        <f t="shared" si="0"/>
        <v>189.65429035245901</v>
      </c>
      <c r="AD15" s="12">
        <f t="shared" si="0"/>
        <v>187.72259341689156</v>
      </c>
      <c r="AE15" s="12">
        <f t="shared" si="0"/>
        <v>185.18312421438449</v>
      </c>
      <c r="AF15" s="12">
        <f t="shared" si="0"/>
        <v>182.00256079029154</v>
      </c>
      <c r="AG15" s="12">
        <f t="shared" si="0"/>
        <v>178.13429697847542</v>
      </c>
      <c r="AH15" s="12">
        <f t="shared" si="0"/>
        <v>173.51328040478899</v>
      </c>
      <c r="AI15" s="12">
        <f t="shared" si="0"/>
        <v>168.04752951692006</v>
      </c>
      <c r="AJ15" s="12">
        <f t="shared" si="0"/>
        <v>161.60352778332435</v>
      </c>
      <c r="AK15" s="12">
        <f t="shared" si="0"/>
        <v>153.97936200729248</v>
      </c>
      <c r="AM15" s="7">
        <v>1.2</v>
      </c>
      <c r="AN15" s="13">
        <f t="shared" si="1"/>
        <v>17.250185100293272</v>
      </c>
      <c r="AO15" s="13">
        <f t="shared" si="1"/>
        <v>21.622695665818174</v>
      </c>
      <c r="AP15" s="13">
        <f t="shared" si="1"/>
        <v>24.520904922871765</v>
      </c>
      <c r="AQ15" s="13">
        <f t="shared" si="1"/>
        <v>26.731478473530061</v>
      </c>
      <c r="AR15" s="13">
        <f t="shared" si="1"/>
        <v>28.517947128013368</v>
      </c>
      <c r="AS15" s="13">
        <f t="shared" si="1"/>
        <v>30.003792582006458</v>
      </c>
      <c r="AT15" s="13">
        <f t="shared" si="1"/>
        <v>31.257347446024838</v>
      </c>
      <c r="AU15" s="13">
        <f t="shared" si="1"/>
        <v>32.320422664959239</v>
      </c>
      <c r="AV15" s="13">
        <f t="shared" si="1"/>
        <v>33.220349654642852</v>
      </c>
      <c r="AW15" s="13">
        <f t="shared" si="1"/>
        <v>33.975812573833537</v>
      </c>
      <c r="AX15" s="13">
        <f t="shared" si="1"/>
        <v>34.59996381613518</v>
      </c>
      <c r="AZ15" s="7">
        <v>1.2</v>
      </c>
      <c r="BA15" s="13">
        <f t="shared" si="2"/>
        <v>0.80454545454545445</v>
      </c>
      <c r="BB15" s="13">
        <f t="shared" si="2"/>
        <v>0.83306995738636347</v>
      </c>
      <c r="BC15" s="13">
        <f t="shared" si="2"/>
        <v>0.85727982954545445</v>
      </c>
      <c r="BD15" s="13">
        <f t="shared" si="2"/>
        <v>0.87717507102272718</v>
      </c>
      <c r="BE15" s="13">
        <f t="shared" si="2"/>
        <v>0.89275568181818166</v>
      </c>
      <c r="BF15" s="13">
        <f t="shared" si="2"/>
        <v>0.90402166193181799</v>
      </c>
      <c r="BG15" s="13">
        <f t="shared" si="2"/>
        <v>0.91097301136363629</v>
      </c>
      <c r="BH15" s="13">
        <f t="shared" si="2"/>
        <v>0.91360973011363622</v>
      </c>
      <c r="BI15" s="13">
        <f t="shared" si="2"/>
        <v>0.91193181818181801</v>
      </c>
      <c r="BJ15" s="13">
        <f t="shared" si="2"/>
        <v>0.90593927556818177</v>
      </c>
      <c r="BK15" s="13">
        <f t="shared" si="2"/>
        <v>0.89563210227272716</v>
      </c>
      <c r="BN15" s="7">
        <v>1.2</v>
      </c>
      <c r="BO15" s="5" t="s">
        <v>16</v>
      </c>
      <c r="BP15" s="8">
        <f t="shared" si="3"/>
        <v>191.77941978521196</v>
      </c>
      <c r="BQ15" s="5" t="s">
        <v>16</v>
      </c>
      <c r="BR15" s="8">
        <f t="shared" si="4"/>
        <v>191.00148356970195</v>
      </c>
      <c r="BS15" s="5" t="s">
        <v>16</v>
      </c>
      <c r="BT15" s="8">
        <f t="shared" si="5"/>
        <v>189.65429035245901</v>
      </c>
      <c r="BU15" s="5" t="s">
        <v>16</v>
      </c>
      <c r="BV15" s="8">
        <f t="shared" si="6"/>
        <v>187.72259341689156</v>
      </c>
      <c r="BW15" s="5" t="s">
        <v>16</v>
      </c>
      <c r="BX15" s="8">
        <f t="shared" si="7"/>
        <v>185.18312421438449</v>
      </c>
      <c r="BY15" s="5" t="s">
        <v>16</v>
      </c>
      <c r="BZ15" s="8">
        <f t="shared" si="8"/>
        <v>182.00256079029154</v>
      </c>
      <c r="CA15" s="5" t="s">
        <v>16</v>
      </c>
      <c r="CB15" s="8">
        <f t="shared" si="9"/>
        <v>178.13429697847542</v>
      </c>
      <c r="CC15" s="5" t="s">
        <v>16</v>
      </c>
      <c r="CD15" s="8">
        <f t="shared" si="10"/>
        <v>173.51328040478899</v>
      </c>
      <c r="CE15" s="5" t="s">
        <v>16</v>
      </c>
      <c r="CF15" s="8">
        <f t="shared" si="11"/>
        <v>168.04752951692006</v>
      </c>
      <c r="CG15" s="5" t="s">
        <v>16</v>
      </c>
      <c r="CH15" s="8">
        <f t="shared" si="12"/>
        <v>161.60352778332435</v>
      </c>
      <c r="CI15" s="5" t="s">
        <v>16</v>
      </c>
      <c r="CJ15" s="8">
        <f t="shared" si="13"/>
        <v>153.97936200729248</v>
      </c>
      <c r="CK15" s="5" t="s">
        <v>17</v>
      </c>
      <c r="CN15" s="7">
        <v>1.2</v>
      </c>
      <c r="CO15" s="5" t="s">
        <v>16</v>
      </c>
      <c r="CP15" s="9">
        <f t="shared" si="14"/>
        <v>17.250185100293272</v>
      </c>
      <c r="CQ15" s="5" t="s">
        <v>16</v>
      </c>
      <c r="CR15" s="9">
        <f t="shared" si="15"/>
        <v>21.622695665818174</v>
      </c>
      <c r="CS15" s="5" t="s">
        <v>16</v>
      </c>
      <c r="CT15" s="9">
        <f t="shared" si="16"/>
        <v>24.520904922871765</v>
      </c>
      <c r="CU15" s="5" t="s">
        <v>16</v>
      </c>
      <c r="CV15" s="9">
        <f t="shared" si="17"/>
        <v>26.731478473530061</v>
      </c>
      <c r="CW15" s="5" t="s">
        <v>16</v>
      </c>
      <c r="CX15" s="9">
        <f t="shared" si="18"/>
        <v>28.517947128013368</v>
      </c>
      <c r="CY15" s="5" t="s">
        <v>16</v>
      </c>
      <c r="CZ15" s="9">
        <f t="shared" si="19"/>
        <v>30.003792582006458</v>
      </c>
      <c r="DA15" s="5" t="s">
        <v>16</v>
      </c>
      <c r="DB15" s="9">
        <f t="shared" si="20"/>
        <v>31.257347446024838</v>
      </c>
      <c r="DC15" s="5" t="s">
        <v>16</v>
      </c>
      <c r="DD15" s="9">
        <f t="shared" si="21"/>
        <v>32.320422664959239</v>
      </c>
      <c r="DE15" s="5" t="s">
        <v>16</v>
      </c>
      <c r="DF15" s="9">
        <f t="shared" si="22"/>
        <v>33.220349654642852</v>
      </c>
      <c r="DG15" s="5" t="s">
        <v>16</v>
      </c>
      <c r="DH15" s="9">
        <f t="shared" si="23"/>
        <v>33.975812573833537</v>
      </c>
      <c r="DI15" s="5" t="s">
        <v>16</v>
      </c>
      <c r="DJ15" s="9">
        <f t="shared" si="24"/>
        <v>34.59996381613518</v>
      </c>
      <c r="DK15" s="5" t="s">
        <v>17</v>
      </c>
      <c r="DN15" s="7">
        <v>1.2</v>
      </c>
      <c r="DO15" s="5" t="s">
        <v>16</v>
      </c>
      <c r="DP15" s="9">
        <f t="shared" si="25"/>
        <v>0.80454545454545445</v>
      </c>
      <c r="DQ15" s="5" t="s">
        <v>16</v>
      </c>
      <c r="DR15" s="9">
        <f t="shared" si="26"/>
        <v>0.83306995738636347</v>
      </c>
      <c r="DS15" s="5" t="s">
        <v>16</v>
      </c>
      <c r="DT15" s="9">
        <f t="shared" si="27"/>
        <v>0.85727982954545445</v>
      </c>
      <c r="DU15" s="5" t="s">
        <v>16</v>
      </c>
      <c r="DV15" s="9">
        <f t="shared" si="28"/>
        <v>0.87717507102272718</v>
      </c>
      <c r="DW15" s="5" t="s">
        <v>16</v>
      </c>
      <c r="DX15" s="9">
        <f t="shared" si="29"/>
        <v>0.89275568181818166</v>
      </c>
      <c r="DY15" s="5" t="s">
        <v>16</v>
      </c>
      <c r="DZ15" s="9">
        <f t="shared" si="30"/>
        <v>0.90402166193181799</v>
      </c>
      <c r="EA15" s="5" t="s">
        <v>16</v>
      </c>
      <c r="EB15" s="9">
        <f t="shared" si="31"/>
        <v>0.91097301136363629</v>
      </c>
      <c r="EC15" s="5" t="s">
        <v>16</v>
      </c>
      <c r="ED15" s="9">
        <f t="shared" si="32"/>
        <v>0.91360973011363622</v>
      </c>
      <c r="EE15" s="5" t="s">
        <v>16</v>
      </c>
      <c r="EF15" s="9">
        <f t="shared" si="33"/>
        <v>0.91193181818181801</v>
      </c>
      <c r="EG15" s="5" t="s">
        <v>16</v>
      </c>
      <c r="EH15" s="9">
        <f t="shared" si="34"/>
        <v>0.90593927556818177</v>
      </c>
      <c r="EI15" s="5" t="s">
        <v>16</v>
      </c>
      <c r="EJ15" s="9">
        <f t="shared" si="35"/>
        <v>0.89563210227272716</v>
      </c>
      <c r="EK15" s="5" t="s">
        <v>17</v>
      </c>
    </row>
    <row r="16" spans="2:141" x14ac:dyDescent="0.15">
      <c r="B16" s="1" t="s">
        <v>29</v>
      </c>
      <c r="C16" s="1" t="s">
        <v>19</v>
      </c>
      <c r="D16" s="3">
        <v>0</v>
      </c>
      <c r="H16" s="11"/>
      <c r="I16" s="12"/>
      <c r="J16" s="12"/>
      <c r="K16" s="12"/>
      <c r="L16" s="12"/>
      <c r="N16" s="14"/>
      <c r="O16" s="14"/>
      <c r="P16" s="14"/>
      <c r="Q16" s="14"/>
      <c r="S16" s="14"/>
      <c r="T16" s="14"/>
      <c r="U16" s="14"/>
      <c r="V16" s="14"/>
      <c r="Z16" s="7">
        <v>1.3</v>
      </c>
      <c r="AA16" s="12">
        <f t="shared" si="0"/>
        <v>214.27225263218747</v>
      </c>
      <c r="AB16" s="12">
        <f t="shared" si="0"/>
        <v>213.46888072126649</v>
      </c>
      <c r="AC16" s="12">
        <f t="shared" si="0"/>
        <v>212.07705138204201</v>
      </c>
      <c r="AD16" s="12">
        <f t="shared" si="0"/>
        <v>210.08004177372223</v>
      </c>
      <c r="AE16" s="12">
        <f t="shared" si="0"/>
        <v>207.45233525220095</v>
      </c>
      <c r="AF16" s="12">
        <f t="shared" si="0"/>
        <v>204.15739645983524</v>
      </c>
      <c r="AG16" s="12">
        <f t="shared" si="0"/>
        <v>200.14412862599229</v>
      </c>
      <c r="AH16" s="12">
        <f t="shared" si="0"/>
        <v>195.34120434357436</v>
      </c>
      <c r="AI16" s="12">
        <f t="shared" si="0"/>
        <v>189.64773126515252</v>
      </c>
      <c r="AJ16" s="12">
        <f t="shared" si="0"/>
        <v>182.91714382362537</v>
      </c>
      <c r="AK16" s="12">
        <f t="shared" si="0"/>
        <v>174.92749764667545</v>
      </c>
      <c r="AM16" s="7">
        <v>1.3</v>
      </c>
      <c r="AN16" s="13">
        <f t="shared" si="1"/>
        <v>21.4068691894125</v>
      </c>
      <c r="AO16" s="13">
        <f t="shared" si="1"/>
        <v>26.377096631819196</v>
      </c>
      <c r="AP16" s="13">
        <f t="shared" si="1"/>
        <v>29.628532397278502</v>
      </c>
      <c r="AQ16" s="13">
        <f t="shared" si="1"/>
        <v>32.088781337250367</v>
      </c>
      <c r="AR16" s="13">
        <f t="shared" si="1"/>
        <v>34.065709429110768</v>
      </c>
      <c r="AS16" s="13">
        <f t="shared" si="1"/>
        <v>35.702794535552769</v>
      </c>
      <c r="AT16" s="13">
        <f t="shared" si="1"/>
        <v>37.079156382137633</v>
      </c>
      <c r="AU16" s="13">
        <f t="shared" si="1"/>
        <v>38.243094015968339</v>
      </c>
      <c r="AV16" s="13">
        <f t="shared" si="1"/>
        <v>39.22613300166114</v>
      </c>
      <c r="AW16" s="13">
        <f t="shared" si="1"/>
        <v>40.049805486368427</v>
      </c>
      <c r="AX16" s="13">
        <f t="shared" si="1"/>
        <v>40.729261745123111</v>
      </c>
      <c r="AZ16" s="7">
        <v>1.3</v>
      </c>
      <c r="BA16" s="13">
        <f t="shared" si="2"/>
        <v>0.78181818181818163</v>
      </c>
      <c r="BB16" s="13">
        <f t="shared" si="2"/>
        <v>0.81034268465909076</v>
      </c>
      <c r="BC16" s="13">
        <f t="shared" si="2"/>
        <v>0.83455255681818163</v>
      </c>
      <c r="BD16" s="13">
        <f t="shared" si="2"/>
        <v>0.85444779829545436</v>
      </c>
      <c r="BE16" s="13">
        <f t="shared" si="2"/>
        <v>0.87002840909090895</v>
      </c>
      <c r="BF16" s="13">
        <f t="shared" si="2"/>
        <v>0.88129438920454528</v>
      </c>
      <c r="BG16" s="13">
        <f t="shared" si="2"/>
        <v>0.88824573863636347</v>
      </c>
      <c r="BH16" s="13">
        <f t="shared" si="2"/>
        <v>0.89088245738636351</v>
      </c>
      <c r="BI16" s="13">
        <f t="shared" si="2"/>
        <v>0.8892045454545453</v>
      </c>
      <c r="BJ16" s="13">
        <f t="shared" si="2"/>
        <v>0.88321200284090895</v>
      </c>
      <c r="BK16" s="13">
        <f t="shared" si="2"/>
        <v>0.87290482954545445</v>
      </c>
      <c r="BN16" s="7">
        <v>1.3</v>
      </c>
      <c r="BO16" s="5" t="s">
        <v>16</v>
      </c>
      <c r="BP16" s="8">
        <f t="shared" si="3"/>
        <v>214.27225263218747</v>
      </c>
      <c r="BQ16" s="5" t="s">
        <v>16</v>
      </c>
      <c r="BR16" s="8">
        <f t="shared" si="4"/>
        <v>213.46888072126649</v>
      </c>
      <c r="BS16" s="5" t="s">
        <v>16</v>
      </c>
      <c r="BT16" s="8">
        <f t="shared" si="5"/>
        <v>212.07705138204201</v>
      </c>
      <c r="BU16" s="5" t="s">
        <v>16</v>
      </c>
      <c r="BV16" s="8">
        <f t="shared" si="6"/>
        <v>210.08004177372223</v>
      </c>
      <c r="BW16" s="5" t="s">
        <v>16</v>
      </c>
      <c r="BX16" s="8">
        <f t="shared" si="7"/>
        <v>207.45233525220095</v>
      </c>
      <c r="BY16" s="5" t="s">
        <v>16</v>
      </c>
      <c r="BZ16" s="8">
        <f t="shared" si="8"/>
        <v>204.15739645983524</v>
      </c>
      <c r="CA16" s="5" t="s">
        <v>16</v>
      </c>
      <c r="CB16" s="8">
        <f t="shared" si="9"/>
        <v>200.14412862599229</v>
      </c>
      <c r="CC16" s="5" t="s">
        <v>16</v>
      </c>
      <c r="CD16" s="8">
        <f t="shared" si="10"/>
        <v>195.34120434357436</v>
      </c>
      <c r="CE16" s="5" t="s">
        <v>16</v>
      </c>
      <c r="CF16" s="8">
        <f t="shared" si="11"/>
        <v>189.64773126515252</v>
      </c>
      <c r="CG16" s="5" t="s">
        <v>16</v>
      </c>
      <c r="CH16" s="8">
        <f t="shared" si="12"/>
        <v>182.91714382362537</v>
      </c>
      <c r="CI16" s="5" t="s">
        <v>16</v>
      </c>
      <c r="CJ16" s="8">
        <f t="shared" si="13"/>
        <v>174.92749764667545</v>
      </c>
      <c r="CK16" s="5" t="s">
        <v>17</v>
      </c>
      <c r="CN16" s="7">
        <v>1.3</v>
      </c>
      <c r="CO16" s="5" t="s">
        <v>16</v>
      </c>
      <c r="CP16" s="9">
        <f t="shared" si="14"/>
        <v>21.4068691894125</v>
      </c>
      <c r="CQ16" s="5" t="s">
        <v>16</v>
      </c>
      <c r="CR16" s="9">
        <f t="shared" si="15"/>
        <v>26.377096631819196</v>
      </c>
      <c r="CS16" s="5" t="s">
        <v>16</v>
      </c>
      <c r="CT16" s="9">
        <f t="shared" si="16"/>
        <v>29.628532397278502</v>
      </c>
      <c r="CU16" s="5" t="s">
        <v>16</v>
      </c>
      <c r="CV16" s="9">
        <f t="shared" si="17"/>
        <v>32.088781337250367</v>
      </c>
      <c r="CW16" s="5" t="s">
        <v>16</v>
      </c>
      <c r="CX16" s="9">
        <f t="shared" si="18"/>
        <v>34.065709429110768</v>
      </c>
      <c r="CY16" s="5" t="s">
        <v>16</v>
      </c>
      <c r="CZ16" s="9">
        <f t="shared" si="19"/>
        <v>35.702794535552769</v>
      </c>
      <c r="DA16" s="5" t="s">
        <v>16</v>
      </c>
      <c r="DB16" s="9">
        <f t="shared" si="20"/>
        <v>37.079156382137633</v>
      </c>
      <c r="DC16" s="5" t="s">
        <v>16</v>
      </c>
      <c r="DD16" s="9">
        <f t="shared" si="21"/>
        <v>38.243094015968339</v>
      </c>
      <c r="DE16" s="5" t="s">
        <v>16</v>
      </c>
      <c r="DF16" s="9">
        <f t="shared" si="22"/>
        <v>39.22613300166114</v>
      </c>
      <c r="DG16" s="5" t="s">
        <v>16</v>
      </c>
      <c r="DH16" s="9">
        <f t="shared" si="23"/>
        <v>40.049805486368427</v>
      </c>
      <c r="DI16" s="5" t="s">
        <v>16</v>
      </c>
      <c r="DJ16" s="9">
        <f t="shared" si="24"/>
        <v>40.729261745123111</v>
      </c>
      <c r="DK16" s="5" t="s">
        <v>17</v>
      </c>
      <c r="DN16" s="7">
        <v>1.3</v>
      </c>
      <c r="DO16" s="5" t="s">
        <v>16</v>
      </c>
      <c r="DP16" s="9">
        <f t="shared" si="25"/>
        <v>0.78181818181818163</v>
      </c>
      <c r="DQ16" s="5" t="s">
        <v>16</v>
      </c>
      <c r="DR16" s="9">
        <f t="shared" si="26"/>
        <v>0.81034268465909076</v>
      </c>
      <c r="DS16" s="5" t="s">
        <v>16</v>
      </c>
      <c r="DT16" s="9">
        <f t="shared" si="27"/>
        <v>0.83455255681818163</v>
      </c>
      <c r="DU16" s="5" t="s">
        <v>16</v>
      </c>
      <c r="DV16" s="9">
        <f t="shared" si="28"/>
        <v>0.85444779829545436</v>
      </c>
      <c r="DW16" s="5" t="s">
        <v>16</v>
      </c>
      <c r="DX16" s="9">
        <f t="shared" si="29"/>
        <v>0.87002840909090895</v>
      </c>
      <c r="DY16" s="5" t="s">
        <v>16</v>
      </c>
      <c r="DZ16" s="9">
        <f t="shared" si="30"/>
        <v>0.88129438920454528</v>
      </c>
      <c r="EA16" s="5" t="s">
        <v>16</v>
      </c>
      <c r="EB16" s="9">
        <f t="shared" si="31"/>
        <v>0.88824573863636347</v>
      </c>
      <c r="EC16" s="5" t="s">
        <v>16</v>
      </c>
      <c r="ED16" s="9">
        <f t="shared" si="32"/>
        <v>0.89088245738636351</v>
      </c>
      <c r="EE16" s="5" t="s">
        <v>16</v>
      </c>
      <c r="EF16" s="9">
        <f t="shared" si="33"/>
        <v>0.8892045454545453</v>
      </c>
      <c r="EG16" s="5" t="s">
        <v>16</v>
      </c>
      <c r="EH16" s="9">
        <f t="shared" si="34"/>
        <v>0.88321200284090895</v>
      </c>
      <c r="EI16" s="5" t="s">
        <v>16</v>
      </c>
      <c r="EJ16" s="9">
        <f t="shared" si="35"/>
        <v>0.87290482954545445</v>
      </c>
      <c r="EK16" s="5" t="s">
        <v>17</v>
      </c>
    </row>
    <row r="17" spans="2:141" x14ac:dyDescent="0.15">
      <c r="G17" s="1" t="str">
        <f t="shared" ref="G17:G27" si="50">TEXT(ROUND(H17,1),"0.0")&amp;"-"&amp;TEXT(ROUND(I17,3),"0.000")</f>
        <v>0.2-0.087</v>
      </c>
      <c r="H17" s="11">
        <f>H15+$D$6</f>
        <v>0.2</v>
      </c>
      <c r="I17" s="12">
        <f>RADIANS($D$8)</f>
        <v>8.7266462599716474E-2</v>
      </c>
      <c r="J17" s="12">
        <f t="shared" ref="J17:J27" si="51">O17*(COS(I17))^(2/Q17)</f>
        <v>21.859351149088145</v>
      </c>
      <c r="K17" s="12">
        <f t="shared" ref="K17:K27" si="52">P17*(SIN(I17))^(2/Q17)</f>
        <v>1.6493787229409161E-2</v>
      </c>
      <c r="L17" s="12">
        <f t="shared" ref="L17:L27" si="53">$D$37*(V17+U17)</f>
        <v>0.53181818181818163</v>
      </c>
      <c r="N17" s="14">
        <f t="shared" ref="N17:N27" si="54">DEGREES(I17)</f>
        <v>5</v>
      </c>
      <c r="O17" s="14">
        <f t="shared" ref="O17:O27" si="55">($D$12)+($D$13*H17^1)+($D$14*H17^2)+($D$15*H17^3)+($D$16*H17^4)</f>
        <v>22</v>
      </c>
      <c r="P17" s="14">
        <f t="shared" ref="P17:P27" si="56">($D$18)+($D$19*H17^1)+($D$20*H17^2)+($D$21*H17^3)+($D$22*H17^4)</f>
        <v>1.0000000000000002</v>
      </c>
      <c r="Q17" s="14">
        <f t="shared" ref="Q17:Q27" si="57">$D$24+H17*($D$25-$D$24)/($D$27-$D$26)</f>
        <v>1.1888888888888891</v>
      </c>
      <c r="S17" s="12">
        <f>RADIANS($D$8)</f>
        <v>8.7266462599716474E-2</v>
      </c>
      <c r="T17" s="14">
        <f t="shared" ref="T17:T27" si="58">DEGREES(S17)</f>
        <v>5</v>
      </c>
      <c r="U17" s="14">
        <f t="shared" ref="U17:U27" si="59">($D$29)+($D$30)*(T17-$D$31)^2</f>
        <v>-0.96</v>
      </c>
      <c r="V17" s="14">
        <f t="shared" ref="V17:V27" si="60">($D$33)+$D$34*(H17-$D$35)^2</f>
        <v>5.6399999999999988</v>
      </c>
      <c r="Z17" s="7">
        <v>1.4</v>
      </c>
      <c r="AA17" s="12">
        <f t="shared" si="0"/>
        <v>237.76510866225053</v>
      </c>
      <c r="AB17" s="12">
        <f t="shared" si="0"/>
        <v>236.93639591676254</v>
      </c>
      <c r="AC17" s="12">
        <f t="shared" si="0"/>
        <v>235.5001429232754</v>
      </c>
      <c r="AD17" s="12">
        <f t="shared" si="0"/>
        <v>233.43823156293939</v>
      </c>
      <c r="AE17" s="12">
        <f t="shared" si="0"/>
        <v>230.72301749879881</v>
      </c>
      <c r="AF17" s="12">
        <f t="shared" si="0"/>
        <v>227.31491896865148</v>
      </c>
      <c r="AG17" s="12">
        <f t="shared" si="0"/>
        <v>223.15857330149177</v>
      </c>
      <c r="AH17" s="12">
        <f t="shared" si="0"/>
        <v>218.17667802537127</v>
      </c>
      <c r="AI17" s="12">
        <f t="shared" si="0"/>
        <v>212.25983364587816</v>
      </c>
      <c r="AJ17" s="12">
        <f t="shared" si="0"/>
        <v>205.24898078006751</v>
      </c>
      <c r="AK17" s="12">
        <f t="shared" si="0"/>
        <v>196.90293613585894</v>
      </c>
      <c r="AM17" s="7">
        <v>1.4</v>
      </c>
      <c r="AN17" s="13">
        <f t="shared" si="1"/>
        <v>26.045960041936087</v>
      </c>
      <c r="AO17" s="13">
        <f t="shared" si="1"/>
        <v>31.624332936399838</v>
      </c>
      <c r="AP17" s="13">
        <f t="shared" si="1"/>
        <v>35.232647556826045</v>
      </c>
      <c r="AQ17" s="13">
        <f t="shared" si="1"/>
        <v>37.944243735412215</v>
      </c>
      <c r="AR17" s="13">
        <f t="shared" si="1"/>
        <v>40.112482878026498</v>
      </c>
      <c r="AS17" s="13">
        <f t="shared" si="1"/>
        <v>41.901263390114508</v>
      </c>
      <c r="AT17" s="13">
        <f t="shared" si="1"/>
        <v>43.400681045059557</v>
      </c>
      <c r="AU17" s="13">
        <f t="shared" si="1"/>
        <v>44.66561712783497</v>
      </c>
      <c r="AV17" s="13">
        <f t="shared" si="1"/>
        <v>45.731841547501837</v>
      </c>
      <c r="AW17" s="13">
        <f t="shared" si="1"/>
        <v>46.623762277273741</v>
      </c>
      <c r="AX17" s="13">
        <f t="shared" si="1"/>
        <v>47.358543197568821</v>
      </c>
      <c r="AZ17" s="7">
        <v>1.4</v>
      </c>
      <c r="BA17" s="13">
        <f t="shared" si="2"/>
        <v>0.74999999999999989</v>
      </c>
      <c r="BB17" s="13">
        <f t="shared" si="2"/>
        <v>0.77852450284090891</v>
      </c>
      <c r="BC17" s="13">
        <f t="shared" si="2"/>
        <v>0.80273437499999978</v>
      </c>
      <c r="BD17" s="13">
        <f t="shared" si="2"/>
        <v>0.82262961647727262</v>
      </c>
      <c r="BE17" s="13">
        <f t="shared" si="2"/>
        <v>0.83821022727272709</v>
      </c>
      <c r="BF17" s="13">
        <f t="shared" si="2"/>
        <v>0.84947620738636342</v>
      </c>
      <c r="BG17" s="13">
        <f t="shared" si="2"/>
        <v>0.85642755681818161</v>
      </c>
      <c r="BH17" s="13">
        <f t="shared" si="2"/>
        <v>0.85906427556818166</v>
      </c>
      <c r="BI17" s="13">
        <f t="shared" si="2"/>
        <v>0.85738636363636345</v>
      </c>
      <c r="BJ17" s="13">
        <f t="shared" si="2"/>
        <v>0.85139382102272709</v>
      </c>
      <c r="BK17" s="13">
        <f t="shared" si="2"/>
        <v>0.8410866477272726</v>
      </c>
      <c r="BN17" s="7">
        <v>1.4</v>
      </c>
      <c r="BO17" s="5" t="s">
        <v>16</v>
      </c>
      <c r="BP17" s="8">
        <f t="shared" si="3"/>
        <v>237.76510866225053</v>
      </c>
      <c r="BQ17" s="5" t="s">
        <v>16</v>
      </c>
      <c r="BR17" s="8">
        <f t="shared" si="4"/>
        <v>236.93639591676254</v>
      </c>
      <c r="BS17" s="5" t="s">
        <v>16</v>
      </c>
      <c r="BT17" s="8">
        <f t="shared" si="5"/>
        <v>235.5001429232754</v>
      </c>
      <c r="BU17" s="5" t="s">
        <v>16</v>
      </c>
      <c r="BV17" s="8">
        <f t="shared" si="6"/>
        <v>233.43823156293939</v>
      </c>
      <c r="BW17" s="5" t="s">
        <v>16</v>
      </c>
      <c r="BX17" s="8">
        <f t="shared" si="7"/>
        <v>230.72301749879881</v>
      </c>
      <c r="BY17" s="5" t="s">
        <v>16</v>
      </c>
      <c r="BZ17" s="8">
        <f t="shared" si="8"/>
        <v>227.31491896865148</v>
      </c>
      <c r="CA17" s="5" t="s">
        <v>16</v>
      </c>
      <c r="CB17" s="8">
        <f t="shared" si="9"/>
        <v>223.15857330149177</v>
      </c>
      <c r="CC17" s="5" t="s">
        <v>16</v>
      </c>
      <c r="CD17" s="8">
        <f t="shared" si="10"/>
        <v>218.17667802537127</v>
      </c>
      <c r="CE17" s="5" t="s">
        <v>16</v>
      </c>
      <c r="CF17" s="8">
        <f t="shared" si="11"/>
        <v>212.25983364587816</v>
      </c>
      <c r="CG17" s="5" t="s">
        <v>16</v>
      </c>
      <c r="CH17" s="8">
        <f t="shared" si="12"/>
        <v>205.24898078006751</v>
      </c>
      <c r="CI17" s="5" t="s">
        <v>16</v>
      </c>
      <c r="CJ17" s="8">
        <f t="shared" si="13"/>
        <v>196.90293613585894</v>
      </c>
      <c r="CK17" s="5" t="s">
        <v>17</v>
      </c>
      <c r="CN17" s="7">
        <v>1.4</v>
      </c>
      <c r="CO17" s="5" t="s">
        <v>16</v>
      </c>
      <c r="CP17" s="9">
        <f t="shared" si="14"/>
        <v>26.045960041936087</v>
      </c>
      <c r="CQ17" s="5" t="s">
        <v>16</v>
      </c>
      <c r="CR17" s="9">
        <f t="shared" si="15"/>
        <v>31.624332936399838</v>
      </c>
      <c r="CS17" s="5" t="s">
        <v>16</v>
      </c>
      <c r="CT17" s="9">
        <f t="shared" si="16"/>
        <v>35.232647556826045</v>
      </c>
      <c r="CU17" s="5" t="s">
        <v>16</v>
      </c>
      <c r="CV17" s="9">
        <f t="shared" si="17"/>
        <v>37.944243735412215</v>
      </c>
      <c r="CW17" s="5" t="s">
        <v>16</v>
      </c>
      <c r="CX17" s="9">
        <f t="shared" si="18"/>
        <v>40.112482878026498</v>
      </c>
      <c r="CY17" s="5" t="s">
        <v>16</v>
      </c>
      <c r="CZ17" s="9">
        <f t="shared" si="19"/>
        <v>41.901263390114508</v>
      </c>
      <c r="DA17" s="5" t="s">
        <v>16</v>
      </c>
      <c r="DB17" s="9">
        <f t="shared" si="20"/>
        <v>43.400681045059557</v>
      </c>
      <c r="DC17" s="5" t="s">
        <v>16</v>
      </c>
      <c r="DD17" s="9">
        <f t="shared" si="21"/>
        <v>44.66561712783497</v>
      </c>
      <c r="DE17" s="5" t="s">
        <v>16</v>
      </c>
      <c r="DF17" s="9">
        <f t="shared" si="22"/>
        <v>45.731841547501837</v>
      </c>
      <c r="DG17" s="5" t="s">
        <v>16</v>
      </c>
      <c r="DH17" s="9">
        <f t="shared" si="23"/>
        <v>46.623762277273741</v>
      </c>
      <c r="DI17" s="5" t="s">
        <v>16</v>
      </c>
      <c r="DJ17" s="9">
        <f t="shared" si="24"/>
        <v>47.358543197568821</v>
      </c>
      <c r="DK17" s="5" t="s">
        <v>17</v>
      </c>
      <c r="DN17" s="7">
        <v>1.4</v>
      </c>
      <c r="DO17" s="5" t="s">
        <v>16</v>
      </c>
      <c r="DP17" s="9">
        <f t="shared" si="25"/>
        <v>0.74999999999999989</v>
      </c>
      <c r="DQ17" s="5" t="s">
        <v>16</v>
      </c>
      <c r="DR17" s="9">
        <f t="shared" si="26"/>
        <v>0.77852450284090891</v>
      </c>
      <c r="DS17" s="5" t="s">
        <v>16</v>
      </c>
      <c r="DT17" s="9">
        <f t="shared" si="27"/>
        <v>0.80273437499999978</v>
      </c>
      <c r="DU17" s="5" t="s">
        <v>16</v>
      </c>
      <c r="DV17" s="9">
        <f t="shared" si="28"/>
        <v>0.82262961647727262</v>
      </c>
      <c r="DW17" s="5" t="s">
        <v>16</v>
      </c>
      <c r="DX17" s="9">
        <f t="shared" si="29"/>
        <v>0.83821022727272709</v>
      </c>
      <c r="DY17" s="5" t="s">
        <v>16</v>
      </c>
      <c r="DZ17" s="9">
        <f t="shared" si="30"/>
        <v>0.84947620738636342</v>
      </c>
      <c r="EA17" s="5" t="s">
        <v>16</v>
      </c>
      <c r="EB17" s="9">
        <f t="shared" si="31"/>
        <v>0.85642755681818161</v>
      </c>
      <c r="EC17" s="5" t="s">
        <v>16</v>
      </c>
      <c r="ED17" s="9">
        <f t="shared" si="32"/>
        <v>0.85906427556818166</v>
      </c>
      <c r="EE17" s="5" t="s">
        <v>16</v>
      </c>
      <c r="EF17" s="9">
        <f t="shared" si="33"/>
        <v>0.85738636363636345</v>
      </c>
      <c r="EG17" s="5" t="s">
        <v>16</v>
      </c>
      <c r="EH17" s="9">
        <f t="shared" si="34"/>
        <v>0.85139382102272709</v>
      </c>
      <c r="EI17" s="5" t="s">
        <v>16</v>
      </c>
      <c r="EJ17" s="9">
        <f t="shared" si="35"/>
        <v>0.8410866477272726</v>
      </c>
      <c r="EK17" s="5" t="s">
        <v>17</v>
      </c>
    </row>
    <row r="18" spans="2:141" x14ac:dyDescent="0.15">
      <c r="B18" s="1" t="s">
        <v>30</v>
      </c>
      <c r="C18" s="1" t="s">
        <v>19</v>
      </c>
      <c r="D18" s="3">
        <v>0</v>
      </c>
      <c r="G18" s="1" t="str">
        <f t="shared" si="50"/>
        <v>0.2-0.185</v>
      </c>
      <c r="H18" s="11">
        <f t="shared" ref="H18:H27" si="61">H17</f>
        <v>0.2</v>
      </c>
      <c r="I18" s="12">
        <f t="shared" ref="I18:I27" si="62">I17+RADIANS($D$9)</f>
        <v>0.18544123302439752</v>
      </c>
      <c r="J18" s="12">
        <f t="shared" si="51"/>
        <v>21.369192277677435</v>
      </c>
      <c r="K18" s="12">
        <f t="shared" si="52"/>
        <v>5.817723474859296E-2</v>
      </c>
      <c r="L18" s="12">
        <f t="shared" si="53"/>
        <v>0.56034268465909076</v>
      </c>
      <c r="N18" s="14">
        <f t="shared" si="54"/>
        <v>10.625</v>
      </c>
      <c r="O18" s="14">
        <f t="shared" si="55"/>
        <v>22</v>
      </c>
      <c r="P18" s="14">
        <f t="shared" si="56"/>
        <v>1.0000000000000002</v>
      </c>
      <c r="Q18" s="14">
        <f t="shared" si="57"/>
        <v>1.1888888888888891</v>
      </c>
      <c r="S18" s="12">
        <f t="shared" ref="S18:S27" si="63">S17+RADIANS($D$9)</f>
        <v>0.18544123302439752</v>
      </c>
      <c r="T18" s="14">
        <f t="shared" si="58"/>
        <v>10.625</v>
      </c>
      <c r="U18" s="14">
        <f t="shared" si="59"/>
        <v>-0.70898437499999989</v>
      </c>
      <c r="V18" s="14">
        <f t="shared" si="60"/>
        <v>5.6399999999999988</v>
      </c>
      <c r="Z18" s="7">
        <v>1.5</v>
      </c>
      <c r="AA18" s="12">
        <f t="shared" si="0"/>
        <v>262.25798329695914</v>
      </c>
      <c r="AB18" s="12">
        <f t="shared" si="0"/>
        <v>261.40400587944879</v>
      </c>
      <c r="AC18" s="12">
        <f t="shared" si="0"/>
        <v>259.92349996518112</v>
      </c>
      <c r="AD18" s="12">
        <f t="shared" si="0"/>
        <v>257.79701743174985</v>
      </c>
      <c r="AE18" s="12">
        <f t="shared" si="0"/>
        <v>254.99488374002652</v>
      </c>
      <c r="AF18" s="12">
        <f t="shared" si="0"/>
        <v>251.47460647320642</v>
      </c>
      <c r="AG18" s="12">
        <f t="shared" si="0"/>
        <v>247.17674063811387</v>
      </c>
      <c r="AH18" s="12">
        <f t="shared" si="0"/>
        <v>242.01825529337023</v>
      </c>
      <c r="AI18" s="12">
        <f t="shared" si="0"/>
        <v>235.88157813066076</v>
      </c>
      <c r="AJ18" s="12">
        <f t="shared" si="0"/>
        <v>228.59561998751343</v>
      </c>
      <c r="AK18" s="12">
        <f t="shared" si="0"/>
        <v>219.90062798693964</v>
      </c>
      <c r="AM18" s="7">
        <v>1.5</v>
      </c>
      <c r="AN18" s="13">
        <f t="shared" si="1"/>
        <v>31.17041100422006</v>
      </c>
      <c r="AO18" s="13">
        <f t="shared" si="1"/>
        <v>37.365669433702003</v>
      </c>
      <c r="AP18" s="13">
        <f t="shared" si="1"/>
        <v>41.333887656625656</v>
      </c>
      <c r="AQ18" s="13">
        <f t="shared" si="1"/>
        <v>44.298205831015245</v>
      </c>
      <c r="AR18" s="13">
        <f t="shared" si="1"/>
        <v>46.658452773004576</v>
      </c>
      <c r="AS18" s="13">
        <f t="shared" si="1"/>
        <v>48.599300124424822</v>
      </c>
      <c r="AT18" s="13">
        <f t="shared" si="1"/>
        <v>50.221975752049666</v>
      </c>
      <c r="AU18" s="13">
        <f t="shared" si="1"/>
        <v>51.588020528836211</v>
      </c>
      <c r="AV18" s="13">
        <f t="shared" si="1"/>
        <v>52.737489773609994</v>
      </c>
      <c r="AW18" s="13">
        <f t="shared" si="1"/>
        <v>53.697689974740506</v>
      </c>
      <c r="AX18" s="13">
        <f t="shared" si="1"/>
        <v>54.487811392832874</v>
      </c>
      <c r="AZ18" s="7">
        <v>1.5</v>
      </c>
      <c r="BA18" s="13">
        <f t="shared" si="2"/>
        <v>0.70909090909090888</v>
      </c>
      <c r="BB18" s="13">
        <f t="shared" si="2"/>
        <v>0.73761541193181801</v>
      </c>
      <c r="BC18" s="13">
        <f t="shared" si="2"/>
        <v>0.76182528409090888</v>
      </c>
      <c r="BD18" s="13">
        <f t="shared" si="2"/>
        <v>0.78172052556818161</v>
      </c>
      <c r="BE18" s="13">
        <f t="shared" si="2"/>
        <v>0.7973011363636362</v>
      </c>
      <c r="BF18" s="13">
        <f t="shared" si="2"/>
        <v>0.80856711647727253</v>
      </c>
      <c r="BG18" s="13">
        <f t="shared" si="2"/>
        <v>0.81551846590909072</v>
      </c>
      <c r="BH18" s="13">
        <f t="shared" si="2"/>
        <v>0.81815518465909076</v>
      </c>
      <c r="BI18" s="13">
        <f t="shared" si="2"/>
        <v>0.81647727272727255</v>
      </c>
      <c r="BJ18" s="13">
        <f t="shared" si="2"/>
        <v>0.8104847301136362</v>
      </c>
      <c r="BK18" s="13">
        <f t="shared" si="2"/>
        <v>0.80017755681818159</v>
      </c>
      <c r="BN18" s="7">
        <v>1.5</v>
      </c>
      <c r="BO18" s="5" t="s">
        <v>16</v>
      </c>
      <c r="BP18" s="8">
        <f t="shared" si="3"/>
        <v>262.25798329695914</v>
      </c>
      <c r="BQ18" s="5" t="s">
        <v>16</v>
      </c>
      <c r="BR18" s="8">
        <f t="shared" si="4"/>
        <v>261.40400587944879</v>
      </c>
      <c r="BS18" s="5" t="s">
        <v>16</v>
      </c>
      <c r="BT18" s="8">
        <f t="shared" si="5"/>
        <v>259.92349996518112</v>
      </c>
      <c r="BU18" s="5" t="s">
        <v>16</v>
      </c>
      <c r="BV18" s="8">
        <f t="shared" si="6"/>
        <v>257.79701743174985</v>
      </c>
      <c r="BW18" s="5" t="s">
        <v>16</v>
      </c>
      <c r="BX18" s="8">
        <f t="shared" si="7"/>
        <v>254.99488374002652</v>
      </c>
      <c r="BY18" s="5" t="s">
        <v>16</v>
      </c>
      <c r="BZ18" s="8">
        <f t="shared" si="8"/>
        <v>251.47460647320642</v>
      </c>
      <c r="CA18" s="5" t="s">
        <v>16</v>
      </c>
      <c r="CB18" s="8">
        <f t="shared" si="9"/>
        <v>247.17674063811387</v>
      </c>
      <c r="CC18" s="5" t="s">
        <v>16</v>
      </c>
      <c r="CD18" s="8">
        <f t="shared" si="10"/>
        <v>242.01825529337023</v>
      </c>
      <c r="CE18" s="5" t="s">
        <v>16</v>
      </c>
      <c r="CF18" s="8">
        <f t="shared" si="11"/>
        <v>235.88157813066076</v>
      </c>
      <c r="CG18" s="5" t="s">
        <v>16</v>
      </c>
      <c r="CH18" s="8">
        <f t="shared" si="12"/>
        <v>228.59561998751343</v>
      </c>
      <c r="CI18" s="5" t="s">
        <v>16</v>
      </c>
      <c r="CJ18" s="8">
        <f t="shared" si="13"/>
        <v>219.90062798693964</v>
      </c>
      <c r="CK18" s="5" t="s">
        <v>31</v>
      </c>
      <c r="CN18" s="7">
        <v>1.5</v>
      </c>
      <c r="CO18" s="5" t="s">
        <v>16</v>
      </c>
      <c r="CP18" s="9">
        <f t="shared" si="14"/>
        <v>31.17041100422006</v>
      </c>
      <c r="CQ18" s="5" t="s">
        <v>16</v>
      </c>
      <c r="CR18" s="9">
        <f t="shared" si="15"/>
        <v>37.365669433702003</v>
      </c>
      <c r="CS18" s="5" t="s">
        <v>16</v>
      </c>
      <c r="CT18" s="9">
        <f t="shared" si="16"/>
        <v>41.333887656625656</v>
      </c>
      <c r="CU18" s="5" t="s">
        <v>16</v>
      </c>
      <c r="CV18" s="9">
        <f t="shared" si="17"/>
        <v>44.298205831015245</v>
      </c>
      <c r="CW18" s="5" t="s">
        <v>16</v>
      </c>
      <c r="CX18" s="9">
        <f t="shared" si="18"/>
        <v>46.658452773004576</v>
      </c>
      <c r="CY18" s="5" t="s">
        <v>16</v>
      </c>
      <c r="CZ18" s="9">
        <f t="shared" si="19"/>
        <v>48.599300124424822</v>
      </c>
      <c r="DA18" s="5" t="s">
        <v>16</v>
      </c>
      <c r="DB18" s="9">
        <f t="shared" si="20"/>
        <v>50.221975752049666</v>
      </c>
      <c r="DC18" s="5" t="s">
        <v>16</v>
      </c>
      <c r="DD18" s="9">
        <f t="shared" si="21"/>
        <v>51.588020528836211</v>
      </c>
      <c r="DE18" s="5" t="s">
        <v>16</v>
      </c>
      <c r="DF18" s="9">
        <f t="shared" si="22"/>
        <v>52.737489773609994</v>
      </c>
      <c r="DG18" s="5" t="s">
        <v>16</v>
      </c>
      <c r="DH18" s="9">
        <f t="shared" si="23"/>
        <v>53.697689974740506</v>
      </c>
      <c r="DI18" s="5" t="s">
        <v>16</v>
      </c>
      <c r="DJ18" s="9">
        <f t="shared" si="24"/>
        <v>54.487811392832874</v>
      </c>
      <c r="DK18" s="5" t="s">
        <v>31</v>
      </c>
      <c r="DN18" s="7">
        <v>1.5</v>
      </c>
      <c r="DO18" s="5" t="s">
        <v>16</v>
      </c>
      <c r="DP18" s="9">
        <f t="shared" si="25"/>
        <v>0.70909090909090888</v>
      </c>
      <c r="DQ18" s="5" t="s">
        <v>16</v>
      </c>
      <c r="DR18" s="9">
        <f t="shared" si="26"/>
        <v>0.73761541193181801</v>
      </c>
      <c r="DS18" s="5" t="s">
        <v>16</v>
      </c>
      <c r="DT18" s="9">
        <f t="shared" si="27"/>
        <v>0.76182528409090888</v>
      </c>
      <c r="DU18" s="5" t="s">
        <v>16</v>
      </c>
      <c r="DV18" s="9">
        <f t="shared" si="28"/>
        <v>0.78172052556818161</v>
      </c>
      <c r="DW18" s="5" t="s">
        <v>16</v>
      </c>
      <c r="DX18" s="9">
        <f t="shared" si="29"/>
        <v>0.7973011363636362</v>
      </c>
      <c r="DY18" s="5" t="s">
        <v>16</v>
      </c>
      <c r="DZ18" s="9">
        <f t="shared" si="30"/>
        <v>0.80856711647727253</v>
      </c>
      <c r="EA18" s="5" t="s">
        <v>16</v>
      </c>
      <c r="EB18" s="9">
        <f t="shared" si="31"/>
        <v>0.81551846590909072</v>
      </c>
      <c r="EC18" s="5" t="s">
        <v>16</v>
      </c>
      <c r="ED18" s="9">
        <f t="shared" si="32"/>
        <v>0.81815518465909076</v>
      </c>
      <c r="EE18" s="5" t="s">
        <v>16</v>
      </c>
      <c r="EF18" s="9">
        <f t="shared" si="33"/>
        <v>0.81647727272727255</v>
      </c>
      <c r="EG18" s="5" t="s">
        <v>16</v>
      </c>
      <c r="EH18" s="9">
        <f t="shared" si="34"/>
        <v>0.8104847301136362</v>
      </c>
      <c r="EI18" s="5" t="s">
        <v>16</v>
      </c>
      <c r="EJ18" s="9">
        <f t="shared" si="35"/>
        <v>0.80017755681818159</v>
      </c>
      <c r="EK18" s="5" t="s">
        <v>31</v>
      </c>
    </row>
    <row r="19" spans="2:141" x14ac:dyDescent="0.15">
      <c r="B19" s="1" t="s">
        <v>32</v>
      </c>
      <c r="C19" s="1" t="s">
        <v>19</v>
      </c>
      <c r="D19" s="3">
        <v>0</v>
      </c>
      <c r="G19" s="1" t="str">
        <f t="shared" si="50"/>
        <v>0.2-0.284</v>
      </c>
      <c r="H19" s="11">
        <f t="shared" si="61"/>
        <v>0.2</v>
      </c>
      <c r="I19" s="12">
        <f t="shared" si="62"/>
        <v>0.28361600344907856</v>
      </c>
      <c r="J19" s="12">
        <f t="shared" si="51"/>
        <v>20.541706823745539</v>
      </c>
      <c r="K19" s="12">
        <f t="shared" si="52"/>
        <v>0.11736515929992658</v>
      </c>
      <c r="L19" s="12">
        <f t="shared" si="53"/>
        <v>0.58455255681818163</v>
      </c>
      <c r="N19" s="14">
        <f t="shared" si="54"/>
        <v>16.25</v>
      </c>
      <c r="O19" s="14">
        <f t="shared" si="55"/>
        <v>22</v>
      </c>
      <c r="P19" s="14">
        <f t="shared" si="56"/>
        <v>1.0000000000000002</v>
      </c>
      <c r="Q19" s="14">
        <f t="shared" si="57"/>
        <v>1.1888888888888891</v>
      </c>
      <c r="S19" s="12">
        <f t="shared" si="63"/>
        <v>0.28361600344907856</v>
      </c>
      <c r="T19" s="14">
        <f t="shared" si="58"/>
        <v>16.25</v>
      </c>
      <c r="U19" s="14">
        <f t="shared" si="59"/>
        <v>-0.49593749999999998</v>
      </c>
      <c r="V19" s="14">
        <f t="shared" si="60"/>
        <v>5.6399999999999988</v>
      </c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N19" s="11"/>
      <c r="BA19" s="11"/>
      <c r="BP19" s="4"/>
      <c r="CP19" s="4"/>
      <c r="DP19" s="4"/>
    </row>
    <row r="20" spans="2:141" x14ac:dyDescent="0.15">
      <c r="B20" s="1" t="s">
        <v>33</v>
      </c>
      <c r="C20" s="1" t="s">
        <v>19</v>
      </c>
      <c r="D20" s="3">
        <v>25</v>
      </c>
      <c r="G20" s="1" t="str">
        <f t="shared" si="50"/>
        <v>0.2-0.382</v>
      </c>
      <c r="H20" s="11">
        <f t="shared" si="61"/>
        <v>0.2</v>
      </c>
      <c r="I20" s="12">
        <f t="shared" si="62"/>
        <v>0.38179077387375959</v>
      </c>
      <c r="J20" s="12">
        <f t="shared" si="51"/>
        <v>19.40124655846034</v>
      </c>
      <c r="K20" s="12">
        <f t="shared" si="52"/>
        <v>0.18997338652199458</v>
      </c>
      <c r="L20" s="12">
        <f t="shared" si="53"/>
        <v>0.60444779829545447</v>
      </c>
      <c r="N20" s="14">
        <f t="shared" si="54"/>
        <v>21.875</v>
      </c>
      <c r="O20" s="14">
        <f t="shared" si="55"/>
        <v>22</v>
      </c>
      <c r="P20" s="14">
        <f t="shared" si="56"/>
        <v>1.0000000000000002</v>
      </c>
      <c r="Q20" s="14">
        <f t="shared" si="57"/>
        <v>1.1888888888888891</v>
      </c>
      <c r="S20" s="12">
        <f t="shared" si="63"/>
        <v>0.38179077387375959</v>
      </c>
      <c r="T20" s="14">
        <f t="shared" si="58"/>
        <v>21.875</v>
      </c>
      <c r="U20" s="14">
        <f t="shared" si="59"/>
        <v>-0.32085937499999995</v>
      </c>
      <c r="V20" s="14">
        <f t="shared" si="60"/>
        <v>5.6399999999999988</v>
      </c>
      <c r="AZ20" s="1" t="s">
        <v>62</v>
      </c>
    </row>
    <row r="21" spans="2:141" x14ac:dyDescent="0.15">
      <c r="B21" s="1" t="s">
        <v>34</v>
      </c>
      <c r="C21" s="1" t="s">
        <v>19</v>
      </c>
      <c r="D21" s="3">
        <v>0</v>
      </c>
      <c r="G21" s="1" t="str">
        <f t="shared" si="50"/>
        <v>0.2-0.480</v>
      </c>
      <c r="H21" s="11">
        <f t="shared" si="61"/>
        <v>0.2</v>
      </c>
      <c r="I21" s="12">
        <f t="shared" si="62"/>
        <v>0.47996554429844063</v>
      </c>
      <c r="J21" s="12">
        <f t="shared" si="51"/>
        <v>17.981523218771649</v>
      </c>
      <c r="K21" s="12">
        <f t="shared" si="52"/>
        <v>0.27255156026816013</v>
      </c>
      <c r="L21" s="12">
        <f t="shared" si="53"/>
        <v>0.62002840909090895</v>
      </c>
      <c r="N21" s="14">
        <f t="shared" si="54"/>
        <v>27.5</v>
      </c>
      <c r="O21" s="14">
        <f t="shared" si="55"/>
        <v>22</v>
      </c>
      <c r="P21" s="14">
        <f t="shared" si="56"/>
        <v>1.0000000000000002</v>
      </c>
      <c r="Q21" s="14">
        <f t="shared" si="57"/>
        <v>1.1888888888888891</v>
      </c>
      <c r="S21" s="12">
        <f t="shared" si="63"/>
        <v>0.47996554429844063</v>
      </c>
      <c r="T21" s="14">
        <f t="shared" si="58"/>
        <v>27.5</v>
      </c>
      <c r="U21" s="14">
        <f t="shared" si="59"/>
        <v>-0.18375</v>
      </c>
      <c r="V21" s="14">
        <f t="shared" si="60"/>
        <v>5.6399999999999988</v>
      </c>
      <c r="AZ21" s="11">
        <v>0</v>
      </c>
      <c r="BA21" s="11">
        <v>8.7266462599716502E-2</v>
      </c>
      <c r="BB21" s="11">
        <v>0.18544123302439799</v>
      </c>
      <c r="BC21" s="11">
        <v>0.283616003449079</v>
      </c>
      <c r="BD21" s="11">
        <v>0.38179077387375998</v>
      </c>
      <c r="BE21" s="11">
        <v>0.47996554429844102</v>
      </c>
      <c r="BF21" s="11">
        <v>0.578140314723122</v>
      </c>
      <c r="BG21" s="11">
        <v>0.67631508514780303</v>
      </c>
      <c r="BH21" s="11">
        <v>0.77448985557248395</v>
      </c>
      <c r="BI21" s="11">
        <v>0.87266462599716499</v>
      </c>
      <c r="BJ21" s="11">
        <v>0.97083939642184602</v>
      </c>
      <c r="BK21" s="11">
        <v>1.0690141668465301</v>
      </c>
      <c r="DM21" s="11" t="s">
        <v>15</v>
      </c>
      <c r="DN21" s="11">
        <v>0</v>
      </c>
      <c r="DO21" s="11" t="s">
        <v>16</v>
      </c>
      <c r="DP21" s="11">
        <v>8.7266462599716502E-2</v>
      </c>
      <c r="DQ21" s="11" t="s">
        <v>16</v>
      </c>
      <c r="DR21" s="11">
        <v>0.18544123302439799</v>
      </c>
      <c r="DS21" s="11" t="s">
        <v>16</v>
      </c>
      <c r="DT21" s="11">
        <v>0.283616003449079</v>
      </c>
      <c r="DU21" s="11" t="s">
        <v>16</v>
      </c>
      <c r="DV21" s="11">
        <v>0.38179077387375998</v>
      </c>
      <c r="DW21" s="11" t="s">
        <v>16</v>
      </c>
      <c r="DX21" s="11">
        <v>0.47996554429844102</v>
      </c>
      <c r="DY21" s="11" t="s">
        <v>16</v>
      </c>
      <c r="DZ21" s="11">
        <v>0.578140314723122</v>
      </c>
      <c r="EA21" s="11" t="s">
        <v>16</v>
      </c>
      <c r="EB21" s="11">
        <v>0.67631508514780303</v>
      </c>
      <c r="EC21" s="11" t="s">
        <v>16</v>
      </c>
      <c r="ED21" s="11">
        <v>0.77448985557248395</v>
      </c>
      <c r="EE21" s="11" t="s">
        <v>16</v>
      </c>
      <c r="EF21" s="11">
        <v>0.87266462599716499</v>
      </c>
      <c r="EG21" s="11" t="s">
        <v>16</v>
      </c>
      <c r="EH21" s="11">
        <v>0.97083939642184602</v>
      </c>
      <c r="EI21" s="11" t="s">
        <v>16</v>
      </c>
      <c r="EJ21" s="11">
        <v>1.0690141668465301</v>
      </c>
      <c r="EK21" s="11" t="s">
        <v>17</v>
      </c>
    </row>
    <row r="22" spans="2:141" x14ac:dyDescent="0.15">
      <c r="B22" s="1" t="s">
        <v>35</v>
      </c>
      <c r="C22" s="1" t="s">
        <v>19</v>
      </c>
      <c r="D22" s="3">
        <v>0</v>
      </c>
      <c r="G22" s="1" t="str">
        <f t="shared" si="50"/>
        <v>0.2-0.578</v>
      </c>
      <c r="H22" s="11">
        <f t="shared" si="61"/>
        <v>0.2</v>
      </c>
      <c r="I22" s="12">
        <f t="shared" si="62"/>
        <v>0.57814031472312166</v>
      </c>
      <c r="J22" s="12">
        <f t="shared" si="51"/>
        <v>16.32477820228894</v>
      </c>
      <c r="K22" s="12">
        <f t="shared" si="52"/>
        <v>0.36184231870417399</v>
      </c>
      <c r="L22" s="12">
        <f t="shared" si="53"/>
        <v>0.63129438920454528</v>
      </c>
      <c r="N22" s="14">
        <f t="shared" si="54"/>
        <v>33.125</v>
      </c>
      <c r="O22" s="14">
        <f t="shared" si="55"/>
        <v>22</v>
      </c>
      <c r="P22" s="14">
        <f t="shared" si="56"/>
        <v>1.0000000000000002</v>
      </c>
      <c r="Q22" s="14">
        <f t="shared" si="57"/>
        <v>1.1888888888888891</v>
      </c>
      <c r="S22" s="12">
        <f t="shared" si="63"/>
        <v>0.57814031472312166</v>
      </c>
      <c r="T22" s="14">
        <f t="shared" si="58"/>
        <v>33.125</v>
      </c>
      <c r="U22" s="14">
        <f t="shared" si="59"/>
        <v>-8.4609374999999987E-2</v>
      </c>
      <c r="V22" s="14">
        <f t="shared" si="60"/>
        <v>5.6399999999999988</v>
      </c>
      <c r="AZ22" s="11">
        <v>0.1</v>
      </c>
      <c r="BA22" s="11">
        <v>0.8</v>
      </c>
      <c r="BB22" s="11">
        <v>0.8</v>
      </c>
      <c r="BC22" s="11">
        <v>0.8</v>
      </c>
      <c r="BD22" s="11">
        <v>0.8</v>
      </c>
      <c r="BE22" s="11">
        <v>0.8</v>
      </c>
      <c r="BF22" s="11">
        <v>0.8</v>
      </c>
      <c r="BG22" s="11">
        <v>0.8</v>
      </c>
      <c r="BH22" s="11">
        <v>0.8</v>
      </c>
      <c r="BI22" s="11">
        <v>0.8</v>
      </c>
      <c r="BJ22" s="11">
        <v>0.8</v>
      </c>
      <c r="BK22" s="11">
        <v>0.8</v>
      </c>
      <c r="DM22" s="11"/>
      <c r="DN22" s="11">
        <v>0.1</v>
      </c>
      <c r="DO22" s="11" t="s">
        <v>16</v>
      </c>
      <c r="DP22" s="11">
        <v>0.8</v>
      </c>
      <c r="DQ22" s="11" t="s">
        <v>16</v>
      </c>
      <c r="DR22" s="11">
        <v>0.8</v>
      </c>
      <c r="DS22" s="11" t="s">
        <v>16</v>
      </c>
      <c r="DT22" s="11">
        <v>0.8</v>
      </c>
      <c r="DU22" s="11" t="s">
        <v>16</v>
      </c>
      <c r="DV22" s="11">
        <v>0.8</v>
      </c>
      <c r="DW22" s="11" t="s">
        <v>16</v>
      </c>
      <c r="DX22" s="11">
        <v>0.8</v>
      </c>
      <c r="DY22" s="11" t="s">
        <v>16</v>
      </c>
      <c r="DZ22" s="11">
        <v>0.8</v>
      </c>
      <c r="EA22" s="11" t="s">
        <v>16</v>
      </c>
      <c r="EB22" s="11">
        <v>0.8</v>
      </c>
      <c r="EC22" s="11" t="s">
        <v>16</v>
      </c>
      <c r="ED22" s="11">
        <v>0.8</v>
      </c>
      <c r="EE22" s="11" t="s">
        <v>16</v>
      </c>
      <c r="EF22" s="11">
        <v>0.8</v>
      </c>
      <c r="EG22" s="11" t="s">
        <v>16</v>
      </c>
      <c r="EH22" s="11">
        <v>0.8</v>
      </c>
      <c r="EI22" s="11" t="s">
        <v>16</v>
      </c>
      <c r="EJ22" s="11">
        <v>0.8</v>
      </c>
      <c r="EK22" s="11" t="s">
        <v>17</v>
      </c>
    </row>
    <row r="23" spans="2:141" x14ac:dyDescent="0.15">
      <c r="G23" s="1" t="str">
        <f t="shared" si="50"/>
        <v>0.2-0.676</v>
      </c>
      <c r="H23" s="11">
        <f t="shared" si="61"/>
        <v>0.2</v>
      </c>
      <c r="I23" s="12">
        <f t="shared" si="62"/>
        <v>0.6763150851478027</v>
      </c>
      <c r="J23" s="12">
        <f t="shared" si="51"/>
        <v>14.480760654266204</v>
      </c>
      <c r="K23" s="12">
        <f t="shared" si="52"/>
        <v>0.45467311899418833</v>
      </c>
      <c r="L23" s="12">
        <f t="shared" si="53"/>
        <v>0.63824573863636347</v>
      </c>
      <c r="N23" s="14">
        <f t="shared" si="54"/>
        <v>38.75</v>
      </c>
      <c r="O23" s="14">
        <f t="shared" si="55"/>
        <v>22</v>
      </c>
      <c r="P23" s="14">
        <f t="shared" si="56"/>
        <v>1.0000000000000002</v>
      </c>
      <c r="Q23" s="14">
        <f t="shared" si="57"/>
        <v>1.1888888888888891</v>
      </c>
      <c r="S23" s="12">
        <f t="shared" si="63"/>
        <v>0.6763150851478027</v>
      </c>
      <c r="T23" s="14">
        <f t="shared" si="58"/>
        <v>38.75</v>
      </c>
      <c r="U23" s="14">
        <f t="shared" si="59"/>
        <v>-2.3437499999999997E-2</v>
      </c>
      <c r="V23" s="14">
        <f t="shared" si="60"/>
        <v>5.6399999999999988</v>
      </c>
      <c r="AZ23" s="11">
        <v>0.2</v>
      </c>
      <c r="BA23" s="11">
        <v>0.8</v>
      </c>
      <c r="BB23" s="11">
        <v>0.8</v>
      </c>
      <c r="BC23" s="11">
        <v>0.8</v>
      </c>
      <c r="BD23" s="11">
        <v>0.8</v>
      </c>
      <c r="BE23" s="11">
        <v>0.8</v>
      </c>
      <c r="BF23" s="11">
        <v>0.8</v>
      </c>
      <c r="BG23" s="11">
        <v>0.8</v>
      </c>
      <c r="BH23" s="11">
        <v>0.8</v>
      </c>
      <c r="BI23" s="11">
        <v>0.8</v>
      </c>
      <c r="BJ23" s="11">
        <v>0.8</v>
      </c>
      <c r="BK23" s="11">
        <v>0.8</v>
      </c>
      <c r="DM23" s="11"/>
      <c r="DN23" s="11">
        <v>0.2</v>
      </c>
      <c r="DO23" s="11" t="s">
        <v>16</v>
      </c>
      <c r="DP23" s="11">
        <v>0.8</v>
      </c>
      <c r="DQ23" s="11" t="s">
        <v>16</v>
      </c>
      <c r="DR23" s="11">
        <v>0.8</v>
      </c>
      <c r="DS23" s="11" t="s">
        <v>16</v>
      </c>
      <c r="DT23" s="11">
        <v>0.8</v>
      </c>
      <c r="DU23" s="11" t="s">
        <v>16</v>
      </c>
      <c r="DV23" s="11">
        <v>0.8</v>
      </c>
      <c r="DW23" s="11" t="s">
        <v>16</v>
      </c>
      <c r="DX23" s="11">
        <v>0.8</v>
      </c>
      <c r="DY23" s="11" t="s">
        <v>16</v>
      </c>
      <c r="DZ23" s="11">
        <v>0.8</v>
      </c>
      <c r="EA23" s="11" t="s">
        <v>16</v>
      </c>
      <c r="EB23" s="11">
        <v>0.8</v>
      </c>
      <c r="EC23" s="11" t="s">
        <v>16</v>
      </c>
      <c r="ED23" s="11">
        <v>0.8</v>
      </c>
      <c r="EE23" s="11" t="s">
        <v>16</v>
      </c>
      <c r="EF23" s="11">
        <v>0.8</v>
      </c>
      <c r="EG23" s="11" t="s">
        <v>16</v>
      </c>
      <c r="EH23" s="11">
        <v>0.8</v>
      </c>
      <c r="EI23" s="11" t="s">
        <v>16</v>
      </c>
      <c r="EJ23" s="11">
        <v>0.8</v>
      </c>
      <c r="EK23" s="11" t="s">
        <v>17</v>
      </c>
    </row>
    <row r="24" spans="2:141" x14ac:dyDescent="0.15">
      <c r="B24" s="1" t="s">
        <v>36</v>
      </c>
      <c r="C24" s="1" t="s">
        <v>19</v>
      </c>
      <c r="D24" s="3">
        <v>0.1</v>
      </c>
      <c r="G24" s="1" t="str">
        <f t="shared" si="50"/>
        <v>0.2-0.774</v>
      </c>
      <c r="H24" s="11">
        <f t="shared" si="61"/>
        <v>0.2</v>
      </c>
      <c r="I24" s="12">
        <f t="shared" si="62"/>
        <v>0.77448985557248373</v>
      </c>
      <c r="J24" s="12">
        <f t="shared" si="51"/>
        <v>12.505557589366287</v>
      </c>
      <c r="K24" s="12">
        <f t="shared" si="52"/>
        <v>0.5479490004717722</v>
      </c>
      <c r="L24" s="12">
        <f t="shared" si="53"/>
        <v>0.64088245738636351</v>
      </c>
      <c r="N24" s="14">
        <f t="shared" si="54"/>
        <v>44.375</v>
      </c>
      <c r="O24" s="14">
        <f t="shared" si="55"/>
        <v>22</v>
      </c>
      <c r="P24" s="14">
        <f t="shared" si="56"/>
        <v>1.0000000000000002</v>
      </c>
      <c r="Q24" s="14">
        <f t="shared" si="57"/>
        <v>1.1888888888888891</v>
      </c>
      <c r="S24" s="12">
        <f t="shared" si="63"/>
        <v>0.77448985557248373</v>
      </c>
      <c r="T24" s="14">
        <f t="shared" si="58"/>
        <v>44.375</v>
      </c>
      <c r="U24" s="14">
        <f t="shared" si="59"/>
        <v>-2.3437499999999999E-4</v>
      </c>
      <c r="V24" s="14">
        <f t="shared" si="60"/>
        <v>5.6399999999999988</v>
      </c>
      <c r="AZ24" s="11">
        <v>0.3</v>
      </c>
      <c r="BA24" s="11">
        <v>0.8</v>
      </c>
      <c r="BB24" s="11">
        <v>0.8</v>
      </c>
      <c r="BC24" s="11">
        <v>0.8</v>
      </c>
      <c r="BD24" s="11">
        <v>0.8</v>
      </c>
      <c r="BE24" s="11">
        <v>0.8</v>
      </c>
      <c r="BF24" s="11">
        <v>0.8</v>
      </c>
      <c r="BG24" s="11">
        <v>0.8</v>
      </c>
      <c r="BH24" s="11">
        <v>0.8</v>
      </c>
      <c r="BI24" s="11">
        <v>0.8</v>
      </c>
      <c r="BJ24" s="11">
        <v>0.8</v>
      </c>
      <c r="BK24" s="11">
        <v>0.8</v>
      </c>
      <c r="DM24" s="11"/>
      <c r="DN24" s="11">
        <v>0.3</v>
      </c>
      <c r="DO24" s="11" t="s">
        <v>16</v>
      </c>
      <c r="DP24" s="11">
        <v>0.8</v>
      </c>
      <c r="DQ24" s="11" t="s">
        <v>16</v>
      </c>
      <c r="DR24" s="11">
        <v>0.8</v>
      </c>
      <c r="DS24" s="11" t="s">
        <v>16</v>
      </c>
      <c r="DT24" s="11">
        <v>0.8</v>
      </c>
      <c r="DU24" s="11" t="s">
        <v>16</v>
      </c>
      <c r="DV24" s="11">
        <v>0.8</v>
      </c>
      <c r="DW24" s="11" t="s">
        <v>16</v>
      </c>
      <c r="DX24" s="11">
        <v>0.8</v>
      </c>
      <c r="DY24" s="11" t="s">
        <v>16</v>
      </c>
      <c r="DZ24" s="11">
        <v>0.8</v>
      </c>
      <c r="EA24" s="11" t="s">
        <v>16</v>
      </c>
      <c r="EB24" s="11">
        <v>0.8</v>
      </c>
      <c r="EC24" s="11" t="s">
        <v>16</v>
      </c>
      <c r="ED24" s="11">
        <v>0.8</v>
      </c>
      <c r="EE24" s="11" t="s">
        <v>16</v>
      </c>
      <c r="EF24" s="11">
        <v>0.8</v>
      </c>
      <c r="EG24" s="11" t="s">
        <v>16</v>
      </c>
      <c r="EH24" s="11">
        <v>0.8</v>
      </c>
      <c r="EI24" s="11" t="s">
        <v>16</v>
      </c>
      <c r="EJ24" s="11">
        <v>0.8</v>
      </c>
      <c r="EK24" s="11" t="s">
        <v>17</v>
      </c>
    </row>
    <row r="25" spans="2:141" x14ac:dyDescent="0.15">
      <c r="B25" s="1" t="s">
        <v>37</v>
      </c>
      <c r="C25" s="1" t="s">
        <v>19</v>
      </c>
      <c r="D25" s="3">
        <v>5</v>
      </c>
      <c r="G25" s="1" t="str">
        <f t="shared" si="50"/>
        <v>0.2-0.873</v>
      </c>
      <c r="H25" s="11">
        <f t="shared" si="61"/>
        <v>0.2</v>
      </c>
      <c r="I25" s="12">
        <f t="shared" si="62"/>
        <v>0.87266462599716477</v>
      </c>
      <c r="J25" s="12">
        <f t="shared" si="51"/>
        <v>10.460334498963363</v>
      </c>
      <c r="K25" s="12">
        <f t="shared" si="52"/>
        <v>0.63868548529968361</v>
      </c>
      <c r="L25" s="12">
        <f t="shared" si="53"/>
        <v>0.6392045454545453</v>
      </c>
      <c r="N25" s="14">
        <f t="shared" si="54"/>
        <v>50</v>
      </c>
      <c r="O25" s="14">
        <f t="shared" si="55"/>
        <v>22</v>
      </c>
      <c r="P25" s="14">
        <f t="shared" si="56"/>
        <v>1.0000000000000002</v>
      </c>
      <c r="Q25" s="14">
        <f t="shared" si="57"/>
        <v>1.1888888888888891</v>
      </c>
      <c r="S25" s="12">
        <f t="shared" si="63"/>
        <v>0.87266462599716477</v>
      </c>
      <c r="T25" s="14">
        <f t="shared" si="58"/>
        <v>50</v>
      </c>
      <c r="U25" s="14">
        <f t="shared" si="59"/>
        <v>-1.4999999999999999E-2</v>
      </c>
      <c r="V25" s="14">
        <f t="shared" si="60"/>
        <v>5.6399999999999988</v>
      </c>
      <c r="AZ25" s="11">
        <v>0.4</v>
      </c>
      <c r="BA25" s="11">
        <v>0.8</v>
      </c>
      <c r="BB25" s="11">
        <v>0.8</v>
      </c>
      <c r="BC25" s="11">
        <v>0.8</v>
      </c>
      <c r="BD25" s="11">
        <v>0.8</v>
      </c>
      <c r="BE25" s="11">
        <v>0.8</v>
      </c>
      <c r="BF25" s="11">
        <v>0.8</v>
      </c>
      <c r="BG25" s="11">
        <v>0.8</v>
      </c>
      <c r="BH25" s="11">
        <v>0.8</v>
      </c>
      <c r="BI25" s="11">
        <v>0.8</v>
      </c>
      <c r="BJ25" s="11">
        <v>0.8</v>
      </c>
      <c r="BK25" s="11">
        <v>0.8</v>
      </c>
      <c r="DM25" s="11"/>
      <c r="DN25" s="11">
        <v>0.4</v>
      </c>
      <c r="DO25" s="11" t="s">
        <v>16</v>
      </c>
      <c r="DP25" s="11">
        <v>0.8</v>
      </c>
      <c r="DQ25" s="11" t="s">
        <v>16</v>
      </c>
      <c r="DR25" s="11">
        <v>0.8</v>
      </c>
      <c r="DS25" s="11" t="s">
        <v>16</v>
      </c>
      <c r="DT25" s="11">
        <v>0.8</v>
      </c>
      <c r="DU25" s="11" t="s">
        <v>16</v>
      </c>
      <c r="DV25" s="11">
        <v>0.8</v>
      </c>
      <c r="DW25" s="11" t="s">
        <v>16</v>
      </c>
      <c r="DX25" s="11">
        <v>0.8</v>
      </c>
      <c r="DY25" s="11" t="s">
        <v>16</v>
      </c>
      <c r="DZ25" s="11">
        <v>0.8</v>
      </c>
      <c r="EA25" s="11" t="s">
        <v>16</v>
      </c>
      <c r="EB25" s="11">
        <v>0.8</v>
      </c>
      <c r="EC25" s="11" t="s">
        <v>16</v>
      </c>
      <c r="ED25" s="11">
        <v>0.8</v>
      </c>
      <c r="EE25" s="11" t="s">
        <v>16</v>
      </c>
      <c r="EF25" s="11">
        <v>0.8</v>
      </c>
      <c r="EG25" s="11" t="s">
        <v>16</v>
      </c>
      <c r="EH25" s="11">
        <v>0.8</v>
      </c>
      <c r="EI25" s="11" t="s">
        <v>16</v>
      </c>
      <c r="EJ25" s="11">
        <v>0.8</v>
      </c>
      <c r="EK25" s="11" t="s">
        <v>17</v>
      </c>
    </row>
    <row r="26" spans="2:141" x14ac:dyDescent="0.15">
      <c r="B26" s="1" t="s">
        <v>38</v>
      </c>
      <c r="C26" s="1" t="s">
        <v>19</v>
      </c>
      <c r="D26" s="3">
        <v>0.1</v>
      </c>
      <c r="G26" s="1" t="str">
        <f t="shared" si="50"/>
        <v>0.2-0.971</v>
      </c>
      <c r="H26" s="11">
        <f t="shared" si="61"/>
        <v>0.2</v>
      </c>
      <c r="I26" s="12">
        <f t="shared" si="62"/>
        <v>0.9708393964218458</v>
      </c>
      <c r="J26" s="12">
        <f t="shared" si="51"/>
        <v>8.4100672392754241</v>
      </c>
      <c r="K26" s="12">
        <f t="shared" si="52"/>
        <v>0.72405893003238553</v>
      </c>
      <c r="L26" s="12">
        <f t="shared" si="53"/>
        <v>0.63321200284090895</v>
      </c>
      <c r="N26" s="14">
        <f t="shared" si="54"/>
        <v>55.625</v>
      </c>
      <c r="O26" s="14">
        <f t="shared" si="55"/>
        <v>22</v>
      </c>
      <c r="P26" s="14">
        <f t="shared" si="56"/>
        <v>1.0000000000000002</v>
      </c>
      <c r="Q26" s="14">
        <f t="shared" si="57"/>
        <v>1.1888888888888891</v>
      </c>
      <c r="S26" s="12">
        <f t="shared" si="63"/>
        <v>0.9708393964218458</v>
      </c>
      <c r="T26" s="14">
        <f t="shared" si="58"/>
        <v>55.625</v>
      </c>
      <c r="U26" s="14">
        <f t="shared" si="59"/>
        <v>-6.7734374999999999E-2</v>
      </c>
      <c r="V26" s="14">
        <f t="shared" si="60"/>
        <v>5.6399999999999988</v>
      </c>
      <c r="AZ26" s="11">
        <v>0.5</v>
      </c>
      <c r="BA26" s="11">
        <v>0.8</v>
      </c>
      <c r="BB26" s="11">
        <v>0.8</v>
      </c>
      <c r="BC26" s="11">
        <v>0.8</v>
      </c>
      <c r="BD26" s="11">
        <v>0.8</v>
      </c>
      <c r="BE26" s="11">
        <v>0.8</v>
      </c>
      <c r="BF26" s="11">
        <v>0.8</v>
      </c>
      <c r="BG26" s="11">
        <v>0.8</v>
      </c>
      <c r="BH26" s="11">
        <v>0.8</v>
      </c>
      <c r="BI26" s="11">
        <v>0.8</v>
      </c>
      <c r="BJ26" s="11">
        <v>0.8</v>
      </c>
      <c r="BK26" s="11">
        <v>0.8</v>
      </c>
      <c r="DM26" s="11"/>
      <c r="DN26" s="11">
        <v>0.5</v>
      </c>
      <c r="DO26" s="11" t="s">
        <v>16</v>
      </c>
      <c r="DP26" s="11">
        <v>0.8</v>
      </c>
      <c r="DQ26" s="11" t="s">
        <v>16</v>
      </c>
      <c r="DR26" s="11">
        <v>0.8</v>
      </c>
      <c r="DS26" s="11" t="s">
        <v>16</v>
      </c>
      <c r="DT26" s="11">
        <v>0.8</v>
      </c>
      <c r="DU26" s="11" t="s">
        <v>16</v>
      </c>
      <c r="DV26" s="11">
        <v>0.8</v>
      </c>
      <c r="DW26" s="11" t="s">
        <v>16</v>
      </c>
      <c r="DX26" s="11">
        <v>0.8</v>
      </c>
      <c r="DY26" s="11" t="s">
        <v>16</v>
      </c>
      <c r="DZ26" s="11">
        <v>0.8</v>
      </c>
      <c r="EA26" s="11" t="s">
        <v>16</v>
      </c>
      <c r="EB26" s="11">
        <v>0.8</v>
      </c>
      <c r="EC26" s="11" t="s">
        <v>16</v>
      </c>
      <c r="ED26" s="11">
        <v>0.8</v>
      </c>
      <c r="EE26" s="11" t="s">
        <v>16</v>
      </c>
      <c r="EF26" s="11">
        <v>0.8</v>
      </c>
      <c r="EG26" s="11" t="s">
        <v>16</v>
      </c>
      <c r="EH26" s="11">
        <v>0.8</v>
      </c>
      <c r="EI26" s="11" t="s">
        <v>16</v>
      </c>
      <c r="EJ26" s="11">
        <v>0.8</v>
      </c>
      <c r="EK26" s="11" t="s">
        <v>17</v>
      </c>
    </row>
    <row r="27" spans="2:141" x14ac:dyDescent="0.15">
      <c r="B27" s="1" t="s">
        <v>39</v>
      </c>
      <c r="C27" s="1" t="s">
        <v>19</v>
      </c>
      <c r="D27" s="3">
        <v>1</v>
      </c>
      <c r="G27" s="1" t="str">
        <f t="shared" si="50"/>
        <v>0.2-1.069</v>
      </c>
      <c r="H27" s="11">
        <f t="shared" si="61"/>
        <v>0.2</v>
      </c>
      <c r="I27" s="12">
        <f t="shared" si="62"/>
        <v>1.0690141668465269</v>
      </c>
      <c r="J27" s="12">
        <f t="shared" si="51"/>
        <v>6.4223860054259791</v>
      </c>
      <c r="K27" s="12">
        <f t="shared" si="52"/>
        <v>0.80146359959276514</v>
      </c>
      <c r="L27" s="12">
        <f t="shared" si="53"/>
        <v>0.62290482954545445</v>
      </c>
      <c r="N27" s="14">
        <f t="shared" si="54"/>
        <v>61.250000000000007</v>
      </c>
      <c r="O27" s="14">
        <f t="shared" si="55"/>
        <v>22</v>
      </c>
      <c r="P27" s="14">
        <f t="shared" si="56"/>
        <v>1.0000000000000002</v>
      </c>
      <c r="Q27" s="14">
        <f t="shared" si="57"/>
        <v>1.1888888888888891</v>
      </c>
      <c r="S27" s="12">
        <f t="shared" si="63"/>
        <v>1.0690141668465269</v>
      </c>
      <c r="T27" s="14">
        <f t="shared" si="58"/>
        <v>61.250000000000007</v>
      </c>
      <c r="U27" s="14">
        <f t="shared" si="59"/>
        <v>-0.15843750000000012</v>
      </c>
      <c r="V27" s="14">
        <f t="shared" si="60"/>
        <v>5.6399999999999988</v>
      </c>
      <c r="AZ27" s="11">
        <v>0.6</v>
      </c>
      <c r="BA27" s="11">
        <v>0.8</v>
      </c>
      <c r="BB27" s="11">
        <v>0.8</v>
      </c>
      <c r="BC27" s="11">
        <v>0.8</v>
      </c>
      <c r="BD27" s="11">
        <v>0.8</v>
      </c>
      <c r="BE27" s="11">
        <v>0.8</v>
      </c>
      <c r="BF27" s="11">
        <v>0.8</v>
      </c>
      <c r="BG27" s="11">
        <v>0.8</v>
      </c>
      <c r="BH27" s="11">
        <v>0.8</v>
      </c>
      <c r="BI27" s="11">
        <v>0.8</v>
      </c>
      <c r="BJ27" s="11">
        <v>0.8</v>
      </c>
      <c r="BK27" s="11">
        <v>0.8</v>
      </c>
      <c r="DM27" s="11"/>
      <c r="DN27" s="11">
        <v>0.6</v>
      </c>
      <c r="DO27" s="11" t="s">
        <v>16</v>
      </c>
      <c r="DP27" s="11">
        <v>0.8</v>
      </c>
      <c r="DQ27" s="11" t="s">
        <v>16</v>
      </c>
      <c r="DR27" s="11">
        <v>0.8</v>
      </c>
      <c r="DS27" s="11" t="s">
        <v>16</v>
      </c>
      <c r="DT27" s="11">
        <v>0.8</v>
      </c>
      <c r="DU27" s="11" t="s">
        <v>16</v>
      </c>
      <c r="DV27" s="11">
        <v>0.8</v>
      </c>
      <c r="DW27" s="11" t="s">
        <v>16</v>
      </c>
      <c r="DX27" s="11">
        <v>0.8</v>
      </c>
      <c r="DY27" s="11" t="s">
        <v>16</v>
      </c>
      <c r="DZ27" s="11">
        <v>0.8</v>
      </c>
      <c r="EA27" s="11" t="s">
        <v>16</v>
      </c>
      <c r="EB27" s="11">
        <v>0.8</v>
      </c>
      <c r="EC27" s="11" t="s">
        <v>16</v>
      </c>
      <c r="ED27" s="11">
        <v>0.8</v>
      </c>
      <c r="EE27" s="11" t="s">
        <v>16</v>
      </c>
      <c r="EF27" s="11">
        <v>0.8</v>
      </c>
      <c r="EG27" s="11" t="s">
        <v>16</v>
      </c>
      <c r="EH27" s="11">
        <v>0.8</v>
      </c>
      <c r="EI27" s="11" t="s">
        <v>16</v>
      </c>
      <c r="EJ27" s="11">
        <v>0.8</v>
      </c>
      <c r="EK27" s="11" t="s">
        <v>17</v>
      </c>
    </row>
    <row r="28" spans="2:141" x14ac:dyDescent="0.15">
      <c r="H28" s="11"/>
      <c r="I28" s="12"/>
      <c r="J28" s="12"/>
      <c r="K28" s="12"/>
      <c r="L28" s="12"/>
      <c r="N28" s="14"/>
      <c r="O28" s="14"/>
      <c r="P28" s="14"/>
      <c r="Q28" s="14"/>
      <c r="S28" s="14"/>
      <c r="T28" s="14"/>
      <c r="U28" s="14"/>
      <c r="V28" s="14"/>
      <c r="AZ28" s="11">
        <v>0.7</v>
      </c>
      <c r="BA28" s="11">
        <v>0.8</v>
      </c>
      <c r="BB28" s="11">
        <v>0.8</v>
      </c>
      <c r="BC28" s="11">
        <v>0.8</v>
      </c>
      <c r="BD28" s="11">
        <v>0.8</v>
      </c>
      <c r="BE28" s="11">
        <v>0.8</v>
      </c>
      <c r="BF28" s="11">
        <v>0.8</v>
      </c>
      <c r="BG28" s="11">
        <v>0.8</v>
      </c>
      <c r="BH28" s="11">
        <v>0.8</v>
      </c>
      <c r="BI28" s="11">
        <v>0.8</v>
      </c>
      <c r="BJ28" s="11">
        <v>0.8</v>
      </c>
      <c r="BK28" s="11">
        <v>0.8</v>
      </c>
      <c r="DM28" s="11"/>
      <c r="DN28" s="11">
        <v>0.7</v>
      </c>
      <c r="DO28" s="11" t="s">
        <v>16</v>
      </c>
      <c r="DP28" s="11">
        <v>0.8</v>
      </c>
      <c r="DQ28" s="11" t="s">
        <v>16</v>
      </c>
      <c r="DR28" s="11">
        <v>0.8</v>
      </c>
      <c r="DS28" s="11" t="s">
        <v>16</v>
      </c>
      <c r="DT28" s="11">
        <v>0.8</v>
      </c>
      <c r="DU28" s="11" t="s">
        <v>16</v>
      </c>
      <c r="DV28" s="11">
        <v>0.8</v>
      </c>
      <c r="DW28" s="11" t="s">
        <v>16</v>
      </c>
      <c r="DX28" s="11">
        <v>0.8</v>
      </c>
      <c r="DY28" s="11" t="s">
        <v>16</v>
      </c>
      <c r="DZ28" s="11">
        <v>0.8</v>
      </c>
      <c r="EA28" s="11" t="s">
        <v>16</v>
      </c>
      <c r="EB28" s="11">
        <v>0.8</v>
      </c>
      <c r="EC28" s="11" t="s">
        <v>16</v>
      </c>
      <c r="ED28" s="11">
        <v>0.8</v>
      </c>
      <c r="EE28" s="11" t="s">
        <v>16</v>
      </c>
      <c r="EF28" s="11">
        <v>0.8</v>
      </c>
      <c r="EG28" s="11" t="s">
        <v>16</v>
      </c>
      <c r="EH28" s="11">
        <v>0.8</v>
      </c>
      <c r="EI28" s="11" t="s">
        <v>16</v>
      </c>
      <c r="EJ28" s="11">
        <v>0.8</v>
      </c>
      <c r="EK28" s="11" t="s">
        <v>17</v>
      </c>
    </row>
    <row r="29" spans="2:141" x14ac:dyDescent="0.15">
      <c r="B29" s="1" t="s">
        <v>40</v>
      </c>
      <c r="C29" s="1" t="s">
        <v>19</v>
      </c>
      <c r="D29" s="3">
        <v>0</v>
      </c>
      <c r="G29" s="1" t="str">
        <f t="shared" ref="G29:G39" si="64">TEXT(ROUND(H29,1),"0.0")&amp;"-"&amp;TEXT(ROUND(I29,3),"0.000")</f>
        <v>0.3-0.087</v>
      </c>
      <c r="H29" s="11">
        <f>H27+$D$6</f>
        <v>0.30000000000000004</v>
      </c>
      <c r="I29" s="12">
        <f>RADIANS($D$8)</f>
        <v>8.7266462599716474E-2</v>
      </c>
      <c r="J29" s="12">
        <f t="shared" ref="J29:J39" si="65">O29*(COS(I29))^(2/Q29)</f>
        <v>34.348564100805326</v>
      </c>
      <c r="K29" s="12">
        <f t="shared" ref="K29:K39" si="66">P29*(SIN(I29))^(2/Q29)</f>
        <v>0.1347246745342825</v>
      </c>
      <c r="L29" s="12">
        <f t="shared" ref="L29:L39" si="67">$D$37*(V29+U29)</f>
        <v>0.59999999999999987</v>
      </c>
      <c r="N29" s="14">
        <f t="shared" ref="N29:N39" si="68">DEGREES(I29)</f>
        <v>5</v>
      </c>
      <c r="O29" s="14">
        <f t="shared" ref="O29:O39" si="69">($D$12)+($D$13*H29^1)+($D$14*H29^2)+($D$15*H29^3)+($D$16*H29^4)</f>
        <v>34.500000000000007</v>
      </c>
      <c r="P29" s="14">
        <f t="shared" ref="P29:P39" si="70">($D$18)+($D$19*H29^1)+($D$20*H29^2)+($D$21*H29^3)+($D$22*H29^4)</f>
        <v>2.2500000000000004</v>
      </c>
      <c r="Q29" s="14">
        <f t="shared" ref="Q29:Q39" si="71">$D$24+H29*($D$25-$D$24)/($D$27-$D$26)</f>
        <v>1.7333333333333338</v>
      </c>
      <c r="S29" s="12">
        <f>RADIANS($D$8)</f>
        <v>8.7266462599716474E-2</v>
      </c>
      <c r="T29" s="14">
        <f t="shared" ref="T29:T39" si="72">DEGREES(S29)</f>
        <v>5</v>
      </c>
      <c r="U29" s="14">
        <f t="shared" ref="U29:U39" si="73">($D$29)+($D$30)*(T29-$D$31)^2</f>
        <v>-0.96</v>
      </c>
      <c r="V29" s="14">
        <f t="shared" ref="V29:V39" si="74">($D$33)+$D$34*(H29-$D$35)^2</f>
        <v>6.2399999999999993</v>
      </c>
      <c r="AZ29" s="11">
        <v>0.8</v>
      </c>
      <c r="BA29" s="11">
        <v>0.8</v>
      </c>
      <c r="BB29" s="11">
        <v>0.8</v>
      </c>
      <c r="BC29" s="11">
        <v>0.8</v>
      </c>
      <c r="BD29" s="11">
        <v>0.8</v>
      </c>
      <c r="BE29" s="11">
        <v>0.8</v>
      </c>
      <c r="BF29" s="11">
        <v>0.8</v>
      </c>
      <c r="BG29" s="11">
        <v>0.8</v>
      </c>
      <c r="BH29" s="11">
        <v>0.8</v>
      </c>
      <c r="BI29" s="11">
        <v>0.8</v>
      </c>
      <c r="BJ29" s="11">
        <v>0.8</v>
      </c>
      <c r="BK29" s="11">
        <v>0.8</v>
      </c>
      <c r="DM29" s="11"/>
      <c r="DN29" s="11">
        <v>0.8</v>
      </c>
      <c r="DO29" s="11" t="s">
        <v>16</v>
      </c>
      <c r="DP29" s="11">
        <v>0.8</v>
      </c>
      <c r="DQ29" s="11" t="s">
        <v>16</v>
      </c>
      <c r="DR29" s="11">
        <v>0.8</v>
      </c>
      <c r="DS29" s="11" t="s">
        <v>16</v>
      </c>
      <c r="DT29" s="11">
        <v>0.8</v>
      </c>
      <c r="DU29" s="11" t="s">
        <v>16</v>
      </c>
      <c r="DV29" s="11">
        <v>0.8</v>
      </c>
      <c r="DW29" s="11" t="s">
        <v>16</v>
      </c>
      <c r="DX29" s="11">
        <v>0.8</v>
      </c>
      <c r="DY29" s="11" t="s">
        <v>16</v>
      </c>
      <c r="DZ29" s="11">
        <v>0.8</v>
      </c>
      <c r="EA29" s="11" t="s">
        <v>16</v>
      </c>
      <c r="EB29" s="11">
        <v>0.8</v>
      </c>
      <c r="EC29" s="11" t="s">
        <v>16</v>
      </c>
      <c r="ED29" s="11">
        <v>0.8</v>
      </c>
      <c r="EE29" s="11" t="s">
        <v>16</v>
      </c>
      <c r="EF29" s="11">
        <v>0.8</v>
      </c>
      <c r="EG29" s="11" t="s">
        <v>16</v>
      </c>
      <c r="EH29" s="11">
        <v>0.8</v>
      </c>
      <c r="EI29" s="11" t="s">
        <v>16</v>
      </c>
      <c r="EJ29" s="11">
        <v>0.8</v>
      </c>
      <c r="EK29" s="11" t="s">
        <v>17</v>
      </c>
    </row>
    <row r="30" spans="2:141" x14ac:dyDescent="0.15">
      <c r="B30" s="1" t="s">
        <v>41</v>
      </c>
      <c r="C30" s="1" t="s">
        <v>19</v>
      </c>
      <c r="D30" s="3">
        <v>-5.9999999999999995E-4</v>
      </c>
      <c r="G30" s="1" t="str">
        <f t="shared" si="64"/>
        <v>0.3-0.185</v>
      </c>
      <c r="H30" s="11">
        <f t="shared" ref="H30:H39" si="75">H29</f>
        <v>0.30000000000000004</v>
      </c>
      <c r="I30" s="12">
        <f t="shared" ref="I30:I39" si="76">I29+RADIANS($D$9)</f>
        <v>0.18544123302439752</v>
      </c>
      <c r="J30" s="12">
        <f t="shared" si="65"/>
        <v>33.818401288323727</v>
      </c>
      <c r="K30" s="12">
        <f t="shared" si="66"/>
        <v>0.31983782200110189</v>
      </c>
      <c r="L30" s="12">
        <f t="shared" si="67"/>
        <v>0.62852450284090899</v>
      </c>
      <c r="N30" s="14">
        <f t="shared" si="68"/>
        <v>10.625</v>
      </c>
      <c r="O30" s="14">
        <f t="shared" si="69"/>
        <v>34.500000000000007</v>
      </c>
      <c r="P30" s="14">
        <f t="shared" si="70"/>
        <v>2.2500000000000004</v>
      </c>
      <c r="Q30" s="14">
        <f t="shared" si="71"/>
        <v>1.7333333333333338</v>
      </c>
      <c r="S30" s="12">
        <f t="shared" ref="S30:S39" si="77">S29+RADIANS($D$9)</f>
        <v>0.18544123302439752</v>
      </c>
      <c r="T30" s="14">
        <f t="shared" si="72"/>
        <v>10.625</v>
      </c>
      <c r="U30" s="14">
        <f t="shared" si="73"/>
        <v>-0.70898437499999989</v>
      </c>
      <c r="V30" s="14">
        <f t="shared" si="74"/>
        <v>6.2399999999999993</v>
      </c>
      <c r="AZ30" s="11">
        <v>0.9</v>
      </c>
      <c r="BA30" s="11">
        <v>0.8</v>
      </c>
      <c r="BB30" s="11">
        <v>0.8</v>
      </c>
      <c r="BC30" s="11">
        <v>0.8</v>
      </c>
      <c r="BD30" s="11">
        <v>0.8</v>
      </c>
      <c r="BE30" s="11">
        <v>0.8</v>
      </c>
      <c r="BF30" s="11">
        <v>0.8</v>
      </c>
      <c r="BG30" s="11">
        <v>0.8</v>
      </c>
      <c r="BH30" s="11">
        <v>0.8</v>
      </c>
      <c r="BI30" s="11">
        <v>0.8</v>
      </c>
      <c r="BJ30" s="11">
        <v>0.8</v>
      </c>
      <c r="BK30" s="11">
        <v>0.8</v>
      </c>
      <c r="DM30" s="11"/>
      <c r="DN30" s="11">
        <v>0.9</v>
      </c>
      <c r="DO30" s="11" t="s">
        <v>16</v>
      </c>
      <c r="DP30" s="11">
        <v>0.8</v>
      </c>
      <c r="DQ30" s="11" t="s">
        <v>16</v>
      </c>
      <c r="DR30" s="11">
        <v>0.8</v>
      </c>
      <c r="DS30" s="11" t="s">
        <v>16</v>
      </c>
      <c r="DT30" s="11">
        <v>0.8</v>
      </c>
      <c r="DU30" s="11" t="s">
        <v>16</v>
      </c>
      <c r="DV30" s="11">
        <v>0.8</v>
      </c>
      <c r="DW30" s="11" t="s">
        <v>16</v>
      </c>
      <c r="DX30" s="11">
        <v>0.8</v>
      </c>
      <c r="DY30" s="11" t="s">
        <v>16</v>
      </c>
      <c r="DZ30" s="11">
        <v>0.8</v>
      </c>
      <c r="EA30" s="11" t="s">
        <v>16</v>
      </c>
      <c r="EB30" s="11">
        <v>0.8</v>
      </c>
      <c r="EC30" s="11" t="s">
        <v>16</v>
      </c>
      <c r="ED30" s="11">
        <v>0.8</v>
      </c>
      <c r="EE30" s="11" t="s">
        <v>16</v>
      </c>
      <c r="EF30" s="11">
        <v>0.8</v>
      </c>
      <c r="EG30" s="11" t="s">
        <v>16</v>
      </c>
      <c r="EH30" s="11">
        <v>0.8</v>
      </c>
      <c r="EI30" s="11" t="s">
        <v>16</v>
      </c>
      <c r="EJ30" s="11">
        <v>0.8</v>
      </c>
      <c r="EK30" s="11" t="s">
        <v>17</v>
      </c>
    </row>
    <row r="31" spans="2:141" x14ac:dyDescent="0.15">
      <c r="B31" s="1" t="s">
        <v>42</v>
      </c>
      <c r="C31" s="1" t="s">
        <v>19</v>
      </c>
      <c r="D31" s="3">
        <v>45</v>
      </c>
      <c r="G31" s="1" t="str">
        <f t="shared" si="64"/>
        <v>0.3-0.284</v>
      </c>
      <c r="H31" s="11">
        <f t="shared" si="75"/>
        <v>0.30000000000000004</v>
      </c>
      <c r="I31" s="12">
        <f t="shared" si="76"/>
        <v>0.28361600344907856</v>
      </c>
      <c r="J31" s="12">
        <f t="shared" si="65"/>
        <v>32.914620206836339</v>
      </c>
      <c r="K31" s="12">
        <f t="shared" si="66"/>
        <v>0.51758518404601928</v>
      </c>
      <c r="L31" s="12">
        <f t="shared" si="67"/>
        <v>0.65273437499999987</v>
      </c>
      <c r="N31" s="14">
        <f t="shared" si="68"/>
        <v>16.25</v>
      </c>
      <c r="O31" s="14">
        <f t="shared" si="69"/>
        <v>34.500000000000007</v>
      </c>
      <c r="P31" s="14">
        <f t="shared" si="70"/>
        <v>2.2500000000000004</v>
      </c>
      <c r="Q31" s="14">
        <f t="shared" si="71"/>
        <v>1.7333333333333338</v>
      </c>
      <c r="S31" s="12">
        <f t="shared" si="77"/>
        <v>0.28361600344907856</v>
      </c>
      <c r="T31" s="14">
        <f t="shared" si="72"/>
        <v>16.25</v>
      </c>
      <c r="U31" s="14">
        <f t="shared" si="73"/>
        <v>-0.49593749999999998</v>
      </c>
      <c r="V31" s="14">
        <f t="shared" si="74"/>
        <v>6.2399999999999993</v>
      </c>
      <c r="AZ31" s="11">
        <v>1</v>
      </c>
      <c r="BA31" s="11">
        <v>0.8</v>
      </c>
      <c r="BB31" s="11">
        <v>0.8</v>
      </c>
      <c r="BC31" s="11">
        <v>0.8</v>
      </c>
      <c r="BD31" s="11">
        <v>0.8</v>
      </c>
      <c r="BE31" s="11">
        <v>0.8</v>
      </c>
      <c r="BF31" s="11">
        <v>0.8</v>
      </c>
      <c r="BG31" s="11">
        <v>0.8</v>
      </c>
      <c r="BH31" s="11">
        <v>0.8</v>
      </c>
      <c r="BI31" s="11">
        <v>0.8</v>
      </c>
      <c r="BJ31" s="11">
        <v>0.8</v>
      </c>
      <c r="BK31" s="11">
        <v>0.8</v>
      </c>
      <c r="DM31" s="11"/>
      <c r="DN31" s="11">
        <v>1</v>
      </c>
      <c r="DO31" s="11" t="s">
        <v>16</v>
      </c>
      <c r="DP31" s="11">
        <v>0.8</v>
      </c>
      <c r="DQ31" s="11" t="s">
        <v>16</v>
      </c>
      <c r="DR31" s="11">
        <v>0.8</v>
      </c>
      <c r="DS31" s="11" t="s">
        <v>16</v>
      </c>
      <c r="DT31" s="11">
        <v>0.8</v>
      </c>
      <c r="DU31" s="11" t="s">
        <v>16</v>
      </c>
      <c r="DV31" s="11">
        <v>0.8</v>
      </c>
      <c r="DW31" s="11" t="s">
        <v>16</v>
      </c>
      <c r="DX31" s="11">
        <v>0.8</v>
      </c>
      <c r="DY31" s="11" t="s">
        <v>16</v>
      </c>
      <c r="DZ31" s="11">
        <v>0.8</v>
      </c>
      <c r="EA31" s="11" t="s">
        <v>16</v>
      </c>
      <c r="EB31" s="11">
        <v>0.8</v>
      </c>
      <c r="EC31" s="11" t="s">
        <v>16</v>
      </c>
      <c r="ED31" s="11">
        <v>0.8</v>
      </c>
      <c r="EE31" s="11" t="s">
        <v>16</v>
      </c>
      <c r="EF31" s="11">
        <v>0.8</v>
      </c>
      <c r="EG31" s="11" t="s">
        <v>16</v>
      </c>
      <c r="EH31" s="11">
        <v>0.8</v>
      </c>
      <c r="EI31" s="11" t="s">
        <v>16</v>
      </c>
      <c r="EJ31" s="11">
        <v>0.8</v>
      </c>
      <c r="EK31" s="11" t="s">
        <v>17</v>
      </c>
    </row>
    <row r="32" spans="2:141" x14ac:dyDescent="0.15">
      <c r="G32" s="1" t="str">
        <f t="shared" si="64"/>
        <v>0.3-0.382</v>
      </c>
      <c r="H32" s="11">
        <f t="shared" si="75"/>
        <v>0.30000000000000004</v>
      </c>
      <c r="I32" s="12">
        <f t="shared" si="76"/>
        <v>0.38179077387375959</v>
      </c>
      <c r="J32" s="12">
        <f t="shared" si="65"/>
        <v>31.650010967366864</v>
      </c>
      <c r="K32" s="12">
        <f t="shared" si="66"/>
        <v>0.72017780844781265</v>
      </c>
      <c r="L32" s="12">
        <f t="shared" si="67"/>
        <v>0.6726296164772726</v>
      </c>
      <c r="N32" s="14">
        <f t="shared" si="68"/>
        <v>21.875</v>
      </c>
      <c r="O32" s="14">
        <f t="shared" si="69"/>
        <v>34.500000000000007</v>
      </c>
      <c r="P32" s="14">
        <f t="shared" si="70"/>
        <v>2.2500000000000004</v>
      </c>
      <c r="Q32" s="14">
        <f t="shared" si="71"/>
        <v>1.7333333333333338</v>
      </c>
      <c r="S32" s="12">
        <f t="shared" si="77"/>
        <v>0.38179077387375959</v>
      </c>
      <c r="T32" s="14">
        <f t="shared" si="72"/>
        <v>21.875</v>
      </c>
      <c r="U32" s="14">
        <f t="shared" si="73"/>
        <v>-0.32085937499999995</v>
      </c>
      <c r="V32" s="14">
        <f t="shared" si="74"/>
        <v>6.2399999999999993</v>
      </c>
      <c r="AZ32" s="11">
        <v>1.1000000000000001</v>
      </c>
      <c r="BA32" s="11">
        <v>0.8</v>
      </c>
      <c r="BB32" s="11">
        <v>0.8</v>
      </c>
      <c r="BC32" s="11">
        <v>0.8</v>
      </c>
      <c r="BD32" s="11">
        <v>0.8</v>
      </c>
      <c r="BE32" s="11">
        <v>0.8</v>
      </c>
      <c r="BF32" s="11">
        <v>0.8</v>
      </c>
      <c r="BG32" s="11">
        <v>0.8</v>
      </c>
      <c r="BH32" s="11">
        <v>0.8</v>
      </c>
      <c r="BI32" s="11">
        <v>0.8</v>
      </c>
      <c r="BJ32" s="11">
        <v>0.8</v>
      </c>
      <c r="BK32" s="11">
        <v>0.8</v>
      </c>
      <c r="DM32" s="11"/>
      <c r="DN32" s="11">
        <v>1.1000000000000001</v>
      </c>
      <c r="DO32" s="11" t="s">
        <v>16</v>
      </c>
      <c r="DP32" s="11">
        <v>0.8</v>
      </c>
      <c r="DQ32" s="11" t="s">
        <v>16</v>
      </c>
      <c r="DR32" s="11">
        <v>0.8</v>
      </c>
      <c r="DS32" s="11" t="s">
        <v>16</v>
      </c>
      <c r="DT32" s="11">
        <v>0.8</v>
      </c>
      <c r="DU32" s="11" t="s">
        <v>16</v>
      </c>
      <c r="DV32" s="11">
        <v>0.8</v>
      </c>
      <c r="DW32" s="11" t="s">
        <v>16</v>
      </c>
      <c r="DX32" s="11">
        <v>0.8</v>
      </c>
      <c r="DY32" s="11" t="s">
        <v>16</v>
      </c>
      <c r="DZ32" s="11">
        <v>0.8</v>
      </c>
      <c r="EA32" s="11" t="s">
        <v>16</v>
      </c>
      <c r="EB32" s="11">
        <v>0.8</v>
      </c>
      <c r="EC32" s="11" t="s">
        <v>16</v>
      </c>
      <c r="ED32" s="11">
        <v>0.8</v>
      </c>
      <c r="EE32" s="11" t="s">
        <v>16</v>
      </c>
      <c r="EF32" s="11">
        <v>0.8</v>
      </c>
      <c r="EG32" s="11" t="s">
        <v>16</v>
      </c>
      <c r="EH32" s="11">
        <v>0.8</v>
      </c>
      <c r="EI32" s="11" t="s">
        <v>16</v>
      </c>
      <c r="EJ32" s="11">
        <v>0.8</v>
      </c>
      <c r="EK32" s="11" t="s">
        <v>17</v>
      </c>
    </row>
    <row r="33" spans="2:141" x14ac:dyDescent="0.15">
      <c r="B33" s="1" t="s">
        <v>43</v>
      </c>
      <c r="C33" s="1" t="s">
        <v>19</v>
      </c>
      <c r="D33" s="3">
        <v>8.1999999999999993</v>
      </c>
      <c r="G33" s="1" t="str">
        <f t="shared" si="64"/>
        <v>0.3-0.480</v>
      </c>
      <c r="H33" s="11">
        <f t="shared" si="75"/>
        <v>0.30000000000000004</v>
      </c>
      <c r="I33" s="12">
        <f t="shared" si="76"/>
        <v>0.47996554429844063</v>
      </c>
      <c r="J33" s="12">
        <f t="shared" si="65"/>
        <v>30.042570172465165</v>
      </c>
      <c r="K33" s="12">
        <f t="shared" si="66"/>
        <v>0.92248265736638702</v>
      </c>
      <c r="L33" s="12">
        <f t="shared" si="67"/>
        <v>0.68821022727272718</v>
      </c>
      <c r="N33" s="14">
        <f t="shared" si="68"/>
        <v>27.5</v>
      </c>
      <c r="O33" s="14">
        <f t="shared" si="69"/>
        <v>34.500000000000007</v>
      </c>
      <c r="P33" s="14">
        <f t="shared" si="70"/>
        <v>2.2500000000000004</v>
      </c>
      <c r="Q33" s="14">
        <f t="shared" si="71"/>
        <v>1.7333333333333338</v>
      </c>
      <c r="S33" s="12">
        <f t="shared" si="77"/>
        <v>0.47996554429844063</v>
      </c>
      <c r="T33" s="14">
        <f t="shared" si="72"/>
        <v>27.5</v>
      </c>
      <c r="U33" s="14">
        <f t="shared" si="73"/>
        <v>-0.18375</v>
      </c>
      <c r="V33" s="14">
        <f t="shared" si="74"/>
        <v>6.2399999999999993</v>
      </c>
      <c r="AZ33" s="11">
        <v>1.2</v>
      </c>
      <c r="BA33" s="11">
        <v>0.8</v>
      </c>
      <c r="BB33" s="11">
        <v>0.8</v>
      </c>
      <c r="BC33" s="11">
        <v>0.8</v>
      </c>
      <c r="BD33" s="11">
        <v>0.8</v>
      </c>
      <c r="BE33" s="11">
        <v>0.8</v>
      </c>
      <c r="BF33" s="11">
        <v>0.8</v>
      </c>
      <c r="BG33" s="11">
        <v>0.8</v>
      </c>
      <c r="BH33" s="11">
        <v>0.8</v>
      </c>
      <c r="BI33" s="11">
        <v>0.8</v>
      </c>
      <c r="BJ33" s="11">
        <v>0.8</v>
      </c>
      <c r="BK33" s="11">
        <v>0.8</v>
      </c>
      <c r="DM33" s="11"/>
      <c r="DN33" s="11">
        <v>1.2</v>
      </c>
      <c r="DO33" s="11" t="s">
        <v>16</v>
      </c>
      <c r="DP33" s="11">
        <v>0.8</v>
      </c>
      <c r="DQ33" s="11" t="s">
        <v>16</v>
      </c>
      <c r="DR33" s="11">
        <v>0.8</v>
      </c>
      <c r="DS33" s="11" t="s">
        <v>16</v>
      </c>
      <c r="DT33" s="11">
        <v>0.8</v>
      </c>
      <c r="DU33" s="11" t="s">
        <v>16</v>
      </c>
      <c r="DV33" s="11">
        <v>0.8</v>
      </c>
      <c r="DW33" s="11" t="s">
        <v>16</v>
      </c>
      <c r="DX33" s="11">
        <v>0.8</v>
      </c>
      <c r="DY33" s="11" t="s">
        <v>16</v>
      </c>
      <c r="DZ33" s="11">
        <v>0.8</v>
      </c>
      <c r="EA33" s="11" t="s">
        <v>16</v>
      </c>
      <c r="EB33" s="11">
        <v>0.8</v>
      </c>
      <c r="EC33" s="11" t="s">
        <v>16</v>
      </c>
      <c r="ED33" s="11">
        <v>0.8</v>
      </c>
      <c r="EE33" s="11" t="s">
        <v>16</v>
      </c>
      <c r="EF33" s="11">
        <v>0.8</v>
      </c>
      <c r="EG33" s="11" t="s">
        <v>16</v>
      </c>
      <c r="EH33" s="11">
        <v>0.8</v>
      </c>
      <c r="EI33" s="11" t="s">
        <v>16</v>
      </c>
      <c r="EJ33" s="11">
        <v>0.8</v>
      </c>
      <c r="EK33" s="11" t="s">
        <v>17</v>
      </c>
    </row>
    <row r="34" spans="2:141" x14ac:dyDescent="0.15">
      <c r="B34" s="1" t="s">
        <v>44</v>
      </c>
      <c r="C34" s="1" t="s">
        <v>19</v>
      </c>
      <c r="D34" s="3">
        <v>-4</v>
      </c>
      <c r="G34" s="1" t="str">
        <f t="shared" si="64"/>
        <v>0.3-0.578</v>
      </c>
      <c r="H34" s="11">
        <f t="shared" si="75"/>
        <v>0.30000000000000004</v>
      </c>
      <c r="I34" s="12">
        <f t="shared" si="76"/>
        <v>0.57814031472312166</v>
      </c>
      <c r="J34" s="12">
        <f t="shared" si="65"/>
        <v>28.115361139109719</v>
      </c>
      <c r="K34" s="12">
        <f t="shared" si="66"/>
        <v>1.120397361953112</v>
      </c>
      <c r="L34" s="12">
        <f t="shared" si="67"/>
        <v>0.69947620738636351</v>
      </c>
      <c r="N34" s="14">
        <f t="shared" si="68"/>
        <v>33.125</v>
      </c>
      <c r="O34" s="14">
        <f t="shared" si="69"/>
        <v>34.500000000000007</v>
      </c>
      <c r="P34" s="14">
        <f t="shared" si="70"/>
        <v>2.2500000000000004</v>
      </c>
      <c r="Q34" s="14">
        <f t="shared" si="71"/>
        <v>1.7333333333333338</v>
      </c>
      <c r="S34" s="12">
        <f t="shared" si="77"/>
        <v>0.57814031472312166</v>
      </c>
      <c r="T34" s="14">
        <f t="shared" si="72"/>
        <v>33.125</v>
      </c>
      <c r="U34" s="14">
        <f t="shared" si="73"/>
        <v>-8.4609374999999987E-2</v>
      </c>
      <c r="V34" s="14">
        <f t="shared" si="74"/>
        <v>6.2399999999999993</v>
      </c>
      <c r="AZ34" s="11">
        <v>1.3</v>
      </c>
      <c r="BA34" s="11">
        <v>0.8</v>
      </c>
      <c r="BB34" s="11">
        <v>0.8</v>
      </c>
      <c r="BC34" s="11">
        <v>0.8</v>
      </c>
      <c r="BD34" s="11">
        <v>0.8</v>
      </c>
      <c r="BE34" s="11">
        <v>0.8</v>
      </c>
      <c r="BF34" s="11">
        <v>0.8</v>
      </c>
      <c r="BG34" s="11">
        <v>0.8</v>
      </c>
      <c r="BH34" s="11">
        <v>0.8</v>
      </c>
      <c r="BI34" s="11">
        <v>0.8</v>
      </c>
      <c r="BJ34" s="11">
        <v>0.8</v>
      </c>
      <c r="BK34" s="11">
        <v>0.8</v>
      </c>
      <c r="DM34" s="11"/>
      <c r="DN34" s="11">
        <v>1.3</v>
      </c>
      <c r="DO34" s="11" t="s">
        <v>16</v>
      </c>
      <c r="DP34" s="11">
        <v>0.8</v>
      </c>
      <c r="DQ34" s="11" t="s">
        <v>16</v>
      </c>
      <c r="DR34" s="11">
        <v>0.8</v>
      </c>
      <c r="DS34" s="11" t="s">
        <v>16</v>
      </c>
      <c r="DT34" s="11">
        <v>0.8</v>
      </c>
      <c r="DU34" s="11" t="s">
        <v>16</v>
      </c>
      <c r="DV34" s="11">
        <v>0.8</v>
      </c>
      <c r="DW34" s="11" t="s">
        <v>16</v>
      </c>
      <c r="DX34" s="11">
        <v>0.8</v>
      </c>
      <c r="DY34" s="11" t="s">
        <v>16</v>
      </c>
      <c r="DZ34" s="11">
        <v>0.8</v>
      </c>
      <c r="EA34" s="11" t="s">
        <v>16</v>
      </c>
      <c r="EB34" s="11">
        <v>0.8</v>
      </c>
      <c r="EC34" s="11" t="s">
        <v>16</v>
      </c>
      <c r="ED34" s="11">
        <v>0.8</v>
      </c>
      <c r="EE34" s="11" t="s">
        <v>16</v>
      </c>
      <c r="EF34" s="11">
        <v>0.8</v>
      </c>
      <c r="EG34" s="11" t="s">
        <v>16</v>
      </c>
      <c r="EH34" s="11">
        <v>0.8</v>
      </c>
      <c r="EI34" s="11" t="s">
        <v>16</v>
      </c>
      <c r="EJ34" s="11">
        <v>0.8</v>
      </c>
      <c r="EK34" s="11" t="s">
        <v>17</v>
      </c>
    </row>
    <row r="35" spans="2:141" x14ac:dyDescent="0.15">
      <c r="B35" s="1" t="s">
        <v>45</v>
      </c>
      <c r="C35" s="1" t="s">
        <v>19</v>
      </c>
      <c r="D35" s="3">
        <v>1</v>
      </c>
      <c r="G35" s="1" t="str">
        <f t="shared" si="64"/>
        <v>0.3-0.676</v>
      </c>
      <c r="H35" s="11">
        <f t="shared" si="75"/>
        <v>0.30000000000000004</v>
      </c>
      <c r="I35" s="12">
        <f t="shared" si="76"/>
        <v>0.6763150851478027</v>
      </c>
      <c r="J35" s="12">
        <f t="shared" si="65"/>
        <v>25.896355501529129</v>
      </c>
      <c r="K35" s="12">
        <f t="shared" si="66"/>
        <v>1.3103862613708204</v>
      </c>
      <c r="L35" s="12">
        <f t="shared" si="67"/>
        <v>0.7064275568181817</v>
      </c>
      <c r="N35" s="14">
        <f t="shared" si="68"/>
        <v>38.75</v>
      </c>
      <c r="O35" s="14">
        <f t="shared" si="69"/>
        <v>34.500000000000007</v>
      </c>
      <c r="P35" s="14">
        <f t="shared" si="70"/>
        <v>2.2500000000000004</v>
      </c>
      <c r="Q35" s="14">
        <f t="shared" si="71"/>
        <v>1.7333333333333338</v>
      </c>
      <c r="S35" s="12">
        <f t="shared" si="77"/>
        <v>0.6763150851478027</v>
      </c>
      <c r="T35" s="14">
        <f t="shared" si="72"/>
        <v>38.75</v>
      </c>
      <c r="U35" s="14">
        <f t="shared" si="73"/>
        <v>-2.3437499999999997E-2</v>
      </c>
      <c r="V35" s="14">
        <f t="shared" si="74"/>
        <v>6.2399999999999993</v>
      </c>
      <c r="AZ35" s="11">
        <v>1.4</v>
      </c>
      <c r="BA35" s="11">
        <v>0.8</v>
      </c>
      <c r="BB35" s="11">
        <v>0.8</v>
      </c>
      <c r="BC35" s="11">
        <v>0.8</v>
      </c>
      <c r="BD35" s="11">
        <v>0.8</v>
      </c>
      <c r="BE35" s="11">
        <v>0.8</v>
      </c>
      <c r="BF35" s="11">
        <v>0.8</v>
      </c>
      <c r="BG35" s="11">
        <v>0.8</v>
      </c>
      <c r="BH35" s="11">
        <v>0.8</v>
      </c>
      <c r="BI35" s="11">
        <v>0.8</v>
      </c>
      <c r="BJ35" s="11">
        <v>0.8</v>
      </c>
      <c r="BK35" s="11">
        <v>0.8</v>
      </c>
      <c r="DM35" s="11"/>
      <c r="DN35" s="11">
        <v>1.4</v>
      </c>
      <c r="DO35" s="11" t="s">
        <v>16</v>
      </c>
      <c r="DP35" s="11">
        <v>0.8</v>
      </c>
      <c r="DQ35" s="11" t="s">
        <v>16</v>
      </c>
      <c r="DR35" s="11">
        <v>0.8</v>
      </c>
      <c r="DS35" s="11" t="s">
        <v>16</v>
      </c>
      <c r="DT35" s="11">
        <v>0.8</v>
      </c>
      <c r="DU35" s="11" t="s">
        <v>16</v>
      </c>
      <c r="DV35" s="11">
        <v>0.8</v>
      </c>
      <c r="DW35" s="11" t="s">
        <v>16</v>
      </c>
      <c r="DX35" s="11">
        <v>0.8</v>
      </c>
      <c r="DY35" s="11" t="s">
        <v>16</v>
      </c>
      <c r="DZ35" s="11">
        <v>0.8</v>
      </c>
      <c r="EA35" s="11" t="s">
        <v>16</v>
      </c>
      <c r="EB35" s="11">
        <v>0.8</v>
      </c>
      <c r="EC35" s="11" t="s">
        <v>16</v>
      </c>
      <c r="ED35" s="11">
        <v>0.8</v>
      </c>
      <c r="EE35" s="11" t="s">
        <v>16</v>
      </c>
      <c r="EF35" s="11">
        <v>0.8</v>
      </c>
      <c r="EG35" s="11" t="s">
        <v>16</v>
      </c>
      <c r="EH35" s="11">
        <v>0.8</v>
      </c>
      <c r="EI35" s="11" t="s">
        <v>16</v>
      </c>
      <c r="EJ35" s="11">
        <v>0.8</v>
      </c>
      <c r="EK35" s="11" t="s">
        <v>17</v>
      </c>
    </row>
    <row r="36" spans="2:141" x14ac:dyDescent="0.15">
      <c r="G36" s="1" t="str">
        <f t="shared" si="64"/>
        <v>0.3-0.774</v>
      </c>
      <c r="H36" s="11">
        <f t="shared" si="75"/>
        <v>0.30000000000000004</v>
      </c>
      <c r="I36" s="12">
        <f t="shared" si="76"/>
        <v>0.77448985557248373</v>
      </c>
      <c r="J36" s="12">
        <f t="shared" si="65"/>
        <v>23.418280119293954</v>
      </c>
      <c r="K36" s="12">
        <f t="shared" si="66"/>
        <v>1.4893098072609476</v>
      </c>
      <c r="L36" s="12">
        <f t="shared" si="67"/>
        <v>0.70906427556818175</v>
      </c>
      <c r="N36" s="14">
        <f t="shared" si="68"/>
        <v>44.375</v>
      </c>
      <c r="O36" s="14">
        <f t="shared" si="69"/>
        <v>34.500000000000007</v>
      </c>
      <c r="P36" s="14">
        <f t="shared" si="70"/>
        <v>2.2500000000000004</v>
      </c>
      <c r="Q36" s="14">
        <f t="shared" si="71"/>
        <v>1.7333333333333338</v>
      </c>
      <c r="S36" s="12">
        <f t="shared" si="77"/>
        <v>0.77448985557248373</v>
      </c>
      <c r="T36" s="14">
        <f t="shared" si="72"/>
        <v>44.375</v>
      </c>
      <c r="U36" s="14">
        <f t="shared" si="73"/>
        <v>-2.3437499999999999E-4</v>
      </c>
      <c r="V36" s="14">
        <f t="shared" si="74"/>
        <v>6.2399999999999993</v>
      </c>
      <c r="AZ36" s="11">
        <v>1.5</v>
      </c>
      <c r="BA36" s="11">
        <v>0.8</v>
      </c>
      <c r="BB36" s="11">
        <v>0.8</v>
      </c>
      <c r="BC36" s="11">
        <v>0.8</v>
      </c>
      <c r="BD36" s="11">
        <v>0.8</v>
      </c>
      <c r="BE36" s="11">
        <v>0.8</v>
      </c>
      <c r="BF36" s="11">
        <v>0.8</v>
      </c>
      <c r="BG36" s="11">
        <v>0.8</v>
      </c>
      <c r="BH36" s="11">
        <v>0.8</v>
      </c>
      <c r="BI36" s="11">
        <v>0.8</v>
      </c>
      <c r="BJ36" s="11">
        <v>0.8</v>
      </c>
      <c r="BK36" s="11">
        <v>0.8</v>
      </c>
      <c r="DM36" s="11"/>
      <c r="DN36" s="11">
        <v>1.5</v>
      </c>
      <c r="DO36" s="11" t="s">
        <v>16</v>
      </c>
      <c r="DP36" s="11">
        <v>0.8</v>
      </c>
      <c r="DQ36" s="11" t="s">
        <v>16</v>
      </c>
      <c r="DR36" s="11">
        <v>0.8</v>
      </c>
      <c r="DS36" s="11" t="s">
        <v>16</v>
      </c>
      <c r="DT36" s="11">
        <v>0.8</v>
      </c>
      <c r="DU36" s="11" t="s">
        <v>16</v>
      </c>
      <c r="DV36" s="11">
        <v>0.8</v>
      </c>
      <c r="DW36" s="11" t="s">
        <v>16</v>
      </c>
      <c r="DX36" s="11">
        <v>0.8</v>
      </c>
      <c r="DY36" s="11" t="s">
        <v>16</v>
      </c>
      <c r="DZ36" s="11">
        <v>0.8</v>
      </c>
      <c r="EA36" s="11" t="s">
        <v>16</v>
      </c>
      <c r="EB36" s="11">
        <v>0.8</v>
      </c>
      <c r="EC36" s="11" t="s">
        <v>16</v>
      </c>
      <c r="ED36" s="11">
        <v>0.8</v>
      </c>
      <c r="EE36" s="11" t="s">
        <v>16</v>
      </c>
      <c r="EF36" s="11">
        <v>0.8</v>
      </c>
      <c r="EG36" s="11" t="s">
        <v>16</v>
      </c>
      <c r="EH36" s="11">
        <v>0.8</v>
      </c>
      <c r="EI36" s="11" t="s">
        <v>16</v>
      </c>
      <c r="EJ36" s="11">
        <v>0.8</v>
      </c>
      <c r="EK36" s="11" t="s">
        <v>31</v>
      </c>
    </row>
    <row r="37" spans="2:141" x14ac:dyDescent="0.15">
      <c r="B37" s="1" t="s">
        <v>71</v>
      </c>
      <c r="C37" s="1" t="s">
        <v>19</v>
      </c>
      <c r="D37" s="16">
        <f>1/8.8</f>
        <v>0.11363636363636363</v>
      </c>
      <c r="G37" s="1" t="str">
        <f t="shared" si="64"/>
        <v>0.3-0.873</v>
      </c>
      <c r="H37" s="11">
        <f t="shared" si="75"/>
        <v>0.30000000000000004</v>
      </c>
      <c r="I37" s="12">
        <f t="shared" si="76"/>
        <v>0.87266462599716477</v>
      </c>
      <c r="J37" s="12">
        <f t="shared" si="65"/>
        <v>20.718509765705026</v>
      </c>
      <c r="K37" s="12">
        <f t="shared" si="66"/>
        <v>1.6543576445540435</v>
      </c>
      <c r="L37" s="12">
        <f t="shared" si="67"/>
        <v>0.70738636363636354</v>
      </c>
      <c r="N37" s="14">
        <f t="shared" si="68"/>
        <v>50</v>
      </c>
      <c r="O37" s="14">
        <f t="shared" si="69"/>
        <v>34.500000000000007</v>
      </c>
      <c r="P37" s="14">
        <f t="shared" si="70"/>
        <v>2.2500000000000004</v>
      </c>
      <c r="Q37" s="14">
        <f t="shared" si="71"/>
        <v>1.7333333333333338</v>
      </c>
      <c r="S37" s="12">
        <f t="shared" si="77"/>
        <v>0.87266462599716477</v>
      </c>
      <c r="T37" s="14">
        <f t="shared" si="72"/>
        <v>50</v>
      </c>
      <c r="U37" s="14">
        <f t="shared" si="73"/>
        <v>-1.4999999999999999E-2</v>
      </c>
      <c r="V37" s="14">
        <f t="shared" si="74"/>
        <v>6.2399999999999993</v>
      </c>
    </row>
    <row r="38" spans="2:141" x14ac:dyDescent="0.15">
      <c r="G38" s="1" t="str">
        <f t="shared" si="64"/>
        <v>0.3-0.971</v>
      </c>
      <c r="H38" s="11">
        <f t="shared" si="75"/>
        <v>0.30000000000000004</v>
      </c>
      <c r="I38" s="12">
        <f t="shared" si="76"/>
        <v>0.9708393964218458</v>
      </c>
      <c r="J38" s="12">
        <f t="shared" si="65"/>
        <v>17.839077993115556</v>
      </c>
      <c r="K38" s="12">
        <f t="shared" si="66"/>
        <v>1.8030252362098547</v>
      </c>
      <c r="L38" s="12">
        <f t="shared" si="67"/>
        <v>0.70139382102272718</v>
      </c>
      <c r="N38" s="14">
        <f t="shared" si="68"/>
        <v>55.625</v>
      </c>
      <c r="O38" s="14">
        <f t="shared" si="69"/>
        <v>34.500000000000007</v>
      </c>
      <c r="P38" s="14">
        <f t="shared" si="70"/>
        <v>2.2500000000000004</v>
      </c>
      <c r="Q38" s="14">
        <f t="shared" si="71"/>
        <v>1.7333333333333338</v>
      </c>
      <c r="S38" s="12">
        <f t="shared" si="77"/>
        <v>0.9708393964218458</v>
      </c>
      <c r="T38" s="14">
        <f t="shared" si="72"/>
        <v>55.625</v>
      </c>
      <c r="U38" s="14">
        <f t="shared" si="73"/>
        <v>-6.7734374999999999E-2</v>
      </c>
      <c r="V38" s="14">
        <f t="shared" si="74"/>
        <v>6.2399999999999993</v>
      </c>
    </row>
    <row r="39" spans="2:141" x14ac:dyDescent="0.15">
      <c r="G39" s="1" t="str">
        <f t="shared" si="64"/>
        <v>0.3-1.069</v>
      </c>
      <c r="H39" s="11">
        <f t="shared" si="75"/>
        <v>0.30000000000000004</v>
      </c>
      <c r="I39" s="12">
        <f t="shared" si="76"/>
        <v>1.0690141668465269</v>
      </c>
      <c r="J39" s="12">
        <f t="shared" si="65"/>
        <v>14.82694625129256</v>
      </c>
      <c r="K39" s="12">
        <f t="shared" si="66"/>
        <v>1.9331104332056002</v>
      </c>
      <c r="L39" s="12">
        <f t="shared" si="67"/>
        <v>0.69108664772727268</v>
      </c>
      <c r="N39" s="14">
        <f t="shared" si="68"/>
        <v>61.250000000000007</v>
      </c>
      <c r="O39" s="14">
        <f t="shared" si="69"/>
        <v>34.500000000000007</v>
      </c>
      <c r="P39" s="14">
        <f t="shared" si="70"/>
        <v>2.2500000000000004</v>
      </c>
      <c r="Q39" s="14">
        <f t="shared" si="71"/>
        <v>1.7333333333333338</v>
      </c>
      <c r="S39" s="12">
        <f t="shared" si="77"/>
        <v>1.0690141668465269</v>
      </c>
      <c r="T39" s="14">
        <f t="shared" si="72"/>
        <v>61.250000000000007</v>
      </c>
      <c r="U39" s="14">
        <f t="shared" si="73"/>
        <v>-0.15843750000000012</v>
      </c>
      <c r="V39" s="14">
        <f t="shared" si="74"/>
        <v>6.2399999999999993</v>
      </c>
    </row>
    <row r="40" spans="2:141" x14ac:dyDescent="0.15">
      <c r="H40" s="11"/>
      <c r="I40" s="12"/>
      <c r="J40" s="12"/>
      <c r="K40" s="12"/>
      <c r="L40" s="12"/>
      <c r="N40" s="14"/>
      <c r="O40" s="14"/>
      <c r="P40" s="14"/>
      <c r="Q40" s="14"/>
      <c r="S40" s="14"/>
      <c r="T40" s="14"/>
      <c r="U40" s="14"/>
      <c r="V40" s="14"/>
    </row>
    <row r="41" spans="2:141" x14ac:dyDescent="0.15">
      <c r="G41" s="1" t="str">
        <f t="shared" ref="G41:G51" si="78">TEXT(ROUND(H41,1),"0.0")&amp;"-"&amp;TEXT(ROUND(I41,3),"0.000")</f>
        <v>0.4-0.087</v>
      </c>
      <c r="H41" s="11">
        <f>H39+$D$6</f>
        <v>0.4</v>
      </c>
      <c r="I41" s="12">
        <f>RADIANS($D$8)</f>
        <v>8.7266462599716474E-2</v>
      </c>
      <c r="J41" s="12">
        <f t="shared" ref="J41:J51" si="79">O41*(COS(I41))^(2/Q41)</f>
        <v>47.839583180372898</v>
      </c>
      <c r="K41" s="12">
        <f t="shared" ref="K41:K51" si="80">P41*(SIN(I41))^(2/Q41)</f>
        <v>0.46944875730914204</v>
      </c>
      <c r="L41" s="12">
        <f t="shared" ref="L41:L51" si="81">$D$37*(V41+U41)</f>
        <v>0.65909090909090906</v>
      </c>
      <c r="N41" s="14">
        <f t="shared" ref="N41:N51" si="82">DEGREES(I41)</f>
        <v>5</v>
      </c>
      <c r="O41" s="14">
        <f t="shared" ref="O41:O51" si="83">($D$12)+($D$13*H41^1)+($D$14*H41^2)+($D$15*H41^3)+($D$16*H41^4)</f>
        <v>48</v>
      </c>
      <c r="P41" s="14">
        <f t="shared" ref="P41:P51" si="84">($D$18)+($D$19*H41^1)+($D$20*H41^2)+($D$21*H41^3)+($D$22*H41^4)</f>
        <v>4.0000000000000009</v>
      </c>
      <c r="Q41" s="14">
        <f t="shared" ref="Q41:Q51" si="85">$D$24+H41*($D$25-$D$24)/($D$27-$D$26)</f>
        <v>2.2777777777777781</v>
      </c>
      <c r="S41" s="12">
        <f>RADIANS($D$8)</f>
        <v>8.7266462599716474E-2</v>
      </c>
      <c r="T41" s="14">
        <f t="shared" ref="T41:T51" si="86">DEGREES(S41)</f>
        <v>5</v>
      </c>
      <c r="U41" s="14">
        <f t="shared" ref="U41:U51" si="87">($D$29)+($D$30)*(T41-$D$31)^2</f>
        <v>-0.96</v>
      </c>
      <c r="V41" s="14">
        <f t="shared" ref="V41:V51" si="88">($D$33)+$D$34*(H41-$D$35)^2</f>
        <v>6.76</v>
      </c>
    </row>
    <row r="42" spans="2:141" x14ac:dyDescent="0.15">
      <c r="G42" s="1" t="str">
        <f t="shared" si="78"/>
        <v>0.4-0.185</v>
      </c>
      <c r="H42" s="11">
        <f t="shared" ref="H42:H51" si="89">H41</f>
        <v>0.4</v>
      </c>
      <c r="I42" s="12">
        <f t="shared" ref="I42:I51" si="90">I41+RADIANS($D$9)</f>
        <v>0.18544123302439752</v>
      </c>
      <c r="J42" s="12">
        <f t="shared" si="79"/>
        <v>47.276640310907595</v>
      </c>
      <c r="K42" s="12">
        <f t="shared" si="80"/>
        <v>0.90640303758016838</v>
      </c>
      <c r="L42" s="12">
        <f t="shared" si="81"/>
        <v>0.68761541193181819</v>
      </c>
      <c r="N42" s="14">
        <f t="shared" si="82"/>
        <v>10.625</v>
      </c>
      <c r="O42" s="14">
        <f t="shared" si="83"/>
        <v>48</v>
      </c>
      <c r="P42" s="14">
        <f t="shared" si="84"/>
        <v>4.0000000000000009</v>
      </c>
      <c r="Q42" s="14">
        <f t="shared" si="85"/>
        <v>2.2777777777777781</v>
      </c>
      <c r="S42" s="12">
        <f t="shared" ref="S42:S51" si="91">S41+RADIANS($D$9)</f>
        <v>0.18544123302439752</v>
      </c>
      <c r="T42" s="14">
        <f t="shared" si="86"/>
        <v>10.625</v>
      </c>
      <c r="U42" s="14">
        <f t="shared" si="87"/>
        <v>-0.70898437499999989</v>
      </c>
      <c r="V42" s="14">
        <f t="shared" si="88"/>
        <v>6.76</v>
      </c>
    </row>
    <row r="43" spans="2:141" x14ac:dyDescent="0.15">
      <c r="G43" s="1" t="str">
        <f t="shared" si="78"/>
        <v>0.4-0.284</v>
      </c>
      <c r="H43" s="11">
        <f t="shared" si="89"/>
        <v>0.4</v>
      </c>
      <c r="I43" s="12">
        <f t="shared" si="90"/>
        <v>0.28361600344907856</v>
      </c>
      <c r="J43" s="12">
        <f t="shared" si="79"/>
        <v>46.312083313758251</v>
      </c>
      <c r="K43" s="12">
        <f t="shared" si="80"/>
        <v>1.3073890348237396</v>
      </c>
      <c r="L43" s="12">
        <f t="shared" si="81"/>
        <v>0.71182528409090906</v>
      </c>
      <c r="N43" s="14">
        <f t="shared" si="82"/>
        <v>16.25</v>
      </c>
      <c r="O43" s="14">
        <f t="shared" si="83"/>
        <v>48</v>
      </c>
      <c r="P43" s="14">
        <f t="shared" si="84"/>
        <v>4.0000000000000009</v>
      </c>
      <c r="Q43" s="14">
        <f t="shared" si="85"/>
        <v>2.2777777777777781</v>
      </c>
      <c r="S43" s="12">
        <f t="shared" si="91"/>
        <v>0.28361600344907856</v>
      </c>
      <c r="T43" s="14">
        <f t="shared" si="86"/>
        <v>16.25</v>
      </c>
      <c r="U43" s="14">
        <f t="shared" si="87"/>
        <v>-0.49593749999999998</v>
      </c>
      <c r="V43" s="14">
        <f t="shared" si="88"/>
        <v>6.76</v>
      </c>
    </row>
    <row r="44" spans="2:141" x14ac:dyDescent="0.15">
      <c r="G44" s="1" t="str">
        <f t="shared" si="78"/>
        <v>0.4-0.382</v>
      </c>
      <c r="H44" s="11">
        <f t="shared" si="89"/>
        <v>0.4</v>
      </c>
      <c r="I44" s="12">
        <f t="shared" si="90"/>
        <v>0.38179077387375959</v>
      </c>
      <c r="J44" s="12">
        <f t="shared" si="79"/>
        <v>44.951721713443121</v>
      </c>
      <c r="K44" s="12">
        <f t="shared" si="80"/>
        <v>1.6810196891535656</v>
      </c>
      <c r="L44" s="12">
        <f t="shared" si="81"/>
        <v>0.73172052556818179</v>
      </c>
      <c r="N44" s="14">
        <f t="shared" si="82"/>
        <v>21.875</v>
      </c>
      <c r="O44" s="14">
        <f t="shared" si="83"/>
        <v>48</v>
      </c>
      <c r="P44" s="14">
        <f t="shared" si="84"/>
        <v>4.0000000000000009</v>
      </c>
      <c r="Q44" s="14">
        <f t="shared" si="85"/>
        <v>2.2777777777777781</v>
      </c>
      <c r="S44" s="12">
        <f t="shared" si="91"/>
        <v>0.38179077387375959</v>
      </c>
      <c r="T44" s="14">
        <f t="shared" si="86"/>
        <v>21.875</v>
      </c>
      <c r="U44" s="14">
        <f t="shared" si="87"/>
        <v>-0.32085937499999995</v>
      </c>
      <c r="V44" s="14">
        <f t="shared" si="88"/>
        <v>6.76</v>
      </c>
    </row>
    <row r="45" spans="2:141" x14ac:dyDescent="0.15">
      <c r="G45" s="1" t="str">
        <f t="shared" si="78"/>
        <v>0.4-0.480</v>
      </c>
      <c r="H45" s="11">
        <f t="shared" si="89"/>
        <v>0.4</v>
      </c>
      <c r="I45" s="12">
        <f t="shared" si="90"/>
        <v>0.47996554429844063</v>
      </c>
      <c r="J45" s="12">
        <f t="shared" si="79"/>
        <v>43.203635419373441</v>
      </c>
      <c r="K45" s="12">
        <f t="shared" si="80"/>
        <v>2.0295125325462182</v>
      </c>
      <c r="L45" s="12">
        <f t="shared" si="81"/>
        <v>0.74730113636363638</v>
      </c>
      <c r="N45" s="14">
        <f t="shared" si="82"/>
        <v>27.5</v>
      </c>
      <c r="O45" s="14">
        <f t="shared" si="83"/>
        <v>48</v>
      </c>
      <c r="P45" s="14">
        <f t="shared" si="84"/>
        <v>4.0000000000000009</v>
      </c>
      <c r="Q45" s="14">
        <f t="shared" si="85"/>
        <v>2.2777777777777781</v>
      </c>
      <c r="S45" s="12">
        <f t="shared" si="91"/>
        <v>0.47996554429844063</v>
      </c>
      <c r="T45" s="14">
        <f t="shared" si="86"/>
        <v>27.5</v>
      </c>
      <c r="U45" s="14">
        <f t="shared" si="87"/>
        <v>-0.18375</v>
      </c>
      <c r="V45" s="14">
        <f t="shared" si="88"/>
        <v>6.76</v>
      </c>
    </row>
    <row r="46" spans="2:141" x14ac:dyDescent="0.15">
      <c r="G46" s="1" t="str">
        <f t="shared" si="78"/>
        <v>0.4-0.578</v>
      </c>
      <c r="H46" s="11">
        <f t="shared" si="89"/>
        <v>0.4</v>
      </c>
      <c r="I46" s="12">
        <f t="shared" si="90"/>
        <v>0.57814031472312166</v>
      </c>
      <c r="J46" s="12">
        <f t="shared" si="79"/>
        <v>41.077991793947582</v>
      </c>
      <c r="K46" s="12">
        <f t="shared" si="80"/>
        <v>2.3530363252924738</v>
      </c>
      <c r="L46" s="12">
        <f t="shared" si="81"/>
        <v>0.7585671164772726</v>
      </c>
      <c r="N46" s="14">
        <f t="shared" si="82"/>
        <v>33.125</v>
      </c>
      <c r="O46" s="14">
        <f t="shared" si="83"/>
        <v>48</v>
      </c>
      <c r="P46" s="14">
        <f t="shared" si="84"/>
        <v>4.0000000000000009</v>
      </c>
      <c r="Q46" s="14">
        <f t="shared" si="85"/>
        <v>2.2777777777777781</v>
      </c>
      <c r="S46" s="12">
        <f t="shared" si="91"/>
        <v>0.57814031472312166</v>
      </c>
      <c r="T46" s="14">
        <f t="shared" si="86"/>
        <v>33.125</v>
      </c>
      <c r="U46" s="14">
        <f t="shared" si="87"/>
        <v>-8.4609374999999987E-2</v>
      </c>
      <c r="V46" s="14">
        <f t="shared" si="88"/>
        <v>6.76</v>
      </c>
    </row>
    <row r="47" spans="2:141" x14ac:dyDescent="0.15">
      <c r="G47" s="1" t="str">
        <f t="shared" si="78"/>
        <v>0.4-0.676</v>
      </c>
      <c r="H47" s="11">
        <f t="shared" si="89"/>
        <v>0.4</v>
      </c>
      <c r="I47" s="12">
        <f t="shared" si="90"/>
        <v>0.6763150851478027</v>
      </c>
      <c r="J47" s="12">
        <f t="shared" si="79"/>
        <v>38.586781512260053</v>
      </c>
      <c r="K47" s="12">
        <f t="shared" si="80"/>
        <v>2.6509144499177899</v>
      </c>
      <c r="L47" s="12">
        <f t="shared" si="81"/>
        <v>0.76551846590909089</v>
      </c>
      <c r="N47" s="14">
        <f t="shared" si="82"/>
        <v>38.75</v>
      </c>
      <c r="O47" s="14">
        <f t="shared" si="83"/>
        <v>48</v>
      </c>
      <c r="P47" s="14">
        <f t="shared" si="84"/>
        <v>4.0000000000000009</v>
      </c>
      <c r="Q47" s="14">
        <f t="shared" si="85"/>
        <v>2.2777777777777781</v>
      </c>
      <c r="S47" s="12">
        <f t="shared" si="91"/>
        <v>0.6763150851478027</v>
      </c>
      <c r="T47" s="14">
        <f t="shared" si="86"/>
        <v>38.75</v>
      </c>
      <c r="U47" s="14">
        <f t="shared" si="87"/>
        <v>-2.3437499999999997E-2</v>
      </c>
      <c r="V47" s="14">
        <f t="shared" si="88"/>
        <v>6.76</v>
      </c>
    </row>
    <row r="48" spans="2:141" x14ac:dyDescent="0.15">
      <c r="G48" s="1" t="str">
        <f t="shared" si="78"/>
        <v>0.4-0.774</v>
      </c>
      <c r="H48" s="11">
        <f t="shared" si="89"/>
        <v>0.4</v>
      </c>
      <c r="I48" s="12">
        <f t="shared" si="90"/>
        <v>0.77448985557248373</v>
      </c>
      <c r="J48" s="12">
        <f t="shared" si="79"/>
        <v>35.743441241681751</v>
      </c>
      <c r="K48" s="12">
        <f t="shared" si="80"/>
        <v>2.9221000944552662</v>
      </c>
      <c r="L48" s="12">
        <f t="shared" si="81"/>
        <v>0.76815518465909083</v>
      </c>
      <c r="N48" s="14">
        <f t="shared" si="82"/>
        <v>44.375</v>
      </c>
      <c r="O48" s="14">
        <f t="shared" si="83"/>
        <v>48</v>
      </c>
      <c r="P48" s="14">
        <f t="shared" si="84"/>
        <v>4.0000000000000009</v>
      </c>
      <c r="Q48" s="14">
        <f t="shared" si="85"/>
        <v>2.2777777777777781</v>
      </c>
      <c r="S48" s="12">
        <f t="shared" si="91"/>
        <v>0.77448985557248373</v>
      </c>
      <c r="T48" s="14">
        <f t="shared" si="86"/>
        <v>44.375</v>
      </c>
      <c r="U48" s="14">
        <f t="shared" si="87"/>
        <v>-2.3437499999999999E-4</v>
      </c>
      <c r="V48" s="14">
        <f t="shared" si="88"/>
        <v>6.76</v>
      </c>
    </row>
    <row r="49" spans="7:22" x14ac:dyDescent="0.15">
      <c r="G49" s="1" t="str">
        <f t="shared" si="78"/>
        <v>0.4-0.873</v>
      </c>
      <c r="H49" s="11">
        <f t="shared" si="89"/>
        <v>0.4</v>
      </c>
      <c r="I49" s="12">
        <f t="shared" si="90"/>
        <v>0.87266462599716477</v>
      </c>
      <c r="J49" s="12">
        <f t="shared" si="79"/>
        <v>32.56230478201784</v>
      </c>
      <c r="K49" s="12">
        <f t="shared" si="80"/>
        <v>3.1654053191567284</v>
      </c>
      <c r="L49" s="12">
        <f t="shared" si="81"/>
        <v>0.76647727272727273</v>
      </c>
      <c r="N49" s="14">
        <f t="shared" si="82"/>
        <v>50</v>
      </c>
      <c r="O49" s="14">
        <f t="shared" si="83"/>
        <v>48</v>
      </c>
      <c r="P49" s="14">
        <f t="shared" si="84"/>
        <v>4.0000000000000009</v>
      </c>
      <c r="Q49" s="14">
        <f t="shared" si="85"/>
        <v>2.2777777777777781</v>
      </c>
      <c r="S49" s="12">
        <f t="shared" si="91"/>
        <v>0.87266462599716477</v>
      </c>
      <c r="T49" s="14">
        <f t="shared" si="86"/>
        <v>50</v>
      </c>
      <c r="U49" s="14">
        <f t="shared" si="87"/>
        <v>-1.4999999999999999E-2</v>
      </c>
      <c r="V49" s="14">
        <f t="shared" si="88"/>
        <v>6.76</v>
      </c>
    </row>
    <row r="50" spans="7:22" x14ac:dyDescent="0.15">
      <c r="G50" s="1" t="str">
        <f t="shared" si="78"/>
        <v>0.4-0.971</v>
      </c>
      <c r="H50" s="11">
        <f t="shared" si="89"/>
        <v>0.4</v>
      </c>
      <c r="I50" s="12">
        <f t="shared" si="90"/>
        <v>0.9708393964218458</v>
      </c>
      <c r="J50" s="12">
        <f t="shared" si="79"/>
        <v>29.057770687717031</v>
      </c>
      <c r="K50" s="12">
        <f t="shared" si="80"/>
        <v>3.3796273406835908</v>
      </c>
      <c r="L50" s="12">
        <f t="shared" si="81"/>
        <v>0.76048473011363638</v>
      </c>
      <c r="N50" s="14">
        <f t="shared" si="82"/>
        <v>55.625</v>
      </c>
      <c r="O50" s="14">
        <f t="shared" si="83"/>
        <v>48</v>
      </c>
      <c r="P50" s="14">
        <f t="shared" si="84"/>
        <v>4.0000000000000009</v>
      </c>
      <c r="Q50" s="14">
        <f t="shared" si="85"/>
        <v>2.2777777777777781</v>
      </c>
      <c r="S50" s="12">
        <f t="shared" si="91"/>
        <v>0.9708393964218458</v>
      </c>
      <c r="T50" s="14">
        <f t="shared" si="86"/>
        <v>55.625</v>
      </c>
      <c r="U50" s="14">
        <f t="shared" si="87"/>
        <v>-6.7734374999999999E-2</v>
      </c>
      <c r="V50" s="14">
        <f t="shared" si="88"/>
        <v>6.76</v>
      </c>
    </row>
    <row r="51" spans="7:22" x14ac:dyDescent="0.15">
      <c r="G51" s="1" t="str">
        <f t="shared" si="78"/>
        <v>0.4-1.069</v>
      </c>
      <c r="H51" s="11">
        <f t="shared" si="89"/>
        <v>0.4</v>
      </c>
      <c r="I51" s="12">
        <f t="shared" si="90"/>
        <v>1.0690141668465269</v>
      </c>
      <c r="J51" s="12">
        <f t="shared" si="79"/>
        <v>25.242955711443457</v>
      </c>
      <c r="K51" s="12">
        <f t="shared" si="80"/>
        <v>3.5636252288517856</v>
      </c>
      <c r="L51" s="12">
        <f t="shared" si="81"/>
        <v>0.75017755681818177</v>
      </c>
      <c r="N51" s="14">
        <f t="shared" si="82"/>
        <v>61.250000000000007</v>
      </c>
      <c r="O51" s="14">
        <f t="shared" si="83"/>
        <v>48</v>
      </c>
      <c r="P51" s="14">
        <f t="shared" si="84"/>
        <v>4.0000000000000009</v>
      </c>
      <c r="Q51" s="14">
        <f t="shared" si="85"/>
        <v>2.2777777777777781</v>
      </c>
      <c r="S51" s="12">
        <f t="shared" si="91"/>
        <v>1.0690141668465269</v>
      </c>
      <c r="T51" s="14">
        <f t="shared" si="86"/>
        <v>61.250000000000007</v>
      </c>
      <c r="U51" s="14">
        <f t="shared" si="87"/>
        <v>-0.15843750000000012</v>
      </c>
      <c r="V51" s="14">
        <f t="shared" si="88"/>
        <v>6.76</v>
      </c>
    </row>
    <row r="52" spans="7:22" x14ac:dyDescent="0.15">
      <c r="I52" s="8"/>
      <c r="J52" s="8"/>
      <c r="K52" s="8"/>
      <c r="L52" s="8"/>
      <c r="N52" s="14"/>
      <c r="O52" s="14"/>
      <c r="P52" s="14"/>
      <c r="Q52" s="14"/>
      <c r="S52" s="14"/>
      <c r="T52" s="14"/>
      <c r="U52" s="14"/>
      <c r="V52" s="14"/>
    </row>
    <row r="53" spans="7:22" x14ac:dyDescent="0.15">
      <c r="G53" s="1" t="str">
        <f t="shared" ref="G53:G63" si="92">TEXT(ROUND(H53,1),"0.0")&amp;"-"&amp;TEXT(ROUND(I53,3),"0.000")</f>
        <v>0.5-0.087</v>
      </c>
      <c r="H53" s="1">
        <f>H51+$D$6</f>
        <v>0.5</v>
      </c>
      <c r="I53" s="8">
        <f>RADIANS($D$8)</f>
        <v>8.7266462599716474E-2</v>
      </c>
      <c r="J53" s="8">
        <f t="shared" ref="J53:J63" si="93">O53*(COS(I53))^(2/Q53)</f>
        <v>62.33136450599072</v>
      </c>
      <c r="K53" s="8">
        <f t="shared" ref="K53:K63" si="94">P53*(SIN(I53))^(2/Q53)</f>
        <v>1.1089416232070608</v>
      </c>
      <c r="L53" s="12">
        <f t="shared" ref="L53:L63" si="95">$D$37*(V53+U53)</f>
        <v>0.70909090909090899</v>
      </c>
      <c r="N53" s="14">
        <f t="shared" ref="N53:N63" si="96">DEGREES(I53)</f>
        <v>5</v>
      </c>
      <c r="O53" s="14">
        <f t="shared" ref="O53:O63" si="97">($D$12)+($D$13*H53^1)+($D$14*H53^2)+($D$15*H53^3)+($D$16*H53^4)</f>
        <v>62.5</v>
      </c>
      <c r="P53" s="14">
        <f t="shared" ref="P53:P63" si="98">($D$18)+($D$19*H53^1)+($D$20*H53^2)+($D$21*H53^3)+($D$22*H53^4)</f>
        <v>6.25</v>
      </c>
      <c r="Q53" s="14">
        <f t="shared" ref="Q53:Q63" si="99">$D$24+H53*($D$25-$D$24)/($D$27-$D$26)</f>
        <v>2.8222222222222224</v>
      </c>
      <c r="S53" s="12">
        <f>RADIANS($D$8)</f>
        <v>8.7266462599716474E-2</v>
      </c>
      <c r="T53" s="14">
        <f t="shared" ref="T53:T63" si="100">DEGREES(S53)</f>
        <v>5</v>
      </c>
      <c r="U53" s="14">
        <f t="shared" ref="U53:U63" si="101">($D$29)+($D$30)*(T53-$D$31)^2</f>
        <v>-0.96</v>
      </c>
      <c r="V53" s="14">
        <f t="shared" ref="V53:V63" si="102">($D$33)+$D$34*(H53-$D$35)^2</f>
        <v>7.1999999999999993</v>
      </c>
    </row>
    <row r="54" spans="7:22" x14ac:dyDescent="0.15">
      <c r="G54" s="1" t="str">
        <f t="shared" si="92"/>
        <v>0.5-0.185</v>
      </c>
      <c r="H54" s="1">
        <f t="shared" ref="H54:H63" si="103">H53</f>
        <v>0.5</v>
      </c>
      <c r="I54" s="8">
        <f t="shared" ref="I54:I63" si="104">I53+RADIANS($D$9)</f>
        <v>0.18544123302439752</v>
      </c>
      <c r="J54" s="8">
        <f t="shared" si="93"/>
        <v>61.738713954426245</v>
      </c>
      <c r="K54" s="8">
        <f t="shared" si="94"/>
        <v>1.8859062167460472</v>
      </c>
      <c r="L54" s="12">
        <f t="shared" si="95"/>
        <v>0.73761541193181812</v>
      </c>
      <c r="N54" s="14">
        <f t="shared" si="96"/>
        <v>10.625</v>
      </c>
      <c r="O54" s="14">
        <f t="shared" si="97"/>
        <v>62.5</v>
      </c>
      <c r="P54" s="14">
        <f t="shared" si="98"/>
        <v>6.25</v>
      </c>
      <c r="Q54" s="14">
        <f t="shared" si="99"/>
        <v>2.8222222222222224</v>
      </c>
      <c r="S54" s="12">
        <f t="shared" ref="S54:S63" si="105">S53+RADIANS($D$9)</f>
        <v>0.18544123302439752</v>
      </c>
      <c r="T54" s="14">
        <f t="shared" si="100"/>
        <v>10.625</v>
      </c>
      <c r="U54" s="14">
        <f t="shared" si="101"/>
        <v>-0.70898437499999989</v>
      </c>
      <c r="V54" s="14">
        <f t="shared" si="102"/>
        <v>7.1999999999999993</v>
      </c>
    </row>
    <row r="55" spans="7:22" x14ac:dyDescent="0.15">
      <c r="G55" s="1" t="str">
        <f t="shared" si="92"/>
        <v>0.5-0.284</v>
      </c>
      <c r="H55" s="1">
        <f t="shared" si="103"/>
        <v>0.5</v>
      </c>
      <c r="I55" s="8">
        <f t="shared" si="104"/>
        <v>0.28361600344907856</v>
      </c>
      <c r="J55" s="8">
        <f t="shared" si="93"/>
        <v>60.720076031376998</v>
      </c>
      <c r="K55" s="8">
        <f t="shared" si="94"/>
        <v>2.5346280929784455</v>
      </c>
      <c r="L55" s="12">
        <f t="shared" si="95"/>
        <v>0.76182528409090899</v>
      </c>
      <c r="N55" s="14">
        <f t="shared" si="96"/>
        <v>16.25</v>
      </c>
      <c r="O55" s="14">
        <f t="shared" si="97"/>
        <v>62.5</v>
      </c>
      <c r="P55" s="14">
        <f t="shared" si="98"/>
        <v>6.25</v>
      </c>
      <c r="Q55" s="14">
        <f t="shared" si="99"/>
        <v>2.8222222222222224</v>
      </c>
      <c r="S55" s="12">
        <f t="shared" si="105"/>
        <v>0.28361600344907856</v>
      </c>
      <c r="T55" s="14">
        <f t="shared" si="100"/>
        <v>16.25</v>
      </c>
      <c r="U55" s="14">
        <f t="shared" si="101"/>
        <v>-0.49593749999999998</v>
      </c>
      <c r="V55" s="14">
        <f t="shared" si="102"/>
        <v>7.1999999999999993</v>
      </c>
    </row>
    <row r="56" spans="7:22" x14ac:dyDescent="0.15">
      <c r="G56" s="1" t="str">
        <f t="shared" si="92"/>
        <v>0.5-0.382</v>
      </c>
      <c r="H56" s="1">
        <f t="shared" si="103"/>
        <v>0.5</v>
      </c>
      <c r="I56" s="8">
        <f t="shared" si="104"/>
        <v>0.38179077387375959</v>
      </c>
      <c r="J56" s="8">
        <f t="shared" si="93"/>
        <v>59.276446323978242</v>
      </c>
      <c r="K56" s="8">
        <f t="shared" si="94"/>
        <v>3.1047186106871205</v>
      </c>
      <c r="L56" s="12">
        <f t="shared" si="95"/>
        <v>0.78172052556818172</v>
      </c>
      <c r="N56" s="14">
        <f t="shared" si="96"/>
        <v>21.875</v>
      </c>
      <c r="O56" s="14">
        <f t="shared" si="97"/>
        <v>62.5</v>
      </c>
      <c r="P56" s="14">
        <f t="shared" si="98"/>
        <v>6.25</v>
      </c>
      <c r="Q56" s="14">
        <f t="shared" si="99"/>
        <v>2.8222222222222224</v>
      </c>
      <c r="S56" s="12">
        <f t="shared" si="105"/>
        <v>0.38179077387375959</v>
      </c>
      <c r="T56" s="14">
        <f t="shared" si="100"/>
        <v>21.875</v>
      </c>
      <c r="U56" s="14">
        <f t="shared" si="101"/>
        <v>-0.32085937499999995</v>
      </c>
      <c r="V56" s="14">
        <f t="shared" si="102"/>
        <v>7.1999999999999993</v>
      </c>
    </row>
    <row r="57" spans="7:22" x14ac:dyDescent="0.15">
      <c r="G57" s="1" t="str">
        <f t="shared" si="92"/>
        <v>0.5-0.480</v>
      </c>
      <c r="H57" s="1">
        <f t="shared" si="103"/>
        <v>0.5</v>
      </c>
      <c r="I57" s="8">
        <f t="shared" si="104"/>
        <v>0.47996554429844063</v>
      </c>
      <c r="J57" s="8">
        <f t="shared" si="93"/>
        <v>57.408903869725279</v>
      </c>
      <c r="K57" s="8">
        <f t="shared" si="94"/>
        <v>3.614574779937457</v>
      </c>
      <c r="L57" s="12">
        <f t="shared" si="95"/>
        <v>0.79730113636363631</v>
      </c>
      <c r="N57" s="14">
        <f t="shared" si="96"/>
        <v>27.5</v>
      </c>
      <c r="O57" s="14">
        <f t="shared" si="97"/>
        <v>62.5</v>
      </c>
      <c r="P57" s="14">
        <f t="shared" si="98"/>
        <v>6.25</v>
      </c>
      <c r="Q57" s="14">
        <f t="shared" si="99"/>
        <v>2.8222222222222224</v>
      </c>
      <c r="S57" s="12">
        <f t="shared" si="105"/>
        <v>0.47996554429844063</v>
      </c>
      <c r="T57" s="14">
        <f t="shared" si="100"/>
        <v>27.5</v>
      </c>
      <c r="U57" s="14">
        <f t="shared" si="101"/>
        <v>-0.18375</v>
      </c>
      <c r="V57" s="14">
        <f t="shared" si="102"/>
        <v>7.1999999999999993</v>
      </c>
    </row>
    <row r="58" spans="7:22" x14ac:dyDescent="0.15">
      <c r="G58" s="1" t="str">
        <f t="shared" si="92"/>
        <v>0.5-0.578</v>
      </c>
      <c r="H58" s="1">
        <f t="shared" si="103"/>
        <v>0.5</v>
      </c>
      <c r="I58" s="8">
        <f t="shared" si="104"/>
        <v>0.57814031472312166</v>
      </c>
      <c r="J58" s="8">
        <f t="shared" si="93"/>
        <v>55.118210410582591</v>
      </c>
      <c r="K58" s="8">
        <f t="shared" si="94"/>
        <v>4.072883159758856</v>
      </c>
      <c r="L58" s="12">
        <f t="shared" si="95"/>
        <v>0.80856711647727253</v>
      </c>
      <c r="N58" s="14">
        <f t="shared" si="96"/>
        <v>33.125</v>
      </c>
      <c r="O58" s="14">
        <f t="shared" si="97"/>
        <v>62.5</v>
      </c>
      <c r="P58" s="14">
        <f t="shared" si="98"/>
        <v>6.25</v>
      </c>
      <c r="Q58" s="14">
        <f t="shared" si="99"/>
        <v>2.8222222222222224</v>
      </c>
      <c r="S58" s="12">
        <f t="shared" si="105"/>
        <v>0.57814031472312166</v>
      </c>
      <c r="T58" s="14">
        <f t="shared" si="100"/>
        <v>33.125</v>
      </c>
      <c r="U58" s="14">
        <f t="shared" si="101"/>
        <v>-8.4609374999999987E-2</v>
      </c>
      <c r="V58" s="14">
        <f t="shared" si="102"/>
        <v>7.1999999999999993</v>
      </c>
    </row>
    <row r="59" spans="7:22" x14ac:dyDescent="0.15">
      <c r="G59" s="1" t="str">
        <f t="shared" si="92"/>
        <v>0.5-0.676</v>
      </c>
      <c r="H59" s="1">
        <f t="shared" si="103"/>
        <v>0.5</v>
      </c>
      <c r="I59" s="8">
        <f t="shared" si="104"/>
        <v>0.6763150851478027</v>
      </c>
      <c r="J59" s="8">
        <f t="shared" si="93"/>
        <v>52.404193574714846</v>
      </c>
      <c r="K59" s="8">
        <f t="shared" si="94"/>
        <v>4.4841741361941967</v>
      </c>
      <c r="L59" s="12">
        <f t="shared" si="95"/>
        <v>0.81551846590909083</v>
      </c>
      <c r="N59" s="14">
        <f t="shared" si="96"/>
        <v>38.75</v>
      </c>
      <c r="O59" s="14">
        <f t="shared" si="97"/>
        <v>62.5</v>
      </c>
      <c r="P59" s="14">
        <f t="shared" si="98"/>
        <v>6.25</v>
      </c>
      <c r="Q59" s="14">
        <f t="shared" si="99"/>
        <v>2.8222222222222224</v>
      </c>
      <c r="S59" s="12">
        <f t="shared" si="105"/>
        <v>0.6763150851478027</v>
      </c>
      <c r="T59" s="14">
        <f t="shared" si="100"/>
        <v>38.75</v>
      </c>
      <c r="U59" s="14">
        <f t="shared" si="101"/>
        <v>-2.3437499999999997E-2</v>
      </c>
      <c r="V59" s="14">
        <f t="shared" si="102"/>
        <v>7.1999999999999993</v>
      </c>
    </row>
    <row r="60" spans="7:22" x14ac:dyDescent="0.15">
      <c r="G60" s="1" t="str">
        <f t="shared" si="92"/>
        <v>0.5-0.774</v>
      </c>
      <c r="H60" s="1">
        <f t="shared" si="103"/>
        <v>0.5</v>
      </c>
      <c r="I60" s="8">
        <f t="shared" si="104"/>
        <v>0.77448985557248373</v>
      </c>
      <c r="J60" s="8">
        <f t="shared" si="93"/>
        <v>49.264798718742739</v>
      </c>
      <c r="K60" s="8">
        <f t="shared" si="94"/>
        <v>4.8508933832794696</v>
      </c>
      <c r="L60" s="12">
        <f t="shared" si="95"/>
        <v>0.81815518465909087</v>
      </c>
      <c r="N60" s="14">
        <f t="shared" si="96"/>
        <v>44.375</v>
      </c>
      <c r="O60" s="14">
        <f t="shared" si="97"/>
        <v>62.5</v>
      </c>
      <c r="P60" s="14">
        <f t="shared" si="98"/>
        <v>6.25</v>
      </c>
      <c r="Q60" s="14">
        <f t="shared" si="99"/>
        <v>2.8222222222222224</v>
      </c>
      <c r="S60" s="12">
        <f t="shared" si="105"/>
        <v>0.77448985557248373</v>
      </c>
      <c r="T60" s="14">
        <f t="shared" si="100"/>
        <v>44.375</v>
      </c>
      <c r="U60" s="14">
        <f t="shared" si="101"/>
        <v>-2.3437499999999999E-4</v>
      </c>
      <c r="V60" s="14">
        <f t="shared" si="102"/>
        <v>7.1999999999999993</v>
      </c>
    </row>
    <row r="61" spans="7:22" x14ac:dyDescent="0.15">
      <c r="G61" s="1" t="str">
        <f t="shared" si="92"/>
        <v>0.5-0.873</v>
      </c>
      <c r="H61" s="1">
        <f t="shared" si="103"/>
        <v>0.5</v>
      </c>
      <c r="I61" s="8">
        <f t="shared" si="104"/>
        <v>0.87266462599716477</v>
      </c>
      <c r="J61" s="8">
        <f t="shared" si="93"/>
        <v>45.694597642836506</v>
      </c>
      <c r="K61" s="8">
        <f t="shared" si="94"/>
        <v>5.1743436567262791</v>
      </c>
      <c r="L61" s="12">
        <f t="shared" si="95"/>
        <v>0.81647727272727266</v>
      </c>
      <c r="N61" s="14">
        <f t="shared" si="96"/>
        <v>50</v>
      </c>
      <c r="O61" s="14">
        <f t="shared" si="97"/>
        <v>62.5</v>
      </c>
      <c r="P61" s="14">
        <f t="shared" si="98"/>
        <v>6.25</v>
      </c>
      <c r="Q61" s="14">
        <f t="shared" si="99"/>
        <v>2.8222222222222224</v>
      </c>
      <c r="S61" s="12">
        <f t="shared" si="105"/>
        <v>0.87266462599716477</v>
      </c>
      <c r="T61" s="14">
        <f t="shared" si="100"/>
        <v>50</v>
      </c>
      <c r="U61" s="14">
        <f t="shared" si="101"/>
        <v>-1.4999999999999999E-2</v>
      </c>
      <c r="V61" s="14">
        <f t="shared" si="102"/>
        <v>7.1999999999999993</v>
      </c>
    </row>
    <row r="62" spans="7:22" x14ac:dyDescent="0.15">
      <c r="G62" s="1" t="str">
        <f t="shared" si="92"/>
        <v>0.5-0.971</v>
      </c>
      <c r="H62" s="1">
        <f t="shared" si="103"/>
        <v>0.5</v>
      </c>
      <c r="I62" s="8">
        <f t="shared" si="104"/>
        <v>0.9708393964218458</v>
      </c>
      <c r="J62" s="8">
        <f t="shared" si="93"/>
        <v>41.682343523386656</v>
      </c>
      <c r="K62" s="8">
        <f t="shared" si="94"/>
        <v>5.4551713744413437</v>
      </c>
      <c r="L62" s="12">
        <f t="shared" si="95"/>
        <v>0.81048473011363631</v>
      </c>
      <c r="N62" s="14">
        <f t="shared" si="96"/>
        <v>55.625</v>
      </c>
      <c r="O62" s="14">
        <f t="shared" si="97"/>
        <v>62.5</v>
      </c>
      <c r="P62" s="14">
        <f t="shared" si="98"/>
        <v>6.25</v>
      </c>
      <c r="Q62" s="14">
        <f t="shared" si="99"/>
        <v>2.8222222222222224</v>
      </c>
      <c r="S62" s="12">
        <f t="shared" si="105"/>
        <v>0.9708393964218458</v>
      </c>
      <c r="T62" s="14">
        <f t="shared" si="100"/>
        <v>55.625</v>
      </c>
      <c r="U62" s="14">
        <f t="shared" si="101"/>
        <v>-6.7734374999999999E-2</v>
      </c>
      <c r="V62" s="14">
        <f t="shared" si="102"/>
        <v>7.1999999999999993</v>
      </c>
    </row>
    <row r="63" spans="7:22" x14ac:dyDescent="0.15">
      <c r="G63" s="1" t="str">
        <f t="shared" si="92"/>
        <v>0.5-1.069</v>
      </c>
      <c r="H63" s="1">
        <f t="shared" si="103"/>
        <v>0.5</v>
      </c>
      <c r="I63" s="8">
        <f t="shared" si="104"/>
        <v>1.0690141668465269</v>
      </c>
      <c r="J63" s="8">
        <f t="shared" si="93"/>
        <v>37.206713521716452</v>
      </c>
      <c r="K63" s="8">
        <f t="shared" si="94"/>
        <v>5.6936415633910284</v>
      </c>
      <c r="L63" s="12">
        <f t="shared" si="95"/>
        <v>0.8001775568181817</v>
      </c>
      <c r="N63" s="14">
        <f t="shared" si="96"/>
        <v>61.250000000000007</v>
      </c>
      <c r="O63" s="14">
        <f t="shared" si="97"/>
        <v>62.5</v>
      </c>
      <c r="P63" s="14">
        <f t="shared" si="98"/>
        <v>6.25</v>
      </c>
      <c r="Q63" s="14">
        <f t="shared" si="99"/>
        <v>2.8222222222222224</v>
      </c>
      <c r="S63" s="12">
        <f t="shared" si="105"/>
        <v>1.0690141668465269</v>
      </c>
      <c r="T63" s="14">
        <f t="shared" si="100"/>
        <v>61.250000000000007</v>
      </c>
      <c r="U63" s="14">
        <f t="shared" si="101"/>
        <v>-0.15843750000000012</v>
      </c>
      <c r="V63" s="14">
        <f t="shared" si="102"/>
        <v>7.1999999999999993</v>
      </c>
    </row>
    <row r="64" spans="7:22" x14ac:dyDescent="0.15">
      <c r="I64" s="8"/>
      <c r="J64" s="8"/>
      <c r="K64" s="8"/>
      <c r="L64" s="8"/>
      <c r="N64" s="14"/>
      <c r="O64" s="14"/>
      <c r="P64" s="14"/>
      <c r="Q64" s="14"/>
      <c r="S64" s="14"/>
      <c r="T64" s="14"/>
      <c r="U64" s="14"/>
      <c r="V64" s="14"/>
    </row>
    <row r="65" spans="7:22" x14ac:dyDescent="0.15">
      <c r="G65" s="1" t="str">
        <f t="shared" ref="G65:G75" si="106">TEXT(ROUND(H65,1),"0.0")&amp;"-"&amp;TEXT(ROUND(I65,3),"0.000")</f>
        <v>0.6-0.087</v>
      </c>
      <c r="H65" s="1">
        <f>H63+$D$6</f>
        <v>0.6</v>
      </c>
      <c r="I65" s="8">
        <f>RADIANS($D$8)</f>
        <v>8.7266462599716474E-2</v>
      </c>
      <c r="J65" s="8">
        <f t="shared" ref="J65:J75" si="107">O65*(COS(I65))^(2/Q65)</f>
        <v>77.823538689214246</v>
      </c>
      <c r="K65" s="8">
        <f t="shared" ref="K65:K75" si="108">P65*(SIN(I65))^(2/Q65)</f>
        <v>2.1121044212914364</v>
      </c>
      <c r="L65" s="12">
        <f t="shared" ref="L65:L75" si="109">$D$37*(V65+U65)</f>
        <v>0.74999999999999989</v>
      </c>
      <c r="N65" s="14">
        <f t="shared" ref="N65:N75" si="110">DEGREES(I65)</f>
        <v>5</v>
      </c>
      <c r="O65" s="14">
        <f t="shared" ref="O65:O75" si="111">($D$12)+($D$13*H65^1)+($D$14*H65^2)+($D$15*H65^3)+($D$16*H65^4)</f>
        <v>78</v>
      </c>
      <c r="P65" s="14">
        <f t="shared" ref="P65:P75" si="112">($D$18)+($D$19*H65^1)+($D$20*H65^2)+($D$21*H65^3)+($D$22*H65^4)</f>
        <v>9</v>
      </c>
      <c r="Q65" s="14">
        <f t="shared" ref="Q65:Q75" si="113">$D$24+H65*($D$25-$D$24)/($D$27-$D$26)</f>
        <v>3.3666666666666667</v>
      </c>
      <c r="S65" s="12">
        <f>RADIANS($D$8)</f>
        <v>8.7266462599716474E-2</v>
      </c>
      <c r="T65" s="14">
        <f t="shared" ref="T65:T75" si="114">DEGREES(S65)</f>
        <v>5</v>
      </c>
      <c r="U65" s="14">
        <f t="shared" ref="U65:U75" si="115">($D$29)+($D$30)*(T65-$D$31)^2</f>
        <v>-0.96</v>
      </c>
      <c r="V65" s="14">
        <f t="shared" ref="V65:V75" si="116">($D$33)+$D$34*(H65-$D$35)^2</f>
        <v>7.5599999999999987</v>
      </c>
    </row>
    <row r="66" spans="7:22" x14ac:dyDescent="0.15">
      <c r="G66" s="1" t="str">
        <f t="shared" si="106"/>
        <v>0.6-0.185</v>
      </c>
      <c r="H66" s="1">
        <f t="shared" ref="H66:H75" si="117">H65</f>
        <v>0.6</v>
      </c>
      <c r="I66" s="8">
        <f t="shared" ref="I66:I75" si="118">I65+RADIANS($D$9)</f>
        <v>0.18544123302439752</v>
      </c>
      <c r="J66" s="8">
        <f t="shared" si="107"/>
        <v>77.202770984009035</v>
      </c>
      <c r="K66" s="8">
        <f t="shared" si="108"/>
        <v>3.2963490981692343</v>
      </c>
      <c r="L66" s="12">
        <f t="shared" si="109"/>
        <v>0.77852450284090891</v>
      </c>
      <c r="N66" s="14">
        <f t="shared" si="110"/>
        <v>10.625</v>
      </c>
      <c r="O66" s="14">
        <f t="shared" si="111"/>
        <v>78</v>
      </c>
      <c r="P66" s="14">
        <f t="shared" si="112"/>
        <v>9</v>
      </c>
      <c r="Q66" s="14">
        <f t="shared" si="113"/>
        <v>3.3666666666666667</v>
      </c>
      <c r="S66" s="12">
        <f t="shared" ref="S66:S75" si="119">S65+RADIANS($D$9)</f>
        <v>0.18544123302439752</v>
      </c>
      <c r="T66" s="14">
        <f t="shared" si="114"/>
        <v>10.625</v>
      </c>
      <c r="U66" s="14">
        <f t="shared" si="115"/>
        <v>-0.70898437499999989</v>
      </c>
      <c r="V66" s="14">
        <f t="shared" si="116"/>
        <v>7.5599999999999987</v>
      </c>
    </row>
    <row r="67" spans="7:22" x14ac:dyDescent="0.15">
      <c r="G67" s="1" t="str">
        <f t="shared" si="106"/>
        <v>0.6-0.284</v>
      </c>
      <c r="H67" s="1">
        <f t="shared" si="117"/>
        <v>0.6</v>
      </c>
      <c r="I67" s="8">
        <f t="shared" si="118"/>
        <v>0.28361600344907856</v>
      </c>
      <c r="J67" s="8">
        <f t="shared" si="107"/>
        <v>76.13354631260718</v>
      </c>
      <c r="K67" s="8">
        <f t="shared" si="108"/>
        <v>4.2234167741631197</v>
      </c>
      <c r="L67" s="12">
        <f t="shared" si="109"/>
        <v>0.80273437499999978</v>
      </c>
      <c r="N67" s="14">
        <f t="shared" si="110"/>
        <v>16.25</v>
      </c>
      <c r="O67" s="14">
        <f t="shared" si="111"/>
        <v>78</v>
      </c>
      <c r="P67" s="14">
        <f t="shared" si="112"/>
        <v>9</v>
      </c>
      <c r="Q67" s="14">
        <f t="shared" si="113"/>
        <v>3.3666666666666667</v>
      </c>
      <c r="S67" s="12">
        <f t="shared" si="119"/>
        <v>0.28361600344907856</v>
      </c>
      <c r="T67" s="14">
        <f t="shared" si="114"/>
        <v>16.25</v>
      </c>
      <c r="U67" s="14">
        <f t="shared" si="115"/>
        <v>-0.49593749999999998</v>
      </c>
      <c r="V67" s="14">
        <f t="shared" si="116"/>
        <v>7.5599999999999987</v>
      </c>
    </row>
    <row r="68" spans="7:22" x14ac:dyDescent="0.15">
      <c r="G68" s="1" t="str">
        <f t="shared" si="106"/>
        <v>0.6-0.382</v>
      </c>
      <c r="H68" s="1">
        <f t="shared" si="117"/>
        <v>0.6</v>
      </c>
      <c r="I68" s="8">
        <f t="shared" si="118"/>
        <v>0.38179077387375959</v>
      </c>
      <c r="J68" s="8">
        <f t="shared" si="107"/>
        <v>74.613235039044397</v>
      </c>
      <c r="K68" s="8">
        <f t="shared" si="108"/>
        <v>5.0063758718770837</v>
      </c>
      <c r="L68" s="12">
        <f t="shared" si="109"/>
        <v>0.82262961647727262</v>
      </c>
      <c r="N68" s="14">
        <f t="shared" si="110"/>
        <v>21.875</v>
      </c>
      <c r="O68" s="14">
        <f t="shared" si="111"/>
        <v>78</v>
      </c>
      <c r="P68" s="14">
        <f t="shared" si="112"/>
        <v>9</v>
      </c>
      <c r="Q68" s="14">
        <f t="shared" si="113"/>
        <v>3.3666666666666667</v>
      </c>
      <c r="S68" s="12">
        <f t="shared" si="119"/>
        <v>0.38179077387375959</v>
      </c>
      <c r="T68" s="14">
        <f t="shared" si="114"/>
        <v>21.875</v>
      </c>
      <c r="U68" s="14">
        <f t="shared" si="115"/>
        <v>-0.32085937499999995</v>
      </c>
      <c r="V68" s="14">
        <f t="shared" si="116"/>
        <v>7.5599999999999987</v>
      </c>
    </row>
    <row r="69" spans="7:22" x14ac:dyDescent="0.15">
      <c r="G69" s="1" t="str">
        <f t="shared" si="106"/>
        <v>0.6-0.480</v>
      </c>
      <c r="H69" s="1">
        <f t="shared" si="117"/>
        <v>0.6</v>
      </c>
      <c r="I69" s="8">
        <f t="shared" si="118"/>
        <v>0.47996554429844063</v>
      </c>
      <c r="J69" s="8">
        <f t="shared" si="107"/>
        <v>72.637567193328735</v>
      </c>
      <c r="K69" s="8">
        <f t="shared" si="108"/>
        <v>5.6869511719020585</v>
      </c>
      <c r="L69" s="12">
        <f t="shared" si="109"/>
        <v>0.83821022727272709</v>
      </c>
      <c r="N69" s="14">
        <f t="shared" si="110"/>
        <v>27.5</v>
      </c>
      <c r="O69" s="14">
        <f t="shared" si="111"/>
        <v>78</v>
      </c>
      <c r="P69" s="14">
        <f t="shared" si="112"/>
        <v>9</v>
      </c>
      <c r="Q69" s="14">
        <f t="shared" si="113"/>
        <v>3.3666666666666667</v>
      </c>
      <c r="S69" s="12">
        <f t="shared" si="119"/>
        <v>0.47996554429844063</v>
      </c>
      <c r="T69" s="14">
        <f t="shared" si="114"/>
        <v>27.5</v>
      </c>
      <c r="U69" s="14">
        <f t="shared" si="115"/>
        <v>-0.18375</v>
      </c>
      <c r="V69" s="14">
        <f t="shared" si="116"/>
        <v>7.5599999999999987</v>
      </c>
    </row>
    <row r="70" spans="7:22" x14ac:dyDescent="0.15">
      <c r="G70" s="1" t="str">
        <f t="shared" si="106"/>
        <v>0.6-0.578</v>
      </c>
      <c r="H70" s="1">
        <f t="shared" si="117"/>
        <v>0.6</v>
      </c>
      <c r="I70" s="8">
        <f t="shared" si="118"/>
        <v>0.57814031472312166</v>
      </c>
      <c r="J70" s="8">
        <f t="shared" si="107"/>
        <v>70.19997479854176</v>
      </c>
      <c r="K70" s="8">
        <f t="shared" si="108"/>
        <v>6.2855039610421271</v>
      </c>
      <c r="L70" s="12">
        <f t="shared" si="109"/>
        <v>0.84947620738636342</v>
      </c>
      <c r="N70" s="14">
        <f t="shared" si="110"/>
        <v>33.125</v>
      </c>
      <c r="O70" s="14">
        <f t="shared" si="111"/>
        <v>78</v>
      </c>
      <c r="P70" s="14">
        <f t="shared" si="112"/>
        <v>9</v>
      </c>
      <c r="Q70" s="14">
        <f t="shared" si="113"/>
        <v>3.3666666666666667</v>
      </c>
      <c r="S70" s="12">
        <f t="shared" si="119"/>
        <v>0.57814031472312166</v>
      </c>
      <c r="T70" s="14">
        <f t="shared" si="114"/>
        <v>33.125</v>
      </c>
      <c r="U70" s="14">
        <f t="shared" si="115"/>
        <v>-8.4609374999999987E-2</v>
      </c>
      <c r="V70" s="14">
        <f t="shared" si="116"/>
        <v>7.5599999999999987</v>
      </c>
    </row>
    <row r="71" spans="7:22" x14ac:dyDescent="0.15">
      <c r="G71" s="1" t="str">
        <f t="shared" si="106"/>
        <v>0.6-0.676</v>
      </c>
      <c r="H71" s="1">
        <f t="shared" si="117"/>
        <v>0.6</v>
      </c>
      <c r="I71" s="8">
        <f t="shared" si="118"/>
        <v>0.6763150851478027</v>
      </c>
      <c r="J71" s="8">
        <f t="shared" si="107"/>
        <v>67.290564976222555</v>
      </c>
      <c r="K71" s="8">
        <f t="shared" si="108"/>
        <v>6.8134023650146123</v>
      </c>
      <c r="L71" s="12">
        <f t="shared" si="109"/>
        <v>0.85642755681818161</v>
      </c>
      <c r="N71" s="14">
        <f t="shared" si="110"/>
        <v>38.75</v>
      </c>
      <c r="O71" s="14">
        <f t="shared" si="111"/>
        <v>78</v>
      </c>
      <c r="P71" s="14">
        <f t="shared" si="112"/>
        <v>9</v>
      </c>
      <c r="Q71" s="14">
        <f t="shared" si="113"/>
        <v>3.3666666666666667</v>
      </c>
      <c r="S71" s="12">
        <f t="shared" si="119"/>
        <v>0.6763150851478027</v>
      </c>
      <c r="T71" s="14">
        <f t="shared" si="114"/>
        <v>38.75</v>
      </c>
      <c r="U71" s="14">
        <f t="shared" si="115"/>
        <v>-2.3437499999999997E-2</v>
      </c>
      <c r="V71" s="14">
        <f t="shared" si="116"/>
        <v>7.5599999999999987</v>
      </c>
    </row>
    <row r="72" spans="7:22" x14ac:dyDescent="0.15">
      <c r="G72" s="1" t="str">
        <f t="shared" si="106"/>
        <v>0.6-0.774</v>
      </c>
      <c r="H72" s="1">
        <f t="shared" si="117"/>
        <v>0.6</v>
      </c>
      <c r="I72" s="8">
        <f t="shared" si="118"/>
        <v>0.77448985557248373</v>
      </c>
      <c r="J72" s="8">
        <f t="shared" si="107"/>
        <v>63.894515551143613</v>
      </c>
      <c r="K72" s="8">
        <f t="shared" si="108"/>
        <v>7.2775035595760311</v>
      </c>
      <c r="L72" s="12">
        <f t="shared" si="109"/>
        <v>0.85906427556818166</v>
      </c>
      <c r="N72" s="14">
        <f t="shared" si="110"/>
        <v>44.375</v>
      </c>
      <c r="O72" s="14">
        <f t="shared" si="111"/>
        <v>78</v>
      </c>
      <c r="P72" s="14">
        <f t="shared" si="112"/>
        <v>9</v>
      </c>
      <c r="Q72" s="14">
        <f t="shared" si="113"/>
        <v>3.3666666666666667</v>
      </c>
      <c r="S72" s="12">
        <f t="shared" si="119"/>
        <v>0.77448985557248373</v>
      </c>
      <c r="T72" s="14">
        <f t="shared" si="114"/>
        <v>44.375</v>
      </c>
      <c r="U72" s="14">
        <f t="shared" si="115"/>
        <v>-2.3437499999999999E-4</v>
      </c>
      <c r="V72" s="14">
        <f t="shared" si="116"/>
        <v>7.5599999999999987</v>
      </c>
    </row>
    <row r="73" spans="7:22" x14ac:dyDescent="0.15">
      <c r="G73" s="1" t="str">
        <f t="shared" si="106"/>
        <v>0.6-0.873</v>
      </c>
      <c r="H73" s="1">
        <f t="shared" si="117"/>
        <v>0.6</v>
      </c>
      <c r="I73" s="8">
        <f t="shared" si="118"/>
        <v>0.87266462599716477</v>
      </c>
      <c r="J73" s="8">
        <f t="shared" si="107"/>
        <v>59.989507131995914</v>
      </c>
      <c r="K73" s="8">
        <f t="shared" si="108"/>
        <v>7.682144812194327</v>
      </c>
      <c r="L73" s="12">
        <f t="shared" si="109"/>
        <v>0.85738636363636345</v>
      </c>
      <c r="N73" s="14">
        <f t="shared" si="110"/>
        <v>50</v>
      </c>
      <c r="O73" s="14">
        <f t="shared" si="111"/>
        <v>78</v>
      </c>
      <c r="P73" s="14">
        <f t="shared" si="112"/>
        <v>9</v>
      </c>
      <c r="Q73" s="14">
        <f t="shared" si="113"/>
        <v>3.3666666666666667</v>
      </c>
      <c r="S73" s="12">
        <f t="shared" si="119"/>
        <v>0.87266462599716477</v>
      </c>
      <c r="T73" s="14">
        <f t="shared" si="114"/>
        <v>50</v>
      </c>
      <c r="U73" s="14">
        <f t="shared" si="115"/>
        <v>-1.4999999999999999E-2</v>
      </c>
      <c r="V73" s="14">
        <f t="shared" si="116"/>
        <v>7.5599999999999987</v>
      </c>
    </row>
    <row r="74" spans="7:22" x14ac:dyDescent="0.15">
      <c r="G74" s="1" t="str">
        <f t="shared" si="106"/>
        <v>0.6-0.971</v>
      </c>
      <c r="H74" s="1">
        <f t="shared" si="117"/>
        <v>0.6</v>
      </c>
      <c r="I74" s="8">
        <f t="shared" si="118"/>
        <v>0.9708393964218458</v>
      </c>
      <c r="J74" s="8">
        <f t="shared" si="107"/>
        <v>55.541435290043722</v>
      </c>
      <c r="K74" s="8">
        <f t="shared" si="108"/>
        <v>8.0301512732122635</v>
      </c>
      <c r="L74" s="12">
        <f t="shared" si="109"/>
        <v>0.85139382102272709</v>
      </c>
      <c r="N74" s="14">
        <f t="shared" si="110"/>
        <v>55.625</v>
      </c>
      <c r="O74" s="14">
        <f t="shared" si="111"/>
        <v>78</v>
      </c>
      <c r="P74" s="14">
        <f t="shared" si="112"/>
        <v>9</v>
      </c>
      <c r="Q74" s="14">
        <f t="shared" si="113"/>
        <v>3.3666666666666667</v>
      </c>
      <c r="S74" s="12">
        <f t="shared" si="119"/>
        <v>0.9708393964218458</v>
      </c>
      <c r="T74" s="14">
        <f t="shared" si="114"/>
        <v>55.625</v>
      </c>
      <c r="U74" s="14">
        <f t="shared" si="115"/>
        <v>-6.7734374999999999E-2</v>
      </c>
      <c r="V74" s="14">
        <f t="shared" si="116"/>
        <v>7.5599999999999987</v>
      </c>
    </row>
    <row r="75" spans="7:22" x14ac:dyDescent="0.15">
      <c r="G75" s="1" t="str">
        <f t="shared" si="106"/>
        <v>0.6-1.069</v>
      </c>
      <c r="H75" s="1">
        <f t="shared" si="117"/>
        <v>0.6</v>
      </c>
      <c r="I75" s="8">
        <f t="shared" si="118"/>
        <v>1.0690141668465269</v>
      </c>
      <c r="J75" s="8">
        <f t="shared" si="107"/>
        <v>50.496801609238858</v>
      </c>
      <c r="K75" s="8">
        <f t="shared" si="108"/>
        <v>8.3233946296565318</v>
      </c>
      <c r="L75" s="12">
        <f t="shared" si="109"/>
        <v>0.8410866477272726</v>
      </c>
      <c r="N75" s="14">
        <f t="shared" si="110"/>
        <v>61.250000000000007</v>
      </c>
      <c r="O75" s="14">
        <f t="shared" si="111"/>
        <v>78</v>
      </c>
      <c r="P75" s="14">
        <f t="shared" si="112"/>
        <v>9</v>
      </c>
      <c r="Q75" s="14">
        <f t="shared" si="113"/>
        <v>3.3666666666666667</v>
      </c>
      <c r="S75" s="12">
        <f t="shared" si="119"/>
        <v>1.0690141668465269</v>
      </c>
      <c r="T75" s="14">
        <f t="shared" si="114"/>
        <v>61.250000000000007</v>
      </c>
      <c r="U75" s="14">
        <f t="shared" si="115"/>
        <v>-0.15843750000000012</v>
      </c>
      <c r="V75" s="14">
        <f t="shared" si="116"/>
        <v>7.5599999999999987</v>
      </c>
    </row>
    <row r="76" spans="7:22" x14ac:dyDescent="0.15">
      <c r="I76" s="8"/>
      <c r="J76" s="8"/>
      <c r="K76" s="8"/>
      <c r="L76" s="8"/>
      <c r="N76" s="14"/>
      <c r="O76" s="14"/>
      <c r="P76" s="14"/>
      <c r="Q76" s="14"/>
      <c r="S76" s="14"/>
      <c r="T76" s="14"/>
      <c r="U76" s="14"/>
      <c r="V76" s="14"/>
    </row>
    <row r="77" spans="7:22" x14ac:dyDescent="0.15">
      <c r="G77" s="1" t="str">
        <f t="shared" ref="G77:G87" si="120">TEXT(ROUND(H77,1),"0.0")&amp;"-"&amp;TEXT(ROUND(I77,3),"0.000")</f>
        <v>0.7-0.087</v>
      </c>
      <c r="H77" s="1">
        <f>H75+$D$6</f>
        <v>0.7</v>
      </c>
      <c r="I77" s="8">
        <f>RADIANS($D$8)</f>
        <v>8.7266462599716474E-2</v>
      </c>
      <c r="J77" s="8">
        <f t="shared" ref="J77:J87" si="121">O77*(COS(I77))^(2/Q77)</f>
        <v>94.315941825450963</v>
      </c>
      <c r="K77" s="8">
        <f t="shared" ref="K77:K87" si="122">P77*(SIN(I77))^(2/Q77)</f>
        <v>3.5175639525438567</v>
      </c>
      <c r="L77" s="12">
        <f t="shared" ref="L77:L87" si="123">$D$37*(V77+U77)</f>
        <v>0.78181818181818163</v>
      </c>
      <c r="N77" s="14">
        <f t="shared" ref="N77:N87" si="124">DEGREES(I77)</f>
        <v>5</v>
      </c>
      <c r="O77" s="14">
        <f t="shared" ref="O77:O87" si="125">($D$12)+($D$13*H77^1)+($D$14*H77^2)+($D$15*H77^3)+($D$16*H77^4)</f>
        <v>94.5</v>
      </c>
      <c r="P77" s="14">
        <f t="shared" ref="P77:P87" si="126">($D$18)+($D$19*H77^1)+($D$20*H77^2)+($D$21*H77^3)+($D$22*H77^4)</f>
        <v>12.249999999999998</v>
      </c>
      <c r="Q77" s="14">
        <f t="shared" ref="Q77:Q87" si="127">$D$24+H77*($D$25-$D$24)/($D$27-$D$26)</f>
        <v>3.9111111111111114</v>
      </c>
      <c r="S77" s="12">
        <f>RADIANS($D$8)</f>
        <v>8.7266462599716474E-2</v>
      </c>
      <c r="T77" s="14">
        <f t="shared" ref="T77:T87" si="128">DEGREES(S77)</f>
        <v>5</v>
      </c>
      <c r="U77" s="14">
        <f t="shared" ref="U77:U87" si="129">($D$29)+($D$30)*(T77-$D$31)^2</f>
        <v>-0.96</v>
      </c>
      <c r="V77" s="14">
        <f t="shared" ref="V77:V87" si="130">($D$33)+$D$34*(H77-$D$35)^2</f>
        <v>7.839999999999999</v>
      </c>
    </row>
    <row r="78" spans="7:22" x14ac:dyDescent="0.15">
      <c r="G78" s="1" t="str">
        <f t="shared" si="120"/>
        <v>0.7-0.185</v>
      </c>
      <c r="H78" s="1">
        <f t="shared" ref="H78:H87" si="131">H77</f>
        <v>0.7</v>
      </c>
      <c r="I78" s="8">
        <f t="shared" ref="I78:I87" si="132">I77+RADIANS($D$9)</f>
        <v>0.18544123302439752</v>
      </c>
      <c r="J78" s="8">
        <f t="shared" si="121"/>
        <v>93.667986604566963</v>
      </c>
      <c r="K78" s="8">
        <f t="shared" si="122"/>
        <v>5.1599928187533939</v>
      </c>
      <c r="L78" s="12">
        <f t="shared" si="123"/>
        <v>0.81034268465909076</v>
      </c>
      <c r="N78" s="14">
        <f t="shared" si="124"/>
        <v>10.625</v>
      </c>
      <c r="O78" s="14">
        <f t="shared" si="125"/>
        <v>94.5</v>
      </c>
      <c r="P78" s="14">
        <f t="shared" si="126"/>
        <v>12.249999999999998</v>
      </c>
      <c r="Q78" s="14">
        <f t="shared" si="127"/>
        <v>3.9111111111111114</v>
      </c>
      <c r="S78" s="12">
        <f t="shared" ref="S78:S87" si="133">S77+RADIANS($D$9)</f>
        <v>0.18544123302439752</v>
      </c>
      <c r="T78" s="14">
        <f t="shared" si="128"/>
        <v>10.625</v>
      </c>
      <c r="U78" s="14">
        <f t="shared" si="129"/>
        <v>-0.70898437499999989</v>
      </c>
      <c r="V78" s="14">
        <f t="shared" si="130"/>
        <v>7.839999999999999</v>
      </c>
    </row>
    <row r="79" spans="7:22" x14ac:dyDescent="0.15">
      <c r="G79" s="1" t="str">
        <f t="shared" si="120"/>
        <v>0.7-0.284</v>
      </c>
      <c r="H79" s="1">
        <f t="shared" si="131"/>
        <v>0.7</v>
      </c>
      <c r="I79" s="8">
        <f t="shared" si="132"/>
        <v>0.28361600344907856</v>
      </c>
      <c r="J79" s="8">
        <f t="shared" si="121"/>
        <v>92.550228338492829</v>
      </c>
      <c r="K79" s="8">
        <f t="shared" si="122"/>
        <v>6.3870034401863043</v>
      </c>
      <c r="L79" s="12">
        <f t="shared" si="123"/>
        <v>0.83455255681818163</v>
      </c>
      <c r="N79" s="14">
        <f t="shared" si="124"/>
        <v>16.25</v>
      </c>
      <c r="O79" s="14">
        <f t="shared" si="125"/>
        <v>94.5</v>
      </c>
      <c r="P79" s="14">
        <f t="shared" si="126"/>
        <v>12.249999999999998</v>
      </c>
      <c r="Q79" s="14">
        <f t="shared" si="127"/>
        <v>3.9111111111111114</v>
      </c>
      <c r="S79" s="12">
        <f t="shared" si="133"/>
        <v>0.28361600344907856</v>
      </c>
      <c r="T79" s="14">
        <f t="shared" si="128"/>
        <v>16.25</v>
      </c>
      <c r="U79" s="14">
        <f t="shared" si="129"/>
        <v>-0.49593749999999998</v>
      </c>
      <c r="V79" s="14">
        <f t="shared" si="130"/>
        <v>7.839999999999999</v>
      </c>
    </row>
    <row r="80" spans="7:22" x14ac:dyDescent="0.15">
      <c r="G80" s="1" t="str">
        <f t="shared" si="120"/>
        <v>0.7-0.382</v>
      </c>
      <c r="H80" s="1">
        <f t="shared" si="131"/>
        <v>0.7</v>
      </c>
      <c r="I80" s="8">
        <f t="shared" si="132"/>
        <v>0.38179077387375959</v>
      </c>
      <c r="J80" s="8">
        <f t="shared" si="121"/>
        <v>90.957133106815959</v>
      </c>
      <c r="K80" s="8">
        <f t="shared" si="122"/>
        <v>7.3939257064219053</v>
      </c>
      <c r="L80" s="12">
        <f t="shared" si="123"/>
        <v>0.85444779829545436</v>
      </c>
      <c r="N80" s="14">
        <f t="shared" si="124"/>
        <v>21.875</v>
      </c>
      <c r="O80" s="14">
        <f t="shared" si="125"/>
        <v>94.5</v>
      </c>
      <c r="P80" s="14">
        <f t="shared" si="126"/>
        <v>12.249999999999998</v>
      </c>
      <c r="Q80" s="14">
        <f t="shared" si="127"/>
        <v>3.9111111111111114</v>
      </c>
      <c r="S80" s="12">
        <f t="shared" si="133"/>
        <v>0.38179077387375959</v>
      </c>
      <c r="T80" s="14">
        <f t="shared" si="128"/>
        <v>21.875</v>
      </c>
      <c r="U80" s="14">
        <f t="shared" si="129"/>
        <v>-0.32085937499999995</v>
      </c>
      <c r="V80" s="14">
        <f t="shared" si="130"/>
        <v>7.839999999999999</v>
      </c>
    </row>
    <row r="81" spans="7:22" x14ac:dyDescent="0.15">
      <c r="G81" s="1" t="str">
        <f t="shared" si="120"/>
        <v>0.7-0.480</v>
      </c>
      <c r="H81" s="1">
        <f t="shared" si="131"/>
        <v>0.7</v>
      </c>
      <c r="I81" s="8">
        <f t="shared" si="132"/>
        <v>0.47996554429844063</v>
      </c>
      <c r="J81" s="8">
        <f t="shared" si="121"/>
        <v>88.880103919701469</v>
      </c>
      <c r="K81" s="8">
        <f t="shared" si="122"/>
        <v>8.2513558283870374</v>
      </c>
      <c r="L81" s="12">
        <f t="shared" si="123"/>
        <v>0.87002840909090895</v>
      </c>
      <c r="N81" s="14">
        <f t="shared" si="124"/>
        <v>27.5</v>
      </c>
      <c r="O81" s="14">
        <f t="shared" si="125"/>
        <v>94.5</v>
      </c>
      <c r="P81" s="14">
        <f t="shared" si="126"/>
        <v>12.249999999999998</v>
      </c>
      <c r="Q81" s="14">
        <f t="shared" si="127"/>
        <v>3.9111111111111114</v>
      </c>
      <c r="S81" s="12">
        <f t="shared" si="133"/>
        <v>0.47996554429844063</v>
      </c>
      <c r="T81" s="14">
        <f t="shared" si="128"/>
        <v>27.5</v>
      </c>
      <c r="U81" s="14">
        <f t="shared" si="129"/>
        <v>-0.18375</v>
      </c>
      <c r="V81" s="14">
        <f t="shared" si="130"/>
        <v>7.839999999999999</v>
      </c>
    </row>
    <row r="82" spans="7:22" x14ac:dyDescent="0.15">
      <c r="G82" s="1" t="str">
        <f t="shared" si="120"/>
        <v>0.7-0.578</v>
      </c>
      <c r="H82" s="1">
        <f t="shared" si="131"/>
        <v>0.7</v>
      </c>
      <c r="I82" s="8">
        <f t="shared" si="132"/>
        <v>0.57814031472312166</v>
      </c>
      <c r="J82" s="8">
        <f t="shared" si="121"/>
        <v>86.306565472352844</v>
      </c>
      <c r="K82" s="8">
        <f t="shared" si="122"/>
        <v>8.9936505113925538</v>
      </c>
      <c r="L82" s="12">
        <f t="shared" si="123"/>
        <v>0.88129438920454528</v>
      </c>
      <c r="N82" s="14">
        <f t="shared" si="124"/>
        <v>33.125</v>
      </c>
      <c r="O82" s="14">
        <f t="shared" si="125"/>
        <v>94.5</v>
      </c>
      <c r="P82" s="14">
        <f t="shared" si="126"/>
        <v>12.249999999999998</v>
      </c>
      <c r="Q82" s="14">
        <f t="shared" si="127"/>
        <v>3.9111111111111114</v>
      </c>
      <c r="S82" s="12">
        <f t="shared" si="133"/>
        <v>0.57814031472312166</v>
      </c>
      <c r="T82" s="14">
        <f t="shared" si="128"/>
        <v>33.125</v>
      </c>
      <c r="U82" s="14">
        <f t="shared" si="129"/>
        <v>-8.4609374999999987E-2</v>
      </c>
      <c r="V82" s="14">
        <f t="shared" si="130"/>
        <v>7.839999999999999</v>
      </c>
    </row>
    <row r="83" spans="7:22" x14ac:dyDescent="0.15">
      <c r="G83" s="1" t="str">
        <f t="shared" si="120"/>
        <v>0.7-0.676</v>
      </c>
      <c r="H83" s="1">
        <f t="shared" si="131"/>
        <v>0.7</v>
      </c>
      <c r="I83" s="8">
        <f t="shared" si="132"/>
        <v>0.6763150851478027</v>
      </c>
      <c r="J83" s="8">
        <f t="shared" si="121"/>
        <v>83.218526096278765</v>
      </c>
      <c r="K83" s="8">
        <f t="shared" si="122"/>
        <v>9.640164593955074</v>
      </c>
      <c r="L83" s="12">
        <f t="shared" si="123"/>
        <v>0.88824573863636347</v>
      </c>
      <c r="N83" s="14">
        <f t="shared" si="124"/>
        <v>38.75</v>
      </c>
      <c r="O83" s="14">
        <f t="shared" si="125"/>
        <v>94.5</v>
      </c>
      <c r="P83" s="14">
        <f t="shared" si="126"/>
        <v>12.249999999999998</v>
      </c>
      <c r="Q83" s="14">
        <f t="shared" si="127"/>
        <v>3.9111111111111114</v>
      </c>
      <c r="S83" s="12">
        <f t="shared" si="133"/>
        <v>0.6763150851478027</v>
      </c>
      <c r="T83" s="14">
        <f t="shared" si="128"/>
        <v>38.75</v>
      </c>
      <c r="U83" s="14">
        <f t="shared" si="129"/>
        <v>-2.3437499999999997E-2</v>
      </c>
      <c r="V83" s="14">
        <f t="shared" si="130"/>
        <v>7.839999999999999</v>
      </c>
    </row>
    <row r="84" spans="7:22" x14ac:dyDescent="0.15">
      <c r="G84" s="1" t="str">
        <f t="shared" si="120"/>
        <v>0.7-0.774</v>
      </c>
      <c r="H84" s="1">
        <f t="shared" si="131"/>
        <v>0.7</v>
      </c>
      <c r="I84" s="8">
        <f t="shared" si="132"/>
        <v>0.77448985557248373</v>
      </c>
      <c r="J84" s="8">
        <f t="shared" si="121"/>
        <v>79.590314238255147</v>
      </c>
      <c r="K84" s="8">
        <f t="shared" si="122"/>
        <v>10.20279189978106</v>
      </c>
      <c r="L84" s="12">
        <f t="shared" si="123"/>
        <v>0.89088245738636351</v>
      </c>
      <c r="N84" s="14">
        <f t="shared" si="124"/>
        <v>44.375</v>
      </c>
      <c r="O84" s="14">
        <f t="shared" si="125"/>
        <v>94.5</v>
      </c>
      <c r="P84" s="14">
        <f t="shared" si="126"/>
        <v>12.249999999999998</v>
      </c>
      <c r="Q84" s="14">
        <f t="shared" si="127"/>
        <v>3.9111111111111114</v>
      </c>
      <c r="S84" s="12">
        <f t="shared" si="133"/>
        <v>0.77448985557248373</v>
      </c>
      <c r="T84" s="14">
        <f t="shared" si="128"/>
        <v>44.375</v>
      </c>
      <c r="U84" s="14">
        <f t="shared" si="129"/>
        <v>-2.3437499999999999E-4</v>
      </c>
      <c r="V84" s="14">
        <f t="shared" si="130"/>
        <v>7.839999999999999</v>
      </c>
    </row>
    <row r="85" spans="7:22" x14ac:dyDescent="0.15">
      <c r="G85" s="1" t="str">
        <f t="shared" si="120"/>
        <v>0.7-0.873</v>
      </c>
      <c r="H85" s="1">
        <f t="shared" si="131"/>
        <v>0.7</v>
      </c>
      <c r="I85" s="8">
        <f t="shared" si="132"/>
        <v>0.87266462599716477</v>
      </c>
      <c r="J85" s="8">
        <f t="shared" si="121"/>
        <v>75.384924760587467</v>
      </c>
      <c r="K85" s="8">
        <f t="shared" si="122"/>
        <v>10.689263332356779</v>
      </c>
      <c r="L85" s="12">
        <f t="shared" si="123"/>
        <v>0.8892045454545453</v>
      </c>
      <c r="N85" s="14">
        <f t="shared" si="124"/>
        <v>50</v>
      </c>
      <c r="O85" s="14">
        <f t="shared" si="125"/>
        <v>94.5</v>
      </c>
      <c r="P85" s="14">
        <f t="shared" si="126"/>
        <v>12.249999999999998</v>
      </c>
      <c r="Q85" s="14">
        <f t="shared" si="127"/>
        <v>3.9111111111111114</v>
      </c>
      <c r="S85" s="12">
        <f t="shared" si="133"/>
        <v>0.87266462599716477</v>
      </c>
      <c r="T85" s="14">
        <f t="shared" si="128"/>
        <v>50</v>
      </c>
      <c r="U85" s="14">
        <f t="shared" si="129"/>
        <v>-1.4999999999999999E-2</v>
      </c>
      <c r="V85" s="14">
        <f t="shared" si="130"/>
        <v>7.839999999999999</v>
      </c>
    </row>
    <row r="86" spans="7:22" x14ac:dyDescent="0.15">
      <c r="G86" s="1" t="str">
        <f t="shared" si="120"/>
        <v>0.7-0.971</v>
      </c>
      <c r="H86" s="1">
        <f t="shared" si="131"/>
        <v>0.7</v>
      </c>
      <c r="I86" s="8">
        <f t="shared" si="132"/>
        <v>0.9708393964218458</v>
      </c>
      <c r="J86" s="8">
        <f t="shared" si="121"/>
        <v>70.54785981567538</v>
      </c>
      <c r="K86" s="8">
        <f t="shared" si="122"/>
        <v>11.104794997513125</v>
      </c>
      <c r="L86" s="12">
        <f t="shared" si="123"/>
        <v>0.88321200284090895</v>
      </c>
      <c r="N86" s="14">
        <f t="shared" si="124"/>
        <v>55.625</v>
      </c>
      <c r="O86" s="14">
        <f t="shared" si="125"/>
        <v>94.5</v>
      </c>
      <c r="P86" s="14">
        <f t="shared" si="126"/>
        <v>12.249999999999998</v>
      </c>
      <c r="Q86" s="14">
        <f t="shared" si="127"/>
        <v>3.9111111111111114</v>
      </c>
      <c r="S86" s="12">
        <f t="shared" si="133"/>
        <v>0.9708393964218458</v>
      </c>
      <c r="T86" s="14">
        <f t="shared" si="128"/>
        <v>55.625</v>
      </c>
      <c r="U86" s="14">
        <f t="shared" si="129"/>
        <v>-6.7734374999999999E-2</v>
      </c>
      <c r="V86" s="14">
        <f t="shared" si="130"/>
        <v>7.839999999999999</v>
      </c>
    </row>
    <row r="87" spans="7:22" x14ac:dyDescent="0.15">
      <c r="G87" s="1" t="str">
        <f t="shared" si="120"/>
        <v>0.7-1.069</v>
      </c>
      <c r="H87" s="1">
        <f t="shared" si="131"/>
        <v>0.7</v>
      </c>
      <c r="I87" s="8">
        <f t="shared" si="132"/>
        <v>1.0690141668465269</v>
      </c>
      <c r="J87" s="8">
        <f t="shared" si="121"/>
        <v>64.996081318839998</v>
      </c>
      <c r="K87" s="8">
        <f t="shared" si="122"/>
        <v>11.452991783494257</v>
      </c>
      <c r="L87" s="12">
        <f t="shared" si="123"/>
        <v>0.87290482954545445</v>
      </c>
      <c r="N87" s="14">
        <f t="shared" si="124"/>
        <v>61.250000000000007</v>
      </c>
      <c r="O87" s="14">
        <f t="shared" si="125"/>
        <v>94.5</v>
      </c>
      <c r="P87" s="14">
        <f t="shared" si="126"/>
        <v>12.249999999999998</v>
      </c>
      <c r="Q87" s="14">
        <f t="shared" si="127"/>
        <v>3.9111111111111114</v>
      </c>
      <c r="S87" s="12">
        <f t="shared" si="133"/>
        <v>1.0690141668465269</v>
      </c>
      <c r="T87" s="14">
        <f t="shared" si="128"/>
        <v>61.250000000000007</v>
      </c>
      <c r="U87" s="14">
        <f t="shared" si="129"/>
        <v>-0.15843750000000012</v>
      </c>
      <c r="V87" s="14">
        <f t="shared" si="130"/>
        <v>7.839999999999999</v>
      </c>
    </row>
    <row r="88" spans="7:22" x14ac:dyDescent="0.15">
      <c r="I88" s="8"/>
      <c r="J88" s="8"/>
      <c r="K88" s="8"/>
      <c r="L88" s="8"/>
      <c r="N88" s="14"/>
      <c r="O88" s="14"/>
      <c r="P88" s="14"/>
      <c r="Q88" s="14"/>
      <c r="S88" s="14"/>
      <c r="T88" s="14"/>
      <c r="U88" s="14"/>
      <c r="V88" s="14"/>
    </row>
    <row r="89" spans="7:22" x14ac:dyDescent="0.15">
      <c r="G89" s="1" t="str">
        <f t="shared" ref="G89:G99" si="134">TEXT(ROUND(H89,1),"0.0")&amp;"-"&amp;TEXT(ROUND(I89,3),"0.000")</f>
        <v>0.8-0.087</v>
      </c>
      <c r="H89" s="1">
        <f>H87+$D$6</f>
        <v>0.79999999999999993</v>
      </c>
      <c r="I89" s="8">
        <f>RADIANS($D$8)</f>
        <v>8.7266462599716474E-2</v>
      </c>
      <c r="J89" s="8">
        <f t="shared" ref="J89:J99" si="135">O89*(COS(I89))^(2/Q89)</f>
        <v>111.80849005528128</v>
      </c>
      <c r="K89" s="8">
        <f t="shared" ref="K89:K99" si="136">P89*(SIN(I89))^(2/Q89)</f>
        <v>5.3510915398488175</v>
      </c>
      <c r="L89" s="12">
        <f t="shared" ref="L89:L99" si="137">$D$37*(V89+U89)</f>
        <v>0.80454545454545445</v>
      </c>
      <c r="N89" s="14">
        <f t="shared" ref="N89:N99" si="138">DEGREES(I89)</f>
        <v>5</v>
      </c>
      <c r="O89" s="14">
        <f t="shared" ref="O89:O99" si="139">($D$12)+($D$13*H89^1)+($D$14*H89^2)+($D$15*H89^3)+($D$16*H89^4)</f>
        <v>112</v>
      </c>
      <c r="P89" s="14">
        <f t="shared" ref="P89:P99" si="140">($D$18)+($D$19*H89^1)+($D$20*H89^2)+($D$21*H89^3)+($D$22*H89^4)</f>
        <v>15.999999999999998</v>
      </c>
      <c r="Q89" s="14">
        <f t="shared" ref="Q89:Q99" si="141">$D$24+H89*($D$25-$D$24)/($D$27-$D$26)</f>
        <v>4.4555555555555548</v>
      </c>
      <c r="S89" s="12">
        <f>RADIANS($D$8)</f>
        <v>8.7266462599716474E-2</v>
      </c>
      <c r="T89" s="14">
        <f t="shared" ref="T89:T99" si="142">DEGREES(S89)</f>
        <v>5</v>
      </c>
      <c r="U89" s="14">
        <f t="shared" ref="U89:U99" si="143">($D$29)+($D$30)*(T89-$D$31)^2</f>
        <v>-0.96</v>
      </c>
      <c r="V89" s="14">
        <f t="shared" ref="V89:V99" si="144">($D$33)+$D$34*(H89-$D$35)^2</f>
        <v>8.0399999999999991</v>
      </c>
    </row>
    <row r="90" spans="7:22" x14ac:dyDescent="0.15">
      <c r="G90" s="1" t="str">
        <f t="shared" si="134"/>
        <v>0.8-0.185</v>
      </c>
      <c r="H90" s="1">
        <f t="shared" ref="H90:H99" si="145">H89</f>
        <v>0.79999999999999993</v>
      </c>
      <c r="I90" s="8">
        <f t="shared" ref="I90:I99" si="146">I89+RADIANS($D$9)</f>
        <v>0.18544123302439752</v>
      </c>
      <c r="J90" s="8">
        <f t="shared" si="135"/>
        <v>111.13393766743846</v>
      </c>
      <c r="K90" s="8">
        <f t="shared" si="136"/>
        <v>7.4905799106902364</v>
      </c>
      <c r="L90" s="12">
        <f t="shared" si="137"/>
        <v>0.83306995738636347</v>
      </c>
      <c r="N90" s="14">
        <f t="shared" si="138"/>
        <v>10.625</v>
      </c>
      <c r="O90" s="14">
        <f t="shared" si="139"/>
        <v>112</v>
      </c>
      <c r="P90" s="14">
        <f t="shared" si="140"/>
        <v>15.999999999999998</v>
      </c>
      <c r="Q90" s="14">
        <f t="shared" si="141"/>
        <v>4.4555555555555548</v>
      </c>
      <c r="S90" s="12">
        <f t="shared" ref="S90:S99" si="147">S89+RADIANS($D$9)</f>
        <v>0.18544123302439752</v>
      </c>
      <c r="T90" s="14">
        <f t="shared" si="142"/>
        <v>10.625</v>
      </c>
      <c r="U90" s="14">
        <f t="shared" si="143"/>
        <v>-0.70898437499999989</v>
      </c>
      <c r="V90" s="14">
        <f t="shared" si="144"/>
        <v>8.0399999999999991</v>
      </c>
    </row>
    <row r="91" spans="7:22" x14ac:dyDescent="0.15">
      <c r="G91" s="1" t="str">
        <f t="shared" si="134"/>
        <v>0.8-0.284</v>
      </c>
      <c r="H91" s="1">
        <f t="shared" si="145"/>
        <v>0.79999999999999993</v>
      </c>
      <c r="I91" s="8">
        <f t="shared" si="146"/>
        <v>0.28361600344907856</v>
      </c>
      <c r="J91" s="8">
        <f t="shared" si="135"/>
        <v>109.96895452206542</v>
      </c>
      <c r="K91" s="8">
        <f t="shared" si="136"/>
        <v>9.0332163224287907</v>
      </c>
      <c r="L91" s="12">
        <f t="shared" si="137"/>
        <v>0.85727982954545445</v>
      </c>
      <c r="N91" s="14">
        <f t="shared" si="138"/>
        <v>16.25</v>
      </c>
      <c r="O91" s="14">
        <f t="shared" si="139"/>
        <v>112</v>
      </c>
      <c r="P91" s="14">
        <f t="shared" si="140"/>
        <v>15.999999999999998</v>
      </c>
      <c r="Q91" s="14">
        <f t="shared" si="141"/>
        <v>4.4555555555555548</v>
      </c>
      <c r="S91" s="12">
        <f t="shared" si="147"/>
        <v>0.28361600344907856</v>
      </c>
      <c r="T91" s="14">
        <f t="shared" si="142"/>
        <v>16.25</v>
      </c>
      <c r="U91" s="14">
        <f t="shared" si="143"/>
        <v>-0.49593749999999998</v>
      </c>
      <c r="V91" s="14">
        <f t="shared" si="144"/>
        <v>8.0399999999999991</v>
      </c>
    </row>
    <row r="92" spans="7:22" x14ac:dyDescent="0.15">
      <c r="G92" s="1" t="str">
        <f t="shared" si="134"/>
        <v>0.8-0.382</v>
      </c>
      <c r="H92" s="1">
        <f t="shared" si="145"/>
        <v>0.79999999999999993</v>
      </c>
      <c r="I92" s="8">
        <f t="shared" si="146"/>
        <v>0.38179077387375959</v>
      </c>
      <c r="J92" s="8">
        <f t="shared" si="135"/>
        <v>108.30557214321807</v>
      </c>
      <c r="K92" s="8">
        <f t="shared" si="136"/>
        <v>10.271916218790665</v>
      </c>
      <c r="L92" s="12">
        <f t="shared" si="137"/>
        <v>0.87717507102272718</v>
      </c>
      <c r="N92" s="14">
        <f t="shared" si="138"/>
        <v>21.875</v>
      </c>
      <c r="O92" s="14">
        <f t="shared" si="139"/>
        <v>112</v>
      </c>
      <c r="P92" s="14">
        <f t="shared" si="140"/>
        <v>15.999999999999998</v>
      </c>
      <c r="Q92" s="14">
        <f t="shared" si="141"/>
        <v>4.4555555555555548</v>
      </c>
      <c r="S92" s="12">
        <f t="shared" si="147"/>
        <v>0.38179077387375959</v>
      </c>
      <c r="T92" s="14">
        <f t="shared" si="142"/>
        <v>21.875</v>
      </c>
      <c r="U92" s="14">
        <f t="shared" si="143"/>
        <v>-0.32085937499999995</v>
      </c>
      <c r="V92" s="14">
        <f t="shared" si="144"/>
        <v>8.0399999999999991</v>
      </c>
    </row>
    <row r="93" spans="7:22" x14ac:dyDescent="0.15">
      <c r="G93" s="1" t="str">
        <f t="shared" si="134"/>
        <v>0.8-0.480</v>
      </c>
      <c r="H93" s="1">
        <f t="shared" si="145"/>
        <v>0.79999999999999993</v>
      </c>
      <c r="I93" s="8">
        <f t="shared" si="146"/>
        <v>0.47996554429844063</v>
      </c>
      <c r="J93" s="8">
        <f t="shared" si="135"/>
        <v>106.13154154223348</v>
      </c>
      <c r="K93" s="8">
        <f t="shared" si="136"/>
        <v>11.31042970081141</v>
      </c>
      <c r="L93" s="12">
        <f t="shared" si="137"/>
        <v>0.89275568181818166</v>
      </c>
      <c r="N93" s="14">
        <f t="shared" si="138"/>
        <v>27.5</v>
      </c>
      <c r="O93" s="14">
        <f t="shared" si="139"/>
        <v>112</v>
      </c>
      <c r="P93" s="14">
        <f t="shared" si="140"/>
        <v>15.999999999999998</v>
      </c>
      <c r="Q93" s="14">
        <f t="shared" si="141"/>
        <v>4.4555555555555548</v>
      </c>
      <c r="S93" s="12">
        <f t="shared" si="147"/>
        <v>0.47996554429844063</v>
      </c>
      <c r="T93" s="14">
        <f t="shared" si="142"/>
        <v>27.5</v>
      </c>
      <c r="U93" s="14">
        <f t="shared" si="143"/>
        <v>-0.18375</v>
      </c>
      <c r="V93" s="14">
        <f t="shared" si="144"/>
        <v>8.0399999999999991</v>
      </c>
    </row>
    <row r="94" spans="7:22" x14ac:dyDescent="0.15">
      <c r="G94" s="1" t="str">
        <f t="shared" si="134"/>
        <v>0.8-0.578</v>
      </c>
      <c r="H94" s="1">
        <f t="shared" si="145"/>
        <v>0.79999999999999993</v>
      </c>
      <c r="I94" s="8">
        <f t="shared" si="146"/>
        <v>0.57814031472312166</v>
      </c>
      <c r="J94" s="8">
        <f t="shared" si="135"/>
        <v>103.42917079861527</v>
      </c>
      <c r="K94" s="8">
        <f t="shared" si="136"/>
        <v>12.198836618947018</v>
      </c>
      <c r="L94" s="12">
        <f t="shared" si="137"/>
        <v>0.90402166193181799</v>
      </c>
      <c r="N94" s="14">
        <f t="shared" si="138"/>
        <v>33.125</v>
      </c>
      <c r="O94" s="14">
        <f t="shared" si="139"/>
        <v>112</v>
      </c>
      <c r="P94" s="14">
        <f t="shared" si="140"/>
        <v>15.999999999999998</v>
      </c>
      <c r="Q94" s="14">
        <f t="shared" si="141"/>
        <v>4.4555555555555548</v>
      </c>
      <c r="S94" s="12">
        <f t="shared" si="147"/>
        <v>0.57814031472312166</v>
      </c>
      <c r="T94" s="14">
        <f t="shared" si="142"/>
        <v>33.125</v>
      </c>
      <c r="U94" s="14">
        <f t="shared" si="143"/>
        <v>-8.4609374999999987E-2</v>
      </c>
      <c r="V94" s="14">
        <f t="shared" si="144"/>
        <v>8.0399999999999991</v>
      </c>
    </row>
    <row r="95" spans="7:22" x14ac:dyDescent="0.15">
      <c r="G95" s="1" t="str">
        <f t="shared" si="134"/>
        <v>0.8-0.676</v>
      </c>
      <c r="H95" s="1">
        <f t="shared" si="145"/>
        <v>0.79999999999999993</v>
      </c>
      <c r="I95" s="8">
        <f t="shared" si="146"/>
        <v>0.6763150851478027</v>
      </c>
      <c r="J95" s="8">
        <f t="shared" si="135"/>
        <v>100.17349157276421</v>
      </c>
      <c r="K95" s="8">
        <f t="shared" si="136"/>
        <v>12.965309321938774</v>
      </c>
      <c r="L95" s="12">
        <f t="shared" si="137"/>
        <v>0.91097301136363629</v>
      </c>
      <c r="N95" s="14">
        <f t="shared" si="138"/>
        <v>38.75</v>
      </c>
      <c r="O95" s="14">
        <f t="shared" si="139"/>
        <v>112</v>
      </c>
      <c r="P95" s="14">
        <f t="shared" si="140"/>
        <v>15.999999999999998</v>
      </c>
      <c r="Q95" s="14">
        <f t="shared" si="141"/>
        <v>4.4555555555555548</v>
      </c>
      <c r="S95" s="12">
        <f t="shared" si="147"/>
        <v>0.6763150851478027</v>
      </c>
      <c r="T95" s="14">
        <f t="shared" si="142"/>
        <v>38.75</v>
      </c>
      <c r="U95" s="14">
        <f t="shared" si="143"/>
        <v>-2.3437499999999997E-2</v>
      </c>
      <c r="V95" s="14">
        <f t="shared" si="144"/>
        <v>8.0399999999999991</v>
      </c>
    </row>
    <row r="96" spans="7:22" x14ac:dyDescent="0.15">
      <c r="G96" s="1" t="str">
        <f t="shared" si="134"/>
        <v>0.8-0.774</v>
      </c>
      <c r="H96" s="1">
        <f t="shared" si="145"/>
        <v>0.79999999999999993</v>
      </c>
      <c r="I96" s="8">
        <f t="shared" si="146"/>
        <v>0.77448985557248373</v>
      </c>
      <c r="J96" s="8">
        <f t="shared" si="135"/>
        <v>96.329359493837018</v>
      </c>
      <c r="K96" s="8">
        <f t="shared" si="136"/>
        <v>13.627219510111827</v>
      </c>
      <c r="L96" s="12">
        <f t="shared" si="137"/>
        <v>0.91360973011363622</v>
      </c>
      <c r="N96" s="14">
        <f t="shared" si="138"/>
        <v>44.375</v>
      </c>
      <c r="O96" s="14">
        <f t="shared" si="139"/>
        <v>112</v>
      </c>
      <c r="P96" s="14">
        <f t="shared" si="140"/>
        <v>15.999999999999998</v>
      </c>
      <c r="Q96" s="14">
        <f t="shared" si="141"/>
        <v>4.4555555555555548</v>
      </c>
      <c r="S96" s="12">
        <f t="shared" si="147"/>
        <v>0.77448985557248373</v>
      </c>
      <c r="T96" s="14">
        <f t="shared" si="142"/>
        <v>44.375</v>
      </c>
      <c r="U96" s="14">
        <f t="shared" si="143"/>
        <v>-2.3437499999999999E-4</v>
      </c>
      <c r="V96" s="14">
        <f t="shared" si="144"/>
        <v>8.0399999999999991</v>
      </c>
    </row>
    <row r="97" spans="7:22" x14ac:dyDescent="0.15">
      <c r="G97" s="1" t="str">
        <f t="shared" si="134"/>
        <v>0.8-0.873</v>
      </c>
      <c r="H97" s="1">
        <f t="shared" si="145"/>
        <v>0.79999999999999993</v>
      </c>
      <c r="I97" s="8">
        <f t="shared" si="146"/>
        <v>0.87266462599716477</v>
      </c>
      <c r="J97" s="8">
        <f t="shared" si="135"/>
        <v>91.846747551102766</v>
      </c>
      <c r="K97" s="8">
        <f t="shared" si="136"/>
        <v>14.195940067375751</v>
      </c>
      <c r="L97" s="12">
        <f t="shared" si="137"/>
        <v>0.91193181818181801</v>
      </c>
      <c r="N97" s="14">
        <f t="shared" si="138"/>
        <v>50</v>
      </c>
      <c r="O97" s="14">
        <f t="shared" si="139"/>
        <v>112</v>
      </c>
      <c r="P97" s="14">
        <f t="shared" si="140"/>
        <v>15.999999999999998</v>
      </c>
      <c r="Q97" s="14">
        <f t="shared" si="141"/>
        <v>4.4555555555555548</v>
      </c>
      <c r="S97" s="12">
        <f t="shared" si="147"/>
        <v>0.87266462599716477</v>
      </c>
      <c r="T97" s="14">
        <f t="shared" si="142"/>
        <v>50</v>
      </c>
      <c r="U97" s="14">
        <f t="shared" si="143"/>
        <v>-1.4999999999999999E-2</v>
      </c>
      <c r="V97" s="14">
        <f t="shared" si="144"/>
        <v>8.0399999999999991</v>
      </c>
    </row>
    <row r="98" spans="7:22" x14ac:dyDescent="0.15">
      <c r="G98" s="1" t="str">
        <f t="shared" si="134"/>
        <v>0.8-0.971</v>
      </c>
      <c r="H98" s="1">
        <f t="shared" si="145"/>
        <v>0.79999999999999993</v>
      </c>
      <c r="I98" s="8">
        <f t="shared" si="146"/>
        <v>0.9708393964218458</v>
      </c>
      <c r="J98" s="8">
        <f t="shared" si="135"/>
        <v>86.652760439407729</v>
      </c>
      <c r="K98" s="8">
        <f t="shared" si="136"/>
        <v>14.679222287121185</v>
      </c>
      <c r="L98" s="12">
        <f t="shared" si="137"/>
        <v>0.90593927556818177</v>
      </c>
      <c r="N98" s="14">
        <f t="shared" si="138"/>
        <v>55.625</v>
      </c>
      <c r="O98" s="14">
        <f t="shared" si="139"/>
        <v>112</v>
      </c>
      <c r="P98" s="14">
        <f t="shared" si="140"/>
        <v>15.999999999999998</v>
      </c>
      <c r="Q98" s="14">
        <f t="shared" si="141"/>
        <v>4.4555555555555548</v>
      </c>
      <c r="S98" s="12">
        <f t="shared" si="147"/>
        <v>0.9708393964218458</v>
      </c>
      <c r="T98" s="14">
        <f t="shared" si="142"/>
        <v>55.625</v>
      </c>
      <c r="U98" s="14">
        <f t="shared" si="143"/>
        <v>-6.7734374999999999E-2</v>
      </c>
      <c r="V98" s="14">
        <f t="shared" si="144"/>
        <v>8.0399999999999991</v>
      </c>
    </row>
    <row r="99" spans="7:22" x14ac:dyDescent="0.15">
      <c r="G99" s="1" t="str">
        <f t="shared" si="134"/>
        <v>0.8-1.069</v>
      </c>
      <c r="H99" s="1">
        <f t="shared" si="145"/>
        <v>0.79999999999999993</v>
      </c>
      <c r="I99" s="8">
        <f t="shared" si="146"/>
        <v>1.0690141668465269</v>
      </c>
      <c r="J99" s="8">
        <f t="shared" si="135"/>
        <v>80.637202043605427</v>
      </c>
      <c r="K99" s="8">
        <f t="shared" si="136"/>
        <v>15.082489000632576</v>
      </c>
      <c r="L99" s="12">
        <f t="shared" si="137"/>
        <v>0.89563210227272716</v>
      </c>
      <c r="N99" s="14">
        <f t="shared" si="138"/>
        <v>61.250000000000007</v>
      </c>
      <c r="O99" s="14">
        <f t="shared" si="139"/>
        <v>112</v>
      </c>
      <c r="P99" s="14">
        <f t="shared" si="140"/>
        <v>15.999999999999998</v>
      </c>
      <c r="Q99" s="14">
        <f t="shared" si="141"/>
        <v>4.4555555555555548</v>
      </c>
      <c r="S99" s="12">
        <f t="shared" si="147"/>
        <v>1.0690141668465269</v>
      </c>
      <c r="T99" s="14">
        <f t="shared" si="142"/>
        <v>61.250000000000007</v>
      </c>
      <c r="U99" s="14">
        <f t="shared" si="143"/>
        <v>-0.15843750000000012</v>
      </c>
      <c r="V99" s="14">
        <f t="shared" si="144"/>
        <v>8.0399999999999991</v>
      </c>
    </row>
    <row r="100" spans="7:22" x14ac:dyDescent="0.15">
      <c r="I100" s="8"/>
      <c r="J100" s="8"/>
      <c r="K100" s="8"/>
      <c r="L100" s="8"/>
      <c r="N100" s="14"/>
      <c r="O100" s="14"/>
      <c r="P100" s="14"/>
      <c r="Q100" s="14"/>
      <c r="S100" s="14"/>
      <c r="T100" s="14"/>
      <c r="U100" s="14"/>
      <c r="V100" s="14"/>
    </row>
    <row r="101" spans="7:22" x14ac:dyDescent="0.15">
      <c r="G101" s="1" t="str">
        <f t="shared" ref="G101:G111" si="148">TEXT(ROUND(H101,1),"0.0")&amp;"-"&amp;TEXT(ROUND(I101,3),"0.000")</f>
        <v>0.9-0.087</v>
      </c>
      <c r="H101" s="1">
        <f>H99+$D$6</f>
        <v>0.89999999999999991</v>
      </c>
      <c r="I101" s="8">
        <f>RADIANS($D$8)</f>
        <v>8.7266462599716474E-2</v>
      </c>
      <c r="J101" s="8">
        <f t="shared" ref="J101:J111" si="149">O101*(COS(I101))^(2/Q101)</f>
        <v>130.30113601718364</v>
      </c>
      <c r="K101" s="8">
        <f t="shared" ref="K101:K111" si="150">P101*(SIN(I101))^(2/Q101)</f>
        <v>7.6303319318598319</v>
      </c>
      <c r="L101" s="12">
        <f t="shared" ref="L101:L111" si="151">$D$37*(V101+U101)</f>
        <v>0.81818181818181801</v>
      </c>
      <c r="N101" s="14">
        <f t="shared" ref="N101:N111" si="152">DEGREES(I101)</f>
        <v>5</v>
      </c>
      <c r="O101" s="14">
        <f t="shared" ref="O101:O111" si="153">($D$12)+($D$13*H101^1)+($D$14*H101^2)+($D$15*H101^3)+($D$16*H101^4)</f>
        <v>130.49999999999997</v>
      </c>
      <c r="P101" s="14">
        <f t="shared" ref="P101:P111" si="154">($D$18)+($D$19*H101^1)+($D$20*H101^2)+($D$21*H101^3)+($D$22*H101^4)</f>
        <v>20.249999999999996</v>
      </c>
      <c r="Q101" s="14">
        <f t="shared" ref="Q101:Q111" si="155">$D$24+H101*($D$25-$D$24)/($D$27-$D$26)</f>
        <v>5</v>
      </c>
      <c r="S101" s="12">
        <f>RADIANS($D$8)</f>
        <v>8.7266462599716474E-2</v>
      </c>
      <c r="T101" s="14">
        <f t="shared" ref="T101:T111" si="156">DEGREES(S101)</f>
        <v>5</v>
      </c>
      <c r="U101" s="14">
        <f t="shared" ref="U101:U111" si="157">($D$29)+($D$30)*(T101-$D$31)^2</f>
        <v>-0.96</v>
      </c>
      <c r="V101" s="14">
        <f t="shared" ref="V101:V111" si="158">($D$33)+$D$34*(H101-$D$35)^2</f>
        <v>8.1599999999999984</v>
      </c>
    </row>
    <row r="102" spans="7:22" x14ac:dyDescent="0.15">
      <c r="G102" s="1" t="str">
        <f t="shared" si="148"/>
        <v>0.9-0.185</v>
      </c>
      <c r="H102" s="1">
        <f t="shared" ref="H102:H111" si="159">H101</f>
        <v>0.89999999999999991</v>
      </c>
      <c r="I102" s="8">
        <f t="shared" ref="I102:I111" si="160">I101+RADIANS($D$9)</f>
        <v>0.18544123302439752</v>
      </c>
      <c r="J102" s="8">
        <f t="shared" si="149"/>
        <v>129.6003847200553</v>
      </c>
      <c r="K102" s="8">
        <f t="shared" si="150"/>
        <v>10.297001088557778</v>
      </c>
      <c r="L102" s="12">
        <f t="shared" si="151"/>
        <v>0.84670632102272703</v>
      </c>
      <c r="N102" s="14">
        <f t="shared" si="152"/>
        <v>10.625</v>
      </c>
      <c r="O102" s="14">
        <f t="shared" si="153"/>
        <v>130.49999999999997</v>
      </c>
      <c r="P102" s="14">
        <f t="shared" si="154"/>
        <v>20.249999999999996</v>
      </c>
      <c r="Q102" s="14">
        <f t="shared" si="155"/>
        <v>5</v>
      </c>
      <c r="S102" s="12">
        <f t="shared" ref="S102:S111" si="161">S101+RADIANS($D$9)</f>
        <v>0.18544123302439752</v>
      </c>
      <c r="T102" s="14">
        <f t="shared" si="156"/>
        <v>10.625</v>
      </c>
      <c r="U102" s="14">
        <f t="shared" si="157"/>
        <v>-0.70898437499999989</v>
      </c>
      <c r="V102" s="14">
        <f t="shared" si="158"/>
        <v>8.1599999999999984</v>
      </c>
    </row>
    <row r="103" spans="7:22" x14ac:dyDescent="0.15">
      <c r="G103" s="1" t="str">
        <f t="shared" si="148"/>
        <v>0.9-0.284</v>
      </c>
      <c r="H103" s="1">
        <f t="shared" si="159"/>
        <v>0.89999999999999991</v>
      </c>
      <c r="I103" s="8">
        <f t="shared" si="160"/>
        <v>0.28361600344907856</v>
      </c>
      <c r="J103" s="8">
        <f t="shared" si="149"/>
        <v>128.38906204682698</v>
      </c>
      <c r="K103" s="8">
        <f t="shared" si="150"/>
        <v>12.166961237697599</v>
      </c>
      <c r="L103" s="12">
        <f t="shared" si="151"/>
        <v>0.8709161931818179</v>
      </c>
      <c r="N103" s="14">
        <f t="shared" si="152"/>
        <v>16.25</v>
      </c>
      <c r="O103" s="14">
        <f t="shared" si="153"/>
        <v>130.49999999999997</v>
      </c>
      <c r="P103" s="14">
        <f t="shared" si="154"/>
        <v>20.249999999999996</v>
      </c>
      <c r="Q103" s="14">
        <f t="shared" si="155"/>
        <v>5</v>
      </c>
      <c r="S103" s="12">
        <f t="shared" si="161"/>
        <v>0.28361600344907856</v>
      </c>
      <c r="T103" s="14">
        <f t="shared" si="156"/>
        <v>16.25</v>
      </c>
      <c r="U103" s="14">
        <f t="shared" si="157"/>
        <v>-0.49593749999999998</v>
      </c>
      <c r="V103" s="14">
        <f t="shared" si="158"/>
        <v>8.1599999999999984</v>
      </c>
    </row>
    <row r="104" spans="7:22" x14ac:dyDescent="0.15">
      <c r="G104" s="1" t="str">
        <f t="shared" si="148"/>
        <v>0.9-0.382</v>
      </c>
      <c r="H104" s="1">
        <f t="shared" si="159"/>
        <v>0.89999999999999991</v>
      </c>
      <c r="I104" s="8">
        <f t="shared" si="160"/>
        <v>0.38179077387375959</v>
      </c>
      <c r="J104" s="8">
        <f t="shared" si="149"/>
        <v>126.65708790641881</v>
      </c>
      <c r="K104" s="8">
        <f t="shared" si="150"/>
        <v>13.643135612621286</v>
      </c>
      <c r="L104" s="12">
        <f t="shared" si="151"/>
        <v>0.89081143465909074</v>
      </c>
      <c r="N104" s="14">
        <f t="shared" si="152"/>
        <v>21.875</v>
      </c>
      <c r="O104" s="14">
        <f t="shared" si="153"/>
        <v>130.49999999999997</v>
      </c>
      <c r="P104" s="14">
        <f t="shared" si="154"/>
        <v>20.249999999999996</v>
      </c>
      <c r="Q104" s="14">
        <f t="shared" si="155"/>
        <v>5</v>
      </c>
      <c r="S104" s="12">
        <f t="shared" si="161"/>
        <v>0.38179077387375959</v>
      </c>
      <c r="T104" s="14">
        <f t="shared" si="156"/>
        <v>21.875</v>
      </c>
      <c r="U104" s="14">
        <f t="shared" si="157"/>
        <v>-0.32085937499999995</v>
      </c>
      <c r="V104" s="14">
        <f t="shared" si="158"/>
        <v>8.1599999999999984</v>
      </c>
    </row>
    <row r="105" spans="7:22" x14ac:dyDescent="0.15">
      <c r="G105" s="1" t="str">
        <f t="shared" si="148"/>
        <v>0.9-0.480</v>
      </c>
      <c r="H105" s="1">
        <f t="shared" si="159"/>
        <v>0.89999999999999991</v>
      </c>
      <c r="I105" s="8">
        <f t="shared" si="160"/>
        <v>0.47996554429844063</v>
      </c>
      <c r="J105" s="8">
        <f t="shared" si="149"/>
        <v>124.38903002965641</v>
      </c>
      <c r="K105" s="8">
        <f t="shared" si="150"/>
        <v>14.865765148402936</v>
      </c>
      <c r="L105" s="12">
        <f t="shared" si="151"/>
        <v>0.90639204545454521</v>
      </c>
      <c r="N105" s="14">
        <f t="shared" si="152"/>
        <v>27.5</v>
      </c>
      <c r="O105" s="14">
        <f t="shared" si="153"/>
        <v>130.49999999999997</v>
      </c>
      <c r="P105" s="14">
        <f t="shared" si="154"/>
        <v>20.249999999999996</v>
      </c>
      <c r="Q105" s="14">
        <f t="shared" si="155"/>
        <v>5</v>
      </c>
      <c r="S105" s="12">
        <f t="shared" si="161"/>
        <v>0.47996554429844063</v>
      </c>
      <c r="T105" s="14">
        <f t="shared" si="156"/>
        <v>27.5</v>
      </c>
      <c r="U105" s="14">
        <f t="shared" si="157"/>
        <v>-0.18375</v>
      </c>
      <c r="V105" s="14">
        <f t="shared" si="158"/>
        <v>8.1599999999999984</v>
      </c>
    </row>
    <row r="106" spans="7:22" x14ac:dyDescent="0.15">
      <c r="G106" s="1" t="str">
        <f t="shared" si="148"/>
        <v>0.9-0.578</v>
      </c>
      <c r="H106" s="1">
        <f t="shared" si="159"/>
        <v>0.89999999999999991</v>
      </c>
      <c r="I106" s="8">
        <f t="shared" si="160"/>
        <v>0.57814031472312166</v>
      </c>
      <c r="J106" s="8">
        <f t="shared" si="149"/>
        <v>121.56270714473665</v>
      </c>
      <c r="K106" s="8">
        <f t="shared" si="150"/>
        <v>15.901963105237241</v>
      </c>
      <c r="L106" s="12">
        <f t="shared" si="151"/>
        <v>0.91765802556818166</v>
      </c>
      <c r="N106" s="14">
        <f t="shared" si="152"/>
        <v>33.125</v>
      </c>
      <c r="O106" s="14">
        <f t="shared" si="153"/>
        <v>130.49999999999997</v>
      </c>
      <c r="P106" s="14">
        <f t="shared" si="154"/>
        <v>20.249999999999996</v>
      </c>
      <c r="Q106" s="14">
        <f t="shared" si="155"/>
        <v>5</v>
      </c>
      <c r="S106" s="12">
        <f t="shared" si="161"/>
        <v>0.57814031472312166</v>
      </c>
      <c r="T106" s="14">
        <f t="shared" si="156"/>
        <v>33.125</v>
      </c>
      <c r="U106" s="14">
        <f t="shared" si="157"/>
        <v>-8.4609374999999987E-2</v>
      </c>
      <c r="V106" s="14">
        <f t="shared" si="158"/>
        <v>8.1599999999999984</v>
      </c>
    </row>
    <row r="107" spans="7:22" x14ac:dyDescent="0.15">
      <c r="G107" s="1" t="str">
        <f t="shared" si="148"/>
        <v>0.9-0.676</v>
      </c>
      <c r="H107" s="1">
        <f t="shared" si="159"/>
        <v>0.89999999999999991</v>
      </c>
      <c r="I107" s="8">
        <f t="shared" si="160"/>
        <v>0.6763150851478027</v>
      </c>
      <c r="J107" s="8">
        <f t="shared" si="149"/>
        <v>118.1469796028348</v>
      </c>
      <c r="K107" s="8">
        <f t="shared" si="150"/>
        <v>16.789336082096643</v>
      </c>
      <c r="L107" s="12">
        <f t="shared" si="151"/>
        <v>0.92460937499999973</v>
      </c>
      <c r="N107" s="14">
        <f t="shared" si="152"/>
        <v>38.75</v>
      </c>
      <c r="O107" s="14">
        <f t="shared" si="153"/>
        <v>130.49999999999997</v>
      </c>
      <c r="P107" s="14">
        <f t="shared" si="154"/>
        <v>20.249999999999996</v>
      </c>
      <c r="Q107" s="14">
        <f t="shared" si="155"/>
        <v>5</v>
      </c>
      <c r="S107" s="12">
        <f t="shared" si="161"/>
        <v>0.6763150851478027</v>
      </c>
      <c r="T107" s="14">
        <f t="shared" si="156"/>
        <v>38.75</v>
      </c>
      <c r="U107" s="14">
        <f t="shared" si="157"/>
        <v>-2.3437499999999997E-2</v>
      </c>
      <c r="V107" s="14">
        <f t="shared" si="158"/>
        <v>8.1599999999999984</v>
      </c>
    </row>
    <row r="108" spans="7:22" x14ac:dyDescent="0.15">
      <c r="G108" s="1" t="str">
        <f t="shared" si="148"/>
        <v>0.9-0.774</v>
      </c>
      <c r="H108" s="1">
        <f t="shared" si="159"/>
        <v>0.89999999999999991</v>
      </c>
      <c r="I108" s="8">
        <f t="shared" si="160"/>
        <v>0.77448985557248373</v>
      </c>
      <c r="J108" s="8">
        <f t="shared" si="149"/>
        <v>114.09824319724829</v>
      </c>
      <c r="K108" s="8">
        <f t="shared" si="150"/>
        <v>17.551055453252932</v>
      </c>
      <c r="L108" s="12">
        <f t="shared" si="151"/>
        <v>0.92724609374999978</v>
      </c>
      <c r="N108" s="14">
        <f t="shared" si="152"/>
        <v>44.375</v>
      </c>
      <c r="O108" s="14">
        <f t="shared" si="153"/>
        <v>130.49999999999997</v>
      </c>
      <c r="P108" s="14">
        <f t="shared" si="154"/>
        <v>20.249999999999996</v>
      </c>
      <c r="Q108" s="14">
        <f t="shared" si="155"/>
        <v>5</v>
      </c>
      <c r="S108" s="12">
        <f t="shared" si="161"/>
        <v>0.77448985557248373</v>
      </c>
      <c r="T108" s="14">
        <f t="shared" si="156"/>
        <v>44.375</v>
      </c>
      <c r="U108" s="14">
        <f t="shared" si="157"/>
        <v>-2.3437499999999999E-4</v>
      </c>
      <c r="V108" s="14">
        <f t="shared" si="158"/>
        <v>8.1599999999999984</v>
      </c>
    </row>
    <row r="109" spans="7:22" x14ac:dyDescent="0.15">
      <c r="G109" s="1" t="str">
        <f t="shared" si="148"/>
        <v>0.9-0.873</v>
      </c>
      <c r="H109" s="1">
        <f t="shared" si="159"/>
        <v>0.89999999999999991</v>
      </c>
      <c r="I109" s="8">
        <f t="shared" si="160"/>
        <v>0.87266462599716477</v>
      </c>
      <c r="J109" s="8">
        <f t="shared" si="149"/>
        <v>109.35471432275803</v>
      </c>
      <c r="K109" s="8">
        <f t="shared" si="150"/>
        <v>18.202314513665684</v>
      </c>
      <c r="L109" s="12">
        <f t="shared" si="151"/>
        <v>0.92556818181818157</v>
      </c>
      <c r="N109" s="14">
        <f t="shared" si="152"/>
        <v>50</v>
      </c>
      <c r="O109" s="14">
        <f t="shared" si="153"/>
        <v>130.49999999999997</v>
      </c>
      <c r="P109" s="14">
        <f t="shared" si="154"/>
        <v>20.249999999999996</v>
      </c>
      <c r="Q109" s="14">
        <f t="shared" si="155"/>
        <v>5</v>
      </c>
      <c r="S109" s="12">
        <f t="shared" si="161"/>
        <v>0.87266462599716477</v>
      </c>
      <c r="T109" s="14">
        <f t="shared" si="156"/>
        <v>50</v>
      </c>
      <c r="U109" s="14">
        <f t="shared" si="157"/>
        <v>-1.4999999999999999E-2</v>
      </c>
      <c r="V109" s="14">
        <f t="shared" si="158"/>
        <v>8.1599999999999984</v>
      </c>
    </row>
    <row r="110" spans="7:22" x14ac:dyDescent="0.15">
      <c r="G110" s="1" t="str">
        <f t="shared" si="148"/>
        <v>0.9-0.971</v>
      </c>
      <c r="H110" s="1">
        <f t="shared" si="159"/>
        <v>0.89999999999999991</v>
      </c>
      <c r="I110" s="8">
        <f t="shared" si="160"/>
        <v>0.9708393964218458</v>
      </c>
      <c r="J110" s="8">
        <f t="shared" si="149"/>
        <v>103.82668600390426</v>
      </c>
      <c r="K110" s="8">
        <f t="shared" si="150"/>
        <v>18.753502058833543</v>
      </c>
      <c r="L110" s="12">
        <f t="shared" si="151"/>
        <v>0.91957563920454521</v>
      </c>
      <c r="N110" s="14">
        <f t="shared" si="152"/>
        <v>55.625</v>
      </c>
      <c r="O110" s="14">
        <f t="shared" si="153"/>
        <v>130.49999999999997</v>
      </c>
      <c r="P110" s="14">
        <f t="shared" si="154"/>
        <v>20.249999999999996</v>
      </c>
      <c r="Q110" s="14">
        <f t="shared" si="155"/>
        <v>5</v>
      </c>
      <c r="S110" s="12">
        <f t="shared" si="161"/>
        <v>0.9708393964218458</v>
      </c>
      <c r="T110" s="14">
        <f t="shared" si="156"/>
        <v>55.625</v>
      </c>
      <c r="U110" s="14">
        <f t="shared" si="157"/>
        <v>-6.7734374999999999E-2</v>
      </c>
      <c r="V110" s="14">
        <f t="shared" si="158"/>
        <v>8.1599999999999984</v>
      </c>
    </row>
    <row r="111" spans="7:22" x14ac:dyDescent="0.15">
      <c r="G111" s="1" t="str">
        <f t="shared" si="148"/>
        <v>0.9-1.069</v>
      </c>
      <c r="H111" s="1">
        <f t="shared" si="159"/>
        <v>0.89999999999999991</v>
      </c>
      <c r="I111" s="8">
        <f t="shared" si="160"/>
        <v>1.0690141668465269</v>
      </c>
      <c r="J111" s="8">
        <f t="shared" si="149"/>
        <v>97.378815143130538</v>
      </c>
      <c r="K111" s="8">
        <f t="shared" si="150"/>
        <v>19.211918327500065</v>
      </c>
      <c r="L111" s="12">
        <f t="shared" si="151"/>
        <v>0.90926846590909072</v>
      </c>
      <c r="N111" s="14">
        <f t="shared" si="152"/>
        <v>61.250000000000007</v>
      </c>
      <c r="O111" s="14">
        <f t="shared" si="153"/>
        <v>130.49999999999997</v>
      </c>
      <c r="P111" s="14">
        <f t="shared" si="154"/>
        <v>20.249999999999996</v>
      </c>
      <c r="Q111" s="14">
        <f t="shared" si="155"/>
        <v>5</v>
      </c>
      <c r="S111" s="12">
        <f t="shared" si="161"/>
        <v>1.0690141668465269</v>
      </c>
      <c r="T111" s="14">
        <f t="shared" si="156"/>
        <v>61.250000000000007</v>
      </c>
      <c r="U111" s="14">
        <f t="shared" si="157"/>
        <v>-0.15843750000000012</v>
      </c>
      <c r="V111" s="14">
        <f t="shared" si="158"/>
        <v>8.1599999999999984</v>
      </c>
    </row>
    <row r="112" spans="7:22" x14ac:dyDescent="0.15">
      <c r="I112" s="8"/>
      <c r="J112" s="8"/>
      <c r="K112" s="8"/>
      <c r="L112" s="8"/>
      <c r="N112" s="14"/>
      <c r="O112" s="14"/>
      <c r="P112" s="14"/>
      <c r="Q112" s="14"/>
      <c r="S112" s="14"/>
      <c r="T112" s="14"/>
      <c r="U112" s="14"/>
      <c r="V112" s="14"/>
    </row>
    <row r="113" spans="7:22" x14ac:dyDescent="0.15">
      <c r="G113" s="1" t="str">
        <f t="shared" ref="G113:G123" si="162">TEXT(ROUND(H113,1),"0.0")&amp;"-"&amp;TEXT(ROUND(I113,3),"0.000")</f>
        <v>1.0-0.087</v>
      </c>
      <c r="H113" s="17">
        <f>H111+$D$6</f>
        <v>0.99999999999999989</v>
      </c>
      <c r="I113" s="8">
        <f>RADIANS($D$8)</f>
        <v>8.7266462599716474E-2</v>
      </c>
      <c r="J113" s="8">
        <f t="shared" ref="J113:J123" si="163">O113*(COS(I113))^(2/Q113)</f>
        <v>149.79385093991235</v>
      </c>
      <c r="K113" s="8">
        <f t="shared" ref="K113:K123" si="164">P113*(SIN(I113))^(2/Q113)</f>
        <v>10.367691258167296</v>
      </c>
      <c r="L113" s="12">
        <f t="shared" ref="L113:L123" si="165">$D$37*(V113+U113)</f>
        <v>0.82272727272727264</v>
      </c>
      <c r="N113" s="14">
        <f t="shared" ref="N113:N123" si="166">DEGREES(I113)</f>
        <v>5</v>
      </c>
      <c r="O113" s="14">
        <f t="shared" ref="O113:O123" si="167">($D$12)+($D$13*H113^1)+($D$14*H113^2)+($D$15*H113^3)+($D$16*H113^4)</f>
        <v>149.99999999999997</v>
      </c>
      <c r="P113" s="14">
        <f t="shared" ref="P113:P123" si="168">($D$18)+($D$19*H113^1)+($D$20*H113^2)+($D$21*H113^3)+($D$22*H113^4)</f>
        <v>24.999999999999993</v>
      </c>
      <c r="Q113" s="14">
        <f t="shared" ref="Q113:Q123" si="169">$D$24+H113*($D$25-$D$24)/($D$27-$D$26)</f>
        <v>5.5444444444444434</v>
      </c>
      <c r="S113" s="12">
        <f>RADIANS($D$8)</f>
        <v>8.7266462599716474E-2</v>
      </c>
      <c r="T113" s="14">
        <f t="shared" ref="T113:T123" si="170">DEGREES(S113)</f>
        <v>5</v>
      </c>
      <c r="U113" s="14">
        <f t="shared" ref="U113:U123" si="171">($D$29)+($D$30)*(T113-$D$31)^2</f>
        <v>-0.96</v>
      </c>
      <c r="V113" s="14">
        <f t="shared" ref="V113:V123" si="172">($D$33)+$D$34*(H113-$D$35)^2</f>
        <v>8.1999999999999993</v>
      </c>
    </row>
    <row r="114" spans="7:22" x14ac:dyDescent="0.15">
      <c r="G114" s="1" t="str">
        <f t="shared" si="162"/>
        <v>1.0-0.185</v>
      </c>
      <c r="H114" s="1">
        <f t="shared" ref="H114:H123" si="173">H113</f>
        <v>0.99999999999999989</v>
      </c>
      <c r="I114" s="8">
        <f t="shared" ref="I114:I123" si="174">I113+RADIANS($D$9)</f>
        <v>0.18544123302439752</v>
      </c>
      <c r="J114" s="8">
        <f t="shared" si="163"/>
        <v>149.06718208342153</v>
      </c>
      <c r="K114" s="8">
        <f t="shared" si="164"/>
        <v>13.585243325866172</v>
      </c>
      <c r="L114" s="12">
        <f t="shared" si="165"/>
        <v>0.85125177556818166</v>
      </c>
      <c r="N114" s="14">
        <f t="shared" si="166"/>
        <v>10.625</v>
      </c>
      <c r="O114" s="14">
        <f t="shared" si="167"/>
        <v>149.99999999999997</v>
      </c>
      <c r="P114" s="14">
        <f t="shared" si="168"/>
        <v>24.999999999999993</v>
      </c>
      <c r="Q114" s="14">
        <f t="shared" si="169"/>
        <v>5.5444444444444434</v>
      </c>
      <c r="S114" s="12">
        <f t="shared" ref="S114:S123" si="175">S113+RADIANS($D$9)</f>
        <v>0.18544123302439752</v>
      </c>
      <c r="T114" s="14">
        <f t="shared" si="170"/>
        <v>10.625</v>
      </c>
      <c r="U114" s="14">
        <f t="shared" si="171"/>
        <v>-0.70898437499999989</v>
      </c>
      <c r="V114" s="14">
        <f t="shared" si="172"/>
        <v>8.1999999999999993</v>
      </c>
    </row>
    <row r="115" spans="7:22" x14ac:dyDescent="0.15">
      <c r="G115" s="1" t="str">
        <f t="shared" si="162"/>
        <v>1.0-0.284</v>
      </c>
      <c r="H115" s="1">
        <f t="shared" si="173"/>
        <v>0.99999999999999989</v>
      </c>
      <c r="I115" s="8">
        <f t="shared" si="174"/>
        <v>0.28361600344907856</v>
      </c>
      <c r="J115" s="8">
        <f t="shared" si="163"/>
        <v>147.81014669876325</v>
      </c>
      <c r="K115" s="8">
        <f t="shared" si="164"/>
        <v>15.791462763807866</v>
      </c>
      <c r="L115" s="12">
        <f t="shared" si="165"/>
        <v>0.87546164772727264</v>
      </c>
      <c r="N115" s="14">
        <f t="shared" si="166"/>
        <v>16.25</v>
      </c>
      <c r="O115" s="14">
        <f t="shared" si="167"/>
        <v>149.99999999999997</v>
      </c>
      <c r="P115" s="14">
        <f t="shared" si="168"/>
        <v>24.999999999999993</v>
      </c>
      <c r="Q115" s="14">
        <f t="shared" si="169"/>
        <v>5.5444444444444434</v>
      </c>
      <c r="S115" s="12">
        <f t="shared" si="175"/>
        <v>0.28361600344907856</v>
      </c>
      <c r="T115" s="14">
        <f t="shared" si="170"/>
        <v>16.25</v>
      </c>
      <c r="U115" s="14">
        <f t="shared" si="171"/>
        <v>-0.49593749999999998</v>
      </c>
      <c r="V115" s="14">
        <f t="shared" si="172"/>
        <v>8.1999999999999993</v>
      </c>
    </row>
    <row r="116" spans="7:22" x14ac:dyDescent="0.15">
      <c r="G116" s="1" t="str">
        <f t="shared" si="162"/>
        <v>1.0-0.382</v>
      </c>
      <c r="H116" s="1">
        <f t="shared" si="173"/>
        <v>0.99999999999999989</v>
      </c>
      <c r="I116" s="8">
        <f t="shared" si="174"/>
        <v>0.38179077387375959</v>
      </c>
      <c r="J116" s="8">
        <f t="shared" si="163"/>
        <v>146.01078456364246</v>
      </c>
      <c r="K116" s="8">
        <f t="shared" si="164"/>
        <v>17.509386207593977</v>
      </c>
      <c r="L116" s="12">
        <f t="shared" si="165"/>
        <v>0.89535688920454537</v>
      </c>
      <c r="N116" s="14">
        <f t="shared" si="166"/>
        <v>21.875</v>
      </c>
      <c r="O116" s="14">
        <f t="shared" si="167"/>
        <v>149.99999999999997</v>
      </c>
      <c r="P116" s="14">
        <f t="shared" si="168"/>
        <v>24.999999999999993</v>
      </c>
      <c r="Q116" s="14">
        <f t="shared" si="169"/>
        <v>5.5444444444444434</v>
      </c>
      <c r="S116" s="12">
        <f t="shared" si="175"/>
        <v>0.38179077387375959</v>
      </c>
      <c r="T116" s="14">
        <f t="shared" si="170"/>
        <v>21.875</v>
      </c>
      <c r="U116" s="14">
        <f t="shared" si="171"/>
        <v>-0.32085937499999995</v>
      </c>
      <c r="V116" s="14">
        <f t="shared" si="172"/>
        <v>8.1999999999999993</v>
      </c>
    </row>
    <row r="117" spans="7:22" x14ac:dyDescent="0.15">
      <c r="G117" s="1" t="str">
        <f t="shared" si="162"/>
        <v>1.0-0.480</v>
      </c>
      <c r="H117" s="1">
        <f t="shared" si="173"/>
        <v>0.99999999999999989</v>
      </c>
      <c r="I117" s="8">
        <f t="shared" si="174"/>
        <v>0.47996554429844063</v>
      </c>
      <c r="J117" s="8">
        <f t="shared" si="163"/>
        <v>143.65081866411217</v>
      </c>
      <c r="K117" s="8">
        <f t="shared" si="164"/>
        <v>18.918378598449387</v>
      </c>
      <c r="L117" s="12">
        <f t="shared" si="165"/>
        <v>0.91093749999999996</v>
      </c>
      <c r="N117" s="14">
        <f t="shared" si="166"/>
        <v>27.5</v>
      </c>
      <c r="O117" s="14">
        <f t="shared" si="167"/>
        <v>149.99999999999997</v>
      </c>
      <c r="P117" s="14">
        <f t="shared" si="168"/>
        <v>24.999999999999993</v>
      </c>
      <c r="Q117" s="14">
        <f t="shared" si="169"/>
        <v>5.5444444444444434</v>
      </c>
      <c r="S117" s="12">
        <f t="shared" si="175"/>
        <v>0.47996554429844063</v>
      </c>
      <c r="T117" s="14">
        <f t="shared" si="170"/>
        <v>27.5</v>
      </c>
      <c r="U117" s="14">
        <f t="shared" si="171"/>
        <v>-0.18375</v>
      </c>
      <c r="V117" s="14">
        <f t="shared" si="172"/>
        <v>8.1999999999999993</v>
      </c>
    </row>
    <row r="118" spans="7:22" x14ac:dyDescent="0.15">
      <c r="G118" s="1" t="str">
        <f t="shared" si="162"/>
        <v>1.0-0.578</v>
      </c>
      <c r="H118" s="1">
        <f t="shared" si="173"/>
        <v>0.99999999999999989</v>
      </c>
      <c r="I118" s="8">
        <f t="shared" si="174"/>
        <v>0.57814031472312166</v>
      </c>
      <c r="J118" s="8">
        <f t="shared" si="163"/>
        <v>140.7040362694818</v>
      </c>
      <c r="K118" s="8">
        <f t="shared" si="164"/>
        <v>20.103599273442828</v>
      </c>
      <c r="L118" s="12">
        <f t="shared" si="165"/>
        <v>0.92220348011363629</v>
      </c>
      <c r="N118" s="14">
        <f t="shared" si="166"/>
        <v>33.125</v>
      </c>
      <c r="O118" s="14">
        <f t="shared" si="167"/>
        <v>149.99999999999997</v>
      </c>
      <c r="P118" s="14">
        <f t="shared" si="168"/>
        <v>24.999999999999993</v>
      </c>
      <c r="Q118" s="14">
        <f t="shared" si="169"/>
        <v>5.5444444444444434</v>
      </c>
      <c r="S118" s="12">
        <f t="shared" si="175"/>
        <v>0.57814031472312166</v>
      </c>
      <c r="T118" s="14">
        <f t="shared" si="170"/>
        <v>33.125</v>
      </c>
      <c r="U118" s="14">
        <f t="shared" si="171"/>
        <v>-8.4609374999999987E-2</v>
      </c>
      <c r="V118" s="14">
        <f t="shared" si="172"/>
        <v>8.1999999999999993</v>
      </c>
    </row>
    <row r="119" spans="7:22" x14ac:dyDescent="0.15">
      <c r="G119" s="1" t="str">
        <f t="shared" si="162"/>
        <v>1.0-0.676</v>
      </c>
      <c r="H119" s="1">
        <f t="shared" si="173"/>
        <v>0.99999999999999989</v>
      </c>
      <c r="I119" s="8">
        <f t="shared" si="174"/>
        <v>0.6763150851478027</v>
      </c>
      <c r="J119" s="8">
        <f t="shared" si="163"/>
        <v>137.13372268578655</v>
      </c>
      <c r="K119" s="8">
        <f t="shared" si="164"/>
        <v>21.112558017449423</v>
      </c>
      <c r="L119" s="12">
        <f t="shared" si="165"/>
        <v>0.92915482954545447</v>
      </c>
      <c r="N119" s="14">
        <f t="shared" si="166"/>
        <v>38.75</v>
      </c>
      <c r="O119" s="14">
        <f t="shared" si="167"/>
        <v>149.99999999999997</v>
      </c>
      <c r="P119" s="14">
        <f t="shared" si="168"/>
        <v>24.999999999999993</v>
      </c>
      <c r="Q119" s="14">
        <f t="shared" si="169"/>
        <v>5.5444444444444434</v>
      </c>
      <c r="S119" s="12">
        <f t="shared" si="175"/>
        <v>0.6763150851478027</v>
      </c>
      <c r="T119" s="14">
        <f t="shared" si="170"/>
        <v>38.75</v>
      </c>
      <c r="U119" s="14">
        <f t="shared" si="171"/>
        <v>-2.3437499999999997E-2</v>
      </c>
      <c r="V119" s="14">
        <f t="shared" si="172"/>
        <v>8.1999999999999993</v>
      </c>
    </row>
    <row r="120" spans="7:22" x14ac:dyDescent="0.15">
      <c r="G120" s="1" t="str">
        <f t="shared" si="162"/>
        <v>1.0-0.774</v>
      </c>
      <c r="H120" s="1">
        <f t="shared" si="173"/>
        <v>0.99999999999999989</v>
      </c>
      <c r="I120" s="8">
        <f t="shared" si="174"/>
        <v>0.77448985557248373</v>
      </c>
      <c r="J120" s="8">
        <f t="shared" si="163"/>
        <v>132.88857766511055</v>
      </c>
      <c r="K120" s="8">
        <f t="shared" si="164"/>
        <v>21.974467265478101</v>
      </c>
      <c r="L120" s="12">
        <f t="shared" si="165"/>
        <v>0.93179154829545441</v>
      </c>
      <c r="N120" s="14">
        <f t="shared" si="166"/>
        <v>44.375</v>
      </c>
      <c r="O120" s="14">
        <f t="shared" si="167"/>
        <v>149.99999999999997</v>
      </c>
      <c r="P120" s="14">
        <f t="shared" si="168"/>
        <v>24.999999999999993</v>
      </c>
      <c r="Q120" s="14">
        <f t="shared" si="169"/>
        <v>5.5444444444444434</v>
      </c>
      <c r="S120" s="12">
        <f t="shared" si="175"/>
        <v>0.77448985557248373</v>
      </c>
      <c r="T120" s="14">
        <f t="shared" si="170"/>
        <v>44.375</v>
      </c>
      <c r="U120" s="14">
        <f t="shared" si="171"/>
        <v>-2.3437499999999999E-4</v>
      </c>
      <c r="V120" s="14">
        <f t="shared" si="172"/>
        <v>8.1999999999999993</v>
      </c>
    </row>
    <row r="121" spans="7:22" x14ac:dyDescent="0.15">
      <c r="G121" s="1" t="str">
        <f t="shared" si="162"/>
        <v>1.0-0.873</v>
      </c>
      <c r="H121" s="1">
        <f t="shared" si="173"/>
        <v>0.99999999999999989</v>
      </c>
      <c r="I121" s="8">
        <f t="shared" si="174"/>
        <v>0.87266462599716477</v>
      </c>
      <c r="J121" s="8">
        <f t="shared" si="163"/>
        <v>127.89603757564559</v>
      </c>
      <c r="K121" s="8">
        <f t="shared" si="164"/>
        <v>22.708473042448322</v>
      </c>
      <c r="L121" s="12">
        <f t="shared" si="165"/>
        <v>0.9301136363636362</v>
      </c>
      <c r="N121" s="14">
        <f t="shared" si="166"/>
        <v>50</v>
      </c>
      <c r="O121" s="14">
        <f t="shared" si="167"/>
        <v>149.99999999999997</v>
      </c>
      <c r="P121" s="14">
        <f t="shared" si="168"/>
        <v>24.999999999999993</v>
      </c>
      <c r="Q121" s="14">
        <f t="shared" si="169"/>
        <v>5.5444444444444434</v>
      </c>
      <c r="S121" s="12">
        <f t="shared" si="175"/>
        <v>0.87266462599716477</v>
      </c>
      <c r="T121" s="14">
        <f t="shared" si="170"/>
        <v>50</v>
      </c>
      <c r="U121" s="14">
        <f t="shared" si="171"/>
        <v>-1.4999999999999999E-2</v>
      </c>
      <c r="V121" s="14">
        <f t="shared" si="172"/>
        <v>8.1999999999999993</v>
      </c>
    </row>
    <row r="122" spans="7:22" x14ac:dyDescent="0.15">
      <c r="G122" s="1" t="str">
        <f t="shared" si="162"/>
        <v>1.0-0.971</v>
      </c>
      <c r="H122" s="1">
        <f t="shared" si="173"/>
        <v>0.99999999999999989</v>
      </c>
      <c r="I122" s="8">
        <f t="shared" si="174"/>
        <v>0.9708393964218458</v>
      </c>
      <c r="J122" s="8">
        <f t="shared" si="163"/>
        <v>122.05084501374463</v>
      </c>
      <c r="K122" s="8">
        <f t="shared" si="164"/>
        <v>23.327676781085291</v>
      </c>
      <c r="L122" s="12">
        <f t="shared" si="165"/>
        <v>0.92412109374999984</v>
      </c>
      <c r="N122" s="14">
        <f t="shared" si="166"/>
        <v>55.625</v>
      </c>
      <c r="O122" s="14">
        <f t="shared" si="167"/>
        <v>149.99999999999997</v>
      </c>
      <c r="P122" s="14">
        <f t="shared" si="168"/>
        <v>24.999999999999993</v>
      </c>
      <c r="Q122" s="14">
        <f t="shared" si="169"/>
        <v>5.5444444444444434</v>
      </c>
      <c r="S122" s="12">
        <f t="shared" si="175"/>
        <v>0.9708393964218458</v>
      </c>
      <c r="T122" s="14">
        <f t="shared" si="170"/>
        <v>55.625</v>
      </c>
      <c r="U122" s="14">
        <f t="shared" si="171"/>
        <v>-6.7734374999999999E-2</v>
      </c>
      <c r="V122" s="14">
        <f t="shared" si="172"/>
        <v>8.1999999999999993</v>
      </c>
    </row>
    <row r="123" spans="7:22" x14ac:dyDescent="0.15">
      <c r="G123" s="1" t="str">
        <f t="shared" si="162"/>
        <v>1.0-1.069</v>
      </c>
      <c r="H123" s="1">
        <f t="shared" si="173"/>
        <v>0.99999999999999989</v>
      </c>
      <c r="I123" s="8">
        <f t="shared" si="174"/>
        <v>1.0690141668465269</v>
      </c>
      <c r="J123" s="8">
        <f t="shared" si="163"/>
        <v>115.19417384970656</v>
      </c>
      <c r="K123" s="8">
        <f t="shared" si="164"/>
        <v>23.841299432830965</v>
      </c>
      <c r="L123" s="12">
        <f t="shared" si="165"/>
        <v>0.91381392045454535</v>
      </c>
      <c r="N123" s="14">
        <f t="shared" si="166"/>
        <v>61.250000000000007</v>
      </c>
      <c r="O123" s="14">
        <f t="shared" si="167"/>
        <v>149.99999999999997</v>
      </c>
      <c r="P123" s="14">
        <f t="shared" si="168"/>
        <v>24.999999999999993</v>
      </c>
      <c r="Q123" s="14">
        <f t="shared" si="169"/>
        <v>5.5444444444444434</v>
      </c>
      <c r="S123" s="12">
        <f t="shared" si="175"/>
        <v>1.0690141668465269</v>
      </c>
      <c r="T123" s="14">
        <f t="shared" si="170"/>
        <v>61.250000000000007</v>
      </c>
      <c r="U123" s="14">
        <f t="shared" si="171"/>
        <v>-0.15843750000000012</v>
      </c>
      <c r="V123" s="14">
        <f t="shared" si="172"/>
        <v>8.1999999999999993</v>
      </c>
    </row>
    <row r="124" spans="7:22" x14ac:dyDescent="0.15">
      <c r="I124" s="8"/>
      <c r="J124" s="8"/>
      <c r="K124" s="8"/>
      <c r="L124" s="8"/>
      <c r="N124" s="14"/>
      <c r="O124" s="14"/>
      <c r="P124" s="14"/>
      <c r="Q124" s="14"/>
      <c r="S124" s="14"/>
      <c r="T124" s="14"/>
      <c r="U124" s="14"/>
      <c r="V124" s="14"/>
    </row>
    <row r="125" spans="7:22" x14ac:dyDescent="0.15">
      <c r="G125" s="1" t="str">
        <f t="shared" ref="G125:G135" si="176">TEXT(ROUND(H125,1),"0.0")&amp;"-"&amp;TEXT(ROUND(I125,3),"0.000")</f>
        <v>1.1-0.087</v>
      </c>
      <c r="H125" s="1">
        <f>H123+$D$6</f>
        <v>1.0999999999999999</v>
      </c>
      <c r="I125" s="8">
        <f>RADIANS($D$8)</f>
        <v>8.7266462599716474E-2</v>
      </c>
      <c r="J125" s="8">
        <f t="shared" ref="J125:J135" si="177">O125*(COS(I125))^(2/Q125)</f>
        <v>170.28661633629784</v>
      </c>
      <c r="K125" s="8">
        <f t="shared" ref="K125:K135" si="178">P125*(SIN(I125))^(2/Q125)</f>
        <v>13.572111707507819</v>
      </c>
      <c r="L125" s="12">
        <f t="shared" ref="L125:L135" si="179">$D$37*(V125+U125)</f>
        <v>0.81818181818181812</v>
      </c>
      <c r="N125" s="14">
        <f t="shared" ref="N125:N135" si="180">DEGREES(I125)</f>
        <v>5</v>
      </c>
      <c r="O125" s="14">
        <f t="shared" ref="O125:O135" si="181">($D$12)+($D$13*H125^1)+($D$14*H125^2)+($D$15*H125^3)+($D$16*H125^4)</f>
        <v>170.49999999999997</v>
      </c>
      <c r="P125" s="14">
        <f t="shared" ref="P125:P135" si="182">($D$18)+($D$19*H125^1)+($D$20*H125^2)+($D$21*H125^3)+($D$22*H125^4)</f>
        <v>30.249999999999993</v>
      </c>
      <c r="Q125" s="14">
        <f t="shared" ref="Q125:Q135" si="183">$D$24+H125*($D$25-$D$24)/($D$27-$D$26)</f>
        <v>6.0888888888888877</v>
      </c>
      <c r="S125" s="12">
        <f>RADIANS($D$8)</f>
        <v>8.7266462599716474E-2</v>
      </c>
      <c r="T125" s="14">
        <f t="shared" ref="T125:T135" si="184">DEGREES(S125)</f>
        <v>5</v>
      </c>
      <c r="U125" s="14">
        <f t="shared" ref="U125:U135" si="185">($D$29)+($D$30)*(T125-$D$31)^2</f>
        <v>-0.96</v>
      </c>
      <c r="V125" s="14">
        <f t="shared" ref="V125:V135" si="186">($D$33)+$D$34*(H125-$D$35)^2</f>
        <v>8.16</v>
      </c>
    </row>
    <row r="126" spans="7:22" x14ac:dyDescent="0.15">
      <c r="G126" s="1" t="str">
        <f t="shared" si="176"/>
        <v>1.1-0.185</v>
      </c>
      <c r="H126" s="1">
        <f t="shared" ref="H126:H135" si="187">H125</f>
        <v>1.0999999999999999</v>
      </c>
      <c r="I126" s="8">
        <f t="shared" ref="I126:I135" si="188">I125+RADIANS($D$9)</f>
        <v>0.18544123302439752</v>
      </c>
      <c r="J126" s="8">
        <f t="shared" si="177"/>
        <v>169.53423604155191</v>
      </c>
      <c r="K126" s="8">
        <f t="shared" si="178"/>
        <v>17.359477709802928</v>
      </c>
      <c r="L126" s="12">
        <f t="shared" si="179"/>
        <v>0.84670632102272725</v>
      </c>
      <c r="N126" s="14">
        <f t="shared" si="180"/>
        <v>10.625</v>
      </c>
      <c r="O126" s="14">
        <f t="shared" si="181"/>
        <v>170.49999999999997</v>
      </c>
      <c r="P126" s="14">
        <f t="shared" si="182"/>
        <v>30.249999999999993</v>
      </c>
      <c r="Q126" s="14">
        <f t="shared" si="183"/>
        <v>6.0888888888888877</v>
      </c>
      <c r="S126" s="12">
        <f t="shared" ref="S126:S135" si="189">S125+RADIANS($D$9)</f>
        <v>0.18544123302439752</v>
      </c>
      <c r="T126" s="14">
        <f t="shared" si="184"/>
        <v>10.625</v>
      </c>
      <c r="U126" s="14">
        <f t="shared" si="185"/>
        <v>-0.70898437499999989</v>
      </c>
      <c r="V126" s="14">
        <f t="shared" si="186"/>
        <v>8.16</v>
      </c>
    </row>
    <row r="127" spans="7:22" x14ac:dyDescent="0.15">
      <c r="G127" s="1" t="str">
        <f t="shared" si="176"/>
        <v>1.1-0.284</v>
      </c>
      <c r="H127" s="1">
        <f t="shared" si="187"/>
        <v>1.0999999999999999</v>
      </c>
      <c r="I127" s="8">
        <f t="shared" si="188"/>
        <v>0.28361600344907856</v>
      </c>
      <c r="J127" s="8">
        <f t="shared" si="177"/>
        <v>168.23194795654604</v>
      </c>
      <c r="K127" s="8">
        <f t="shared" si="178"/>
        <v>19.908925092991119</v>
      </c>
      <c r="L127" s="12">
        <f t="shared" si="179"/>
        <v>0.87091619318181812</v>
      </c>
      <c r="N127" s="14">
        <f t="shared" si="180"/>
        <v>16.25</v>
      </c>
      <c r="O127" s="14">
        <f t="shared" si="181"/>
        <v>170.49999999999997</v>
      </c>
      <c r="P127" s="14">
        <f t="shared" si="182"/>
        <v>30.249999999999993</v>
      </c>
      <c r="Q127" s="14">
        <f t="shared" si="183"/>
        <v>6.0888888888888877</v>
      </c>
      <c r="S127" s="12">
        <f t="shared" si="189"/>
        <v>0.28361600344907856</v>
      </c>
      <c r="T127" s="14">
        <f t="shared" si="184"/>
        <v>16.25</v>
      </c>
      <c r="U127" s="14">
        <f t="shared" si="185"/>
        <v>-0.49593749999999998</v>
      </c>
      <c r="V127" s="14">
        <f t="shared" si="186"/>
        <v>8.16</v>
      </c>
    </row>
    <row r="128" spans="7:22" x14ac:dyDescent="0.15">
      <c r="G128" s="1" t="str">
        <f t="shared" si="176"/>
        <v>1.1-0.382</v>
      </c>
      <c r="H128" s="1">
        <f t="shared" si="187"/>
        <v>1.0999999999999999</v>
      </c>
      <c r="I128" s="8">
        <f t="shared" si="188"/>
        <v>0.38179077387375959</v>
      </c>
      <c r="J128" s="8">
        <f t="shared" si="177"/>
        <v>166.36608328337149</v>
      </c>
      <c r="K128" s="8">
        <f t="shared" si="178"/>
        <v>21.871883930771745</v>
      </c>
      <c r="L128" s="12">
        <f t="shared" si="179"/>
        <v>0.89081143465909096</v>
      </c>
      <c r="N128" s="14">
        <f t="shared" si="180"/>
        <v>21.875</v>
      </c>
      <c r="O128" s="14">
        <f t="shared" si="181"/>
        <v>170.49999999999997</v>
      </c>
      <c r="P128" s="14">
        <f t="shared" si="182"/>
        <v>30.249999999999993</v>
      </c>
      <c r="Q128" s="14">
        <f t="shared" si="183"/>
        <v>6.0888888888888877</v>
      </c>
      <c r="S128" s="12">
        <f t="shared" si="189"/>
        <v>0.38179077387375959</v>
      </c>
      <c r="T128" s="14">
        <f t="shared" si="184"/>
        <v>21.875</v>
      </c>
      <c r="U128" s="14">
        <f t="shared" si="185"/>
        <v>-0.32085937499999995</v>
      </c>
      <c r="V128" s="14">
        <f t="shared" si="186"/>
        <v>8.16</v>
      </c>
    </row>
    <row r="129" spans="7:22" x14ac:dyDescent="0.15">
      <c r="G129" s="1" t="str">
        <f t="shared" si="176"/>
        <v>1.1-0.480</v>
      </c>
      <c r="H129" s="1">
        <f t="shared" si="187"/>
        <v>1.0999999999999999</v>
      </c>
      <c r="I129" s="8">
        <f t="shared" si="188"/>
        <v>0.47996554429844063</v>
      </c>
      <c r="J129" s="8">
        <f t="shared" si="177"/>
        <v>163.91577266126959</v>
      </c>
      <c r="K129" s="8">
        <f t="shared" si="178"/>
        <v>23.468949026419352</v>
      </c>
      <c r="L129" s="12">
        <f t="shared" si="179"/>
        <v>0.90639204545454544</v>
      </c>
      <c r="N129" s="14">
        <f t="shared" si="180"/>
        <v>27.5</v>
      </c>
      <c r="O129" s="14">
        <f t="shared" si="181"/>
        <v>170.49999999999997</v>
      </c>
      <c r="P129" s="14">
        <f t="shared" si="182"/>
        <v>30.249999999999993</v>
      </c>
      <c r="Q129" s="14">
        <f t="shared" si="183"/>
        <v>6.0888888888888877</v>
      </c>
      <c r="S129" s="12">
        <f t="shared" si="189"/>
        <v>0.47996554429844063</v>
      </c>
      <c r="T129" s="14">
        <f t="shared" si="184"/>
        <v>27.5</v>
      </c>
      <c r="U129" s="14">
        <f t="shared" si="185"/>
        <v>-0.18375</v>
      </c>
      <c r="V129" s="14">
        <f t="shared" si="186"/>
        <v>8.16</v>
      </c>
    </row>
    <row r="130" spans="7:22" x14ac:dyDescent="0.15">
      <c r="G130" s="1" t="str">
        <f t="shared" si="176"/>
        <v>1.1-0.578</v>
      </c>
      <c r="H130" s="1">
        <f t="shared" si="187"/>
        <v>1.0999999999999999</v>
      </c>
      <c r="I130" s="8">
        <f t="shared" si="188"/>
        <v>0.57814031472312166</v>
      </c>
      <c r="J130" s="8">
        <f t="shared" si="177"/>
        <v>160.85111614004174</v>
      </c>
      <c r="K130" s="8">
        <f t="shared" si="178"/>
        <v>24.80412245384117</v>
      </c>
      <c r="L130" s="12">
        <f t="shared" si="179"/>
        <v>0.91765802556818188</v>
      </c>
      <c r="N130" s="14">
        <f t="shared" si="180"/>
        <v>33.125</v>
      </c>
      <c r="O130" s="14">
        <f t="shared" si="181"/>
        <v>170.49999999999997</v>
      </c>
      <c r="P130" s="14">
        <f t="shared" si="182"/>
        <v>30.249999999999993</v>
      </c>
      <c r="Q130" s="14">
        <f t="shared" si="183"/>
        <v>6.0888888888888877</v>
      </c>
      <c r="S130" s="12">
        <f t="shared" si="189"/>
        <v>0.57814031472312166</v>
      </c>
      <c r="T130" s="14">
        <f t="shared" si="184"/>
        <v>33.125</v>
      </c>
      <c r="U130" s="14">
        <f t="shared" si="185"/>
        <v>-8.4609374999999987E-2</v>
      </c>
      <c r="V130" s="14">
        <f t="shared" si="186"/>
        <v>8.16</v>
      </c>
    </row>
    <row r="131" spans="7:22" x14ac:dyDescent="0.15">
      <c r="G131" s="1" t="str">
        <f t="shared" si="176"/>
        <v>1.1-0.676</v>
      </c>
      <c r="H131" s="1">
        <f t="shared" si="187"/>
        <v>1.0999999999999999</v>
      </c>
      <c r="I131" s="8">
        <f t="shared" si="188"/>
        <v>0.6763150851478027</v>
      </c>
      <c r="J131" s="8">
        <f t="shared" si="177"/>
        <v>157.13027717816377</v>
      </c>
      <c r="K131" s="8">
        <f t="shared" si="178"/>
        <v>25.935181358687089</v>
      </c>
      <c r="L131" s="12">
        <f t="shared" si="179"/>
        <v>0.92460937499999996</v>
      </c>
      <c r="N131" s="14">
        <f t="shared" si="180"/>
        <v>38.75</v>
      </c>
      <c r="O131" s="14">
        <f t="shared" si="181"/>
        <v>170.49999999999997</v>
      </c>
      <c r="P131" s="14">
        <f t="shared" si="182"/>
        <v>30.249999999999993</v>
      </c>
      <c r="Q131" s="14">
        <f t="shared" si="183"/>
        <v>6.0888888888888877</v>
      </c>
      <c r="S131" s="12">
        <f t="shared" si="189"/>
        <v>0.6763150851478027</v>
      </c>
      <c r="T131" s="14">
        <f t="shared" si="184"/>
        <v>38.75</v>
      </c>
      <c r="U131" s="14">
        <f t="shared" si="185"/>
        <v>-2.3437499999999997E-2</v>
      </c>
      <c r="V131" s="14">
        <f t="shared" si="186"/>
        <v>8.16</v>
      </c>
    </row>
    <row r="132" spans="7:22" x14ac:dyDescent="0.15">
      <c r="G132" s="1" t="str">
        <f t="shared" si="176"/>
        <v>1.1-0.774</v>
      </c>
      <c r="H132" s="1">
        <f t="shared" si="187"/>
        <v>1.0999999999999999</v>
      </c>
      <c r="I132" s="8">
        <f t="shared" si="188"/>
        <v>0.77448985557248373</v>
      </c>
      <c r="J132" s="8">
        <f t="shared" si="177"/>
        <v>152.69484816990732</v>
      </c>
      <c r="K132" s="8">
        <f t="shared" si="178"/>
        <v>26.897564702254492</v>
      </c>
      <c r="L132" s="12">
        <f t="shared" si="179"/>
        <v>0.92724609375</v>
      </c>
      <c r="N132" s="14">
        <f t="shared" si="180"/>
        <v>44.375</v>
      </c>
      <c r="O132" s="14">
        <f t="shared" si="181"/>
        <v>170.49999999999997</v>
      </c>
      <c r="P132" s="14">
        <f t="shared" si="182"/>
        <v>30.249999999999993</v>
      </c>
      <c r="Q132" s="14">
        <f t="shared" si="183"/>
        <v>6.0888888888888877</v>
      </c>
      <c r="S132" s="12">
        <f t="shared" si="189"/>
        <v>0.77448985557248373</v>
      </c>
      <c r="T132" s="14">
        <f t="shared" si="184"/>
        <v>44.375</v>
      </c>
      <c r="U132" s="14">
        <f t="shared" si="185"/>
        <v>-2.3437499999999999E-4</v>
      </c>
      <c r="V132" s="14">
        <f t="shared" si="186"/>
        <v>8.16</v>
      </c>
    </row>
    <row r="133" spans="7:22" x14ac:dyDescent="0.15">
      <c r="G133" s="1" t="str">
        <f t="shared" si="176"/>
        <v>1.1-0.873</v>
      </c>
      <c r="H133" s="1">
        <f t="shared" si="187"/>
        <v>1.0999999999999999</v>
      </c>
      <c r="I133" s="8">
        <f t="shared" si="188"/>
        <v>0.87266462599716477</v>
      </c>
      <c r="J133" s="8">
        <f t="shared" si="177"/>
        <v>147.46225143265039</v>
      </c>
      <c r="K133" s="8">
        <f t="shared" si="178"/>
        <v>27.714471987038607</v>
      </c>
      <c r="L133" s="12">
        <f t="shared" si="179"/>
        <v>0.92556818181818179</v>
      </c>
      <c r="N133" s="14">
        <f t="shared" si="180"/>
        <v>50</v>
      </c>
      <c r="O133" s="14">
        <f t="shared" si="181"/>
        <v>170.49999999999997</v>
      </c>
      <c r="P133" s="14">
        <f t="shared" si="182"/>
        <v>30.249999999999993</v>
      </c>
      <c r="Q133" s="14">
        <f t="shared" si="183"/>
        <v>6.0888888888888877</v>
      </c>
      <c r="S133" s="12">
        <f t="shared" si="189"/>
        <v>0.87266462599716477</v>
      </c>
      <c r="T133" s="14">
        <f t="shared" si="184"/>
        <v>50</v>
      </c>
      <c r="U133" s="14">
        <f t="shared" si="185"/>
        <v>-1.4999999999999999E-2</v>
      </c>
      <c r="V133" s="14">
        <f t="shared" si="186"/>
        <v>8.16</v>
      </c>
    </row>
    <row r="134" spans="7:22" x14ac:dyDescent="0.15">
      <c r="G134" s="1" t="str">
        <f t="shared" si="176"/>
        <v>1.1-0.971</v>
      </c>
      <c r="H134" s="1">
        <f t="shared" si="187"/>
        <v>1.0999999999999999</v>
      </c>
      <c r="I134" s="8">
        <f t="shared" si="188"/>
        <v>0.9708393964218458</v>
      </c>
      <c r="J134" s="8">
        <f t="shared" si="177"/>
        <v>141.31269037722382</v>
      </c>
      <c r="K134" s="8">
        <f t="shared" si="178"/>
        <v>28.401774049705455</v>
      </c>
      <c r="L134" s="12">
        <f t="shared" si="179"/>
        <v>0.91957563920454533</v>
      </c>
      <c r="N134" s="14">
        <f t="shared" si="180"/>
        <v>55.625</v>
      </c>
      <c r="O134" s="14">
        <f t="shared" si="181"/>
        <v>170.49999999999997</v>
      </c>
      <c r="P134" s="14">
        <f t="shared" si="182"/>
        <v>30.249999999999993</v>
      </c>
      <c r="Q134" s="14">
        <f t="shared" si="183"/>
        <v>6.0888888888888877</v>
      </c>
      <c r="S134" s="12">
        <f t="shared" si="189"/>
        <v>0.9708393964218458</v>
      </c>
      <c r="T134" s="14">
        <f t="shared" si="184"/>
        <v>55.625</v>
      </c>
      <c r="U134" s="14">
        <f t="shared" si="185"/>
        <v>-6.7734374999999999E-2</v>
      </c>
      <c r="V134" s="14">
        <f t="shared" si="186"/>
        <v>8.16</v>
      </c>
    </row>
    <row r="135" spans="7:22" x14ac:dyDescent="0.15">
      <c r="G135" s="1" t="str">
        <f t="shared" si="176"/>
        <v>1.1-1.069</v>
      </c>
      <c r="H135" s="1">
        <f t="shared" si="187"/>
        <v>1.0999999999999999</v>
      </c>
      <c r="I135" s="8">
        <f t="shared" si="188"/>
        <v>1.0690141668465269</v>
      </c>
      <c r="J135" s="8">
        <f t="shared" si="177"/>
        <v>134.06522782275229</v>
      </c>
      <c r="K135" s="8">
        <f t="shared" si="178"/>
        <v>28.970645057115625</v>
      </c>
      <c r="L135" s="12">
        <f t="shared" si="179"/>
        <v>0.90926846590909094</v>
      </c>
      <c r="N135" s="14">
        <f t="shared" si="180"/>
        <v>61.250000000000007</v>
      </c>
      <c r="O135" s="14">
        <f t="shared" si="181"/>
        <v>170.49999999999997</v>
      </c>
      <c r="P135" s="14">
        <f t="shared" si="182"/>
        <v>30.249999999999993</v>
      </c>
      <c r="Q135" s="14">
        <f t="shared" si="183"/>
        <v>6.0888888888888877</v>
      </c>
      <c r="S135" s="12">
        <f t="shared" si="189"/>
        <v>1.0690141668465269</v>
      </c>
      <c r="T135" s="14">
        <f t="shared" si="184"/>
        <v>61.250000000000007</v>
      </c>
      <c r="U135" s="14">
        <f t="shared" si="185"/>
        <v>-0.15843750000000012</v>
      </c>
      <c r="V135" s="14">
        <f t="shared" si="186"/>
        <v>8.16</v>
      </c>
    </row>
    <row r="136" spans="7:22" x14ac:dyDescent="0.15">
      <c r="I136" s="8"/>
      <c r="J136" s="8"/>
      <c r="K136" s="8"/>
      <c r="L136" s="8"/>
      <c r="N136" s="14"/>
      <c r="O136" s="14"/>
      <c r="P136" s="14"/>
      <c r="Q136" s="14"/>
      <c r="S136" s="14"/>
      <c r="T136" s="14"/>
      <c r="U136" s="14"/>
      <c r="V136" s="14"/>
    </row>
    <row r="137" spans="7:22" x14ac:dyDescent="0.15">
      <c r="G137" s="1" t="str">
        <f t="shared" ref="G137:G147" si="190">TEXT(ROUND(H137,1),"0.0")&amp;"-"&amp;TEXT(ROUND(I137,3),"0.000")</f>
        <v>1.2-0.087</v>
      </c>
      <c r="H137" s="1">
        <f>H135+$D$6</f>
        <v>1.2</v>
      </c>
      <c r="I137" s="8">
        <f>RADIANS($D$8)</f>
        <v>8.7266462599716474E-2</v>
      </c>
      <c r="J137" s="8">
        <f t="shared" ref="J137:J147" si="191">O137*(COS(I137))^(2/Q137)</f>
        <v>191.77941978521196</v>
      </c>
      <c r="K137" s="8">
        <f t="shared" ref="K137:K147" si="192">P137*(SIN(I137))^(2/Q137)</f>
        <v>17.250185100293272</v>
      </c>
      <c r="L137" s="12">
        <f t="shared" ref="L137:L147" si="193">$D$37*(V137+U137)</f>
        <v>0.80454545454545445</v>
      </c>
      <c r="N137" s="14">
        <f t="shared" ref="N137:N147" si="194">DEGREES(I137)</f>
        <v>5</v>
      </c>
      <c r="O137" s="14">
        <f t="shared" ref="O137:O147" si="195">($D$12)+($D$13*H137^1)+($D$14*H137^2)+($D$15*H137^3)+($D$16*H137^4)</f>
        <v>192</v>
      </c>
      <c r="P137" s="14">
        <f t="shared" ref="P137:P147" si="196">($D$18)+($D$19*H137^1)+($D$20*H137^2)+($D$21*H137^3)+($D$22*H137^4)</f>
        <v>36</v>
      </c>
      <c r="Q137" s="14">
        <f t="shared" ref="Q137:Q147" si="197">$D$24+H137*($D$25-$D$24)/($D$27-$D$26)</f>
        <v>6.6333333333333329</v>
      </c>
      <c r="S137" s="12">
        <f>RADIANS($D$8)</f>
        <v>8.7266462599716474E-2</v>
      </c>
      <c r="T137" s="14">
        <f t="shared" ref="T137:T147" si="198">DEGREES(S137)</f>
        <v>5</v>
      </c>
      <c r="U137" s="14">
        <f t="shared" ref="U137:U147" si="199">($D$29)+($D$30)*(T137-$D$31)^2</f>
        <v>-0.96</v>
      </c>
      <c r="V137" s="14">
        <f t="shared" ref="V137:V147" si="200">($D$33)+$D$34*(H137-$D$35)^2</f>
        <v>8.0399999999999991</v>
      </c>
    </row>
    <row r="138" spans="7:22" x14ac:dyDescent="0.15">
      <c r="G138" s="1" t="str">
        <f t="shared" si="190"/>
        <v>1.2-0.185</v>
      </c>
      <c r="H138" s="1">
        <f t="shared" ref="H138:H147" si="201">H137</f>
        <v>1.2</v>
      </c>
      <c r="I138" s="8">
        <f t="shared" ref="I138:I147" si="202">I137+RADIANS($D$9)</f>
        <v>0.18544123302439752</v>
      </c>
      <c r="J138" s="8">
        <f t="shared" si="191"/>
        <v>191.00148356970195</v>
      </c>
      <c r="K138" s="8">
        <f t="shared" si="192"/>
        <v>21.622695665818174</v>
      </c>
      <c r="L138" s="12">
        <f t="shared" si="193"/>
        <v>0.83306995738636347</v>
      </c>
      <c r="N138" s="14">
        <f t="shared" si="194"/>
        <v>10.625</v>
      </c>
      <c r="O138" s="14">
        <f t="shared" si="195"/>
        <v>192</v>
      </c>
      <c r="P138" s="14">
        <f t="shared" si="196"/>
        <v>36</v>
      </c>
      <c r="Q138" s="14">
        <f t="shared" si="197"/>
        <v>6.6333333333333329</v>
      </c>
      <c r="S138" s="12">
        <f t="shared" ref="S138:S147" si="203">S137+RADIANS($D$9)</f>
        <v>0.18544123302439752</v>
      </c>
      <c r="T138" s="14">
        <f t="shared" si="198"/>
        <v>10.625</v>
      </c>
      <c r="U138" s="14">
        <f t="shared" si="199"/>
        <v>-0.70898437499999989</v>
      </c>
      <c r="V138" s="14">
        <f t="shared" si="200"/>
        <v>8.0399999999999991</v>
      </c>
    </row>
    <row r="139" spans="7:22" x14ac:dyDescent="0.15">
      <c r="G139" s="1" t="str">
        <f t="shared" si="190"/>
        <v>1.2-0.284</v>
      </c>
      <c r="H139" s="1">
        <f t="shared" si="201"/>
        <v>1.2</v>
      </c>
      <c r="I139" s="8">
        <f t="shared" si="202"/>
        <v>0.28361600344907856</v>
      </c>
      <c r="J139" s="8">
        <f t="shared" si="191"/>
        <v>189.65429035245901</v>
      </c>
      <c r="K139" s="8">
        <f t="shared" si="192"/>
        <v>24.520904922871765</v>
      </c>
      <c r="L139" s="12">
        <f t="shared" si="193"/>
        <v>0.85727982954545445</v>
      </c>
      <c r="N139" s="14">
        <f t="shared" si="194"/>
        <v>16.25</v>
      </c>
      <c r="O139" s="14">
        <f t="shared" si="195"/>
        <v>192</v>
      </c>
      <c r="P139" s="14">
        <f t="shared" si="196"/>
        <v>36</v>
      </c>
      <c r="Q139" s="14">
        <f t="shared" si="197"/>
        <v>6.6333333333333329</v>
      </c>
      <c r="S139" s="12">
        <f t="shared" si="203"/>
        <v>0.28361600344907856</v>
      </c>
      <c r="T139" s="14">
        <f t="shared" si="198"/>
        <v>16.25</v>
      </c>
      <c r="U139" s="14">
        <f t="shared" si="199"/>
        <v>-0.49593749999999998</v>
      </c>
      <c r="V139" s="14">
        <f t="shared" si="200"/>
        <v>8.0399999999999991</v>
      </c>
    </row>
    <row r="140" spans="7:22" x14ac:dyDescent="0.15">
      <c r="G140" s="1" t="str">
        <f t="shared" si="190"/>
        <v>1.2-0.382</v>
      </c>
      <c r="H140" s="1">
        <f t="shared" si="201"/>
        <v>1.2</v>
      </c>
      <c r="I140" s="8">
        <f t="shared" si="202"/>
        <v>0.38179077387375959</v>
      </c>
      <c r="J140" s="8">
        <f t="shared" si="191"/>
        <v>187.72259341689156</v>
      </c>
      <c r="K140" s="8">
        <f t="shared" si="192"/>
        <v>26.731478473530061</v>
      </c>
      <c r="L140" s="12">
        <f t="shared" si="193"/>
        <v>0.87717507102272718</v>
      </c>
      <c r="N140" s="14">
        <f t="shared" si="194"/>
        <v>21.875</v>
      </c>
      <c r="O140" s="14">
        <f t="shared" si="195"/>
        <v>192</v>
      </c>
      <c r="P140" s="14">
        <f t="shared" si="196"/>
        <v>36</v>
      </c>
      <c r="Q140" s="14">
        <f t="shared" si="197"/>
        <v>6.6333333333333329</v>
      </c>
      <c r="S140" s="12">
        <f t="shared" si="203"/>
        <v>0.38179077387375959</v>
      </c>
      <c r="T140" s="14">
        <f t="shared" si="198"/>
        <v>21.875</v>
      </c>
      <c r="U140" s="14">
        <f t="shared" si="199"/>
        <v>-0.32085937499999995</v>
      </c>
      <c r="V140" s="14">
        <f t="shared" si="200"/>
        <v>8.0399999999999991</v>
      </c>
    </row>
    <row r="141" spans="7:22" x14ac:dyDescent="0.15">
      <c r="G141" s="1" t="str">
        <f t="shared" si="190"/>
        <v>1.2-0.480</v>
      </c>
      <c r="H141" s="1">
        <f t="shared" si="201"/>
        <v>1.2</v>
      </c>
      <c r="I141" s="8">
        <f t="shared" si="202"/>
        <v>0.47996554429844063</v>
      </c>
      <c r="J141" s="8">
        <f t="shared" si="191"/>
        <v>185.18312421438449</v>
      </c>
      <c r="K141" s="8">
        <f t="shared" si="192"/>
        <v>28.517947128013368</v>
      </c>
      <c r="L141" s="12">
        <f t="shared" si="193"/>
        <v>0.89275568181818166</v>
      </c>
      <c r="N141" s="14">
        <f t="shared" si="194"/>
        <v>27.5</v>
      </c>
      <c r="O141" s="14">
        <f t="shared" si="195"/>
        <v>192</v>
      </c>
      <c r="P141" s="14">
        <f t="shared" si="196"/>
        <v>36</v>
      </c>
      <c r="Q141" s="14">
        <f t="shared" si="197"/>
        <v>6.6333333333333329</v>
      </c>
      <c r="S141" s="12">
        <f t="shared" si="203"/>
        <v>0.47996554429844063</v>
      </c>
      <c r="T141" s="14">
        <f t="shared" si="198"/>
        <v>27.5</v>
      </c>
      <c r="U141" s="14">
        <f t="shared" si="199"/>
        <v>-0.18375</v>
      </c>
      <c r="V141" s="14">
        <f t="shared" si="200"/>
        <v>8.0399999999999991</v>
      </c>
    </row>
    <row r="142" spans="7:22" x14ac:dyDescent="0.15">
      <c r="G142" s="1" t="str">
        <f t="shared" si="190"/>
        <v>1.2-0.578</v>
      </c>
      <c r="H142" s="1">
        <f t="shared" si="201"/>
        <v>1.2</v>
      </c>
      <c r="I142" s="8">
        <f t="shared" si="202"/>
        <v>0.57814031472312166</v>
      </c>
      <c r="J142" s="8">
        <f t="shared" si="191"/>
        <v>182.00256079029154</v>
      </c>
      <c r="K142" s="8">
        <f t="shared" si="192"/>
        <v>30.003792582006458</v>
      </c>
      <c r="L142" s="12">
        <f t="shared" si="193"/>
        <v>0.90402166193181799</v>
      </c>
      <c r="N142" s="14">
        <f t="shared" si="194"/>
        <v>33.125</v>
      </c>
      <c r="O142" s="14">
        <f t="shared" si="195"/>
        <v>192</v>
      </c>
      <c r="P142" s="14">
        <f t="shared" si="196"/>
        <v>36</v>
      </c>
      <c r="Q142" s="14">
        <f t="shared" si="197"/>
        <v>6.6333333333333329</v>
      </c>
      <c r="S142" s="12">
        <f t="shared" si="203"/>
        <v>0.57814031472312166</v>
      </c>
      <c r="T142" s="14">
        <f t="shared" si="198"/>
        <v>33.125</v>
      </c>
      <c r="U142" s="14">
        <f t="shared" si="199"/>
        <v>-8.4609374999999987E-2</v>
      </c>
      <c r="V142" s="14">
        <f t="shared" si="200"/>
        <v>8.0399999999999991</v>
      </c>
    </row>
    <row r="143" spans="7:22" x14ac:dyDescent="0.15">
      <c r="G143" s="1" t="str">
        <f t="shared" si="190"/>
        <v>1.2-0.676</v>
      </c>
      <c r="H143" s="1">
        <f t="shared" si="201"/>
        <v>1.2</v>
      </c>
      <c r="I143" s="8">
        <f t="shared" si="202"/>
        <v>0.6763150851478027</v>
      </c>
      <c r="J143" s="8">
        <f t="shared" si="191"/>
        <v>178.13429697847542</v>
      </c>
      <c r="K143" s="8">
        <f t="shared" si="192"/>
        <v>31.257347446024838</v>
      </c>
      <c r="L143" s="12">
        <f t="shared" si="193"/>
        <v>0.91097301136363629</v>
      </c>
      <c r="N143" s="14">
        <f t="shared" si="194"/>
        <v>38.75</v>
      </c>
      <c r="O143" s="14">
        <f t="shared" si="195"/>
        <v>192</v>
      </c>
      <c r="P143" s="14">
        <f t="shared" si="196"/>
        <v>36</v>
      </c>
      <c r="Q143" s="14">
        <f t="shared" si="197"/>
        <v>6.6333333333333329</v>
      </c>
      <c r="S143" s="12">
        <f t="shared" si="203"/>
        <v>0.6763150851478027</v>
      </c>
      <c r="T143" s="14">
        <f t="shared" si="198"/>
        <v>38.75</v>
      </c>
      <c r="U143" s="14">
        <f t="shared" si="199"/>
        <v>-2.3437499999999997E-2</v>
      </c>
      <c r="V143" s="14">
        <f t="shared" si="200"/>
        <v>8.0399999999999991</v>
      </c>
    </row>
    <row r="144" spans="7:22" x14ac:dyDescent="0.15">
      <c r="G144" s="1" t="str">
        <f t="shared" si="190"/>
        <v>1.2-0.774</v>
      </c>
      <c r="H144" s="1">
        <f t="shared" si="201"/>
        <v>1.2</v>
      </c>
      <c r="I144" s="8">
        <f t="shared" si="202"/>
        <v>0.77448985557248373</v>
      </c>
      <c r="J144" s="8">
        <f t="shared" si="191"/>
        <v>173.51328040478899</v>
      </c>
      <c r="K144" s="8">
        <f t="shared" si="192"/>
        <v>32.320422664959239</v>
      </c>
      <c r="L144" s="12">
        <f t="shared" si="193"/>
        <v>0.91360973011363622</v>
      </c>
      <c r="N144" s="14">
        <f t="shared" si="194"/>
        <v>44.375</v>
      </c>
      <c r="O144" s="14">
        <f t="shared" si="195"/>
        <v>192</v>
      </c>
      <c r="P144" s="14">
        <f t="shared" si="196"/>
        <v>36</v>
      </c>
      <c r="Q144" s="14">
        <f t="shared" si="197"/>
        <v>6.6333333333333329</v>
      </c>
      <c r="S144" s="12">
        <f t="shared" si="203"/>
        <v>0.77448985557248373</v>
      </c>
      <c r="T144" s="14">
        <f t="shared" si="198"/>
        <v>44.375</v>
      </c>
      <c r="U144" s="14">
        <f t="shared" si="199"/>
        <v>-2.3437499999999999E-4</v>
      </c>
      <c r="V144" s="14">
        <f t="shared" si="200"/>
        <v>8.0399999999999991</v>
      </c>
    </row>
    <row r="145" spans="7:22" x14ac:dyDescent="0.15">
      <c r="G145" s="1" t="str">
        <f t="shared" si="190"/>
        <v>1.2-0.873</v>
      </c>
      <c r="H145" s="1">
        <f t="shared" si="201"/>
        <v>1.2</v>
      </c>
      <c r="I145" s="8">
        <f t="shared" si="202"/>
        <v>0.87266462599716477</v>
      </c>
      <c r="J145" s="8">
        <f t="shared" si="191"/>
        <v>168.04752951692006</v>
      </c>
      <c r="K145" s="8">
        <f t="shared" si="192"/>
        <v>33.220349654642852</v>
      </c>
      <c r="L145" s="12">
        <f t="shared" si="193"/>
        <v>0.91193181818181801</v>
      </c>
      <c r="N145" s="14">
        <f t="shared" si="194"/>
        <v>50</v>
      </c>
      <c r="O145" s="14">
        <f t="shared" si="195"/>
        <v>192</v>
      </c>
      <c r="P145" s="14">
        <f t="shared" si="196"/>
        <v>36</v>
      </c>
      <c r="Q145" s="14">
        <f t="shared" si="197"/>
        <v>6.6333333333333329</v>
      </c>
      <c r="S145" s="12">
        <f t="shared" si="203"/>
        <v>0.87266462599716477</v>
      </c>
      <c r="T145" s="14">
        <f t="shared" si="198"/>
        <v>50</v>
      </c>
      <c r="U145" s="14">
        <f t="shared" si="199"/>
        <v>-1.4999999999999999E-2</v>
      </c>
      <c r="V145" s="14">
        <f t="shared" si="200"/>
        <v>8.0399999999999991</v>
      </c>
    </row>
    <row r="146" spans="7:22" x14ac:dyDescent="0.15">
      <c r="G146" s="1" t="str">
        <f t="shared" si="190"/>
        <v>1.2-0.971</v>
      </c>
      <c r="H146" s="1">
        <f t="shared" si="201"/>
        <v>1.2</v>
      </c>
      <c r="I146" s="8">
        <f t="shared" si="202"/>
        <v>0.9708393964218458</v>
      </c>
      <c r="J146" s="8">
        <f t="shared" si="191"/>
        <v>161.60352778332435</v>
      </c>
      <c r="K146" s="8">
        <f t="shared" si="192"/>
        <v>33.975812573833537</v>
      </c>
      <c r="L146" s="12">
        <f t="shared" si="193"/>
        <v>0.90593927556818177</v>
      </c>
      <c r="N146" s="14">
        <f t="shared" si="194"/>
        <v>55.625</v>
      </c>
      <c r="O146" s="14">
        <f t="shared" si="195"/>
        <v>192</v>
      </c>
      <c r="P146" s="14">
        <f t="shared" si="196"/>
        <v>36</v>
      </c>
      <c r="Q146" s="14">
        <f t="shared" si="197"/>
        <v>6.6333333333333329</v>
      </c>
      <c r="S146" s="12">
        <f t="shared" si="203"/>
        <v>0.9708393964218458</v>
      </c>
      <c r="T146" s="14">
        <f t="shared" si="198"/>
        <v>55.625</v>
      </c>
      <c r="U146" s="14">
        <f t="shared" si="199"/>
        <v>-6.7734374999999999E-2</v>
      </c>
      <c r="V146" s="14">
        <f t="shared" si="200"/>
        <v>8.0399999999999991</v>
      </c>
    </row>
    <row r="147" spans="7:22" x14ac:dyDescent="0.15">
      <c r="G147" s="1" t="str">
        <f t="shared" si="190"/>
        <v>1.2-1.069</v>
      </c>
      <c r="H147" s="1">
        <f t="shared" si="201"/>
        <v>1.2</v>
      </c>
      <c r="I147" s="8">
        <f t="shared" si="202"/>
        <v>1.0690141668465269</v>
      </c>
      <c r="J147" s="8">
        <f t="shared" si="191"/>
        <v>153.97936200729248</v>
      </c>
      <c r="K147" s="8">
        <f t="shared" si="192"/>
        <v>34.59996381613518</v>
      </c>
      <c r="L147" s="12">
        <f t="shared" si="193"/>
        <v>0.89563210227272716</v>
      </c>
      <c r="N147" s="14">
        <f t="shared" si="194"/>
        <v>61.250000000000007</v>
      </c>
      <c r="O147" s="14">
        <f t="shared" si="195"/>
        <v>192</v>
      </c>
      <c r="P147" s="14">
        <f t="shared" si="196"/>
        <v>36</v>
      </c>
      <c r="Q147" s="14">
        <f t="shared" si="197"/>
        <v>6.6333333333333329</v>
      </c>
      <c r="S147" s="12">
        <f t="shared" si="203"/>
        <v>1.0690141668465269</v>
      </c>
      <c r="T147" s="14">
        <f t="shared" si="198"/>
        <v>61.250000000000007</v>
      </c>
      <c r="U147" s="14">
        <f t="shared" si="199"/>
        <v>-0.15843750000000012</v>
      </c>
      <c r="V147" s="14">
        <f t="shared" si="200"/>
        <v>8.0399999999999991</v>
      </c>
    </row>
    <row r="148" spans="7:22" x14ac:dyDescent="0.15">
      <c r="I148" s="8"/>
      <c r="J148" s="8"/>
      <c r="K148" s="8"/>
      <c r="L148" s="8"/>
      <c r="N148" s="14"/>
      <c r="O148" s="14"/>
      <c r="P148" s="14"/>
      <c r="Q148" s="14"/>
      <c r="S148" s="14"/>
      <c r="T148" s="14"/>
      <c r="U148" s="14"/>
      <c r="V148" s="14"/>
    </row>
    <row r="149" spans="7:22" x14ac:dyDescent="0.15">
      <c r="G149" s="1" t="str">
        <f t="shared" ref="G149:G159" si="204">TEXT(ROUND(H149,1),"0.0")&amp;"-"&amp;TEXT(ROUND(I149,3),"0.000")</f>
        <v>1.3-0.087</v>
      </c>
      <c r="H149" s="1">
        <f>H147+$D$6</f>
        <v>1.3</v>
      </c>
      <c r="I149" s="8">
        <f>RADIANS($D$8)</f>
        <v>8.7266462599716474E-2</v>
      </c>
      <c r="J149" s="8">
        <f t="shared" ref="J149:J159" si="205">O149*(COS(I149))^(2/Q149)</f>
        <v>214.27225263218747</v>
      </c>
      <c r="K149" s="8">
        <f t="shared" ref="K149:K159" si="206">P149*(SIN(I149))^(2/Q149)</f>
        <v>21.4068691894125</v>
      </c>
      <c r="L149" s="12">
        <f t="shared" ref="L149:L159" si="207">$D$37*(V149+U149)</f>
        <v>0.78181818181818163</v>
      </c>
      <c r="N149" s="14">
        <f t="shared" ref="N149:N159" si="208">DEGREES(I149)</f>
        <v>5</v>
      </c>
      <c r="O149" s="14">
        <f t="shared" ref="O149:O159" si="209">($D$12)+($D$13*H149^1)+($D$14*H149^2)+($D$15*H149^3)+($D$16*H149^4)</f>
        <v>214.5</v>
      </c>
      <c r="P149" s="14">
        <f t="shared" ref="P149:P159" si="210">($D$18)+($D$19*H149^1)+($D$20*H149^2)+($D$21*H149^3)+($D$22*H149^4)</f>
        <v>42.250000000000007</v>
      </c>
      <c r="Q149" s="14">
        <f t="shared" ref="Q149:Q159" si="211">$D$24+H149*($D$25-$D$24)/($D$27-$D$26)</f>
        <v>7.177777777777778</v>
      </c>
      <c r="S149" s="12">
        <f>RADIANS($D$8)</f>
        <v>8.7266462599716474E-2</v>
      </c>
      <c r="T149" s="14">
        <f t="shared" ref="T149:T159" si="212">DEGREES(S149)</f>
        <v>5</v>
      </c>
      <c r="U149" s="14">
        <f t="shared" ref="U149:U159" si="213">($D$29)+($D$30)*(T149-$D$31)^2</f>
        <v>-0.96</v>
      </c>
      <c r="V149" s="14">
        <f t="shared" ref="V149:V159" si="214">($D$33)+$D$34*(H149-$D$35)^2</f>
        <v>7.839999999999999</v>
      </c>
    </row>
    <row r="150" spans="7:22" x14ac:dyDescent="0.15">
      <c r="G150" s="1" t="str">
        <f t="shared" si="204"/>
        <v>1.3-0.185</v>
      </c>
      <c r="H150" s="1">
        <f t="shared" ref="H150:H159" si="215">H149</f>
        <v>1.3</v>
      </c>
      <c r="I150" s="8">
        <f t="shared" ref="I150:I159" si="216">I149+RADIANS($D$9)</f>
        <v>0.18544123302439752</v>
      </c>
      <c r="J150" s="8">
        <f t="shared" si="205"/>
        <v>213.46888072126649</v>
      </c>
      <c r="K150" s="8">
        <f t="shared" si="206"/>
        <v>26.377096631819196</v>
      </c>
      <c r="L150" s="12">
        <f t="shared" si="207"/>
        <v>0.81034268465909076</v>
      </c>
      <c r="N150" s="14">
        <f t="shared" si="208"/>
        <v>10.625</v>
      </c>
      <c r="O150" s="14">
        <f t="shared" si="209"/>
        <v>214.5</v>
      </c>
      <c r="P150" s="14">
        <f t="shared" si="210"/>
        <v>42.250000000000007</v>
      </c>
      <c r="Q150" s="14">
        <f t="shared" si="211"/>
        <v>7.177777777777778</v>
      </c>
      <c r="S150" s="12">
        <f t="shared" ref="S150:S159" si="217">S149+RADIANS($D$9)</f>
        <v>0.18544123302439752</v>
      </c>
      <c r="T150" s="14">
        <f t="shared" si="212"/>
        <v>10.625</v>
      </c>
      <c r="U150" s="14">
        <f t="shared" si="213"/>
        <v>-0.70898437499999989</v>
      </c>
      <c r="V150" s="14">
        <f t="shared" si="214"/>
        <v>7.839999999999999</v>
      </c>
    </row>
    <row r="151" spans="7:22" x14ac:dyDescent="0.15">
      <c r="G151" s="1" t="str">
        <f t="shared" si="204"/>
        <v>1.3-0.284</v>
      </c>
      <c r="H151" s="1">
        <f t="shared" si="215"/>
        <v>1.3</v>
      </c>
      <c r="I151" s="8">
        <f t="shared" si="216"/>
        <v>0.28361600344907856</v>
      </c>
      <c r="J151" s="8">
        <f t="shared" si="205"/>
        <v>212.07705138204201</v>
      </c>
      <c r="K151" s="8">
        <f t="shared" si="206"/>
        <v>29.628532397278502</v>
      </c>
      <c r="L151" s="12">
        <f t="shared" si="207"/>
        <v>0.83455255681818163</v>
      </c>
      <c r="N151" s="14">
        <f t="shared" si="208"/>
        <v>16.25</v>
      </c>
      <c r="O151" s="14">
        <f t="shared" si="209"/>
        <v>214.5</v>
      </c>
      <c r="P151" s="14">
        <f t="shared" si="210"/>
        <v>42.250000000000007</v>
      </c>
      <c r="Q151" s="14">
        <f t="shared" si="211"/>
        <v>7.177777777777778</v>
      </c>
      <c r="S151" s="12">
        <f t="shared" si="217"/>
        <v>0.28361600344907856</v>
      </c>
      <c r="T151" s="14">
        <f t="shared" si="212"/>
        <v>16.25</v>
      </c>
      <c r="U151" s="14">
        <f t="shared" si="213"/>
        <v>-0.49593749999999998</v>
      </c>
      <c r="V151" s="14">
        <f t="shared" si="214"/>
        <v>7.839999999999999</v>
      </c>
    </row>
    <row r="152" spans="7:22" x14ac:dyDescent="0.15">
      <c r="G152" s="1" t="str">
        <f t="shared" si="204"/>
        <v>1.3-0.382</v>
      </c>
      <c r="H152" s="1">
        <f t="shared" si="215"/>
        <v>1.3</v>
      </c>
      <c r="I152" s="8">
        <f t="shared" si="216"/>
        <v>0.38179077387375959</v>
      </c>
      <c r="J152" s="8">
        <f t="shared" si="205"/>
        <v>210.08004177372223</v>
      </c>
      <c r="K152" s="8">
        <f t="shared" si="206"/>
        <v>32.088781337250367</v>
      </c>
      <c r="L152" s="12">
        <f t="shared" si="207"/>
        <v>0.85444779829545436</v>
      </c>
      <c r="N152" s="14">
        <f t="shared" si="208"/>
        <v>21.875</v>
      </c>
      <c r="O152" s="14">
        <f t="shared" si="209"/>
        <v>214.5</v>
      </c>
      <c r="P152" s="14">
        <f t="shared" si="210"/>
        <v>42.250000000000007</v>
      </c>
      <c r="Q152" s="14">
        <f t="shared" si="211"/>
        <v>7.177777777777778</v>
      </c>
      <c r="S152" s="12">
        <f t="shared" si="217"/>
        <v>0.38179077387375959</v>
      </c>
      <c r="T152" s="14">
        <f t="shared" si="212"/>
        <v>21.875</v>
      </c>
      <c r="U152" s="14">
        <f t="shared" si="213"/>
        <v>-0.32085937499999995</v>
      </c>
      <c r="V152" s="14">
        <f t="shared" si="214"/>
        <v>7.839999999999999</v>
      </c>
    </row>
    <row r="153" spans="7:22" x14ac:dyDescent="0.15">
      <c r="G153" s="1" t="str">
        <f t="shared" si="204"/>
        <v>1.3-0.480</v>
      </c>
      <c r="H153" s="1">
        <f t="shared" si="215"/>
        <v>1.3</v>
      </c>
      <c r="I153" s="8">
        <f t="shared" si="216"/>
        <v>0.47996554429844063</v>
      </c>
      <c r="J153" s="8">
        <f t="shared" si="205"/>
        <v>207.45233525220095</v>
      </c>
      <c r="K153" s="8">
        <f t="shared" si="206"/>
        <v>34.065709429110768</v>
      </c>
      <c r="L153" s="12">
        <f t="shared" si="207"/>
        <v>0.87002840909090895</v>
      </c>
      <c r="N153" s="14">
        <f t="shared" si="208"/>
        <v>27.5</v>
      </c>
      <c r="O153" s="14">
        <f t="shared" si="209"/>
        <v>214.5</v>
      </c>
      <c r="P153" s="14">
        <f t="shared" si="210"/>
        <v>42.250000000000007</v>
      </c>
      <c r="Q153" s="14">
        <f t="shared" si="211"/>
        <v>7.177777777777778</v>
      </c>
      <c r="S153" s="12">
        <f t="shared" si="217"/>
        <v>0.47996554429844063</v>
      </c>
      <c r="T153" s="14">
        <f t="shared" si="212"/>
        <v>27.5</v>
      </c>
      <c r="U153" s="14">
        <f t="shared" si="213"/>
        <v>-0.18375</v>
      </c>
      <c r="V153" s="14">
        <f t="shared" si="214"/>
        <v>7.839999999999999</v>
      </c>
    </row>
    <row r="154" spans="7:22" x14ac:dyDescent="0.15">
      <c r="G154" s="1" t="str">
        <f t="shared" si="204"/>
        <v>1.3-0.578</v>
      </c>
      <c r="H154" s="1">
        <f t="shared" si="215"/>
        <v>1.3</v>
      </c>
      <c r="I154" s="8">
        <f t="shared" si="216"/>
        <v>0.57814031472312166</v>
      </c>
      <c r="J154" s="8">
        <f t="shared" si="205"/>
        <v>204.15739645983524</v>
      </c>
      <c r="K154" s="8">
        <f t="shared" si="206"/>
        <v>35.702794535552769</v>
      </c>
      <c r="L154" s="12">
        <f t="shared" si="207"/>
        <v>0.88129438920454528</v>
      </c>
      <c r="N154" s="14">
        <f t="shared" si="208"/>
        <v>33.125</v>
      </c>
      <c r="O154" s="14">
        <f t="shared" si="209"/>
        <v>214.5</v>
      </c>
      <c r="P154" s="14">
        <f t="shared" si="210"/>
        <v>42.250000000000007</v>
      </c>
      <c r="Q154" s="14">
        <f t="shared" si="211"/>
        <v>7.177777777777778</v>
      </c>
      <c r="S154" s="12">
        <f t="shared" si="217"/>
        <v>0.57814031472312166</v>
      </c>
      <c r="T154" s="14">
        <f t="shared" si="212"/>
        <v>33.125</v>
      </c>
      <c r="U154" s="14">
        <f t="shared" si="213"/>
        <v>-8.4609374999999987E-2</v>
      </c>
      <c r="V154" s="14">
        <f t="shared" si="214"/>
        <v>7.839999999999999</v>
      </c>
    </row>
    <row r="155" spans="7:22" x14ac:dyDescent="0.15">
      <c r="G155" s="1" t="str">
        <f t="shared" si="204"/>
        <v>1.3-0.676</v>
      </c>
      <c r="H155" s="1">
        <f t="shared" si="215"/>
        <v>1.3</v>
      </c>
      <c r="I155" s="8">
        <f t="shared" si="216"/>
        <v>0.6763150851478027</v>
      </c>
      <c r="J155" s="8">
        <f t="shared" si="205"/>
        <v>200.14412862599229</v>
      </c>
      <c r="K155" s="8">
        <f t="shared" si="206"/>
        <v>37.079156382137633</v>
      </c>
      <c r="L155" s="12">
        <f t="shared" si="207"/>
        <v>0.88824573863636347</v>
      </c>
      <c r="N155" s="14">
        <f t="shared" si="208"/>
        <v>38.75</v>
      </c>
      <c r="O155" s="14">
        <f t="shared" si="209"/>
        <v>214.5</v>
      </c>
      <c r="P155" s="14">
        <f t="shared" si="210"/>
        <v>42.250000000000007</v>
      </c>
      <c r="Q155" s="14">
        <f t="shared" si="211"/>
        <v>7.177777777777778</v>
      </c>
      <c r="S155" s="12">
        <f t="shared" si="217"/>
        <v>0.6763150851478027</v>
      </c>
      <c r="T155" s="14">
        <f t="shared" si="212"/>
        <v>38.75</v>
      </c>
      <c r="U155" s="14">
        <f t="shared" si="213"/>
        <v>-2.3437499999999997E-2</v>
      </c>
      <c r="V155" s="14">
        <f t="shared" si="214"/>
        <v>7.839999999999999</v>
      </c>
    </row>
    <row r="156" spans="7:22" x14ac:dyDescent="0.15">
      <c r="G156" s="1" t="str">
        <f t="shared" si="204"/>
        <v>1.3-0.774</v>
      </c>
      <c r="H156" s="1">
        <f t="shared" si="215"/>
        <v>1.3</v>
      </c>
      <c r="I156" s="8">
        <f t="shared" si="216"/>
        <v>0.77448985557248373</v>
      </c>
      <c r="J156" s="8">
        <f t="shared" si="205"/>
        <v>195.34120434357436</v>
      </c>
      <c r="K156" s="8">
        <f t="shared" si="206"/>
        <v>38.243094015968339</v>
      </c>
      <c r="L156" s="12">
        <f t="shared" si="207"/>
        <v>0.89088245738636351</v>
      </c>
      <c r="N156" s="14">
        <f t="shared" si="208"/>
        <v>44.375</v>
      </c>
      <c r="O156" s="14">
        <f t="shared" si="209"/>
        <v>214.5</v>
      </c>
      <c r="P156" s="14">
        <f t="shared" si="210"/>
        <v>42.250000000000007</v>
      </c>
      <c r="Q156" s="14">
        <f t="shared" si="211"/>
        <v>7.177777777777778</v>
      </c>
      <c r="S156" s="12">
        <f t="shared" si="217"/>
        <v>0.77448985557248373</v>
      </c>
      <c r="T156" s="14">
        <f t="shared" si="212"/>
        <v>44.375</v>
      </c>
      <c r="U156" s="14">
        <f t="shared" si="213"/>
        <v>-2.3437499999999999E-4</v>
      </c>
      <c r="V156" s="14">
        <f t="shared" si="214"/>
        <v>7.839999999999999</v>
      </c>
    </row>
    <row r="157" spans="7:22" x14ac:dyDescent="0.15">
      <c r="G157" s="1" t="str">
        <f t="shared" si="204"/>
        <v>1.3-0.873</v>
      </c>
      <c r="H157" s="1">
        <f t="shared" si="215"/>
        <v>1.3</v>
      </c>
      <c r="I157" s="8">
        <f t="shared" si="216"/>
        <v>0.87266462599716477</v>
      </c>
      <c r="J157" s="8">
        <f t="shared" si="205"/>
        <v>189.64773126515252</v>
      </c>
      <c r="K157" s="8">
        <f t="shared" si="206"/>
        <v>39.22613300166114</v>
      </c>
      <c r="L157" s="12">
        <f t="shared" si="207"/>
        <v>0.8892045454545453</v>
      </c>
      <c r="N157" s="14">
        <f t="shared" si="208"/>
        <v>50</v>
      </c>
      <c r="O157" s="14">
        <f t="shared" si="209"/>
        <v>214.5</v>
      </c>
      <c r="P157" s="14">
        <f t="shared" si="210"/>
        <v>42.250000000000007</v>
      </c>
      <c r="Q157" s="14">
        <f t="shared" si="211"/>
        <v>7.177777777777778</v>
      </c>
      <c r="S157" s="12">
        <f t="shared" si="217"/>
        <v>0.87266462599716477</v>
      </c>
      <c r="T157" s="14">
        <f t="shared" si="212"/>
        <v>50</v>
      </c>
      <c r="U157" s="14">
        <f t="shared" si="213"/>
        <v>-1.4999999999999999E-2</v>
      </c>
      <c r="V157" s="14">
        <f t="shared" si="214"/>
        <v>7.839999999999999</v>
      </c>
    </row>
    <row r="158" spans="7:22" x14ac:dyDescent="0.15">
      <c r="G158" s="1" t="str">
        <f t="shared" si="204"/>
        <v>1.3-0.971</v>
      </c>
      <c r="H158" s="1">
        <f t="shared" si="215"/>
        <v>1.3</v>
      </c>
      <c r="I158" s="8">
        <f t="shared" si="216"/>
        <v>0.9708393964218458</v>
      </c>
      <c r="J158" s="8">
        <f t="shared" si="205"/>
        <v>182.91714382362537</v>
      </c>
      <c r="K158" s="8">
        <f t="shared" si="206"/>
        <v>40.049805486368427</v>
      </c>
      <c r="L158" s="12">
        <f t="shared" si="207"/>
        <v>0.88321200284090895</v>
      </c>
      <c r="N158" s="14">
        <f t="shared" si="208"/>
        <v>55.625</v>
      </c>
      <c r="O158" s="14">
        <f t="shared" si="209"/>
        <v>214.5</v>
      </c>
      <c r="P158" s="14">
        <f t="shared" si="210"/>
        <v>42.250000000000007</v>
      </c>
      <c r="Q158" s="14">
        <f t="shared" si="211"/>
        <v>7.177777777777778</v>
      </c>
      <c r="S158" s="12">
        <f t="shared" si="217"/>
        <v>0.9708393964218458</v>
      </c>
      <c r="T158" s="14">
        <f t="shared" si="212"/>
        <v>55.625</v>
      </c>
      <c r="U158" s="14">
        <f t="shared" si="213"/>
        <v>-6.7734374999999999E-2</v>
      </c>
      <c r="V158" s="14">
        <f t="shared" si="214"/>
        <v>7.839999999999999</v>
      </c>
    </row>
    <row r="159" spans="7:22" x14ac:dyDescent="0.15">
      <c r="G159" s="1" t="str">
        <f t="shared" si="204"/>
        <v>1.3-1.069</v>
      </c>
      <c r="H159" s="1">
        <f t="shared" si="215"/>
        <v>1.3</v>
      </c>
      <c r="I159" s="8">
        <f t="shared" si="216"/>
        <v>1.0690141668465269</v>
      </c>
      <c r="J159" s="8">
        <f t="shared" si="205"/>
        <v>174.92749764667545</v>
      </c>
      <c r="K159" s="8">
        <f t="shared" si="206"/>
        <v>40.729261745123111</v>
      </c>
      <c r="L159" s="12">
        <f t="shared" si="207"/>
        <v>0.87290482954545445</v>
      </c>
      <c r="N159" s="14">
        <f t="shared" si="208"/>
        <v>61.250000000000007</v>
      </c>
      <c r="O159" s="14">
        <f t="shared" si="209"/>
        <v>214.5</v>
      </c>
      <c r="P159" s="14">
        <f t="shared" si="210"/>
        <v>42.250000000000007</v>
      </c>
      <c r="Q159" s="14">
        <f t="shared" si="211"/>
        <v>7.177777777777778</v>
      </c>
      <c r="S159" s="12">
        <f t="shared" si="217"/>
        <v>1.0690141668465269</v>
      </c>
      <c r="T159" s="14">
        <f t="shared" si="212"/>
        <v>61.250000000000007</v>
      </c>
      <c r="U159" s="14">
        <f t="shared" si="213"/>
        <v>-0.15843750000000012</v>
      </c>
      <c r="V159" s="14">
        <f t="shared" si="214"/>
        <v>7.839999999999999</v>
      </c>
    </row>
    <row r="160" spans="7:22" x14ac:dyDescent="0.15">
      <c r="I160" s="8"/>
      <c r="J160" s="8"/>
      <c r="K160" s="8"/>
      <c r="L160" s="8"/>
      <c r="N160" s="14"/>
      <c r="O160" s="14"/>
      <c r="P160" s="14"/>
      <c r="Q160" s="14"/>
      <c r="S160" s="14"/>
      <c r="T160" s="14"/>
      <c r="U160" s="14"/>
      <c r="V160" s="14"/>
    </row>
    <row r="161" spans="7:22" x14ac:dyDescent="0.15">
      <c r="G161" s="1" t="str">
        <f t="shared" ref="G161:G171" si="218">TEXT(ROUND(H161,1),"0.0")&amp;"-"&amp;TEXT(ROUND(I161,3),"0.000")</f>
        <v>1.4-0.087</v>
      </c>
      <c r="H161" s="1">
        <f>H159+$D$6</f>
        <v>1.4000000000000001</v>
      </c>
      <c r="I161" s="8">
        <f>RADIANS($D$8)</f>
        <v>8.7266462599716474E-2</v>
      </c>
      <c r="J161" s="8">
        <f t="shared" ref="J161:J171" si="219">O161*(COS(I161))^(2/Q161)</f>
        <v>237.76510866225053</v>
      </c>
      <c r="K161" s="8">
        <f t="shared" ref="K161:K171" si="220">P161*(SIN(I161))^(2/Q161)</f>
        <v>26.045960041936087</v>
      </c>
      <c r="L161" s="12">
        <f t="shared" ref="L161:L171" si="221">$D$37*(V161+U161)</f>
        <v>0.74999999999999989</v>
      </c>
      <c r="N161" s="14">
        <f t="shared" ref="N161:N171" si="222">DEGREES(I161)</f>
        <v>5</v>
      </c>
      <c r="O161" s="14">
        <f t="shared" ref="O161:O171" si="223">($D$12)+($D$13*H161^1)+($D$14*H161^2)+($D$15*H161^3)+($D$16*H161^4)</f>
        <v>238</v>
      </c>
      <c r="P161" s="14">
        <f t="shared" ref="P161:P171" si="224">($D$18)+($D$19*H161^1)+($D$20*H161^2)+($D$21*H161^3)+($D$22*H161^4)</f>
        <v>49.000000000000007</v>
      </c>
      <c r="Q161" s="14">
        <f t="shared" ref="Q161:Q171" si="225">$D$24+H161*($D$25-$D$24)/($D$27-$D$26)</f>
        <v>7.7222222222222232</v>
      </c>
      <c r="S161" s="12">
        <f>RADIANS($D$8)</f>
        <v>8.7266462599716474E-2</v>
      </c>
      <c r="T161" s="14">
        <f t="shared" ref="T161:T171" si="226">DEGREES(S161)</f>
        <v>5</v>
      </c>
      <c r="U161" s="14">
        <f t="shared" ref="U161:U171" si="227">($D$29)+($D$30)*(T161-$D$31)^2</f>
        <v>-0.96</v>
      </c>
      <c r="V161" s="14">
        <f t="shared" ref="V161:V171" si="228">($D$33)+$D$34*(H161-$D$35)^2</f>
        <v>7.5599999999999987</v>
      </c>
    </row>
    <row r="162" spans="7:22" x14ac:dyDescent="0.15">
      <c r="G162" s="1" t="str">
        <f t="shared" si="218"/>
        <v>1.4-0.185</v>
      </c>
      <c r="H162" s="1">
        <f t="shared" ref="H162:H171" si="229">H161</f>
        <v>1.4000000000000001</v>
      </c>
      <c r="I162" s="8">
        <f t="shared" ref="I162:I171" si="230">I161+RADIANS($D$9)</f>
        <v>0.18544123302439752</v>
      </c>
      <c r="J162" s="8">
        <f t="shared" si="219"/>
        <v>236.93639591676254</v>
      </c>
      <c r="K162" s="8">
        <f t="shared" si="220"/>
        <v>31.624332936399838</v>
      </c>
      <c r="L162" s="12">
        <f t="shared" si="221"/>
        <v>0.77852450284090891</v>
      </c>
      <c r="N162" s="14">
        <f t="shared" si="222"/>
        <v>10.625</v>
      </c>
      <c r="O162" s="14">
        <f t="shared" si="223"/>
        <v>238</v>
      </c>
      <c r="P162" s="14">
        <f t="shared" si="224"/>
        <v>49.000000000000007</v>
      </c>
      <c r="Q162" s="14">
        <f t="shared" si="225"/>
        <v>7.7222222222222232</v>
      </c>
      <c r="S162" s="12">
        <f t="shared" ref="S162:S171" si="231">S161+RADIANS($D$9)</f>
        <v>0.18544123302439752</v>
      </c>
      <c r="T162" s="14">
        <f t="shared" si="226"/>
        <v>10.625</v>
      </c>
      <c r="U162" s="14">
        <f t="shared" si="227"/>
        <v>-0.70898437499999989</v>
      </c>
      <c r="V162" s="14">
        <f t="shared" si="228"/>
        <v>7.5599999999999987</v>
      </c>
    </row>
    <row r="163" spans="7:22" x14ac:dyDescent="0.15">
      <c r="G163" s="1" t="str">
        <f t="shared" si="218"/>
        <v>1.4-0.284</v>
      </c>
      <c r="H163" s="1">
        <f t="shared" si="229"/>
        <v>1.4000000000000001</v>
      </c>
      <c r="I163" s="8">
        <f t="shared" si="230"/>
        <v>0.28361600344907856</v>
      </c>
      <c r="J163" s="8">
        <f t="shared" si="219"/>
        <v>235.5001429232754</v>
      </c>
      <c r="K163" s="8">
        <f t="shared" si="220"/>
        <v>35.232647556826045</v>
      </c>
      <c r="L163" s="12">
        <f t="shared" si="221"/>
        <v>0.80273437499999978</v>
      </c>
      <c r="N163" s="14">
        <f t="shared" si="222"/>
        <v>16.25</v>
      </c>
      <c r="O163" s="14">
        <f t="shared" si="223"/>
        <v>238</v>
      </c>
      <c r="P163" s="14">
        <f t="shared" si="224"/>
        <v>49.000000000000007</v>
      </c>
      <c r="Q163" s="14">
        <f t="shared" si="225"/>
        <v>7.7222222222222232</v>
      </c>
      <c r="S163" s="12">
        <f t="shared" si="231"/>
        <v>0.28361600344907856</v>
      </c>
      <c r="T163" s="14">
        <f t="shared" si="226"/>
        <v>16.25</v>
      </c>
      <c r="U163" s="14">
        <f t="shared" si="227"/>
        <v>-0.49593749999999998</v>
      </c>
      <c r="V163" s="14">
        <f t="shared" si="228"/>
        <v>7.5599999999999987</v>
      </c>
    </row>
    <row r="164" spans="7:22" x14ac:dyDescent="0.15">
      <c r="G164" s="1" t="str">
        <f t="shared" si="218"/>
        <v>1.4-0.382</v>
      </c>
      <c r="H164" s="1">
        <f t="shared" si="229"/>
        <v>1.4000000000000001</v>
      </c>
      <c r="I164" s="8">
        <f t="shared" si="230"/>
        <v>0.38179077387375959</v>
      </c>
      <c r="J164" s="8">
        <f t="shared" si="219"/>
        <v>233.43823156293939</v>
      </c>
      <c r="K164" s="8">
        <f t="shared" si="220"/>
        <v>37.944243735412215</v>
      </c>
      <c r="L164" s="12">
        <f t="shared" si="221"/>
        <v>0.82262961647727262</v>
      </c>
      <c r="N164" s="14">
        <f t="shared" si="222"/>
        <v>21.875</v>
      </c>
      <c r="O164" s="14">
        <f t="shared" si="223"/>
        <v>238</v>
      </c>
      <c r="P164" s="14">
        <f t="shared" si="224"/>
        <v>49.000000000000007</v>
      </c>
      <c r="Q164" s="14">
        <f t="shared" si="225"/>
        <v>7.7222222222222232</v>
      </c>
      <c r="S164" s="12">
        <f t="shared" si="231"/>
        <v>0.38179077387375959</v>
      </c>
      <c r="T164" s="14">
        <f t="shared" si="226"/>
        <v>21.875</v>
      </c>
      <c r="U164" s="14">
        <f t="shared" si="227"/>
        <v>-0.32085937499999995</v>
      </c>
      <c r="V164" s="14">
        <f t="shared" si="228"/>
        <v>7.5599999999999987</v>
      </c>
    </row>
    <row r="165" spans="7:22" x14ac:dyDescent="0.15">
      <c r="G165" s="1" t="str">
        <f t="shared" si="218"/>
        <v>1.4-0.480</v>
      </c>
      <c r="H165" s="1">
        <f t="shared" si="229"/>
        <v>1.4000000000000001</v>
      </c>
      <c r="I165" s="8">
        <f t="shared" si="230"/>
        <v>0.47996554429844063</v>
      </c>
      <c r="J165" s="8">
        <f t="shared" si="219"/>
        <v>230.72301749879881</v>
      </c>
      <c r="K165" s="8">
        <f t="shared" si="220"/>
        <v>40.112482878026498</v>
      </c>
      <c r="L165" s="12">
        <f t="shared" si="221"/>
        <v>0.83821022727272709</v>
      </c>
      <c r="N165" s="14">
        <f t="shared" si="222"/>
        <v>27.5</v>
      </c>
      <c r="O165" s="14">
        <f t="shared" si="223"/>
        <v>238</v>
      </c>
      <c r="P165" s="14">
        <f t="shared" si="224"/>
        <v>49.000000000000007</v>
      </c>
      <c r="Q165" s="14">
        <f t="shared" si="225"/>
        <v>7.7222222222222232</v>
      </c>
      <c r="S165" s="12">
        <f t="shared" si="231"/>
        <v>0.47996554429844063</v>
      </c>
      <c r="T165" s="14">
        <f t="shared" si="226"/>
        <v>27.5</v>
      </c>
      <c r="U165" s="14">
        <f t="shared" si="227"/>
        <v>-0.18375</v>
      </c>
      <c r="V165" s="14">
        <f t="shared" si="228"/>
        <v>7.5599999999999987</v>
      </c>
    </row>
    <row r="166" spans="7:22" x14ac:dyDescent="0.15">
      <c r="G166" s="1" t="str">
        <f t="shared" si="218"/>
        <v>1.4-0.578</v>
      </c>
      <c r="H166" s="1">
        <f t="shared" si="229"/>
        <v>1.4000000000000001</v>
      </c>
      <c r="I166" s="8">
        <f t="shared" si="230"/>
        <v>0.57814031472312166</v>
      </c>
      <c r="J166" s="8">
        <f t="shared" si="219"/>
        <v>227.31491896865148</v>
      </c>
      <c r="K166" s="8">
        <f t="shared" si="220"/>
        <v>41.901263390114508</v>
      </c>
      <c r="L166" s="12">
        <f t="shared" si="221"/>
        <v>0.84947620738636342</v>
      </c>
      <c r="N166" s="14">
        <f t="shared" si="222"/>
        <v>33.125</v>
      </c>
      <c r="O166" s="14">
        <f t="shared" si="223"/>
        <v>238</v>
      </c>
      <c r="P166" s="14">
        <f t="shared" si="224"/>
        <v>49.000000000000007</v>
      </c>
      <c r="Q166" s="14">
        <f t="shared" si="225"/>
        <v>7.7222222222222232</v>
      </c>
      <c r="S166" s="12">
        <f t="shared" si="231"/>
        <v>0.57814031472312166</v>
      </c>
      <c r="T166" s="14">
        <f t="shared" si="226"/>
        <v>33.125</v>
      </c>
      <c r="U166" s="14">
        <f t="shared" si="227"/>
        <v>-8.4609374999999987E-2</v>
      </c>
      <c r="V166" s="14">
        <f t="shared" si="228"/>
        <v>7.5599999999999987</v>
      </c>
    </row>
    <row r="167" spans="7:22" x14ac:dyDescent="0.15">
      <c r="G167" s="1" t="str">
        <f t="shared" si="218"/>
        <v>1.4-0.676</v>
      </c>
      <c r="H167" s="1">
        <f t="shared" si="229"/>
        <v>1.4000000000000001</v>
      </c>
      <c r="I167" s="8">
        <f t="shared" si="230"/>
        <v>0.6763150851478027</v>
      </c>
      <c r="J167" s="8">
        <f t="shared" si="219"/>
        <v>223.15857330149177</v>
      </c>
      <c r="K167" s="8">
        <f t="shared" si="220"/>
        <v>43.400681045059557</v>
      </c>
      <c r="L167" s="12">
        <f t="shared" si="221"/>
        <v>0.85642755681818161</v>
      </c>
      <c r="N167" s="14">
        <f t="shared" si="222"/>
        <v>38.75</v>
      </c>
      <c r="O167" s="14">
        <f t="shared" si="223"/>
        <v>238</v>
      </c>
      <c r="P167" s="14">
        <f t="shared" si="224"/>
        <v>49.000000000000007</v>
      </c>
      <c r="Q167" s="14">
        <f t="shared" si="225"/>
        <v>7.7222222222222232</v>
      </c>
      <c r="S167" s="12">
        <f t="shared" si="231"/>
        <v>0.6763150851478027</v>
      </c>
      <c r="T167" s="14">
        <f t="shared" si="226"/>
        <v>38.75</v>
      </c>
      <c r="U167" s="14">
        <f t="shared" si="227"/>
        <v>-2.3437499999999997E-2</v>
      </c>
      <c r="V167" s="14">
        <f t="shared" si="228"/>
        <v>7.5599999999999987</v>
      </c>
    </row>
    <row r="168" spans="7:22" x14ac:dyDescent="0.15">
      <c r="G168" s="1" t="str">
        <f t="shared" si="218"/>
        <v>1.4-0.774</v>
      </c>
      <c r="H168" s="1">
        <f t="shared" si="229"/>
        <v>1.4000000000000001</v>
      </c>
      <c r="I168" s="8">
        <f t="shared" si="230"/>
        <v>0.77448985557248373</v>
      </c>
      <c r="J168" s="8">
        <f t="shared" si="219"/>
        <v>218.17667802537127</v>
      </c>
      <c r="K168" s="8">
        <f t="shared" si="220"/>
        <v>44.66561712783497</v>
      </c>
      <c r="L168" s="12">
        <f t="shared" si="221"/>
        <v>0.85906427556818166</v>
      </c>
      <c r="N168" s="14">
        <f t="shared" si="222"/>
        <v>44.375</v>
      </c>
      <c r="O168" s="14">
        <f t="shared" si="223"/>
        <v>238</v>
      </c>
      <c r="P168" s="14">
        <f t="shared" si="224"/>
        <v>49.000000000000007</v>
      </c>
      <c r="Q168" s="14">
        <f t="shared" si="225"/>
        <v>7.7222222222222232</v>
      </c>
      <c r="S168" s="12">
        <f t="shared" si="231"/>
        <v>0.77448985557248373</v>
      </c>
      <c r="T168" s="14">
        <f t="shared" si="226"/>
        <v>44.375</v>
      </c>
      <c r="U168" s="14">
        <f t="shared" si="227"/>
        <v>-2.3437499999999999E-4</v>
      </c>
      <c r="V168" s="14">
        <f t="shared" si="228"/>
        <v>7.5599999999999987</v>
      </c>
    </row>
    <row r="169" spans="7:22" x14ac:dyDescent="0.15">
      <c r="G169" s="1" t="str">
        <f t="shared" si="218"/>
        <v>1.4-0.873</v>
      </c>
      <c r="H169" s="1">
        <f t="shared" si="229"/>
        <v>1.4000000000000001</v>
      </c>
      <c r="I169" s="8">
        <f t="shared" si="230"/>
        <v>0.87266462599716477</v>
      </c>
      <c r="J169" s="8">
        <f t="shared" si="219"/>
        <v>212.25983364587816</v>
      </c>
      <c r="K169" s="8">
        <f t="shared" si="220"/>
        <v>45.731841547501837</v>
      </c>
      <c r="L169" s="12">
        <f t="shared" si="221"/>
        <v>0.85738636363636345</v>
      </c>
      <c r="N169" s="14">
        <f t="shared" si="222"/>
        <v>50</v>
      </c>
      <c r="O169" s="14">
        <f t="shared" si="223"/>
        <v>238</v>
      </c>
      <c r="P169" s="14">
        <f t="shared" si="224"/>
        <v>49.000000000000007</v>
      </c>
      <c r="Q169" s="14">
        <f t="shared" si="225"/>
        <v>7.7222222222222232</v>
      </c>
      <c r="S169" s="12">
        <f t="shared" si="231"/>
        <v>0.87266462599716477</v>
      </c>
      <c r="T169" s="14">
        <f t="shared" si="226"/>
        <v>50</v>
      </c>
      <c r="U169" s="14">
        <f t="shared" si="227"/>
        <v>-1.4999999999999999E-2</v>
      </c>
      <c r="V169" s="14">
        <f t="shared" si="228"/>
        <v>7.5599999999999987</v>
      </c>
    </row>
    <row r="170" spans="7:22" x14ac:dyDescent="0.15">
      <c r="G170" s="1" t="str">
        <f t="shared" si="218"/>
        <v>1.4-0.971</v>
      </c>
      <c r="H170" s="1">
        <f t="shared" si="229"/>
        <v>1.4000000000000001</v>
      </c>
      <c r="I170" s="8">
        <f t="shared" si="230"/>
        <v>0.9708393964218458</v>
      </c>
      <c r="J170" s="8">
        <f t="shared" si="219"/>
        <v>205.24898078006751</v>
      </c>
      <c r="K170" s="8">
        <f t="shared" si="220"/>
        <v>46.623762277273741</v>
      </c>
      <c r="L170" s="12">
        <f t="shared" si="221"/>
        <v>0.85139382102272709</v>
      </c>
      <c r="N170" s="14">
        <f t="shared" si="222"/>
        <v>55.625</v>
      </c>
      <c r="O170" s="14">
        <f t="shared" si="223"/>
        <v>238</v>
      </c>
      <c r="P170" s="14">
        <f t="shared" si="224"/>
        <v>49.000000000000007</v>
      </c>
      <c r="Q170" s="14">
        <f t="shared" si="225"/>
        <v>7.7222222222222232</v>
      </c>
      <c r="S170" s="12">
        <f t="shared" si="231"/>
        <v>0.9708393964218458</v>
      </c>
      <c r="T170" s="14">
        <f t="shared" si="226"/>
        <v>55.625</v>
      </c>
      <c r="U170" s="14">
        <f t="shared" si="227"/>
        <v>-6.7734374999999999E-2</v>
      </c>
      <c r="V170" s="14">
        <f t="shared" si="228"/>
        <v>7.5599999999999987</v>
      </c>
    </row>
    <row r="171" spans="7:22" x14ac:dyDescent="0.15">
      <c r="G171" s="1" t="str">
        <f t="shared" si="218"/>
        <v>1.4-1.069</v>
      </c>
      <c r="H171" s="1">
        <f t="shared" si="229"/>
        <v>1.4000000000000001</v>
      </c>
      <c r="I171" s="8">
        <f t="shared" si="230"/>
        <v>1.0690141668465269</v>
      </c>
      <c r="J171" s="8">
        <f t="shared" si="219"/>
        <v>196.90293613585894</v>
      </c>
      <c r="K171" s="8">
        <f t="shared" si="220"/>
        <v>47.358543197568821</v>
      </c>
      <c r="L171" s="12">
        <f t="shared" si="221"/>
        <v>0.8410866477272726</v>
      </c>
      <c r="N171" s="14">
        <f t="shared" si="222"/>
        <v>61.250000000000007</v>
      </c>
      <c r="O171" s="14">
        <f t="shared" si="223"/>
        <v>238</v>
      </c>
      <c r="P171" s="14">
        <f t="shared" si="224"/>
        <v>49.000000000000007</v>
      </c>
      <c r="Q171" s="14">
        <f t="shared" si="225"/>
        <v>7.7222222222222232</v>
      </c>
      <c r="S171" s="12">
        <f t="shared" si="231"/>
        <v>1.0690141668465269</v>
      </c>
      <c r="T171" s="14">
        <f t="shared" si="226"/>
        <v>61.250000000000007</v>
      </c>
      <c r="U171" s="14">
        <f t="shared" si="227"/>
        <v>-0.15843750000000012</v>
      </c>
      <c r="V171" s="14">
        <f t="shared" si="228"/>
        <v>7.5599999999999987</v>
      </c>
    </row>
    <row r="172" spans="7:22" x14ac:dyDescent="0.15">
      <c r="I172" s="8"/>
      <c r="J172" s="8"/>
      <c r="K172" s="8"/>
      <c r="L172" s="8"/>
      <c r="N172" s="14"/>
      <c r="O172" s="14"/>
      <c r="P172" s="14"/>
      <c r="Q172" s="14"/>
      <c r="S172" s="14"/>
      <c r="T172" s="14"/>
      <c r="U172" s="14"/>
      <c r="V172" s="14"/>
    </row>
    <row r="173" spans="7:22" x14ac:dyDescent="0.15">
      <c r="G173" s="1" t="str">
        <f t="shared" ref="G173:G183" si="232">TEXT(ROUND(H173,1),"0.0")&amp;"-"&amp;TEXT(ROUND(I173,3),"0.000")</f>
        <v>1.5-0.087</v>
      </c>
      <c r="H173" s="1">
        <f>H171+$D$6</f>
        <v>1.5000000000000002</v>
      </c>
      <c r="I173" s="8">
        <f>RADIANS($D$8)</f>
        <v>8.7266462599716474E-2</v>
      </c>
      <c r="J173" s="8">
        <f t="shared" ref="J173:J183" si="233">O173*(COS(I173))^(2/Q173)</f>
        <v>262.25798329695914</v>
      </c>
      <c r="K173" s="8">
        <f t="shared" ref="K173:K183" si="234">P173*(SIN(I173))^(2/Q173)</f>
        <v>31.17041100422006</v>
      </c>
      <c r="L173" s="12">
        <f t="shared" ref="L173:L183" si="235">$D$37*(V173+U173)</f>
        <v>0.70909090909090888</v>
      </c>
      <c r="N173" s="14">
        <f t="shared" ref="N173:N183" si="236">DEGREES(I173)</f>
        <v>5</v>
      </c>
      <c r="O173" s="14">
        <f t="shared" ref="O173:O183" si="237">($D$12)+($D$13*H173^1)+($D$14*H173^2)+($D$15*H173^3)+($D$16*H173^4)</f>
        <v>262.50000000000006</v>
      </c>
      <c r="P173" s="14">
        <f t="shared" ref="P173:P183" si="238">($D$18)+($D$19*H173^1)+($D$20*H173^2)+($D$21*H173^3)+($D$22*H173^4)</f>
        <v>56.250000000000021</v>
      </c>
      <c r="Q173" s="14">
        <f t="shared" ref="Q173:Q183" si="239">$D$24+H173*($D$25-$D$24)/($D$27-$D$26)</f>
        <v>8.2666666666666675</v>
      </c>
      <c r="S173" s="12">
        <f>RADIANS($D$8)</f>
        <v>8.7266462599716474E-2</v>
      </c>
      <c r="T173" s="14">
        <f t="shared" ref="T173:T183" si="240">DEGREES(S173)</f>
        <v>5</v>
      </c>
      <c r="U173" s="14">
        <f t="shared" ref="U173:U183" si="241">($D$29)+($D$30)*(T173-$D$31)^2</f>
        <v>-0.96</v>
      </c>
      <c r="V173" s="14">
        <f t="shared" ref="V173:V183" si="242">($D$33)+$D$34*(H173-$D$35)^2</f>
        <v>7.1999999999999984</v>
      </c>
    </row>
    <row r="174" spans="7:22" x14ac:dyDescent="0.15">
      <c r="G174" s="1" t="str">
        <f t="shared" si="232"/>
        <v>1.5-0.185</v>
      </c>
      <c r="H174" s="1">
        <f t="shared" ref="H174:H183" si="243">H173</f>
        <v>1.5000000000000002</v>
      </c>
      <c r="I174" s="8">
        <f t="shared" ref="I174:I183" si="244">I173+RADIANS($D$9)</f>
        <v>0.18544123302439752</v>
      </c>
      <c r="J174" s="8">
        <f t="shared" si="233"/>
        <v>261.40400587944879</v>
      </c>
      <c r="K174" s="8">
        <f t="shared" si="234"/>
        <v>37.365669433702003</v>
      </c>
      <c r="L174" s="12">
        <f t="shared" si="235"/>
        <v>0.73761541193181801</v>
      </c>
      <c r="N174" s="14">
        <f t="shared" si="236"/>
        <v>10.625</v>
      </c>
      <c r="O174" s="14">
        <f t="shared" si="237"/>
        <v>262.50000000000006</v>
      </c>
      <c r="P174" s="14">
        <f t="shared" si="238"/>
        <v>56.250000000000021</v>
      </c>
      <c r="Q174" s="14">
        <f t="shared" si="239"/>
        <v>8.2666666666666675</v>
      </c>
      <c r="S174" s="12">
        <f t="shared" ref="S174:S183" si="245">S173+RADIANS($D$9)</f>
        <v>0.18544123302439752</v>
      </c>
      <c r="T174" s="14">
        <f t="shared" si="240"/>
        <v>10.625</v>
      </c>
      <c r="U174" s="14">
        <f t="shared" si="241"/>
        <v>-0.70898437499999989</v>
      </c>
      <c r="V174" s="14">
        <f t="shared" si="242"/>
        <v>7.1999999999999984</v>
      </c>
    </row>
    <row r="175" spans="7:22" x14ac:dyDescent="0.15">
      <c r="G175" s="1" t="str">
        <f t="shared" si="232"/>
        <v>1.5-0.284</v>
      </c>
      <c r="H175" s="1">
        <f t="shared" si="243"/>
        <v>1.5000000000000002</v>
      </c>
      <c r="I175" s="8">
        <f t="shared" si="244"/>
        <v>0.28361600344907856</v>
      </c>
      <c r="J175" s="8">
        <f t="shared" si="233"/>
        <v>259.92349996518112</v>
      </c>
      <c r="K175" s="8">
        <f t="shared" si="234"/>
        <v>41.333887656625656</v>
      </c>
      <c r="L175" s="12">
        <f t="shared" si="235"/>
        <v>0.76182528409090888</v>
      </c>
      <c r="N175" s="14">
        <f t="shared" si="236"/>
        <v>16.25</v>
      </c>
      <c r="O175" s="14">
        <f t="shared" si="237"/>
        <v>262.50000000000006</v>
      </c>
      <c r="P175" s="14">
        <f t="shared" si="238"/>
        <v>56.250000000000021</v>
      </c>
      <c r="Q175" s="14">
        <f t="shared" si="239"/>
        <v>8.2666666666666675</v>
      </c>
      <c r="S175" s="12">
        <f t="shared" si="245"/>
        <v>0.28361600344907856</v>
      </c>
      <c r="T175" s="14">
        <f t="shared" si="240"/>
        <v>16.25</v>
      </c>
      <c r="U175" s="14">
        <f t="shared" si="241"/>
        <v>-0.49593749999999998</v>
      </c>
      <c r="V175" s="14">
        <f t="shared" si="242"/>
        <v>7.1999999999999984</v>
      </c>
    </row>
    <row r="176" spans="7:22" x14ac:dyDescent="0.15">
      <c r="G176" s="1" t="str">
        <f t="shared" si="232"/>
        <v>1.5-0.382</v>
      </c>
      <c r="H176" s="1">
        <f t="shared" si="243"/>
        <v>1.5000000000000002</v>
      </c>
      <c r="I176" s="8">
        <f t="shared" si="244"/>
        <v>0.38179077387375959</v>
      </c>
      <c r="J176" s="8">
        <f t="shared" si="233"/>
        <v>257.79701743174985</v>
      </c>
      <c r="K176" s="8">
        <f t="shared" si="234"/>
        <v>44.298205831015245</v>
      </c>
      <c r="L176" s="12">
        <f t="shared" si="235"/>
        <v>0.78172052556818161</v>
      </c>
      <c r="N176" s="14">
        <f t="shared" si="236"/>
        <v>21.875</v>
      </c>
      <c r="O176" s="14">
        <f t="shared" si="237"/>
        <v>262.50000000000006</v>
      </c>
      <c r="P176" s="14">
        <f t="shared" si="238"/>
        <v>56.250000000000021</v>
      </c>
      <c r="Q176" s="14">
        <f t="shared" si="239"/>
        <v>8.2666666666666675</v>
      </c>
      <c r="S176" s="12">
        <f t="shared" si="245"/>
        <v>0.38179077387375959</v>
      </c>
      <c r="T176" s="14">
        <f t="shared" si="240"/>
        <v>21.875</v>
      </c>
      <c r="U176" s="14">
        <f t="shared" si="241"/>
        <v>-0.32085937499999995</v>
      </c>
      <c r="V176" s="14">
        <f t="shared" si="242"/>
        <v>7.1999999999999984</v>
      </c>
    </row>
    <row r="177" spans="7:22" x14ac:dyDescent="0.15">
      <c r="G177" s="1" t="str">
        <f t="shared" si="232"/>
        <v>1.5-0.480</v>
      </c>
      <c r="H177" s="1">
        <f t="shared" si="243"/>
        <v>1.5000000000000002</v>
      </c>
      <c r="I177" s="8">
        <f t="shared" si="244"/>
        <v>0.47996554429844063</v>
      </c>
      <c r="J177" s="8">
        <f t="shared" si="233"/>
        <v>254.99488374002652</v>
      </c>
      <c r="K177" s="8">
        <f t="shared" si="234"/>
        <v>46.658452773004576</v>
      </c>
      <c r="L177" s="12">
        <f t="shared" si="235"/>
        <v>0.7973011363636362</v>
      </c>
      <c r="N177" s="14">
        <f t="shared" si="236"/>
        <v>27.5</v>
      </c>
      <c r="O177" s="14">
        <f t="shared" si="237"/>
        <v>262.50000000000006</v>
      </c>
      <c r="P177" s="14">
        <f t="shared" si="238"/>
        <v>56.250000000000021</v>
      </c>
      <c r="Q177" s="14">
        <f t="shared" si="239"/>
        <v>8.2666666666666675</v>
      </c>
      <c r="S177" s="12">
        <f t="shared" si="245"/>
        <v>0.47996554429844063</v>
      </c>
      <c r="T177" s="14">
        <f t="shared" si="240"/>
        <v>27.5</v>
      </c>
      <c r="U177" s="14">
        <f t="shared" si="241"/>
        <v>-0.18375</v>
      </c>
      <c r="V177" s="14">
        <f t="shared" si="242"/>
        <v>7.1999999999999984</v>
      </c>
    </row>
    <row r="178" spans="7:22" x14ac:dyDescent="0.15">
      <c r="G178" s="1" t="str">
        <f t="shared" si="232"/>
        <v>1.5-0.578</v>
      </c>
      <c r="H178" s="1">
        <f t="shared" si="243"/>
        <v>1.5000000000000002</v>
      </c>
      <c r="I178" s="8">
        <f t="shared" si="244"/>
        <v>0.57814031472312166</v>
      </c>
      <c r="J178" s="8">
        <f t="shared" si="233"/>
        <v>251.47460647320642</v>
      </c>
      <c r="K178" s="8">
        <f t="shared" si="234"/>
        <v>48.599300124424822</v>
      </c>
      <c r="L178" s="12">
        <f t="shared" si="235"/>
        <v>0.80856711647727253</v>
      </c>
      <c r="N178" s="14">
        <f t="shared" si="236"/>
        <v>33.125</v>
      </c>
      <c r="O178" s="14">
        <f t="shared" si="237"/>
        <v>262.50000000000006</v>
      </c>
      <c r="P178" s="14">
        <f t="shared" si="238"/>
        <v>56.250000000000021</v>
      </c>
      <c r="Q178" s="14">
        <f t="shared" si="239"/>
        <v>8.2666666666666675</v>
      </c>
      <c r="S178" s="12">
        <f t="shared" si="245"/>
        <v>0.57814031472312166</v>
      </c>
      <c r="T178" s="14">
        <f t="shared" si="240"/>
        <v>33.125</v>
      </c>
      <c r="U178" s="14">
        <f t="shared" si="241"/>
        <v>-8.4609374999999987E-2</v>
      </c>
      <c r="V178" s="14">
        <f t="shared" si="242"/>
        <v>7.1999999999999984</v>
      </c>
    </row>
    <row r="179" spans="7:22" x14ac:dyDescent="0.15">
      <c r="G179" s="1" t="str">
        <f t="shared" si="232"/>
        <v>1.5-0.676</v>
      </c>
      <c r="H179" s="1">
        <f t="shared" si="243"/>
        <v>1.5000000000000002</v>
      </c>
      <c r="I179" s="8">
        <f t="shared" si="244"/>
        <v>0.6763150851478027</v>
      </c>
      <c r="J179" s="8">
        <f t="shared" si="233"/>
        <v>247.17674063811387</v>
      </c>
      <c r="K179" s="8">
        <f t="shared" si="234"/>
        <v>50.221975752049666</v>
      </c>
      <c r="L179" s="12">
        <f t="shared" si="235"/>
        <v>0.81551846590909072</v>
      </c>
      <c r="N179" s="14">
        <f t="shared" si="236"/>
        <v>38.75</v>
      </c>
      <c r="O179" s="14">
        <f t="shared" si="237"/>
        <v>262.50000000000006</v>
      </c>
      <c r="P179" s="14">
        <f t="shared" si="238"/>
        <v>56.250000000000021</v>
      </c>
      <c r="Q179" s="14">
        <f t="shared" si="239"/>
        <v>8.2666666666666675</v>
      </c>
      <c r="S179" s="12">
        <f t="shared" si="245"/>
        <v>0.6763150851478027</v>
      </c>
      <c r="T179" s="14">
        <f t="shared" si="240"/>
        <v>38.75</v>
      </c>
      <c r="U179" s="14">
        <f t="shared" si="241"/>
        <v>-2.3437499999999997E-2</v>
      </c>
      <c r="V179" s="14">
        <f t="shared" si="242"/>
        <v>7.1999999999999984</v>
      </c>
    </row>
    <row r="180" spans="7:22" x14ac:dyDescent="0.15">
      <c r="G180" s="1" t="str">
        <f t="shared" si="232"/>
        <v>1.5-0.774</v>
      </c>
      <c r="H180" s="1">
        <f t="shared" si="243"/>
        <v>1.5000000000000002</v>
      </c>
      <c r="I180" s="8">
        <f t="shared" si="244"/>
        <v>0.77448985557248373</v>
      </c>
      <c r="J180" s="8">
        <f t="shared" si="233"/>
        <v>242.01825529337023</v>
      </c>
      <c r="K180" s="8">
        <f t="shared" si="234"/>
        <v>51.588020528836211</v>
      </c>
      <c r="L180" s="12">
        <f t="shared" si="235"/>
        <v>0.81815518465909076</v>
      </c>
      <c r="N180" s="14">
        <f t="shared" si="236"/>
        <v>44.375</v>
      </c>
      <c r="O180" s="14">
        <f t="shared" si="237"/>
        <v>262.50000000000006</v>
      </c>
      <c r="P180" s="14">
        <f t="shared" si="238"/>
        <v>56.250000000000021</v>
      </c>
      <c r="Q180" s="14">
        <f t="shared" si="239"/>
        <v>8.2666666666666675</v>
      </c>
      <c r="S180" s="12">
        <f t="shared" si="245"/>
        <v>0.77448985557248373</v>
      </c>
      <c r="T180" s="14">
        <f t="shared" si="240"/>
        <v>44.375</v>
      </c>
      <c r="U180" s="14">
        <f t="shared" si="241"/>
        <v>-2.3437499999999999E-4</v>
      </c>
      <c r="V180" s="14">
        <f t="shared" si="242"/>
        <v>7.1999999999999984</v>
      </c>
    </row>
    <row r="181" spans="7:22" x14ac:dyDescent="0.15">
      <c r="G181" s="1" t="str">
        <f t="shared" si="232"/>
        <v>1.5-0.873</v>
      </c>
      <c r="H181" s="1">
        <f t="shared" si="243"/>
        <v>1.5000000000000002</v>
      </c>
      <c r="I181" s="8">
        <f t="shared" si="244"/>
        <v>0.87266462599716477</v>
      </c>
      <c r="J181" s="8">
        <f t="shared" si="233"/>
        <v>235.88157813066076</v>
      </c>
      <c r="K181" s="8">
        <f t="shared" si="234"/>
        <v>52.737489773609994</v>
      </c>
      <c r="L181" s="12">
        <f t="shared" si="235"/>
        <v>0.81647727272727255</v>
      </c>
      <c r="N181" s="14">
        <f t="shared" si="236"/>
        <v>50</v>
      </c>
      <c r="O181" s="14">
        <f t="shared" si="237"/>
        <v>262.50000000000006</v>
      </c>
      <c r="P181" s="14">
        <f t="shared" si="238"/>
        <v>56.250000000000021</v>
      </c>
      <c r="Q181" s="14">
        <f t="shared" si="239"/>
        <v>8.2666666666666675</v>
      </c>
      <c r="S181" s="12">
        <f t="shared" si="245"/>
        <v>0.87266462599716477</v>
      </c>
      <c r="T181" s="14">
        <f t="shared" si="240"/>
        <v>50</v>
      </c>
      <c r="U181" s="14">
        <f t="shared" si="241"/>
        <v>-1.4999999999999999E-2</v>
      </c>
      <c r="V181" s="14">
        <f t="shared" si="242"/>
        <v>7.1999999999999984</v>
      </c>
    </row>
    <row r="182" spans="7:22" x14ac:dyDescent="0.15">
      <c r="G182" s="1" t="str">
        <f t="shared" si="232"/>
        <v>1.5-0.971</v>
      </c>
      <c r="H182" s="1">
        <f t="shared" si="243"/>
        <v>1.5000000000000002</v>
      </c>
      <c r="I182" s="8">
        <f t="shared" si="244"/>
        <v>0.9708393964218458</v>
      </c>
      <c r="J182" s="8">
        <f t="shared" si="233"/>
        <v>228.59561998751343</v>
      </c>
      <c r="K182" s="8">
        <f t="shared" si="234"/>
        <v>53.697689974740506</v>
      </c>
      <c r="L182" s="12">
        <f t="shared" si="235"/>
        <v>0.8104847301136362</v>
      </c>
      <c r="N182" s="14">
        <f t="shared" si="236"/>
        <v>55.625</v>
      </c>
      <c r="O182" s="14">
        <f t="shared" si="237"/>
        <v>262.50000000000006</v>
      </c>
      <c r="P182" s="14">
        <f t="shared" si="238"/>
        <v>56.250000000000021</v>
      </c>
      <c r="Q182" s="14">
        <f t="shared" si="239"/>
        <v>8.2666666666666675</v>
      </c>
      <c r="S182" s="12">
        <f t="shared" si="245"/>
        <v>0.9708393964218458</v>
      </c>
      <c r="T182" s="14">
        <f t="shared" si="240"/>
        <v>55.625</v>
      </c>
      <c r="U182" s="14">
        <f t="shared" si="241"/>
        <v>-6.7734374999999999E-2</v>
      </c>
      <c r="V182" s="14">
        <f t="shared" si="242"/>
        <v>7.1999999999999984</v>
      </c>
    </row>
    <row r="183" spans="7:22" x14ac:dyDescent="0.15">
      <c r="G183" s="1" t="str">
        <f t="shared" si="232"/>
        <v>1.5-1.069</v>
      </c>
      <c r="H183" s="1">
        <f t="shared" si="243"/>
        <v>1.5000000000000002</v>
      </c>
      <c r="I183" s="8">
        <f t="shared" si="244"/>
        <v>1.0690141668465269</v>
      </c>
      <c r="J183" s="8">
        <f t="shared" si="233"/>
        <v>219.90062798693964</v>
      </c>
      <c r="K183" s="8">
        <f t="shared" si="234"/>
        <v>54.487811392832874</v>
      </c>
      <c r="L183" s="12">
        <f t="shared" si="235"/>
        <v>0.80017755681818159</v>
      </c>
      <c r="N183" s="14">
        <f t="shared" si="236"/>
        <v>61.250000000000007</v>
      </c>
      <c r="O183" s="14">
        <f t="shared" si="237"/>
        <v>262.50000000000006</v>
      </c>
      <c r="P183" s="14">
        <f t="shared" si="238"/>
        <v>56.250000000000021</v>
      </c>
      <c r="Q183" s="14">
        <f t="shared" si="239"/>
        <v>8.2666666666666675</v>
      </c>
      <c r="S183" s="12">
        <f t="shared" si="245"/>
        <v>1.0690141668465269</v>
      </c>
      <c r="T183" s="14">
        <f t="shared" si="240"/>
        <v>61.250000000000007</v>
      </c>
      <c r="U183" s="14">
        <f t="shared" si="241"/>
        <v>-0.15843750000000012</v>
      </c>
      <c r="V183" s="14">
        <f t="shared" si="242"/>
        <v>7.1999999999999984</v>
      </c>
    </row>
  </sheetData>
  <phoneticPr fontId="4"/>
  <conditionalFormatting sqref="AA4:AK18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4:AX1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4:BK1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3:AM18">
    <cfRule type="colorScale" priority="10">
      <colorScale>
        <cfvo type="min"/>
        <cfvo type="max"/>
        <color rgb="FFFCFCFF"/>
        <color rgb="FFF8696B"/>
      </colorScale>
    </cfRule>
  </conditionalFormatting>
  <conditionalFormatting sqref="AM3:AX3">
    <cfRule type="colorScale" priority="9">
      <colorScale>
        <cfvo type="min"/>
        <cfvo type="max"/>
        <color rgb="FFFCFCFF"/>
        <color rgb="FFF8696B"/>
      </colorScale>
    </cfRule>
  </conditionalFormatting>
  <conditionalFormatting sqref="Z4:Z18">
    <cfRule type="colorScale" priority="8">
      <colorScale>
        <cfvo type="min"/>
        <cfvo type="max"/>
        <color rgb="FFFCFCFF"/>
        <color rgb="FFF8696B"/>
      </colorScale>
    </cfRule>
  </conditionalFormatting>
  <conditionalFormatting sqref="Z3">
    <cfRule type="colorScale" priority="6">
      <colorScale>
        <cfvo type="min"/>
        <cfvo type="max"/>
        <color rgb="FFFCFCFF"/>
        <color rgb="FFF8696B"/>
      </colorScale>
    </cfRule>
  </conditionalFormatting>
  <conditionalFormatting sqref="Z3:AK3">
    <cfRule type="colorScale" priority="5">
      <colorScale>
        <cfvo type="min"/>
        <cfvo type="max"/>
        <color rgb="FFFCFCFF"/>
        <color rgb="FFF8696B"/>
      </colorScale>
    </cfRule>
  </conditionalFormatting>
  <conditionalFormatting sqref="AZ4:AZ18">
    <cfRule type="colorScale" priority="4">
      <colorScale>
        <cfvo type="min"/>
        <cfvo type="max"/>
        <color rgb="FFFCFCFF"/>
        <color rgb="FFF8696B"/>
      </colorScale>
    </cfRule>
  </conditionalFormatting>
  <conditionalFormatting sqref="AZ3">
    <cfRule type="colorScale" priority="2">
      <colorScale>
        <cfvo type="min"/>
        <cfvo type="max"/>
        <color rgb="FFFCFCFF"/>
        <color rgb="FFF8696B"/>
      </colorScale>
    </cfRule>
  </conditionalFormatting>
  <conditionalFormatting sqref="AZ3:BK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I168"/>
  <sheetViews>
    <sheetView zoomScaleNormal="100" workbookViewId="0">
      <pane xSplit="12195" ySplit="1140" topLeftCell="U5" activePane="bottomRight"/>
      <selection activeCell="D27" sqref="D27"/>
      <selection pane="topRight" activeCell="U2" sqref="U2"/>
      <selection pane="bottomLeft" activeCell="E37" sqref="E37"/>
      <selection pane="bottomRight" activeCell="W25" sqref="W25"/>
    </sheetView>
  </sheetViews>
  <sheetFormatPr defaultRowHeight="13.5" x14ac:dyDescent="0.15"/>
  <cols>
    <col min="1" max="1" width="2.25" style="18" customWidth="1"/>
    <col min="2" max="2" width="14.75" style="18" customWidth="1"/>
    <col min="3" max="3" width="5.5" style="18" customWidth="1"/>
    <col min="4" max="4" width="9" style="18" customWidth="1"/>
    <col min="5" max="5" width="33.25" style="18" customWidth="1"/>
    <col min="6" max="6" width="5.25" style="18" customWidth="1"/>
    <col min="7" max="7" width="2.5" style="18" customWidth="1"/>
    <col min="8" max="8" width="7.5" style="18" customWidth="1"/>
    <col min="9" max="12" width="9" style="18" customWidth="1"/>
    <col min="13" max="13" width="2.625" style="18" customWidth="1"/>
    <col min="14" max="14" width="9" style="18" customWidth="1"/>
    <col min="15" max="15" width="9.875" style="18" customWidth="1"/>
    <col min="16" max="16" width="2.5" style="18" customWidth="1"/>
    <col min="17" max="17" width="7.5" style="18" customWidth="1"/>
    <col min="18" max="18" width="9" style="18" customWidth="1"/>
    <col min="19" max="19" width="6.75" style="18" customWidth="1"/>
    <col min="20" max="20" width="3.375" style="18" customWidth="1"/>
    <col min="21" max="31" width="9" style="18" customWidth="1"/>
    <col min="32" max="32" width="3.375" style="18" customWidth="1"/>
    <col min="33" max="43" width="9" style="18" customWidth="1"/>
    <col min="44" max="44" width="3.375" style="18" customWidth="1"/>
    <col min="45" max="45" width="2" style="18" customWidth="1"/>
    <col min="46" max="46" width="9" style="18" customWidth="1"/>
    <col min="47" max="47" width="2" style="18" customWidth="1"/>
    <col min="48" max="48" width="9" style="18" customWidth="1"/>
    <col min="49" max="49" width="2" style="18" customWidth="1"/>
    <col min="50" max="50" width="9" style="18" customWidth="1"/>
    <col min="51" max="51" width="2" style="18" customWidth="1"/>
    <col min="52" max="52" width="9" style="18" customWidth="1"/>
    <col min="53" max="53" width="2" style="18" customWidth="1"/>
    <col min="54" max="54" width="9" style="18" customWidth="1"/>
    <col min="55" max="55" width="2" style="18" customWidth="1"/>
    <col min="56" max="56" width="9" style="18" customWidth="1"/>
    <col min="57" max="57" width="2.125" style="18" customWidth="1"/>
    <col min="58" max="58" width="9" style="18" customWidth="1"/>
    <col min="59" max="59" width="2.375" style="18" customWidth="1"/>
    <col min="60" max="60" width="9" style="18" customWidth="1"/>
    <col min="61" max="61" width="2.5" style="18" customWidth="1"/>
    <col min="62" max="62" width="9" style="18" customWidth="1"/>
    <col min="63" max="63" width="2.75" style="18" customWidth="1"/>
    <col min="64" max="64" width="9" style="18" customWidth="1"/>
    <col min="65" max="65" width="2" style="18" customWidth="1"/>
    <col min="66" max="66" width="9" style="18" customWidth="1"/>
    <col min="67" max="67" width="2.625" style="18" customWidth="1"/>
    <col min="68" max="68" width="3.625" style="18" customWidth="1"/>
    <col min="69" max="69" width="2.5" style="18" customWidth="1"/>
    <col min="70" max="70" width="9" style="18" customWidth="1"/>
    <col min="71" max="71" width="2.375" style="18" customWidth="1"/>
    <col min="72" max="72" width="9" style="18" customWidth="1"/>
    <col min="73" max="73" width="2.25" style="18" customWidth="1"/>
    <col min="74" max="74" width="9" style="18" customWidth="1"/>
    <col min="75" max="75" width="2.5" style="18" customWidth="1"/>
    <col min="76" max="76" width="9" style="18" customWidth="1"/>
    <col min="77" max="77" width="1.875" style="18" customWidth="1"/>
    <col min="78" max="78" width="9" style="18" customWidth="1"/>
    <col min="79" max="79" width="2.5" style="18" customWidth="1"/>
    <col min="80" max="80" width="9" style="18" customWidth="1"/>
    <col min="81" max="81" width="1.875" style="18" customWidth="1"/>
    <col min="82" max="82" width="9" style="18" customWidth="1"/>
    <col min="83" max="83" width="2.375" style="18" customWidth="1"/>
    <col min="84" max="84" width="9" style="18" customWidth="1"/>
    <col min="85" max="85" width="2.5" style="18" customWidth="1"/>
    <col min="86" max="86" width="9" style="18" customWidth="1"/>
    <col min="87" max="87" width="2.25" style="18" customWidth="1"/>
    <col min="88" max="88" width="9" style="18" customWidth="1"/>
    <col min="89" max="89" width="2" style="18" customWidth="1"/>
    <col min="90" max="90" width="9" style="18" customWidth="1"/>
    <col min="91" max="91" width="3.375" style="18" customWidth="1"/>
    <col min="92" max="1049" width="9" style="18" customWidth="1"/>
  </cols>
  <sheetData>
    <row r="1" spans="2:91" x14ac:dyDescent="0.15">
      <c r="N1" s="18" t="s">
        <v>2</v>
      </c>
      <c r="Q1" s="18" t="s">
        <v>1</v>
      </c>
      <c r="U1" s="1" t="s">
        <v>80</v>
      </c>
      <c r="V1" s="11"/>
      <c r="W1" s="11"/>
      <c r="X1" s="11"/>
      <c r="Y1" s="11"/>
      <c r="Z1" s="11"/>
      <c r="AA1" s="11"/>
      <c r="AB1" s="11"/>
      <c r="AC1" s="11"/>
      <c r="AD1" s="11"/>
      <c r="AE1" s="11"/>
      <c r="AG1" s="1" t="s">
        <v>79</v>
      </c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"/>
      <c r="AS1" s="1"/>
      <c r="AT1" s="1" t="s">
        <v>2</v>
      </c>
      <c r="AU1" s="1"/>
      <c r="AV1" s="4"/>
      <c r="AW1" s="1"/>
      <c r="AX1" s="4"/>
      <c r="AY1" s="1"/>
      <c r="AZ1" s="4"/>
      <c r="BA1" s="1"/>
      <c r="BB1" s="4"/>
      <c r="BC1" s="1"/>
      <c r="BD1" s="4"/>
      <c r="BE1" s="1"/>
      <c r="BF1" s="4"/>
      <c r="BG1" s="1"/>
      <c r="BH1" s="4"/>
      <c r="BI1" s="1"/>
      <c r="BJ1" s="4"/>
      <c r="BK1" s="1"/>
      <c r="BL1" s="4"/>
      <c r="BM1" s="1"/>
      <c r="BN1" s="4"/>
      <c r="BO1" s="1"/>
      <c r="BQ1" s="1"/>
      <c r="BR1" s="1" t="s">
        <v>1</v>
      </c>
      <c r="BS1" s="1"/>
      <c r="BT1" s="4"/>
      <c r="BU1" s="1"/>
      <c r="BV1" s="4"/>
      <c r="BW1" s="1"/>
      <c r="BX1" s="4"/>
      <c r="BY1" s="1"/>
      <c r="BZ1" s="4"/>
      <c r="CA1" s="1"/>
      <c r="CB1" s="4"/>
      <c r="CC1" s="1"/>
      <c r="CD1" s="4"/>
      <c r="CE1" s="1"/>
      <c r="CF1" s="4"/>
      <c r="CG1" s="1"/>
      <c r="CH1" s="4"/>
      <c r="CI1" s="1"/>
      <c r="CJ1" s="4"/>
      <c r="CK1" s="1"/>
      <c r="CL1" s="4"/>
      <c r="CM1" s="1"/>
    </row>
    <row r="2" spans="2:91" ht="30.75" customHeight="1" x14ac:dyDescent="0.15">
      <c r="H2" s="18" t="s">
        <v>4</v>
      </c>
      <c r="I2" s="19" t="s">
        <v>5</v>
      </c>
      <c r="J2" s="19" t="s">
        <v>3</v>
      </c>
      <c r="K2" s="19" t="s">
        <v>2</v>
      </c>
      <c r="L2" s="19" t="s">
        <v>1</v>
      </c>
      <c r="N2" s="18" t="s">
        <v>46</v>
      </c>
      <c r="O2" s="18" t="s">
        <v>47</v>
      </c>
      <c r="Q2" s="28" t="s">
        <v>76</v>
      </c>
      <c r="R2" s="18" t="s">
        <v>77</v>
      </c>
      <c r="S2" s="18" t="s">
        <v>14</v>
      </c>
      <c r="U2" s="5">
        <v>0</v>
      </c>
      <c r="V2" s="20">
        <f>$J$5</f>
        <v>1</v>
      </c>
      <c r="W2" s="20">
        <f>$J$6</f>
        <v>1.3</v>
      </c>
      <c r="X2" s="20">
        <f>$J$7</f>
        <v>1.6900000000000002</v>
      </c>
      <c r="Y2" s="20">
        <f>$J$8</f>
        <v>2.1970000000000005</v>
      </c>
      <c r="Z2" s="20">
        <f>$J$9</f>
        <v>2.856100000000001</v>
      </c>
      <c r="AA2" s="20">
        <f>$J$10</f>
        <v>3.7129300000000014</v>
      </c>
      <c r="AB2" s="20">
        <f>$J$11</f>
        <v>4.8268090000000017</v>
      </c>
      <c r="AC2" s="20">
        <f>$J$12</f>
        <v>6.2748517000000028</v>
      </c>
      <c r="AD2" s="20">
        <f>$J$13</f>
        <v>8.1573072100000044</v>
      </c>
      <c r="AE2" s="20">
        <f>$J$14</f>
        <v>10.604499373000007</v>
      </c>
      <c r="AG2" s="5">
        <v>0</v>
      </c>
      <c r="AH2" s="20">
        <f>$J$5</f>
        <v>1</v>
      </c>
      <c r="AI2" s="20">
        <f>$J$6</f>
        <v>1.3</v>
      </c>
      <c r="AJ2" s="20">
        <f>$J$7</f>
        <v>1.6900000000000002</v>
      </c>
      <c r="AK2" s="20">
        <f>$J$8</f>
        <v>2.1970000000000005</v>
      </c>
      <c r="AL2" s="20">
        <f>$J$9</f>
        <v>2.856100000000001</v>
      </c>
      <c r="AM2" s="20">
        <f>$J$10</f>
        <v>3.7129300000000014</v>
      </c>
      <c r="AN2" s="20">
        <f>$J$11</f>
        <v>4.8268090000000017</v>
      </c>
      <c r="AO2" s="20">
        <f>$J$12</f>
        <v>6.2748517000000028</v>
      </c>
      <c r="AP2" s="20">
        <f>$J$13</f>
        <v>8.1573072100000044</v>
      </c>
      <c r="AQ2" s="20">
        <f>$J$14</f>
        <v>10.604499373000007</v>
      </c>
      <c r="AR2" s="30"/>
      <c r="AS2" s="5" t="s">
        <v>15</v>
      </c>
      <c r="AT2" s="5">
        <v>0</v>
      </c>
      <c r="AU2" s="5" t="s">
        <v>16</v>
      </c>
      <c r="AV2" s="20">
        <f>$J$5</f>
        <v>1</v>
      </c>
      <c r="AW2" s="30" t="s">
        <v>16</v>
      </c>
      <c r="AX2" s="20">
        <f>$J$6</f>
        <v>1.3</v>
      </c>
      <c r="AY2" s="30" t="s">
        <v>16</v>
      </c>
      <c r="AZ2" s="20">
        <f>$J$7</f>
        <v>1.6900000000000002</v>
      </c>
      <c r="BA2" s="30" t="s">
        <v>16</v>
      </c>
      <c r="BB2" s="20">
        <f>$J$8</f>
        <v>2.1970000000000005</v>
      </c>
      <c r="BC2" s="30" t="s">
        <v>16</v>
      </c>
      <c r="BD2" s="20">
        <f>$J$9</f>
        <v>2.856100000000001</v>
      </c>
      <c r="BE2" s="30" t="s">
        <v>16</v>
      </c>
      <c r="BF2" s="20">
        <f>$J$10</f>
        <v>3.7129300000000014</v>
      </c>
      <c r="BG2" s="30" t="s">
        <v>16</v>
      </c>
      <c r="BH2" s="20">
        <f>$J$11</f>
        <v>4.8268090000000017</v>
      </c>
      <c r="BI2" s="30" t="s">
        <v>16</v>
      </c>
      <c r="BJ2" s="20">
        <f>$J$12</f>
        <v>6.2748517000000028</v>
      </c>
      <c r="BK2" s="30" t="s">
        <v>16</v>
      </c>
      <c r="BL2" s="20">
        <f>$J$13</f>
        <v>8.1573072100000044</v>
      </c>
      <c r="BM2" s="30" t="s">
        <v>16</v>
      </c>
      <c r="BN2" s="20">
        <f>$J$14</f>
        <v>10.604499373000007</v>
      </c>
      <c r="BO2" s="30" t="s">
        <v>17</v>
      </c>
      <c r="BQ2" s="5" t="s">
        <v>15</v>
      </c>
      <c r="BR2" s="5">
        <v>0</v>
      </c>
      <c r="BS2" s="5" t="s">
        <v>16</v>
      </c>
      <c r="BT2" s="20">
        <f>$J$5</f>
        <v>1</v>
      </c>
      <c r="BU2" s="30" t="s">
        <v>16</v>
      </c>
      <c r="BV2" s="20">
        <f>$J$6</f>
        <v>1.3</v>
      </c>
      <c r="BW2" s="30" t="s">
        <v>16</v>
      </c>
      <c r="BX2" s="20">
        <f>$J$7</f>
        <v>1.6900000000000002</v>
      </c>
      <c r="BY2" s="30" t="s">
        <v>16</v>
      </c>
      <c r="BZ2" s="20">
        <f>$J$8</f>
        <v>2.1970000000000005</v>
      </c>
      <c r="CA2" s="30" t="s">
        <v>16</v>
      </c>
      <c r="CB2" s="20">
        <f>$J$9</f>
        <v>2.856100000000001</v>
      </c>
      <c r="CC2" s="30" t="s">
        <v>16</v>
      </c>
      <c r="CD2" s="20">
        <f>$J$10</f>
        <v>3.7129300000000014</v>
      </c>
      <c r="CE2" s="30" t="s">
        <v>16</v>
      </c>
      <c r="CF2" s="20">
        <f>$J$11</f>
        <v>4.8268090000000017</v>
      </c>
      <c r="CG2" s="30" t="s">
        <v>16</v>
      </c>
      <c r="CH2" s="20">
        <f>$J$12</f>
        <v>6.2748517000000028</v>
      </c>
      <c r="CI2" s="30" t="s">
        <v>16</v>
      </c>
      <c r="CJ2" s="20">
        <f>$J$13</f>
        <v>8.1573072100000044</v>
      </c>
      <c r="CK2" s="30" t="s">
        <v>16</v>
      </c>
      <c r="CL2" s="20">
        <f>$J$14</f>
        <v>10.604499373000007</v>
      </c>
      <c r="CM2" s="30" t="s">
        <v>17</v>
      </c>
    </row>
    <row r="3" spans="2:91" x14ac:dyDescent="0.15">
      <c r="U3" s="7">
        <v>0.1</v>
      </c>
      <c r="V3" s="12">
        <f t="shared" ref="V3:AE17" si="0">INDEX($K$5:$K$168,MATCH((TEXT(ROUND($U3,1),"0.0")&amp;"-"&amp;TEXT(ROUND(V$2,3),"00.000")),$H$5:$H$168))</f>
        <v>0</v>
      </c>
      <c r="W3" s="12">
        <f t="shared" si="0"/>
        <v>137.53447642701184</v>
      </c>
      <c r="X3" s="12">
        <f t="shared" si="0"/>
        <v>183.86787862009095</v>
      </c>
      <c r="Y3" s="12">
        <f t="shared" si="0"/>
        <v>194.42933082289784</v>
      </c>
      <c r="Z3" s="12">
        <f t="shared" si="0"/>
        <v>195.88987723987481</v>
      </c>
      <c r="AA3" s="12">
        <f t="shared" si="0"/>
        <v>195.99652137859522</v>
      </c>
      <c r="AB3" s="12">
        <f t="shared" si="0"/>
        <v>195.99996102408988</v>
      </c>
      <c r="AC3" s="12">
        <f t="shared" si="0"/>
        <v>195.99999988649836</v>
      </c>
      <c r="AD3" s="12">
        <f t="shared" si="0"/>
        <v>195.99999999994264</v>
      </c>
      <c r="AE3" s="12">
        <f t="shared" si="0"/>
        <v>196</v>
      </c>
      <c r="AG3" s="7">
        <v>0.1</v>
      </c>
      <c r="AH3" s="12">
        <f t="shared" ref="AH3:AQ5" si="1">INDEX($L$5:$L$168,MATCH((TEXT(ROUND($AG3,1),"0.0")&amp;"-"&amp;TEXT(ROUND(AH$2,3),"00.000")),$H$5:$H$168))</f>
        <v>0.73666577777777775</v>
      </c>
      <c r="AI3" s="12">
        <f t="shared" si="1"/>
        <v>0.73649244444444439</v>
      </c>
      <c r="AJ3" s="12">
        <f t="shared" si="1"/>
        <v>0.73566911111111111</v>
      </c>
      <c r="AK3" s="12">
        <f t="shared" si="1"/>
        <v>0.73358815777777775</v>
      </c>
      <c r="AL3" s="12">
        <f t="shared" si="1"/>
        <v>0.72917497064444448</v>
      </c>
      <c r="AM3" s="12">
        <f t="shared" si="1"/>
        <v>0.72055139558911108</v>
      </c>
      <c r="AN3" s="12">
        <f t="shared" si="1"/>
        <v>0.70446267830559772</v>
      </c>
      <c r="AO3" s="12">
        <f t="shared" si="1"/>
        <v>0.67530340802446009</v>
      </c>
      <c r="AP3" s="12">
        <f t="shared" si="1"/>
        <v>0.62346410175573763</v>
      </c>
      <c r="AQ3" s="12">
        <f t="shared" si="1"/>
        <v>0.53252749281991663</v>
      </c>
      <c r="AR3" s="5"/>
      <c r="AS3" s="1"/>
      <c r="AT3" s="7">
        <v>0.1</v>
      </c>
      <c r="AU3" s="5" t="s">
        <v>16</v>
      </c>
      <c r="AV3" s="8">
        <f t="shared" ref="AV3:AV17" si="2">INDEX($K$5:$K$168,MATCH((TEXT(ROUND($AT3,1),"0.0")&amp;"-"&amp;TEXT(ROUND(AV$2,3),"00.000")),$H$5:$H$168))</f>
        <v>0</v>
      </c>
      <c r="AW3" s="5" t="s">
        <v>16</v>
      </c>
      <c r="AX3" s="12">
        <f t="shared" ref="AX3:AX17" si="3">INDEX($K$5:$K$168,MATCH((TEXT(ROUND($AT3,1),"0.0")&amp;"-"&amp;TEXT(ROUND(AX$2,3),"00.000")),$H$5:$H$168))</f>
        <v>137.53447642701184</v>
      </c>
      <c r="AY3" s="5" t="s">
        <v>16</v>
      </c>
      <c r="AZ3" s="12">
        <f t="shared" ref="AZ3:AZ17" si="4">INDEX($K$5:$K$168,MATCH((TEXT(ROUND($AT3,1),"0.0")&amp;"-"&amp;TEXT(ROUND(AZ$2,3),"00.000")),$H$5:$H$168))</f>
        <v>183.86787862009095</v>
      </c>
      <c r="BA3" s="5" t="s">
        <v>16</v>
      </c>
      <c r="BB3" s="12">
        <f t="shared" ref="BB3:BB17" si="5">INDEX($K$5:$K$168,MATCH((TEXT(ROUND($AT3,1),"0.0")&amp;"-"&amp;TEXT(ROUND(BB$2,3),"00.000")),$H$5:$H$168))</f>
        <v>194.42933082289784</v>
      </c>
      <c r="BC3" s="5" t="s">
        <v>16</v>
      </c>
      <c r="BD3" s="12">
        <f t="shared" ref="BD3:BD17" si="6">INDEX($K$5:$K$168,MATCH((TEXT(ROUND($AT3,1),"0.0")&amp;"-"&amp;TEXT(ROUND(BD$2,3),"00.000")),$H$5:$H$168))</f>
        <v>195.88987723987481</v>
      </c>
      <c r="BE3" s="5" t="s">
        <v>16</v>
      </c>
      <c r="BF3" s="12">
        <f t="shared" ref="BF3:BF17" si="7">INDEX($K$5:$K$168,MATCH((TEXT(ROUND($AT3,1),"0.0")&amp;"-"&amp;TEXT(ROUND(BF$2,3),"00.000")),$H$5:$H$168))</f>
        <v>195.99652137859522</v>
      </c>
      <c r="BG3" s="5" t="s">
        <v>16</v>
      </c>
      <c r="BH3" s="12">
        <f t="shared" ref="BH3:BH17" si="8">INDEX($K$5:$K$168,MATCH((TEXT(ROUND($AT3,1),"0.0")&amp;"-"&amp;TEXT(ROUND(BH$2,3),"00.000")),$H$5:$H$168))</f>
        <v>195.99996102408988</v>
      </c>
      <c r="BI3" s="5" t="s">
        <v>16</v>
      </c>
      <c r="BJ3" s="12">
        <f t="shared" ref="BJ3:BJ17" si="9">INDEX($K$5:$K$168,MATCH((TEXT(ROUND($AT3,1),"0.0")&amp;"-"&amp;TEXT(ROUND(BJ$2,3),"00.000")),$H$5:$H$168))</f>
        <v>195.99999988649836</v>
      </c>
      <c r="BK3" s="5" t="s">
        <v>16</v>
      </c>
      <c r="BL3" s="12">
        <f t="shared" ref="BL3:BL17" si="10">INDEX($K$5:$K$168,MATCH((TEXT(ROUND($AT3,1),"0.0")&amp;"-"&amp;TEXT(ROUND(BL$2,3),"00.000")),$H$5:$H$168))</f>
        <v>195.99999999994264</v>
      </c>
      <c r="BM3" s="5" t="s">
        <v>16</v>
      </c>
      <c r="BN3" s="12">
        <f t="shared" ref="BN3:BN17" si="11">INDEX($K$5:$K$168,MATCH((TEXT(ROUND($AT3,1),"0.0")&amp;"-"&amp;TEXT(ROUND(BN$2,3),"00.000")),$H$5:$H$168))</f>
        <v>196</v>
      </c>
      <c r="BO3" s="5" t="s">
        <v>17</v>
      </c>
      <c r="BQ3" s="1"/>
      <c r="BR3" s="7">
        <v>0.1</v>
      </c>
      <c r="BS3" s="5" t="s">
        <v>16</v>
      </c>
      <c r="BT3" s="12">
        <f t="shared" ref="BT3:BT17" si="12">INDEX($L$5:$L$168,MATCH((TEXT(ROUND($BR3,1),"0.0")&amp;"-"&amp;TEXT(ROUND(BT$2,3),"00.000")),$H$5:$H$168))</f>
        <v>0.73666577777777775</v>
      </c>
      <c r="BU3" s="5" t="s">
        <v>16</v>
      </c>
      <c r="BV3" s="12">
        <f t="shared" ref="BV3:BV17" si="13">INDEX($L$5:$L$168,MATCH((TEXT(ROUND($BR3,1),"0.0")&amp;"-"&amp;TEXT(ROUND(BV$2,3),"00.000")),$H$5:$H$168))</f>
        <v>0.73649244444444439</v>
      </c>
      <c r="BW3" s="5" t="s">
        <v>16</v>
      </c>
      <c r="BX3" s="12">
        <f t="shared" ref="BX3:BX17" si="14">INDEX($L$5:$L$168,MATCH((TEXT(ROUND($BR3,1),"0.0")&amp;"-"&amp;TEXT(ROUND(BX$2,3),"00.000")),$H$5:$H$168))</f>
        <v>0.73566911111111111</v>
      </c>
      <c r="BY3" s="5" t="s">
        <v>16</v>
      </c>
      <c r="BZ3" s="12">
        <f t="shared" ref="BZ3:BZ17" si="15">INDEX($L$5:$L$168,MATCH((TEXT(ROUND($BR3,1),"0.0")&amp;"-"&amp;TEXT(ROUND(BZ$2,3),"00.000")),$H$5:$H$168))</f>
        <v>0.73358815777777775</v>
      </c>
      <c r="CA3" s="5" t="s">
        <v>16</v>
      </c>
      <c r="CB3" s="12">
        <f t="shared" ref="CB3:CB17" si="16">INDEX($L$5:$L$168,MATCH((TEXT(ROUND($BR3,1),"0.0")&amp;"-"&amp;TEXT(ROUND(CB$2,3),"00.000")),$H$5:$H$168))</f>
        <v>0.72917497064444448</v>
      </c>
      <c r="CC3" s="5" t="s">
        <v>16</v>
      </c>
      <c r="CD3" s="12">
        <f t="shared" ref="CD3:CD17" si="17">INDEX($L$5:$L$168,MATCH((TEXT(ROUND($BR3,1),"0.0")&amp;"-"&amp;TEXT(ROUND(CD$2,3),"00.000")),$H$5:$H$168))</f>
        <v>0.72055139558911108</v>
      </c>
      <c r="CE3" s="5" t="s">
        <v>16</v>
      </c>
      <c r="CF3" s="12">
        <f t="shared" ref="CF3:CF17" si="18">INDEX($L$5:$L$168,MATCH((TEXT(ROUND($BR3,1),"0.0")&amp;"-"&amp;TEXT(ROUND(CF$2,3),"00.000")),$H$5:$H$168))</f>
        <v>0.70446267830559772</v>
      </c>
      <c r="CG3" s="5" t="s">
        <v>16</v>
      </c>
      <c r="CH3" s="12">
        <f t="shared" ref="CH3:CH17" si="19">INDEX($L$5:$L$168,MATCH((TEXT(ROUND($BR3,1),"0.0")&amp;"-"&amp;TEXT(ROUND(CH$2,3),"00.000")),$H$5:$H$168))</f>
        <v>0.67530340802446009</v>
      </c>
      <c r="CI3" s="5" t="s">
        <v>16</v>
      </c>
      <c r="CJ3" s="12">
        <f t="shared" ref="CJ3:CJ17" si="20">INDEX($L$5:$L$168,MATCH((TEXT(ROUND($BR3,1),"0.0")&amp;"-"&amp;TEXT(ROUND(CJ$2,3),"00.000")),$H$5:$H$168))</f>
        <v>0.62346410175573763</v>
      </c>
      <c r="CK3" s="5" t="s">
        <v>16</v>
      </c>
      <c r="CL3" s="12">
        <f t="shared" ref="CL3:CL17" si="21">INDEX($L$5:$L$168,MATCH((TEXT(ROUND($BR3,1),"0.0")&amp;"-"&amp;TEXT(ROUND(CL$2,3),"00.000")),$H$5:$H$168))</f>
        <v>0.53252749281991663</v>
      </c>
      <c r="CM3" s="5" t="s">
        <v>17</v>
      </c>
    </row>
    <row r="4" spans="2:91" x14ac:dyDescent="0.15">
      <c r="U4" s="7">
        <v>0.2</v>
      </c>
      <c r="V4" s="12">
        <f t="shared" si="0"/>
        <v>0</v>
      </c>
      <c r="W4" s="12">
        <f t="shared" si="0"/>
        <v>135.28815037999883</v>
      </c>
      <c r="X4" s="12">
        <f t="shared" si="0"/>
        <v>180.38128310456386</v>
      </c>
      <c r="Y4" s="12">
        <f t="shared" si="0"/>
        <v>190.52059243533569</v>
      </c>
      <c r="Z4" s="12">
        <f t="shared" si="0"/>
        <v>191.8984929047692</v>
      </c>
      <c r="AA4" s="12">
        <f t="shared" si="0"/>
        <v>191.99688234873295</v>
      </c>
      <c r="AB4" s="12">
        <f t="shared" si="0"/>
        <v>191.99996632109142</v>
      </c>
      <c r="AC4" s="12">
        <f t="shared" si="0"/>
        <v>191.99999990647072</v>
      </c>
      <c r="AD4" s="12">
        <f t="shared" si="0"/>
        <v>191.99999999995558</v>
      </c>
      <c r="AE4" s="12">
        <f t="shared" si="0"/>
        <v>192</v>
      </c>
      <c r="AG4" s="7">
        <v>0.2</v>
      </c>
      <c r="AH4" s="12">
        <f t="shared" si="1"/>
        <v>0.77443022222222213</v>
      </c>
      <c r="AI4" s="12">
        <f t="shared" si="1"/>
        <v>0.77433688888888874</v>
      </c>
      <c r="AJ4" s="12">
        <f t="shared" si="1"/>
        <v>0.77361755555555545</v>
      </c>
      <c r="AK4" s="12">
        <f t="shared" si="1"/>
        <v>0.7716718022222222</v>
      </c>
      <c r="AL4" s="12">
        <f t="shared" si="1"/>
        <v>0.76743437508888879</v>
      </c>
      <c r="AM4" s="12">
        <f t="shared" si="1"/>
        <v>0.75903928803355547</v>
      </c>
      <c r="AN4" s="12">
        <f t="shared" si="1"/>
        <v>0.74324760515004218</v>
      </c>
      <c r="AO4" s="12">
        <f t="shared" si="1"/>
        <v>0.71447447958890464</v>
      </c>
      <c r="AP4" s="12">
        <f t="shared" si="1"/>
        <v>0.66313716145618207</v>
      </c>
      <c r="AQ4" s="12">
        <f t="shared" si="1"/>
        <v>0.57285313709716101</v>
      </c>
      <c r="AR4" s="5"/>
      <c r="AS4" s="1"/>
      <c r="AT4" s="7">
        <v>0.2</v>
      </c>
      <c r="AU4" s="5" t="s">
        <v>16</v>
      </c>
      <c r="AV4" s="12">
        <f t="shared" si="2"/>
        <v>0</v>
      </c>
      <c r="AW4" s="5" t="s">
        <v>16</v>
      </c>
      <c r="AX4" s="12">
        <f t="shared" si="3"/>
        <v>135.28815037999883</v>
      </c>
      <c r="AY4" s="5" t="s">
        <v>16</v>
      </c>
      <c r="AZ4" s="12">
        <f t="shared" si="4"/>
        <v>180.38128310456386</v>
      </c>
      <c r="BA4" s="5" t="s">
        <v>16</v>
      </c>
      <c r="BB4" s="12">
        <f t="shared" si="5"/>
        <v>190.52059243533569</v>
      </c>
      <c r="BC4" s="5" t="s">
        <v>16</v>
      </c>
      <c r="BD4" s="12">
        <f t="shared" si="6"/>
        <v>191.8984929047692</v>
      </c>
      <c r="BE4" s="5" t="s">
        <v>16</v>
      </c>
      <c r="BF4" s="12">
        <f t="shared" si="7"/>
        <v>191.99688234873295</v>
      </c>
      <c r="BG4" s="5" t="s">
        <v>16</v>
      </c>
      <c r="BH4" s="12">
        <f t="shared" si="8"/>
        <v>191.99996632109142</v>
      </c>
      <c r="BI4" s="5" t="s">
        <v>16</v>
      </c>
      <c r="BJ4" s="12">
        <f t="shared" si="9"/>
        <v>191.99999990647072</v>
      </c>
      <c r="BK4" s="5" t="s">
        <v>16</v>
      </c>
      <c r="BL4" s="12">
        <f t="shared" si="10"/>
        <v>191.99999999995558</v>
      </c>
      <c r="BM4" s="5" t="s">
        <v>16</v>
      </c>
      <c r="BN4" s="12">
        <f t="shared" si="11"/>
        <v>192</v>
      </c>
      <c r="BO4" s="5" t="s">
        <v>17</v>
      </c>
      <c r="BQ4" s="1"/>
      <c r="BR4" s="7">
        <v>0.2</v>
      </c>
      <c r="BS4" s="5" t="s">
        <v>16</v>
      </c>
      <c r="BT4" s="12">
        <f t="shared" si="12"/>
        <v>0.77443022222222213</v>
      </c>
      <c r="BU4" s="5" t="s">
        <v>16</v>
      </c>
      <c r="BV4" s="12">
        <f t="shared" si="13"/>
        <v>0.77433688888888874</v>
      </c>
      <c r="BW4" s="5" t="s">
        <v>16</v>
      </c>
      <c r="BX4" s="12">
        <f t="shared" si="14"/>
        <v>0.77361755555555545</v>
      </c>
      <c r="BY4" s="5" t="s">
        <v>16</v>
      </c>
      <c r="BZ4" s="12">
        <f t="shared" si="15"/>
        <v>0.7716718022222222</v>
      </c>
      <c r="CA4" s="5" t="s">
        <v>16</v>
      </c>
      <c r="CB4" s="12">
        <f t="shared" si="16"/>
        <v>0.76743437508888879</v>
      </c>
      <c r="CC4" s="5" t="s">
        <v>16</v>
      </c>
      <c r="CD4" s="12">
        <f t="shared" si="17"/>
        <v>0.75903928803355547</v>
      </c>
      <c r="CE4" s="5" t="s">
        <v>16</v>
      </c>
      <c r="CF4" s="12">
        <f t="shared" si="18"/>
        <v>0.74324760515004218</v>
      </c>
      <c r="CG4" s="5" t="s">
        <v>16</v>
      </c>
      <c r="CH4" s="12">
        <f t="shared" si="19"/>
        <v>0.71447447958890464</v>
      </c>
      <c r="CI4" s="5" t="s">
        <v>16</v>
      </c>
      <c r="CJ4" s="12">
        <f t="shared" si="20"/>
        <v>0.66313716145618207</v>
      </c>
      <c r="CK4" s="5" t="s">
        <v>16</v>
      </c>
      <c r="CL4" s="12">
        <f t="shared" si="21"/>
        <v>0.57285313709716101</v>
      </c>
      <c r="CM4" s="5" t="s">
        <v>17</v>
      </c>
    </row>
    <row r="5" spans="2:91" x14ac:dyDescent="0.15">
      <c r="B5" s="18" t="s">
        <v>18</v>
      </c>
      <c r="C5" s="18" t="s">
        <v>19</v>
      </c>
      <c r="D5" s="10">
        <v>0.1</v>
      </c>
      <c r="H5" s="1" t="str">
        <f>TEXT(ROUND(I5,1),"0.0")&amp;"-"&amp;TEXT(ROUND(J5,3),"00.000")</f>
        <v>0.1-01.000</v>
      </c>
      <c r="I5" s="21">
        <f t="shared" ref="I5:I14" si="22">$D$5</f>
        <v>0.1</v>
      </c>
      <c r="J5" s="29">
        <f>$D$8</f>
        <v>1</v>
      </c>
      <c r="K5" s="21">
        <f t="shared" ref="K5:K14" si="23">N5-N5*EXP(-(J5-1)/O5)</f>
        <v>0</v>
      </c>
      <c r="L5" s="22">
        <f t="shared" ref="L5:L14" si="24">$D$37*(R5+S5)</f>
        <v>0.73666577777777775</v>
      </c>
      <c r="N5" s="21">
        <f t="shared" ref="N5:N14" si="25">$D$12+($D$13*I5)+($D$14*I5^2)+($D$15*I5^3)+($D$16*I5^4)</f>
        <v>196</v>
      </c>
      <c r="O5" s="21">
        <f t="shared" ref="O5:O14" si="26">$D$18+($D$19*I5)+($D$20*I5^2)+($D$21*I5^3)+($D$22*I5^4)</f>
        <v>0.248</v>
      </c>
      <c r="Q5" s="18">
        <f>($D$25)+$D$26*(I5-$D$27)^2 +1</f>
        <v>1.02</v>
      </c>
      <c r="R5" s="23">
        <f>($D$29)+$D$30*(J5-$D$31-Q5)^2</f>
        <v>-1.600000000000003E-5</v>
      </c>
      <c r="S5" s="18">
        <f t="shared" ref="S5:S14" si="27">($D$33)+$D$34*(I5-$D$35)^2</f>
        <v>13.26</v>
      </c>
      <c r="U5" s="7">
        <v>0.3</v>
      </c>
      <c r="V5" s="12">
        <f t="shared" si="0"/>
        <v>0</v>
      </c>
      <c r="W5" s="12">
        <f t="shared" si="0"/>
        <v>133.02196366516489</v>
      </c>
      <c r="X5" s="12">
        <f t="shared" si="0"/>
        <v>176.88191445956164</v>
      </c>
      <c r="Y5" s="12">
        <f t="shared" si="0"/>
        <v>186.60805192619989</v>
      </c>
      <c r="Z5" s="12">
        <f t="shared" si="0"/>
        <v>187.90656836160721</v>
      </c>
      <c r="AA5" s="12">
        <f t="shared" si="0"/>
        <v>187.99721114346414</v>
      </c>
      <c r="AB5" s="12">
        <f t="shared" si="0"/>
        <v>187.99997097060091</v>
      </c>
      <c r="AC5" s="12">
        <f t="shared" si="0"/>
        <v>187.99999992318016</v>
      </c>
      <c r="AD5" s="12">
        <f t="shared" si="0"/>
        <v>187.99999999996572</v>
      </c>
      <c r="AE5" s="12">
        <f t="shared" si="0"/>
        <v>188</v>
      </c>
      <c r="AG5" s="7">
        <v>0.3</v>
      </c>
      <c r="AH5" s="12">
        <f t="shared" si="1"/>
        <v>0.80770577777777774</v>
      </c>
      <c r="AI5" s="12">
        <f t="shared" si="1"/>
        <v>0.80774577777777778</v>
      </c>
      <c r="AJ5" s="12">
        <f t="shared" si="1"/>
        <v>0.80719977777777785</v>
      </c>
      <c r="AK5" s="12">
        <f t="shared" si="1"/>
        <v>0.80547935777777779</v>
      </c>
      <c r="AL5" s="12">
        <f t="shared" si="1"/>
        <v>0.80153486397777773</v>
      </c>
      <c r="AM5" s="12">
        <f t="shared" si="1"/>
        <v>0.7935205902557777</v>
      </c>
      <c r="AN5" s="12">
        <f t="shared" si="1"/>
        <v>0.77822396470559774</v>
      </c>
      <c r="AO5" s="12">
        <f t="shared" si="1"/>
        <v>0.7500944136777935</v>
      </c>
      <c r="AP5" s="12">
        <f t="shared" si="1"/>
        <v>0.69959374243840433</v>
      </c>
      <c r="AQ5" s="12">
        <f t="shared" si="1"/>
        <v>0.61039735904071657</v>
      </c>
      <c r="AR5" s="5"/>
      <c r="AS5" s="1"/>
      <c r="AT5" s="7">
        <v>0.3</v>
      </c>
      <c r="AU5" s="5" t="s">
        <v>16</v>
      </c>
      <c r="AV5" s="12">
        <f t="shared" si="2"/>
        <v>0</v>
      </c>
      <c r="AW5" s="5" t="s">
        <v>16</v>
      </c>
      <c r="AX5" s="12">
        <f t="shared" si="3"/>
        <v>133.02196366516489</v>
      </c>
      <c r="AY5" s="5" t="s">
        <v>16</v>
      </c>
      <c r="AZ5" s="12">
        <f t="shared" si="4"/>
        <v>176.88191445956164</v>
      </c>
      <c r="BA5" s="5" t="s">
        <v>16</v>
      </c>
      <c r="BB5" s="12">
        <f t="shared" si="5"/>
        <v>186.60805192619989</v>
      </c>
      <c r="BC5" s="5" t="s">
        <v>16</v>
      </c>
      <c r="BD5" s="12">
        <f t="shared" si="6"/>
        <v>187.90656836160721</v>
      </c>
      <c r="BE5" s="5" t="s">
        <v>16</v>
      </c>
      <c r="BF5" s="12">
        <f t="shared" si="7"/>
        <v>187.99721114346414</v>
      </c>
      <c r="BG5" s="5" t="s">
        <v>16</v>
      </c>
      <c r="BH5" s="12">
        <f t="shared" si="8"/>
        <v>187.99997097060091</v>
      </c>
      <c r="BI5" s="5" t="s">
        <v>16</v>
      </c>
      <c r="BJ5" s="12">
        <f t="shared" si="9"/>
        <v>187.99999992318016</v>
      </c>
      <c r="BK5" s="5" t="s">
        <v>16</v>
      </c>
      <c r="BL5" s="12">
        <f t="shared" si="10"/>
        <v>187.99999999996572</v>
      </c>
      <c r="BM5" s="5" t="s">
        <v>16</v>
      </c>
      <c r="BN5" s="12">
        <f t="shared" si="11"/>
        <v>188</v>
      </c>
      <c r="BO5" s="5" t="s">
        <v>17</v>
      </c>
      <c r="BQ5" s="1"/>
      <c r="BR5" s="7">
        <v>0.3</v>
      </c>
      <c r="BS5" s="5" t="s">
        <v>16</v>
      </c>
      <c r="BT5" s="12">
        <f t="shared" si="12"/>
        <v>0.80770577777777774</v>
      </c>
      <c r="BU5" s="5" t="s">
        <v>16</v>
      </c>
      <c r="BV5" s="12">
        <f t="shared" si="13"/>
        <v>0.80774577777777778</v>
      </c>
      <c r="BW5" s="5" t="s">
        <v>16</v>
      </c>
      <c r="BX5" s="12">
        <f t="shared" si="14"/>
        <v>0.80719977777777785</v>
      </c>
      <c r="BY5" s="5" t="s">
        <v>16</v>
      </c>
      <c r="BZ5" s="12">
        <f t="shared" si="15"/>
        <v>0.80547935777777779</v>
      </c>
      <c r="CA5" s="5" t="s">
        <v>16</v>
      </c>
      <c r="CB5" s="12">
        <f t="shared" si="16"/>
        <v>0.80153486397777773</v>
      </c>
      <c r="CC5" s="5" t="s">
        <v>16</v>
      </c>
      <c r="CD5" s="12">
        <f t="shared" si="17"/>
        <v>0.7935205902557777</v>
      </c>
      <c r="CE5" s="5" t="s">
        <v>16</v>
      </c>
      <c r="CF5" s="12">
        <f t="shared" si="18"/>
        <v>0.77822396470559774</v>
      </c>
      <c r="CG5" s="5" t="s">
        <v>16</v>
      </c>
      <c r="CH5" s="12">
        <f t="shared" si="19"/>
        <v>0.7500944136777935</v>
      </c>
      <c r="CI5" s="5" t="s">
        <v>16</v>
      </c>
      <c r="CJ5" s="12">
        <f t="shared" si="20"/>
        <v>0.69959374243840433</v>
      </c>
      <c r="CK5" s="5" t="s">
        <v>16</v>
      </c>
      <c r="CL5" s="12">
        <f t="shared" si="21"/>
        <v>0.61039735904071657</v>
      </c>
      <c r="CM5" s="5" t="s">
        <v>17</v>
      </c>
    </row>
    <row r="6" spans="2:91" x14ac:dyDescent="0.15">
      <c r="B6" s="18" t="s">
        <v>20</v>
      </c>
      <c r="C6" s="18" t="s">
        <v>19</v>
      </c>
      <c r="D6" s="10">
        <v>0.1</v>
      </c>
      <c r="H6" s="1" t="str">
        <f t="shared" ref="H6:H14" si="28">TEXT(ROUND(I6,1),"0.0")&amp;"-"&amp;TEXT(ROUND(J6,3),"00.000")</f>
        <v>0.1-01.300</v>
      </c>
      <c r="I6" s="21">
        <f t="shared" si="22"/>
        <v>0.1</v>
      </c>
      <c r="J6" s="29">
        <f t="shared" ref="J6:J14" si="29">J5*$D$9</f>
        <v>1.3</v>
      </c>
      <c r="K6" s="21">
        <f t="shared" si="23"/>
        <v>137.53447642701184</v>
      </c>
      <c r="L6" s="22">
        <f t="shared" si="24"/>
        <v>0.73649244444444439</v>
      </c>
      <c r="N6" s="21">
        <f t="shared" si="25"/>
        <v>196</v>
      </c>
      <c r="O6" s="21">
        <f t="shared" si="26"/>
        <v>0.248</v>
      </c>
      <c r="Q6" s="18">
        <f t="shared" ref="Q6:Q14" si="30">($D$25)+$D$26*(I6-$D$27)^2 +1</f>
        <v>1.02</v>
      </c>
      <c r="R6" s="23">
        <f t="shared" ref="R6:R14" si="31">($D$29)+$D$30*(J6-$D$31-Q6)^2</f>
        <v>-3.1360000000000003E-3</v>
      </c>
      <c r="S6" s="18">
        <f t="shared" si="27"/>
        <v>13.26</v>
      </c>
      <c r="U6" s="7">
        <v>0.4</v>
      </c>
      <c r="V6" s="12">
        <f t="shared" si="0"/>
        <v>0</v>
      </c>
      <c r="W6" s="12">
        <f t="shared" si="0"/>
        <v>130.73569877585024</v>
      </c>
      <c r="X6" s="12">
        <f t="shared" si="0"/>
        <v>173.36983102594542</v>
      </c>
      <c r="Y6" s="12">
        <f t="shared" si="0"/>
        <v>182.69179657339001</v>
      </c>
      <c r="Z6" s="12">
        <f t="shared" si="0"/>
        <v>183.91412812791373</v>
      </c>
      <c r="AA6" s="12">
        <f t="shared" si="0"/>
        <v>183.99751011508349</v>
      </c>
      <c r="AB6" s="12">
        <f t="shared" si="0"/>
        <v>183.99997504221031</v>
      </c>
      <c r="AC6" s="12">
        <f t="shared" si="0"/>
        <v>183.99999993711589</v>
      </c>
      <c r="AD6" s="12">
        <f t="shared" si="0"/>
        <v>183.99999999997368</v>
      </c>
      <c r="AE6" s="12">
        <f t="shared" si="0"/>
        <v>184</v>
      </c>
      <c r="AG6" s="7">
        <v>0.4</v>
      </c>
      <c r="AH6" s="12">
        <f t="shared" ref="AH6:AQ17" si="32">INDEX($L$5:$L$168,MATCH((TEXT(ROUND($AG6,1),"0.0")&amp;"-"&amp;TEXT(ROUND(AH$2,3),"00.000")),$H$5:$H$168))</f>
        <v>0.83643911111111102</v>
      </c>
      <c r="AI6" s="12">
        <f t="shared" si="32"/>
        <v>0.83666577777777773</v>
      </c>
      <c r="AJ6" s="12">
        <f t="shared" si="32"/>
        <v>0.83636244444444441</v>
      </c>
      <c r="AK6" s="12">
        <f t="shared" si="32"/>
        <v>0.83495749111111106</v>
      </c>
      <c r="AL6" s="12">
        <f t="shared" si="32"/>
        <v>0.83142310397777774</v>
      </c>
      <c r="AM6" s="12">
        <f t="shared" si="32"/>
        <v>0.82394196892244442</v>
      </c>
      <c r="AN6" s="12">
        <f t="shared" si="32"/>
        <v>0.80933842363893105</v>
      </c>
      <c r="AO6" s="12">
        <f t="shared" si="32"/>
        <v>0.78210987695779355</v>
      </c>
      <c r="AP6" s="12">
        <f t="shared" si="32"/>
        <v>0.73278051136907096</v>
      </c>
      <c r="AQ6" s="12">
        <f t="shared" si="32"/>
        <v>0.64510682531724994</v>
      </c>
      <c r="AR6" s="5"/>
      <c r="AS6" s="1"/>
      <c r="AT6" s="7">
        <v>0.4</v>
      </c>
      <c r="AU6" s="5" t="s">
        <v>16</v>
      </c>
      <c r="AV6" s="12">
        <f t="shared" si="2"/>
        <v>0</v>
      </c>
      <c r="AW6" s="5" t="s">
        <v>16</v>
      </c>
      <c r="AX6" s="12">
        <f t="shared" si="3"/>
        <v>130.73569877585024</v>
      </c>
      <c r="AY6" s="5" t="s">
        <v>16</v>
      </c>
      <c r="AZ6" s="12">
        <f t="shared" si="4"/>
        <v>173.36983102594542</v>
      </c>
      <c r="BA6" s="5" t="s">
        <v>16</v>
      </c>
      <c r="BB6" s="12">
        <f t="shared" si="5"/>
        <v>182.69179657339001</v>
      </c>
      <c r="BC6" s="5" t="s">
        <v>16</v>
      </c>
      <c r="BD6" s="12">
        <f t="shared" si="6"/>
        <v>183.91412812791373</v>
      </c>
      <c r="BE6" s="5" t="s">
        <v>16</v>
      </c>
      <c r="BF6" s="12">
        <f t="shared" si="7"/>
        <v>183.99751011508349</v>
      </c>
      <c r="BG6" s="5" t="s">
        <v>16</v>
      </c>
      <c r="BH6" s="12">
        <f t="shared" si="8"/>
        <v>183.99997504221031</v>
      </c>
      <c r="BI6" s="5" t="s">
        <v>16</v>
      </c>
      <c r="BJ6" s="12">
        <f t="shared" si="9"/>
        <v>183.99999993711589</v>
      </c>
      <c r="BK6" s="5" t="s">
        <v>16</v>
      </c>
      <c r="BL6" s="12">
        <f t="shared" si="10"/>
        <v>183.99999999997368</v>
      </c>
      <c r="BM6" s="5" t="s">
        <v>16</v>
      </c>
      <c r="BN6" s="12">
        <f t="shared" si="11"/>
        <v>184</v>
      </c>
      <c r="BO6" s="5" t="s">
        <v>17</v>
      </c>
      <c r="BQ6" s="1"/>
      <c r="BR6" s="7">
        <v>0.4</v>
      </c>
      <c r="BS6" s="5" t="s">
        <v>16</v>
      </c>
      <c r="BT6" s="12">
        <f t="shared" si="12"/>
        <v>0.83643911111111102</v>
      </c>
      <c r="BU6" s="5" t="s">
        <v>16</v>
      </c>
      <c r="BV6" s="12">
        <f t="shared" si="13"/>
        <v>0.83666577777777773</v>
      </c>
      <c r="BW6" s="5" t="s">
        <v>16</v>
      </c>
      <c r="BX6" s="12">
        <f t="shared" si="14"/>
        <v>0.83636244444444441</v>
      </c>
      <c r="BY6" s="5" t="s">
        <v>16</v>
      </c>
      <c r="BZ6" s="12">
        <f t="shared" si="15"/>
        <v>0.83495749111111106</v>
      </c>
      <c r="CA6" s="5" t="s">
        <v>16</v>
      </c>
      <c r="CB6" s="12">
        <f t="shared" si="16"/>
        <v>0.83142310397777774</v>
      </c>
      <c r="CC6" s="5" t="s">
        <v>16</v>
      </c>
      <c r="CD6" s="12">
        <f t="shared" si="17"/>
        <v>0.82394196892244442</v>
      </c>
      <c r="CE6" s="5" t="s">
        <v>16</v>
      </c>
      <c r="CF6" s="12">
        <f t="shared" si="18"/>
        <v>0.80933842363893105</v>
      </c>
      <c r="CG6" s="5" t="s">
        <v>16</v>
      </c>
      <c r="CH6" s="12">
        <f t="shared" si="19"/>
        <v>0.78210987695779355</v>
      </c>
      <c r="CI6" s="5" t="s">
        <v>16</v>
      </c>
      <c r="CJ6" s="12">
        <f t="shared" si="20"/>
        <v>0.73278051136907096</v>
      </c>
      <c r="CK6" s="5" t="s">
        <v>16</v>
      </c>
      <c r="CL6" s="12">
        <f t="shared" si="21"/>
        <v>0.64510682531724994</v>
      </c>
      <c r="CM6" s="5" t="s">
        <v>17</v>
      </c>
    </row>
    <row r="7" spans="2:91" x14ac:dyDescent="0.15">
      <c r="H7" s="1" t="str">
        <f t="shared" si="28"/>
        <v>0.1-01.690</v>
      </c>
      <c r="I7" s="21">
        <f t="shared" si="22"/>
        <v>0.1</v>
      </c>
      <c r="J7" s="29">
        <f t="shared" si="29"/>
        <v>1.6900000000000002</v>
      </c>
      <c r="K7" s="21">
        <f t="shared" si="23"/>
        <v>183.86787862009095</v>
      </c>
      <c r="L7" s="22">
        <f t="shared" si="24"/>
        <v>0.73566911111111111</v>
      </c>
      <c r="N7" s="21">
        <f t="shared" si="25"/>
        <v>196</v>
      </c>
      <c r="O7" s="21">
        <f t="shared" si="26"/>
        <v>0.248</v>
      </c>
      <c r="Q7" s="18">
        <f t="shared" si="30"/>
        <v>1.02</v>
      </c>
      <c r="R7" s="23">
        <f t="shared" si="31"/>
        <v>-1.7956000000000007E-2</v>
      </c>
      <c r="S7" s="18">
        <f t="shared" si="27"/>
        <v>13.26</v>
      </c>
      <c r="U7" s="7">
        <v>0.5</v>
      </c>
      <c r="V7" s="12">
        <f t="shared" si="0"/>
        <v>0</v>
      </c>
      <c r="W7" s="12">
        <f t="shared" si="0"/>
        <v>128.42913656516578</v>
      </c>
      <c r="X7" s="12">
        <f t="shared" si="0"/>
        <v>169.84509488932008</v>
      </c>
      <c r="Y7" s="12">
        <f t="shared" si="0"/>
        <v>178.77191401099859</v>
      </c>
      <c r="Z7" s="12">
        <f t="shared" si="0"/>
        <v>179.92119612822381</v>
      </c>
      <c r="AA7" s="12">
        <f t="shared" si="0"/>
        <v>179.99778148704829</v>
      </c>
      <c r="AB7" s="12">
        <f t="shared" si="0"/>
        <v>179.99997859916567</v>
      </c>
      <c r="AC7" s="12">
        <f t="shared" si="0"/>
        <v>179.99999994870086</v>
      </c>
      <c r="AD7" s="12">
        <f t="shared" si="0"/>
        <v>179.99999999997988</v>
      </c>
      <c r="AE7" s="12">
        <f t="shared" si="0"/>
        <v>180</v>
      </c>
      <c r="AG7" s="7">
        <v>0.5</v>
      </c>
      <c r="AH7" s="12">
        <f t="shared" si="32"/>
        <v>0.86055555555555552</v>
      </c>
      <c r="AI7" s="12">
        <f t="shared" si="32"/>
        <v>0.86102222222222213</v>
      </c>
      <c r="AJ7" s="12">
        <f t="shared" si="32"/>
        <v>0.8610308888888889</v>
      </c>
      <c r="AK7" s="12">
        <f t="shared" si="32"/>
        <v>0.86003153555555556</v>
      </c>
      <c r="AL7" s="12">
        <f t="shared" si="32"/>
        <v>0.85702442842222215</v>
      </c>
      <c r="AM7" s="12">
        <f t="shared" si="32"/>
        <v>0.85022875736688874</v>
      </c>
      <c r="AN7" s="12">
        <f t="shared" si="32"/>
        <v>0.83651631528337544</v>
      </c>
      <c r="AO7" s="12">
        <f t="shared" si="32"/>
        <v>0.81044620276223789</v>
      </c>
      <c r="AP7" s="12">
        <f t="shared" si="32"/>
        <v>0.76262280158151541</v>
      </c>
      <c r="AQ7" s="12">
        <f t="shared" si="32"/>
        <v>0.67690686926009436</v>
      </c>
      <c r="AR7" s="5"/>
      <c r="AS7" s="1"/>
      <c r="AT7" s="7">
        <v>0.5</v>
      </c>
      <c r="AU7" s="5" t="s">
        <v>16</v>
      </c>
      <c r="AV7" s="12">
        <f t="shared" si="2"/>
        <v>0</v>
      </c>
      <c r="AW7" s="5" t="s">
        <v>16</v>
      </c>
      <c r="AX7" s="12">
        <f t="shared" si="3"/>
        <v>128.42913656516578</v>
      </c>
      <c r="AY7" s="5" t="s">
        <v>16</v>
      </c>
      <c r="AZ7" s="12">
        <f t="shared" si="4"/>
        <v>169.84509488932008</v>
      </c>
      <c r="BA7" s="5" t="s">
        <v>16</v>
      </c>
      <c r="BB7" s="12">
        <f t="shared" si="5"/>
        <v>178.77191401099859</v>
      </c>
      <c r="BC7" s="5" t="s">
        <v>16</v>
      </c>
      <c r="BD7" s="12">
        <f t="shared" si="6"/>
        <v>179.92119612822381</v>
      </c>
      <c r="BE7" s="5" t="s">
        <v>16</v>
      </c>
      <c r="BF7" s="12">
        <f t="shared" si="7"/>
        <v>179.99778148704829</v>
      </c>
      <c r="BG7" s="5" t="s">
        <v>16</v>
      </c>
      <c r="BH7" s="12">
        <f t="shared" si="8"/>
        <v>179.99997859916567</v>
      </c>
      <c r="BI7" s="5" t="s">
        <v>16</v>
      </c>
      <c r="BJ7" s="12">
        <f t="shared" si="9"/>
        <v>179.99999994870086</v>
      </c>
      <c r="BK7" s="5" t="s">
        <v>16</v>
      </c>
      <c r="BL7" s="12">
        <f t="shared" si="10"/>
        <v>179.99999999997988</v>
      </c>
      <c r="BM7" s="5" t="s">
        <v>16</v>
      </c>
      <c r="BN7" s="12">
        <f t="shared" si="11"/>
        <v>180</v>
      </c>
      <c r="BO7" s="5" t="s">
        <v>17</v>
      </c>
      <c r="BQ7" s="1"/>
      <c r="BR7" s="7">
        <v>0.5</v>
      </c>
      <c r="BS7" s="5" t="s">
        <v>16</v>
      </c>
      <c r="BT7" s="12">
        <f t="shared" si="12"/>
        <v>0.86055555555555552</v>
      </c>
      <c r="BU7" s="5" t="s">
        <v>16</v>
      </c>
      <c r="BV7" s="12">
        <f t="shared" si="13"/>
        <v>0.86102222222222213</v>
      </c>
      <c r="BW7" s="5" t="s">
        <v>16</v>
      </c>
      <c r="BX7" s="12">
        <f t="shared" si="14"/>
        <v>0.8610308888888889</v>
      </c>
      <c r="BY7" s="5" t="s">
        <v>16</v>
      </c>
      <c r="BZ7" s="12">
        <f t="shared" si="15"/>
        <v>0.86003153555555556</v>
      </c>
      <c r="CA7" s="5" t="s">
        <v>16</v>
      </c>
      <c r="CB7" s="12">
        <f t="shared" si="16"/>
        <v>0.85702442842222215</v>
      </c>
      <c r="CC7" s="5" t="s">
        <v>16</v>
      </c>
      <c r="CD7" s="12">
        <f t="shared" si="17"/>
        <v>0.85022875736688874</v>
      </c>
      <c r="CE7" s="5" t="s">
        <v>16</v>
      </c>
      <c r="CF7" s="12">
        <f t="shared" si="18"/>
        <v>0.83651631528337544</v>
      </c>
      <c r="CG7" s="5" t="s">
        <v>16</v>
      </c>
      <c r="CH7" s="12">
        <f t="shared" si="19"/>
        <v>0.81044620276223789</v>
      </c>
      <c r="CI7" s="5" t="s">
        <v>16</v>
      </c>
      <c r="CJ7" s="12">
        <f t="shared" si="20"/>
        <v>0.76262280158151541</v>
      </c>
      <c r="CK7" s="5" t="s">
        <v>16</v>
      </c>
      <c r="CL7" s="12">
        <f t="shared" si="21"/>
        <v>0.67690686926009436</v>
      </c>
      <c r="CM7" s="5" t="s">
        <v>17</v>
      </c>
    </row>
    <row r="8" spans="2:91" x14ac:dyDescent="0.15">
      <c r="B8" s="18" t="s">
        <v>48</v>
      </c>
      <c r="C8" s="18" t="s">
        <v>19</v>
      </c>
      <c r="D8" s="10">
        <v>1</v>
      </c>
      <c r="H8" s="1" t="str">
        <f t="shared" si="28"/>
        <v>0.1-02.197</v>
      </c>
      <c r="I8" s="21">
        <f t="shared" si="22"/>
        <v>0.1</v>
      </c>
      <c r="J8" s="29">
        <f t="shared" si="29"/>
        <v>2.1970000000000005</v>
      </c>
      <c r="K8" s="21">
        <f t="shared" si="23"/>
        <v>194.42933082289784</v>
      </c>
      <c r="L8" s="22">
        <f t="shared" si="24"/>
        <v>0.73358815777777775</v>
      </c>
      <c r="N8" s="21">
        <f t="shared" si="25"/>
        <v>196</v>
      </c>
      <c r="O8" s="21">
        <f t="shared" si="26"/>
        <v>0.248</v>
      </c>
      <c r="Q8" s="18">
        <f t="shared" si="30"/>
        <v>1.02</v>
      </c>
      <c r="R8" s="23">
        <f t="shared" si="31"/>
        <v>-5.5413160000000045E-2</v>
      </c>
      <c r="S8" s="18">
        <f t="shared" si="27"/>
        <v>13.26</v>
      </c>
      <c r="U8" s="7">
        <v>0.6</v>
      </c>
      <c r="V8" s="12">
        <f t="shared" si="0"/>
        <v>0</v>
      </c>
      <c r="W8" s="12">
        <f t="shared" si="0"/>
        <v>126.1020563066898</v>
      </c>
      <c r="X8" s="12">
        <f t="shared" si="0"/>
        <v>166.30777196182532</v>
      </c>
      <c r="Y8" s="12">
        <f t="shared" si="0"/>
        <v>174.84849218122667</v>
      </c>
      <c r="Z8" s="12">
        <f t="shared" si="0"/>
        <v>175.92779568719746</v>
      </c>
      <c r="AA8" s="12">
        <f t="shared" si="0"/>
        <v>175.99802735806551</v>
      </c>
      <c r="AB8" s="12">
        <f t="shared" si="0"/>
        <v>175.99998169882727</v>
      </c>
      <c r="AC8" s="12">
        <f t="shared" si="0"/>
        <v>175.99999995829972</v>
      </c>
      <c r="AD8" s="12">
        <f t="shared" si="0"/>
        <v>175.99999999998468</v>
      </c>
      <c r="AE8" s="12">
        <f t="shared" si="0"/>
        <v>176</v>
      </c>
      <c r="AG8" s="7">
        <v>0.6</v>
      </c>
      <c r="AH8" s="12">
        <f t="shared" si="32"/>
        <v>0.87995911111111103</v>
      </c>
      <c r="AI8" s="12">
        <f t="shared" si="32"/>
        <v>0.88071911111111101</v>
      </c>
      <c r="AJ8" s="12">
        <f t="shared" si="32"/>
        <v>0.88110911111111101</v>
      </c>
      <c r="AK8" s="12">
        <f t="shared" si="32"/>
        <v>0.88060549111111097</v>
      </c>
      <c r="AL8" s="12">
        <f t="shared" si="32"/>
        <v>0.87824283731111108</v>
      </c>
      <c r="AM8" s="12">
        <f t="shared" si="32"/>
        <v>0.87228495558911101</v>
      </c>
      <c r="AN8" s="12">
        <f t="shared" si="32"/>
        <v>0.85966163963893105</v>
      </c>
      <c r="AO8" s="12">
        <f t="shared" si="32"/>
        <v>0.83500739109112676</v>
      </c>
      <c r="AP8" s="12">
        <f t="shared" si="32"/>
        <v>0.78902461307573757</v>
      </c>
      <c r="AQ8" s="12">
        <f t="shared" si="32"/>
        <v>0.70570149086924983</v>
      </c>
      <c r="AR8" s="5"/>
      <c r="AS8" s="1"/>
      <c r="AT8" s="7">
        <v>0.6</v>
      </c>
      <c r="AU8" s="5" t="s">
        <v>16</v>
      </c>
      <c r="AV8" s="12">
        <f t="shared" si="2"/>
        <v>0</v>
      </c>
      <c r="AW8" s="5" t="s">
        <v>16</v>
      </c>
      <c r="AX8" s="12">
        <f t="shared" si="3"/>
        <v>126.1020563066898</v>
      </c>
      <c r="AY8" s="5" t="s">
        <v>16</v>
      </c>
      <c r="AZ8" s="12">
        <f t="shared" si="4"/>
        <v>166.30777196182532</v>
      </c>
      <c r="BA8" s="5" t="s">
        <v>16</v>
      </c>
      <c r="BB8" s="12">
        <f t="shared" si="5"/>
        <v>174.84849218122667</v>
      </c>
      <c r="BC8" s="5" t="s">
        <v>16</v>
      </c>
      <c r="BD8" s="12">
        <f t="shared" si="6"/>
        <v>175.92779568719746</v>
      </c>
      <c r="BE8" s="5" t="s">
        <v>16</v>
      </c>
      <c r="BF8" s="12">
        <f t="shared" si="7"/>
        <v>175.99802735806551</v>
      </c>
      <c r="BG8" s="5" t="s">
        <v>16</v>
      </c>
      <c r="BH8" s="12">
        <f t="shared" si="8"/>
        <v>175.99998169882727</v>
      </c>
      <c r="BI8" s="5" t="s">
        <v>16</v>
      </c>
      <c r="BJ8" s="12">
        <f t="shared" si="9"/>
        <v>175.99999995829972</v>
      </c>
      <c r="BK8" s="5" t="s">
        <v>16</v>
      </c>
      <c r="BL8" s="12">
        <f t="shared" si="10"/>
        <v>175.99999999998468</v>
      </c>
      <c r="BM8" s="5" t="s">
        <v>16</v>
      </c>
      <c r="BN8" s="12">
        <f t="shared" si="11"/>
        <v>176</v>
      </c>
      <c r="BO8" s="5" t="s">
        <v>17</v>
      </c>
      <c r="BQ8" s="1"/>
      <c r="BR8" s="7">
        <v>0.6</v>
      </c>
      <c r="BS8" s="5" t="s">
        <v>16</v>
      </c>
      <c r="BT8" s="12">
        <f t="shared" si="12"/>
        <v>0.87995911111111103</v>
      </c>
      <c r="BU8" s="5" t="s">
        <v>16</v>
      </c>
      <c r="BV8" s="12">
        <f t="shared" si="13"/>
        <v>0.88071911111111101</v>
      </c>
      <c r="BW8" s="5" t="s">
        <v>16</v>
      </c>
      <c r="BX8" s="12">
        <f t="shared" si="14"/>
        <v>0.88110911111111101</v>
      </c>
      <c r="BY8" s="5" t="s">
        <v>16</v>
      </c>
      <c r="BZ8" s="12">
        <f t="shared" si="15"/>
        <v>0.88060549111111097</v>
      </c>
      <c r="CA8" s="5" t="s">
        <v>16</v>
      </c>
      <c r="CB8" s="12">
        <f t="shared" si="16"/>
        <v>0.87824283731111108</v>
      </c>
      <c r="CC8" s="5" t="s">
        <v>16</v>
      </c>
      <c r="CD8" s="12">
        <f t="shared" si="17"/>
        <v>0.87228495558911101</v>
      </c>
      <c r="CE8" s="5" t="s">
        <v>16</v>
      </c>
      <c r="CF8" s="12">
        <f t="shared" si="18"/>
        <v>0.85966163963893105</v>
      </c>
      <c r="CG8" s="5" t="s">
        <v>16</v>
      </c>
      <c r="CH8" s="12">
        <f t="shared" si="19"/>
        <v>0.83500739109112676</v>
      </c>
      <c r="CI8" s="5" t="s">
        <v>16</v>
      </c>
      <c r="CJ8" s="12">
        <f t="shared" si="20"/>
        <v>0.78902461307573757</v>
      </c>
      <c r="CK8" s="5" t="s">
        <v>16</v>
      </c>
      <c r="CL8" s="12">
        <f t="shared" si="21"/>
        <v>0.70570149086924983</v>
      </c>
      <c r="CM8" s="5" t="s">
        <v>17</v>
      </c>
    </row>
    <row r="9" spans="2:91" x14ac:dyDescent="0.15">
      <c r="B9" s="18" t="s">
        <v>49</v>
      </c>
      <c r="C9" s="18" t="s">
        <v>19</v>
      </c>
      <c r="D9" s="24">
        <v>1.3</v>
      </c>
      <c r="H9" s="1" t="str">
        <f t="shared" si="28"/>
        <v>0.1-02.856</v>
      </c>
      <c r="I9" s="21">
        <f t="shared" si="22"/>
        <v>0.1</v>
      </c>
      <c r="J9" s="29">
        <f t="shared" si="29"/>
        <v>2.856100000000001</v>
      </c>
      <c r="K9" s="21">
        <f t="shared" si="23"/>
        <v>195.88987723987481</v>
      </c>
      <c r="L9" s="22">
        <f t="shared" si="24"/>
        <v>0.72917497064444448</v>
      </c>
      <c r="N9" s="21">
        <f t="shared" si="25"/>
        <v>196</v>
      </c>
      <c r="O9" s="21">
        <f t="shared" si="26"/>
        <v>0.248</v>
      </c>
      <c r="Q9" s="18">
        <f t="shared" si="30"/>
        <v>1.02</v>
      </c>
      <c r="R9" s="23">
        <f t="shared" si="31"/>
        <v>-0.13485052840000014</v>
      </c>
      <c r="S9" s="18">
        <f t="shared" si="27"/>
        <v>13.26</v>
      </c>
      <c r="U9" s="7">
        <v>0.7</v>
      </c>
      <c r="V9" s="12">
        <f t="shared" si="0"/>
        <v>0</v>
      </c>
      <c r="W9" s="12">
        <f t="shared" si="0"/>
        <v>123.75423576115382</v>
      </c>
      <c r="X9" s="12">
        <f t="shared" si="0"/>
        <v>162.75793206360075</v>
      </c>
      <c r="Y9" s="12">
        <f t="shared" si="0"/>
        <v>170.92161928449624</v>
      </c>
      <c r="Z9" s="12">
        <f t="shared" si="0"/>
        <v>171.93394952335819</v>
      </c>
      <c r="AA9" s="12">
        <f t="shared" si="0"/>
        <v>171.99824970620955</v>
      </c>
      <c r="AB9" s="12">
        <f t="shared" si="0"/>
        <v>171.99998439310721</v>
      </c>
      <c r="AC9" s="12">
        <f t="shared" si="0"/>
        <v>171.99999996622591</v>
      </c>
      <c r="AD9" s="12">
        <f t="shared" si="0"/>
        <v>171.9999999999884</v>
      </c>
      <c r="AE9" s="12">
        <f t="shared" si="0"/>
        <v>172</v>
      </c>
      <c r="AG9" s="7">
        <v>0.7</v>
      </c>
      <c r="AH9" s="12">
        <f t="shared" si="32"/>
        <v>0.89453244444444435</v>
      </c>
      <c r="AI9" s="12">
        <f t="shared" si="32"/>
        <v>0.89563911111111116</v>
      </c>
      <c r="AJ9" s="12">
        <f t="shared" si="32"/>
        <v>0.89647977777777765</v>
      </c>
      <c r="AK9" s="12">
        <f t="shared" si="32"/>
        <v>0.89656202444444444</v>
      </c>
      <c r="AL9" s="12">
        <f t="shared" si="32"/>
        <v>0.89496099731111123</v>
      </c>
      <c r="AM9" s="12">
        <f t="shared" si="32"/>
        <v>0.8899932302557777</v>
      </c>
      <c r="AN9" s="12">
        <f t="shared" si="32"/>
        <v>0.87865706337226435</v>
      </c>
      <c r="AO9" s="12">
        <f t="shared" si="32"/>
        <v>0.85567610861112686</v>
      </c>
      <c r="AP9" s="12">
        <f t="shared" si="32"/>
        <v>0.81186861251840436</v>
      </c>
      <c r="AQ9" s="12">
        <f t="shared" si="32"/>
        <v>0.73137335681138338</v>
      </c>
      <c r="AR9" s="5"/>
      <c r="AS9" s="1"/>
      <c r="AT9" s="7">
        <v>0.7</v>
      </c>
      <c r="AU9" s="5" t="s">
        <v>16</v>
      </c>
      <c r="AV9" s="12">
        <f t="shared" si="2"/>
        <v>0</v>
      </c>
      <c r="AW9" s="5" t="s">
        <v>16</v>
      </c>
      <c r="AX9" s="12">
        <f t="shared" si="3"/>
        <v>123.75423576115382</v>
      </c>
      <c r="AY9" s="5" t="s">
        <v>16</v>
      </c>
      <c r="AZ9" s="12">
        <f t="shared" si="4"/>
        <v>162.75793206360075</v>
      </c>
      <c r="BA9" s="5" t="s">
        <v>16</v>
      </c>
      <c r="BB9" s="12">
        <f t="shared" si="5"/>
        <v>170.92161928449624</v>
      </c>
      <c r="BC9" s="5" t="s">
        <v>16</v>
      </c>
      <c r="BD9" s="12">
        <f t="shared" si="6"/>
        <v>171.93394952335819</v>
      </c>
      <c r="BE9" s="5" t="s">
        <v>16</v>
      </c>
      <c r="BF9" s="12">
        <f t="shared" si="7"/>
        <v>171.99824970620955</v>
      </c>
      <c r="BG9" s="5" t="s">
        <v>16</v>
      </c>
      <c r="BH9" s="12">
        <f t="shared" si="8"/>
        <v>171.99998439310721</v>
      </c>
      <c r="BI9" s="5" t="s">
        <v>16</v>
      </c>
      <c r="BJ9" s="12">
        <f t="shared" si="9"/>
        <v>171.99999996622591</v>
      </c>
      <c r="BK9" s="5" t="s">
        <v>16</v>
      </c>
      <c r="BL9" s="12">
        <f t="shared" si="10"/>
        <v>171.9999999999884</v>
      </c>
      <c r="BM9" s="5" t="s">
        <v>16</v>
      </c>
      <c r="BN9" s="12">
        <f t="shared" si="11"/>
        <v>172</v>
      </c>
      <c r="BO9" s="5" t="s">
        <v>17</v>
      </c>
      <c r="BQ9" s="1"/>
      <c r="BR9" s="7">
        <v>0.7</v>
      </c>
      <c r="BS9" s="5" t="s">
        <v>16</v>
      </c>
      <c r="BT9" s="12">
        <f t="shared" si="12"/>
        <v>0.89453244444444435</v>
      </c>
      <c r="BU9" s="5" t="s">
        <v>16</v>
      </c>
      <c r="BV9" s="12">
        <f t="shared" si="13"/>
        <v>0.89563911111111116</v>
      </c>
      <c r="BW9" s="5" t="s">
        <v>16</v>
      </c>
      <c r="BX9" s="12">
        <f t="shared" si="14"/>
        <v>0.89647977777777765</v>
      </c>
      <c r="BY9" s="5" t="s">
        <v>16</v>
      </c>
      <c r="BZ9" s="12">
        <f t="shared" si="15"/>
        <v>0.89656202444444444</v>
      </c>
      <c r="CA9" s="5" t="s">
        <v>16</v>
      </c>
      <c r="CB9" s="12">
        <f t="shared" si="16"/>
        <v>0.89496099731111123</v>
      </c>
      <c r="CC9" s="5" t="s">
        <v>16</v>
      </c>
      <c r="CD9" s="12">
        <f t="shared" si="17"/>
        <v>0.8899932302557777</v>
      </c>
      <c r="CE9" s="5" t="s">
        <v>16</v>
      </c>
      <c r="CF9" s="12">
        <f t="shared" si="18"/>
        <v>0.87865706337226435</v>
      </c>
      <c r="CG9" s="5" t="s">
        <v>16</v>
      </c>
      <c r="CH9" s="12">
        <f t="shared" si="19"/>
        <v>0.85567610861112686</v>
      </c>
      <c r="CI9" s="5" t="s">
        <v>16</v>
      </c>
      <c r="CJ9" s="12">
        <f t="shared" si="20"/>
        <v>0.81186861251840436</v>
      </c>
      <c r="CK9" s="5" t="s">
        <v>16</v>
      </c>
      <c r="CL9" s="12">
        <f t="shared" si="21"/>
        <v>0.73137335681138338</v>
      </c>
      <c r="CM9" s="5" t="s">
        <v>17</v>
      </c>
    </row>
    <row r="10" spans="2:91" x14ac:dyDescent="0.15">
      <c r="B10" s="18" t="s">
        <v>50</v>
      </c>
      <c r="C10" s="18" t="s">
        <v>19</v>
      </c>
      <c r="D10" s="21">
        <f>D8*(D9^(10-1))</f>
        <v>10.604499373000003</v>
      </c>
      <c r="H10" s="1" t="str">
        <f t="shared" si="28"/>
        <v>0.1-03.713</v>
      </c>
      <c r="I10" s="21">
        <f t="shared" si="22"/>
        <v>0.1</v>
      </c>
      <c r="J10" s="29">
        <f t="shared" si="29"/>
        <v>3.7129300000000014</v>
      </c>
      <c r="K10" s="21">
        <f t="shared" si="23"/>
        <v>195.99652137859522</v>
      </c>
      <c r="L10" s="22">
        <f t="shared" si="24"/>
        <v>0.72055139558911108</v>
      </c>
      <c r="N10" s="21">
        <f t="shared" si="25"/>
        <v>196</v>
      </c>
      <c r="O10" s="21">
        <f t="shared" si="26"/>
        <v>0.248</v>
      </c>
      <c r="Q10" s="18">
        <f t="shared" si="30"/>
        <v>1.02</v>
      </c>
      <c r="R10" s="23">
        <f t="shared" si="31"/>
        <v>-0.2900748793960003</v>
      </c>
      <c r="S10" s="18">
        <f t="shared" si="27"/>
        <v>13.26</v>
      </c>
      <c r="U10" s="7">
        <v>0.8</v>
      </c>
      <c r="V10" s="12">
        <f t="shared" si="0"/>
        <v>0</v>
      </c>
      <c r="W10" s="12">
        <f t="shared" si="0"/>
        <v>121.38545124950711</v>
      </c>
      <c r="X10" s="12">
        <f t="shared" si="0"/>
        <v>159.19564900374974</v>
      </c>
      <c r="Y10" s="12">
        <f t="shared" si="0"/>
        <v>166.99138372776369</v>
      </c>
      <c r="Z10" s="12">
        <f t="shared" si="0"/>
        <v>167.93967974348055</v>
      </c>
      <c r="AA10" s="12">
        <f t="shared" si="0"/>
        <v>167.99845039306311</v>
      </c>
      <c r="AB10" s="12">
        <f t="shared" si="0"/>
        <v>167.99998672888429</v>
      </c>
      <c r="AC10" s="12">
        <f t="shared" si="0"/>
        <v>167.99999997274796</v>
      </c>
      <c r="AD10" s="12">
        <f t="shared" si="0"/>
        <v>167.99999999999125</v>
      </c>
      <c r="AE10" s="12">
        <f t="shared" si="0"/>
        <v>168</v>
      </c>
      <c r="AG10" s="7">
        <v>0.8</v>
      </c>
      <c r="AH10" s="12">
        <f t="shared" si="32"/>
        <v>0.90413688888888877</v>
      </c>
      <c r="AI10" s="12">
        <f t="shared" si="32"/>
        <v>0.90564355555555542</v>
      </c>
      <c r="AJ10" s="12">
        <f t="shared" si="32"/>
        <v>0.90700422222222221</v>
      </c>
      <c r="AK10" s="12">
        <f t="shared" si="32"/>
        <v>0.9077624688888889</v>
      </c>
      <c r="AL10" s="12">
        <f t="shared" si="32"/>
        <v>0.90704024175555542</v>
      </c>
      <c r="AM10" s="12">
        <f t="shared" si="32"/>
        <v>0.90321491470022208</v>
      </c>
      <c r="AN10" s="12">
        <f t="shared" si="32"/>
        <v>0.89336391981670893</v>
      </c>
      <c r="AO10" s="12">
        <f t="shared" si="32"/>
        <v>0.87231368865557124</v>
      </c>
      <c r="AP10" s="12">
        <f t="shared" si="32"/>
        <v>0.83101613324284873</v>
      </c>
      <c r="AQ10" s="12">
        <f t="shared" si="32"/>
        <v>0.75378380041982773</v>
      </c>
      <c r="AR10" s="5"/>
      <c r="AS10" s="1"/>
      <c r="AT10" s="7">
        <v>0.8</v>
      </c>
      <c r="AU10" s="5" t="s">
        <v>16</v>
      </c>
      <c r="AV10" s="12">
        <f t="shared" si="2"/>
        <v>0</v>
      </c>
      <c r="AW10" s="5" t="s">
        <v>16</v>
      </c>
      <c r="AX10" s="12">
        <f t="shared" si="3"/>
        <v>121.38545124950711</v>
      </c>
      <c r="AY10" s="5" t="s">
        <v>16</v>
      </c>
      <c r="AZ10" s="12">
        <f t="shared" si="4"/>
        <v>159.19564900374974</v>
      </c>
      <c r="BA10" s="5" t="s">
        <v>16</v>
      </c>
      <c r="BB10" s="12">
        <f t="shared" si="5"/>
        <v>166.99138372776369</v>
      </c>
      <c r="BC10" s="5" t="s">
        <v>16</v>
      </c>
      <c r="BD10" s="12">
        <f t="shared" si="6"/>
        <v>167.93967974348055</v>
      </c>
      <c r="BE10" s="5" t="s">
        <v>16</v>
      </c>
      <c r="BF10" s="12">
        <f t="shared" si="7"/>
        <v>167.99845039306311</v>
      </c>
      <c r="BG10" s="5" t="s">
        <v>16</v>
      </c>
      <c r="BH10" s="12">
        <f t="shared" si="8"/>
        <v>167.99998672888429</v>
      </c>
      <c r="BI10" s="5" t="s">
        <v>16</v>
      </c>
      <c r="BJ10" s="12">
        <f t="shared" si="9"/>
        <v>167.99999997274796</v>
      </c>
      <c r="BK10" s="5" t="s">
        <v>16</v>
      </c>
      <c r="BL10" s="12">
        <f t="shared" si="10"/>
        <v>167.99999999999125</v>
      </c>
      <c r="BM10" s="5" t="s">
        <v>16</v>
      </c>
      <c r="BN10" s="12">
        <f t="shared" si="11"/>
        <v>168</v>
      </c>
      <c r="BO10" s="5" t="s">
        <v>17</v>
      </c>
      <c r="BQ10" s="1"/>
      <c r="BR10" s="7">
        <v>0.8</v>
      </c>
      <c r="BS10" s="5" t="s">
        <v>16</v>
      </c>
      <c r="BT10" s="12">
        <f t="shared" si="12"/>
        <v>0.90413688888888877</v>
      </c>
      <c r="BU10" s="5" t="s">
        <v>16</v>
      </c>
      <c r="BV10" s="12">
        <f t="shared" si="13"/>
        <v>0.90564355555555542</v>
      </c>
      <c r="BW10" s="5" t="s">
        <v>16</v>
      </c>
      <c r="BX10" s="12">
        <f t="shared" si="14"/>
        <v>0.90700422222222221</v>
      </c>
      <c r="BY10" s="5" t="s">
        <v>16</v>
      </c>
      <c r="BZ10" s="12">
        <f t="shared" si="15"/>
        <v>0.9077624688888889</v>
      </c>
      <c r="CA10" s="5" t="s">
        <v>16</v>
      </c>
      <c r="CB10" s="12">
        <f t="shared" si="16"/>
        <v>0.90704024175555542</v>
      </c>
      <c r="CC10" s="5" t="s">
        <v>16</v>
      </c>
      <c r="CD10" s="12">
        <f t="shared" si="17"/>
        <v>0.90321491470022208</v>
      </c>
      <c r="CE10" s="5" t="s">
        <v>16</v>
      </c>
      <c r="CF10" s="12">
        <f t="shared" si="18"/>
        <v>0.89336391981670893</v>
      </c>
      <c r="CG10" s="5" t="s">
        <v>16</v>
      </c>
      <c r="CH10" s="12">
        <f t="shared" si="19"/>
        <v>0.87231368865557124</v>
      </c>
      <c r="CI10" s="5" t="s">
        <v>16</v>
      </c>
      <c r="CJ10" s="12">
        <f t="shared" si="20"/>
        <v>0.83101613324284873</v>
      </c>
      <c r="CK10" s="5" t="s">
        <v>16</v>
      </c>
      <c r="CL10" s="12">
        <f t="shared" si="21"/>
        <v>0.75378380041982773</v>
      </c>
      <c r="CM10" s="5" t="s">
        <v>17</v>
      </c>
    </row>
    <row r="11" spans="2:91" x14ac:dyDescent="0.15">
      <c r="H11" s="1" t="str">
        <f t="shared" si="28"/>
        <v>0.1-04.827</v>
      </c>
      <c r="I11" s="21">
        <f t="shared" si="22"/>
        <v>0.1</v>
      </c>
      <c r="J11" s="29">
        <f t="shared" si="29"/>
        <v>4.8268090000000017</v>
      </c>
      <c r="K11" s="21">
        <f t="shared" si="23"/>
        <v>195.99996102408988</v>
      </c>
      <c r="L11" s="22">
        <f t="shared" si="24"/>
        <v>0.70446267830559772</v>
      </c>
      <c r="N11" s="21">
        <f t="shared" si="25"/>
        <v>196</v>
      </c>
      <c r="O11" s="21">
        <f t="shared" si="26"/>
        <v>0.248</v>
      </c>
      <c r="Q11" s="18">
        <f t="shared" si="30"/>
        <v>1.02</v>
      </c>
      <c r="R11" s="23">
        <f t="shared" si="31"/>
        <v>-0.57967179049924045</v>
      </c>
      <c r="S11" s="18">
        <f t="shared" si="27"/>
        <v>13.26</v>
      </c>
      <c r="U11" s="7">
        <v>0.9</v>
      </c>
      <c r="V11" s="12">
        <f t="shared" si="0"/>
        <v>0</v>
      </c>
      <c r="W11" s="12">
        <f t="shared" si="0"/>
        <v>118.99547773277224</v>
      </c>
      <c r="X11" s="12">
        <f t="shared" si="0"/>
        <v>155.62100066061237</v>
      </c>
      <c r="Y11" s="12">
        <f t="shared" si="0"/>
        <v>163.05787407104356</v>
      </c>
      <c r="Z11" s="12">
        <f t="shared" si="0"/>
        <v>163.9450078376515</v>
      </c>
      <c r="AA11" s="12">
        <f t="shared" si="0"/>
        <v>163.99863116787375</v>
      </c>
      <c r="AB11" s="12">
        <f t="shared" si="0"/>
        <v>163.99998874839702</v>
      </c>
      <c r="AC11" s="12">
        <f t="shared" si="0"/>
        <v>163.99999997809527</v>
      </c>
      <c r="AD11" s="12">
        <f t="shared" si="0"/>
        <v>163.99999999999343</v>
      </c>
      <c r="AE11" s="12">
        <f t="shared" si="0"/>
        <v>164</v>
      </c>
      <c r="AG11" s="7">
        <v>0.9</v>
      </c>
      <c r="AH11" s="12">
        <f t="shared" si="32"/>
        <v>0.90861244444444444</v>
      </c>
      <c r="AI11" s="12">
        <f t="shared" si="32"/>
        <v>0.91057244444444441</v>
      </c>
      <c r="AJ11" s="12">
        <f t="shared" si="32"/>
        <v>0.91252244444444441</v>
      </c>
      <c r="AK11" s="12">
        <f t="shared" si="32"/>
        <v>0.91404682444444452</v>
      </c>
      <c r="AL11" s="12">
        <f t="shared" si="32"/>
        <v>0.9143205706444445</v>
      </c>
      <c r="AM11" s="12">
        <f t="shared" si="32"/>
        <v>0.91179000892244444</v>
      </c>
      <c r="AN11" s="12">
        <f t="shared" si="32"/>
        <v>0.90362220897226442</v>
      </c>
      <c r="AO11" s="12">
        <f t="shared" si="32"/>
        <v>0.88476013122446018</v>
      </c>
      <c r="AP11" s="12">
        <f t="shared" si="32"/>
        <v>0.84630717524907095</v>
      </c>
      <c r="AQ11" s="12">
        <f t="shared" si="32"/>
        <v>0.77277282169458339</v>
      </c>
      <c r="AR11" s="5"/>
      <c r="AS11" s="1"/>
      <c r="AT11" s="7">
        <v>0.9</v>
      </c>
      <c r="AU11" s="5" t="s">
        <v>16</v>
      </c>
      <c r="AV11" s="12">
        <f t="shared" si="2"/>
        <v>0</v>
      </c>
      <c r="AW11" s="5" t="s">
        <v>16</v>
      </c>
      <c r="AX11" s="12">
        <f t="shared" si="3"/>
        <v>118.99547773277224</v>
      </c>
      <c r="AY11" s="5" t="s">
        <v>16</v>
      </c>
      <c r="AZ11" s="12">
        <f t="shared" si="4"/>
        <v>155.62100066061237</v>
      </c>
      <c r="BA11" s="5" t="s">
        <v>16</v>
      </c>
      <c r="BB11" s="12">
        <f t="shared" si="5"/>
        <v>163.05787407104356</v>
      </c>
      <c r="BC11" s="5" t="s">
        <v>16</v>
      </c>
      <c r="BD11" s="12">
        <f t="shared" si="6"/>
        <v>163.9450078376515</v>
      </c>
      <c r="BE11" s="5" t="s">
        <v>16</v>
      </c>
      <c r="BF11" s="12">
        <f t="shared" si="7"/>
        <v>163.99863116787375</v>
      </c>
      <c r="BG11" s="5" t="s">
        <v>16</v>
      </c>
      <c r="BH11" s="12">
        <f t="shared" si="8"/>
        <v>163.99998874839702</v>
      </c>
      <c r="BI11" s="5" t="s">
        <v>16</v>
      </c>
      <c r="BJ11" s="12">
        <f t="shared" si="9"/>
        <v>163.99999997809527</v>
      </c>
      <c r="BK11" s="5" t="s">
        <v>16</v>
      </c>
      <c r="BL11" s="12">
        <f t="shared" si="10"/>
        <v>163.99999999999343</v>
      </c>
      <c r="BM11" s="5" t="s">
        <v>16</v>
      </c>
      <c r="BN11" s="12">
        <f t="shared" si="11"/>
        <v>164</v>
      </c>
      <c r="BO11" s="5" t="s">
        <v>17</v>
      </c>
      <c r="BQ11" s="1"/>
      <c r="BR11" s="7">
        <v>0.9</v>
      </c>
      <c r="BS11" s="5" t="s">
        <v>16</v>
      </c>
      <c r="BT11" s="12">
        <f t="shared" si="12"/>
        <v>0.90861244444444444</v>
      </c>
      <c r="BU11" s="5" t="s">
        <v>16</v>
      </c>
      <c r="BV11" s="12">
        <f t="shared" si="13"/>
        <v>0.91057244444444441</v>
      </c>
      <c r="BW11" s="5" t="s">
        <v>16</v>
      </c>
      <c r="BX11" s="12">
        <f t="shared" si="14"/>
        <v>0.91252244444444441</v>
      </c>
      <c r="BY11" s="5" t="s">
        <v>16</v>
      </c>
      <c r="BZ11" s="12">
        <f t="shared" si="15"/>
        <v>0.91404682444444452</v>
      </c>
      <c r="CA11" s="5" t="s">
        <v>16</v>
      </c>
      <c r="CB11" s="12">
        <f t="shared" si="16"/>
        <v>0.9143205706444445</v>
      </c>
      <c r="CC11" s="5" t="s">
        <v>16</v>
      </c>
      <c r="CD11" s="12">
        <f t="shared" si="17"/>
        <v>0.91179000892244444</v>
      </c>
      <c r="CE11" s="5" t="s">
        <v>16</v>
      </c>
      <c r="CF11" s="12">
        <f t="shared" si="18"/>
        <v>0.90362220897226442</v>
      </c>
      <c r="CG11" s="5" t="s">
        <v>16</v>
      </c>
      <c r="CH11" s="12">
        <f t="shared" si="19"/>
        <v>0.88476013122446018</v>
      </c>
      <c r="CI11" s="5" t="s">
        <v>16</v>
      </c>
      <c r="CJ11" s="12">
        <f t="shared" si="20"/>
        <v>0.84630717524907095</v>
      </c>
      <c r="CK11" s="5" t="s">
        <v>16</v>
      </c>
      <c r="CL11" s="12">
        <f t="shared" si="21"/>
        <v>0.77277282169458339</v>
      </c>
      <c r="CM11" s="5" t="s">
        <v>17</v>
      </c>
    </row>
    <row r="12" spans="2:91" x14ac:dyDescent="0.15">
      <c r="B12" s="4" t="s">
        <v>51</v>
      </c>
      <c r="C12" s="4" t="s">
        <v>19</v>
      </c>
      <c r="D12" s="25">
        <v>200</v>
      </c>
      <c r="H12" s="1" t="str">
        <f t="shared" si="28"/>
        <v>0.1-06.275</v>
      </c>
      <c r="I12" s="21">
        <f t="shared" si="22"/>
        <v>0.1</v>
      </c>
      <c r="J12" s="29">
        <f t="shared" si="29"/>
        <v>6.2748517000000028</v>
      </c>
      <c r="K12" s="21">
        <f t="shared" si="23"/>
        <v>195.99999988649836</v>
      </c>
      <c r="L12" s="22">
        <f t="shared" si="24"/>
        <v>0.67530340802446009</v>
      </c>
      <c r="N12" s="21">
        <f t="shared" si="25"/>
        <v>196</v>
      </c>
      <c r="O12" s="21">
        <f t="shared" si="26"/>
        <v>0.248</v>
      </c>
      <c r="Q12" s="18">
        <f t="shared" si="30"/>
        <v>1.02</v>
      </c>
      <c r="R12" s="23">
        <f t="shared" si="31"/>
        <v>-1.104538655559717</v>
      </c>
      <c r="S12" s="18">
        <f t="shared" si="27"/>
        <v>13.26</v>
      </c>
      <c r="U12" s="15">
        <v>1</v>
      </c>
      <c r="V12" s="12">
        <f t="shared" si="0"/>
        <v>0</v>
      </c>
      <c r="W12" s="12">
        <f t="shared" si="0"/>
        <v>116.58408889912855</v>
      </c>
      <c r="X12" s="12">
        <f t="shared" si="0"/>
        <v>152.03406906114176</v>
      </c>
      <c r="Y12" s="12">
        <f t="shared" si="0"/>
        <v>159.12117897215725</v>
      </c>
      <c r="Z12" s="12">
        <f t="shared" si="0"/>
        <v>159.94995467502949</v>
      </c>
      <c r="AA12" s="12">
        <f t="shared" si="0"/>
        <v>159.99879367171852</v>
      </c>
      <c r="AB12" s="12">
        <f t="shared" si="0"/>
        <v>159.99999048961487</v>
      </c>
      <c r="AC12" s="12">
        <f t="shared" si="0"/>
        <v>159.99999998246321</v>
      </c>
      <c r="AD12" s="12">
        <f t="shared" si="0"/>
        <v>159.99999999999511</v>
      </c>
      <c r="AE12" s="12">
        <f t="shared" si="0"/>
        <v>160</v>
      </c>
      <c r="AG12" s="15">
        <v>1</v>
      </c>
      <c r="AH12" s="12">
        <f t="shared" si="32"/>
        <v>0.90777777777777768</v>
      </c>
      <c r="AI12" s="12">
        <f t="shared" si="32"/>
        <v>0.91024444444444441</v>
      </c>
      <c r="AJ12" s="12">
        <f t="shared" si="32"/>
        <v>0.91285311111111112</v>
      </c>
      <c r="AK12" s="12">
        <f t="shared" si="32"/>
        <v>0.91523375777777771</v>
      </c>
      <c r="AL12" s="12">
        <f t="shared" si="32"/>
        <v>0.91662065064444431</v>
      </c>
      <c r="AM12" s="12">
        <f t="shared" si="32"/>
        <v>0.91553717958911107</v>
      </c>
      <c r="AN12" s="12">
        <f t="shared" si="32"/>
        <v>0.90925059750559767</v>
      </c>
      <c r="AO12" s="12">
        <f t="shared" si="32"/>
        <v>0.8928341029844602</v>
      </c>
      <c r="AP12" s="12">
        <f t="shared" si="32"/>
        <v>0.85756040520373766</v>
      </c>
      <c r="AQ12" s="12">
        <f t="shared" si="32"/>
        <v>0.78815908730231665</v>
      </c>
      <c r="AR12" s="5"/>
      <c r="AS12" s="1"/>
      <c r="AT12" s="15">
        <v>1</v>
      </c>
      <c r="AU12" s="5" t="s">
        <v>16</v>
      </c>
      <c r="AV12" s="12">
        <f t="shared" si="2"/>
        <v>0</v>
      </c>
      <c r="AW12" s="5" t="s">
        <v>16</v>
      </c>
      <c r="AX12" s="12">
        <f t="shared" si="3"/>
        <v>116.58408889912855</v>
      </c>
      <c r="AY12" s="5" t="s">
        <v>16</v>
      </c>
      <c r="AZ12" s="12">
        <f t="shared" si="4"/>
        <v>152.03406906114176</v>
      </c>
      <c r="BA12" s="5" t="s">
        <v>16</v>
      </c>
      <c r="BB12" s="12">
        <f t="shared" si="5"/>
        <v>159.12117897215725</v>
      </c>
      <c r="BC12" s="5" t="s">
        <v>16</v>
      </c>
      <c r="BD12" s="12">
        <f t="shared" si="6"/>
        <v>159.94995467502949</v>
      </c>
      <c r="BE12" s="5" t="s">
        <v>16</v>
      </c>
      <c r="BF12" s="12">
        <f t="shared" si="7"/>
        <v>159.99879367171852</v>
      </c>
      <c r="BG12" s="5" t="s">
        <v>16</v>
      </c>
      <c r="BH12" s="12">
        <f t="shared" si="8"/>
        <v>159.99999048961487</v>
      </c>
      <c r="BI12" s="5" t="s">
        <v>16</v>
      </c>
      <c r="BJ12" s="12">
        <f t="shared" si="9"/>
        <v>159.99999998246321</v>
      </c>
      <c r="BK12" s="5" t="s">
        <v>16</v>
      </c>
      <c r="BL12" s="12">
        <f t="shared" si="10"/>
        <v>159.99999999999511</v>
      </c>
      <c r="BM12" s="5" t="s">
        <v>16</v>
      </c>
      <c r="BN12" s="12">
        <f t="shared" si="11"/>
        <v>160</v>
      </c>
      <c r="BO12" s="5" t="s">
        <v>17</v>
      </c>
      <c r="BQ12" s="1"/>
      <c r="BR12" s="15">
        <v>1</v>
      </c>
      <c r="BS12" s="5" t="s">
        <v>16</v>
      </c>
      <c r="BT12" s="12">
        <f t="shared" si="12"/>
        <v>0.90777777777777768</v>
      </c>
      <c r="BU12" s="5" t="s">
        <v>16</v>
      </c>
      <c r="BV12" s="12">
        <f t="shared" si="13"/>
        <v>0.91024444444444441</v>
      </c>
      <c r="BW12" s="5" t="s">
        <v>16</v>
      </c>
      <c r="BX12" s="12">
        <f t="shared" si="14"/>
        <v>0.91285311111111112</v>
      </c>
      <c r="BY12" s="5" t="s">
        <v>16</v>
      </c>
      <c r="BZ12" s="12">
        <f t="shared" si="15"/>
        <v>0.91523375777777771</v>
      </c>
      <c r="CA12" s="5" t="s">
        <v>16</v>
      </c>
      <c r="CB12" s="12">
        <f t="shared" si="16"/>
        <v>0.91662065064444431</v>
      </c>
      <c r="CC12" s="5" t="s">
        <v>16</v>
      </c>
      <c r="CD12" s="12">
        <f t="shared" si="17"/>
        <v>0.91553717958911107</v>
      </c>
      <c r="CE12" s="5" t="s">
        <v>16</v>
      </c>
      <c r="CF12" s="12">
        <f t="shared" si="18"/>
        <v>0.90925059750559767</v>
      </c>
      <c r="CG12" s="5" t="s">
        <v>16</v>
      </c>
      <c r="CH12" s="12">
        <f t="shared" si="19"/>
        <v>0.8928341029844602</v>
      </c>
      <c r="CI12" s="5" t="s">
        <v>16</v>
      </c>
      <c r="CJ12" s="12">
        <f t="shared" si="20"/>
        <v>0.85756040520373766</v>
      </c>
      <c r="CK12" s="5" t="s">
        <v>16</v>
      </c>
      <c r="CL12" s="12">
        <f t="shared" si="21"/>
        <v>0.78815908730231665</v>
      </c>
      <c r="CM12" s="5" t="s">
        <v>17</v>
      </c>
    </row>
    <row r="13" spans="2:91" x14ac:dyDescent="0.15">
      <c r="B13" s="4" t="s">
        <v>52</v>
      </c>
      <c r="C13" s="4" t="s">
        <v>19</v>
      </c>
      <c r="D13" s="25">
        <v>-40</v>
      </c>
      <c r="H13" s="1" t="str">
        <f t="shared" si="28"/>
        <v>0.1-08.157</v>
      </c>
      <c r="I13" s="21">
        <f t="shared" si="22"/>
        <v>0.1</v>
      </c>
      <c r="J13" s="29">
        <f t="shared" si="29"/>
        <v>8.1573072100000044</v>
      </c>
      <c r="K13" s="21">
        <f t="shared" si="23"/>
        <v>195.99999999994264</v>
      </c>
      <c r="L13" s="22">
        <f t="shared" si="24"/>
        <v>0.62346410175573763</v>
      </c>
      <c r="N13" s="21">
        <f t="shared" si="25"/>
        <v>196</v>
      </c>
      <c r="O13" s="21">
        <f t="shared" si="26"/>
        <v>0.248</v>
      </c>
      <c r="Q13" s="18">
        <f t="shared" si="30"/>
        <v>1.02</v>
      </c>
      <c r="R13" s="23">
        <f t="shared" si="31"/>
        <v>-2.037646168396722</v>
      </c>
      <c r="S13" s="18">
        <f t="shared" si="27"/>
        <v>13.26</v>
      </c>
      <c r="U13" s="7">
        <v>1.1000000000000001</v>
      </c>
      <c r="V13" s="12">
        <f t="shared" si="0"/>
        <v>0</v>
      </c>
      <c r="W13" s="12">
        <f t="shared" si="0"/>
        <v>114.15105725868609</v>
      </c>
      <c r="X13" s="12">
        <f t="shared" si="0"/>
        <v>148.43494045916438</v>
      </c>
      <c r="Y13" s="12">
        <f t="shared" si="0"/>
        <v>155.18138712972771</v>
      </c>
      <c r="Z13" s="12">
        <f t="shared" si="0"/>
        <v>155.95454050032441</v>
      </c>
      <c r="AA13" s="12">
        <f t="shared" si="0"/>
        <v>155.99893944166905</v>
      </c>
      <c r="AB13" s="12">
        <f t="shared" si="0"/>
        <v>155.99999198658858</v>
      </c>
      <c r="AC13" s="12">
        <f t="shared" si="0"/>
        <v>155.99999998601749</v>
      </c>
      <c r="AD13" s="12">
        <f t="shared" si="0"/>
        <v>155.99999999999636</v>
      </c>
      <c r="AE13" s="12">
        <f t="shared" si="0"/>
        <v>156</v>
      </c>
      <c r="AG13" s="7">
        <v>1.1000000000000001</v>
      </c>
      <c r="AH13" s="12">
        <f t="shared" si="32"/>
        <v>0.90143022222222235</v>
      </c>
      <c r="AI13" s="12">
        <f t="shared" si="32"/>
        <v>0.90445688888888887</v>
      </c>
      <c r="AJ13" s="12">
        <f t="shared" si="32"/>
        <v>0.90779355555555552</v>
      </c>
      <c r="AK13" s="12">
        <f t="shared" si="32"/>
        <v>0.91112060222222224</v>
      </c>
      <c r="AL13" s="12">
        <f t="shared" si="32"/>
        <v>0.91373781508888896</v>
      </c>
      <c r="AM13" s="12">
        <f t="shared" si="32"/>
        <v>0.91425376003355552</v>
      </c>
      <c r="AN13" s="12">
        <f t="shared" si="32"/>
        <v>0.91004641875004222</v>
      </c>
      <c r="AO13" s="12">
        <f t="shared" si="32"/>
        <v>0.89633293726890462</v>
      </c>
      <c r="AP13" s="12">
        <f t="shared" si="32"/>
        <v>0.86457315644018218</v>
      </c>
      <c r="AQ13" s="12">
        <f t="shared" si="32"/>
        <v>0.79973993057636117</v>
      </c>
      <c r="AR13" s="5"/>
      <c r="AS13" s="1"/>
      <c r="AT13" s="7">
        <v>1.1000000000000001</v>
      </c>
      <c r="AU13" s="5" t="s">
        <v>16</v>
      </c>
      <c r="AV13" s="12">
        <f t="shared" si="2"/>
        <v>0</v>
      </c>
      <c r="AW13" s="5" t="s">
        <v>16</v>
      </c>
      <c r="AX13" s="12">
        <f t="shared" si="3"/>
        <v>114.15105725868609</v>
      </c>
      <c r="AY13" s="5" t="s">
        <v>16</v>
      </c>
      <c r="AZ13" s="12">
        <f t="shared" si="4"/>
        <v>148.43494045916438</v>
      </c>
      <c r="BA13" s="5" t="s">
        <v>16</v>
      </c>
      <c r="BB13" s="12">
        <f t="shared" si="5"/>
        <v>155.18138712972771</v>
      </c>
      <c r="BC13" s="5" t="s">
        <v>16</v>
      </c>
      <c r="BD13" s="12">
        <f t="shared" si="6"/>
        <v>155.95454050032441</v>
      </c>
      <c r="BE13" s="5" t="s">
        <v>16</v>
      </c>
      <c r="BF13" s="12">
        <f t="shared" si="7"/>
        <v>155.99893944166905</v>
      </c>
      <c r="BG13" s="5" t="s">
        <v>16</v>
      </c>
      <c r="BH13" s="12">
        <f t="shared" si="8"/>
        <v>155.99999198658858</v>
      </c>
      <c r="BI13" s="5" t="s">
        <v>16</v>
      </c>
      <c r="BJ13" s="12">
        <f t="shared" si="9"/>
        <v>155.99999998601749</v>
      </c>
      <c r="BK13" s="5" t="s">
        <v>16</v>
      </c>
      <c r="BL13" s="12">
        <f t="shared" si="10"/>
        <v>155.99999999999636</v>
      </c>
      <c r="BM13" s="5" t="s">
        <v>16</v>
      </c>
      <c r="BN13" s="12">
        <f t="shared" si="11"/>
        <v>156</v>
      </c>
      <c r="BO13" s="5" t="s">
        <v>17</v>
      </c>
      <c r="BQ13" s="1"/>
      <c r="BR13" s="7">
        <v>1.1000000000000001</v>
      </c>
      <c r="BS13" s="5" t="s">
        <v>16</v>
      </c>
      <c r="BT13" s="12">
        <f t="shared" si="12"/>
        <v>0.90143022222222235</v>
      </c>
      <c r="BU13" s="5" t="s">
        <v>16</v>
      </c>
      <c r="BV13" s="12">
        <f t="shared" si="13"/>
        <v>0.90445688888888887</v>
      </c>
      <c r="BW13" s="5" t="s">
        <v>16</v>
      </c>
      <c r="BX13" s="12">
        <f t="shared" si="14"/>
        <v>0.90779355555555552</v>
      </c>
      <c r="BY13" s="5" t="s">
        <v>16</v>
      </c>
      <c r="BZ13" s="12">
        <f t="shared" si="15"/>
        <v>0.91112060222222224</v>
      </c>
      <c r="CA13" s="5" t="s">
        <v>16</v>
      </c>
      <c r="CB13" s="12">
        <f t="shared" si="16"/>
        <v>0.91373781508888896</v>
      </c>
      <c r="CC13" s="5" t="s">
        <v>16</v>
      </c>
      <c r="CD13" s="12">
        <f t="shared" si="17"/>
        <v>0.91425376003355552</v>
      </c>
      <c r="CE13" s="5" t="s">
        <v>16</v>
      </c>
      <c r="CF13" s="12">
        <f t="shared" si="18"/>
        <v>0.91004641875004222</v>
      </c>
      <c r="CG13" s="5" t="s">
        <v>16</v>
      </c>
      <c r="CH13" s="12">
        <f t="shared" si="19"/>
        <v>0.89633293726890462</v>
      </c>
      <c r="CI13" s="5" t="s">
        <v>16</v>
      </c>
      <c r="CJ13" s="12">
        <f t="shared" si="20"/>
        <v>0.86457315644018218</v>
      </c>
      <c r="CK13" s="5" t="s">
        <v>16</v>
      </c>
      <c r="CL13" s="12">
        <f t="shared" si="21"/>
        <v>0.79973993057636117</v>
      </c>
      <c r="CM13" s="5" t="s">
        <v>17</v>
      </c>
    </row>
    <row r="14" spans="2:91" x14ac:dyDescent="0.15">
      <c r="B14" s="4" t="s">
        <v>53</v>
      </c>
      <c r="C14" s="4" t="s">
        <v>19</v>
      </c>
      <c r="D14" s="25">
        <v>0</v>
      </c>
      <c r="H14" s="1" t="str">
        <f t="shared" si="28"/>
        <v>0.1-10.604</v>
      </c>
      <c r="I14" s="21">
        <f t="shared" si="22"/>
        <v>0.1</v>
      </c>
      <c r="J14" s="29">
        <f t="shared" si="29"/>
        <v>10.604499373000007</v>
      </c>
      <c r="K14" s="21">
        <f t="shared" si="23"/>
        <v>196</v>
      </c>
      <c r="L14" s="22">
        <f t="shared" si="24"/>
        <v>0.53252749281991663</v>
      </c>
      <c r="N14" s="21">
        <f t="shared" si="25"/>
        <v>196</v>
      </c>
      <c r="O14" s="21">
        <f t="shared" si="26"/>
        <v>0.248</v>
      </c>
      <c r="Q14" s="18">
        <f t="shared" si="30"/>
        <v>1.02</v>
      </c>
      <c r="R14" s="23">
        <f t="shared" si="31"/>
        <v>-3.6745051292415014</v>
      </c>
      <c r="S14" s="18">
        <f t="shared" si="27"/>
        <v>13.26</v>
      </c>
      <c r="U14" s="7">
        <v>1.2</v>
      </c>
      <c r="V14" s="12">
        <f t="shared" si="0"/>
        <v>0</v>
      </c>
      <c r="W14" s="12">
        <f t="shared" si="0"/>
        <v>111.69615424644043</v>
      </c>
      <c r="X14" s="12">
        <f t="shared" si="0"/>
        <v>144.82370541228579</v>
      </c>
      <c r="Y14" s="12">
        <f t="shared" si="0"/>
        <v>151.23858722444683</v>
      </c>
      <c r="Z14" s="12">
        <f t="shared" si="0"/>
        <v>151.9587849310202</v>
      </c>
      <c r="AA14" s="12">
        <f t="shared" si="0"/>
        <v>151.99906991494908</v>
      </c>
      <c r="AB14" s="12">
        <f t="shared" si="0"/>
        <v>151.99999326977959</v>
      </c>
      <c r="AC14" s="12">
        <f t="shared" si="0"/>
        <v>151.99999998889834</v>
      </c>
      <c r="AD14" s="12">
        <f t="shared" si="0"/>
        <v>151.99999999999733</v>
      </c>
      <c r="AE14" s="12">
        <f t="shared" si="0"/>
        <v>152</v>
      </c>
      <c r="AG14" s="7">
        <v>1.2</v>
      </c>
      <c r="AH14" s="12">
        <f t="shared" si="32"/>
        <v>0.88934577777777768</v>
      </c>
      <c r="AI14" s="12">
        <f t="shared" si="32"/>
        <v>0.89298577777777777</v>
      </c>
      <c r="AJ14" s="12">
        <f t="shared" si="32"/>
        <v>0.89711977777777774</v>
      </c>
      <c r="AK14" s="12">
        <f t="shared" si="32"/>
        <v>0.90148335777777766</v>
      </c>
      <c r="AL14" s="12">
        <f t="shared" si="32"/>
        <v>0.90544806397777766</v>
      </c>
      <c r="AM14" s="12">
        <f t="shared" si="32"/>
        <v>0.90771575025577766</v>
      </c>
      <c r="AN14" s="12">
        <f t="shared" si="32"/>
        <v>0.90578567270559773</v>
      </c>
      <c r="AO14" s="12">
        <f t="shared" si="32"/>
        <v>0.89503263407779354</v>
      </c>
      <c r="AP14" s="12">
        <f t="shared" si="32"/>
        <v>0.86712142895840438</v>
      </c>
      <c r="AQ14" s="12">
        <f t="shared" si="32"/>
        <v>0.8072913515167166</v>
      </c>
      <c r="AR14" s="5"/>
      <c r="AS14" s="1"/>
      <c r="AT14" s="7">
        <v>1.2</v>
      </c>
      <c r="AU14" s="5" t="s">
        <v>16</v>
      </c>
      <c r="AV14" s="12">
        <f t="shared" si="2"/>
        <v>0</v>
      </c>
      <c r="AW14" s="5" t="s">
        <v>16</v>
      </c>
      <c r="AX14" s="12">
        <f t="shared" si="3"/>
        <v>111.69615424644043</v>
      </c>
      <c r="AY14" s="5" t="s">
        <v>16</v>
      </c>
      <c r="AZ14" s="12">
        <f t="shared" si="4"/>
        <v>144.82370541228579</v>
      </c>
      <c r="BA14" s="5" t="s">
        <v>16</v>
      </c>
      <c r="BB14" s="12">
        <f t="shared" si="5"/>
        <v>151.23858722444683</v>
      </c>
      <c r="BC14" s="5" t="s">
        <v>16</v>
      </c>
      <c r="BD14" s="12">
        <f t="shared" si="6"/>
        <v>151.9587849310202</v>
      </c>
      <c r="BE14" s="5" t="s">
        <v>16</v>
      </c>
      <c r="BF14" s="12">
        <f t="shared" si="7"/>
        <v>151.99906991494908</v>
      </c>
      <c r="BG14" s="5" t="s">
        <v>16</v>
      </c>
      <c r="BH14" s="12">
        <f t="shared" si="8"/>
        <v>151.99999326977959</v>
      </c>
      <c r="BI14" s="5" t="s">
        <v>16</v>
      </c>
      <c r="BJ14" s="12">
        <f t="shared" si="9"/>
        <v>151.99999998889834</v>
      </c>
      <c r="BK14" s="5" t="s">
        <v>16</v>
      </c>
      <c r="BL14" s="12">
        <f t="shared" si="10"/>
        <v>151.99999999999733</v>
      </c>
      <c r="BM14" s="5" t="s">
        <v>16</v>
      </c>
      <c r="BN14" s="12">
        <f t="shared" si="11"/>
        <v>152</v>
      </c>
      <c r="BO14" s="5" t="s">
        <v>17</v>
      </c>
      <c r="BQ14" s="1"/>
      <c r="BR14" s="7">
        <v>1.2</v>
      </c>
      <c r="BS14" s="5" t="s">
        <v>16</v>
      </c>
      <c r="BT14" s="12">
        <f t="shared" si="12"/>
        <v>0.88934577777777768</v>
      </c>
      <c r="BU14" s="5" t="s">
        <v>16</v>
      </c>
      <c r="BV14" s="12">
        <f t="shared" si="13"/>
        <v>0.89298577777777777</v>
      </c>
      <c r="BW14" s="5" t="s">
        <v>16</v>
      </c>
      <c r="BX14" s="12">
        <f t="shared" si="14"/>
        <v>0.89711977777777774</v>
      </c>
      <c r="BY14" s="5" t="s">
        <v>16</v>
      </c>
      <c r="BZ14" s="12">
        <f t="shared" si="15"/>
        <v>0.90148335777777766</v>
      </c>
      <c r="CA14" s="5" t="s">
        <v>16</v>
      </c>
      <c r="CB14" s="12">
        <f t="shared" si="16"/>
        <v>0.90544806397777766</v>
      </c>
      <c r="CC14" s="5" t="s">
        <v>16</v>
      </c>
      <c r="CD14" s="12">
        <f t="shared" si="17"/>
        <v>0.90771575025577766</v>
      </c>
      <c r="CE14" s="5" t="s">
        <v>16</v>
      </c>
      <c r="CF14" s="12">
        <f t="shared" si="18"/>
        <v>0.90578567270559773</v>
      </c>
      <c r="CG14" s="5" t="s">
        <v>16</v>
      </c>
      <c r="CH14" s="12">
        <f t="shared" si="19"/>
        <v>0.89503263407779354</v>
      </c>
      <c r="CI14" s="5" t="s">
        <v>16</v>
      </c>
      <c r="CJ14" s="12">
        <f t="shared" si="20"/>
        <v>0.86712142895840438</v>
      </c>
      <c r="CK14" s="5" t="s">
        <v>16</v>
      </c>
      <c r="CL14" s="12">
        <f t="shared" si="21"/>
        <v>0.8072913515167166</v>
      </c>
      <c r="CM14" s="5" t="s">
        <v>17</v>
      </c>
    </row>
    <row r="15" spans="2:91" x14ac:dyDescent="0.15">
      <c r="B15" s="4" t="s">
        <v>54</v>
      </c>
      <c r="C15" s="4" t="s">
        <v>19</v>
      </c>
      <c r="D15" s="25">
        <v>0</v>
      </c>
      <c r="J15" s="22"/>
      <c r="U15" s="7">
        <v>1.3</v>
      </c>
      <c r="V15" s="12">
        <f t="shared" si="0"/>
        <v>0</v>
      </c>
      <c r="W15" s="12">
        <f t="shared" si="0"/>
        <v>109.21915033392625</v>
      </c>
      <c r="X15" s="12">
        <f t="shared" si="0"/>
        <v>141.20045885718829</v>
      </c>
      <c r="Y15" s="12">
        <f t="shared" si="0"/>
        <v>147.29286785864991</v>
      </c>
      <c r="Z15" s="12">
        <f t="shared" si="0"/>
        <v>147.96270695536089</v>
      </c>
      <c r="AA15" s="12">
        <f t="shared" si="0"/>
        <v>147.99918643307694</v>
      </c>
      <c r="AB15" s="12">
        <f t="shared" si="0"/>
        <v>147.99999436636952</v>
      </c>
      <c r="AC15" s="12">
        <f t="shared" si="0"/>
        <v>147.99999999122389</v>
      </c>
      <c r="AD15" s="12">
        <f t="shared" si="0"/>
        <v>147.99999999999804</v>
      </c>
      <c r="AE15" s="12">
        <f t="shared" si="0"/>
        <v>148</v>
      </c>
      <c r="AG15" s="7">
        <v>1.3</v>
      </c>
      <c r="AH15" s="12">
        <f t="shared" si="32"/>
        <v>0.871279111111111</v>
      </c>
      <c r="AI15" s="12">
        <f t="shared" si="32"/>
        <v>0.87558577777777769</v>
      </c>
      <c r="AJ15" s="12">
        <f t="shared" si="32"/>
        <v>0.88058644444444445</v>
      </c>
      <c r="AK15" s="12">
        <f t="shared" si="32"/>
        <v>0.88607669111111109</v>
      </c>
      <c r="AL15" s="12">
        <f t="shared" si="32"/>
        <v>0.89150606397777776</v>
      </c>
      <c r="AM15" s="12">
        <f t="shared" si="32"/>
        <v>0.89567781692244441</v>
      </c>
      <c r="AN15" s="12">
        <f t="shared" si="32"/>
        <v>0.896223026038931</v>
      </c>
      <c r="AO15" s="12">
        <f t="shared" si="32"/>
        <v>0.88868786007779355</v>
      </c>
      <c r="AP15" s="12">
        <f t="shared" si="32"/>
        <v>0.86495988942507107</v>
      </c>
      <c r="AQ15" s="12">
        <f t="shared" si="32"/>
        <v>0.81056801679005008</v>
      </c>
      <c r="AR15" s="5"/>
      <c r="AS15" s="1"/>
      <c r="AT15" s="7">
        <v>1.3</v>
      </c>
      <c r="AU15" s="5" t="s">
        <v>16</v>
      </c>
      <c r="AV15" s="12">
        <f t="shared" si="2"/>
        <v>0</v>
      </c>
      <c r="AW15" s="5" t="s">
        <v>16</v>
      </c>
      <c r="AX15" s="12">
        <f t="shared" si="3"/>
        <v>109.21915033392625</v>
      </c>
      <c r="AY15" s="5" t="s">
        <v>16</v>
      </c>
      <c r="AZ15" s="12">
        <f t="shared" si="4"/>
        <v>141.20045885718829</v>
      </c>
      <c r="BA15" s="5" t="s">
        <v>16</v>
      </c>
      <c r="BB15" s="12">
        <f t="shared" si="5"/>
        <v>147.29286785864991</v>
      </c>
      <c r="BC15" s="5" t="s">
        <v>16</v>
      </c>
      <c r="BD15" s="12">
        <f t="shared" si="6"/>
        <v>147.96270695536089</v>
      </c>
      <c r="BE15" s="5" t="s">
        <v>16</v>
      </c>
      <c r="BF15" s="12">
        <f t="shared" si="7"/>
        <v>147.99918643307694</v>
      </c>
      <c r="BG15" s="5" t="s">
        <v>16</v>
      </c>
      <c r="BH15" s="12">
        <f t="shared" si="8"/>
        <v>147.99999436636952</v>
      </c>
      <c r="BI15" s="5" t="s">
        <v>16</v>
      </c>
      <c r="BJ15" s="12">
        <f t="shared" si="9"/>
        <v>147.99999999122389</v>
      </c>
      <c r="BK15" s="5" t="s">
        <v>16</v>
      </c>
      <c r="BL15" s="12">
        <f t="shared" si="10"/>
        <v>147.99999999999804</v>
      </c>
      <c r="BM15" s="5" t="s">
        <v>16</v>
      </c>
      <c r="BN15" s="12">
        <f t="shared" si="11"/>
        <v>148</v>
      </c>
      <c r="BO15" s="5" t="s">
        <v>17</v>
      </c>
      <c r="BQ15" s="1"/>
      <c r="BR15" s="7">
        <v>1.3</v>
      </c>
      <c r="BS15" s="5" t="s">
        <v>16</v>
      </c>
      <c r="BT15" s="12">
        <f t="shared" si="12"/>
        <v>0.871279111111111</v>
      </c>
      <c r="BU15" s="5" t="s">
        <v>16</v>
      </c>
      <c r="BV15" s="12">
        <f t="shared" si="13"/>
        <v>0.87558577777777769</v>
      </c>
      <c r="BW15" s="5" t="s">
        <v>16</v>
      </c>
      <c r="BX15" s="12">
        <f t="shared" si="14"/>
        <v>0.88058644444444445</v>
      </c>
      <c r="BY15" s="5" t="s">
        <v>16</v>
      </c>
      <c r="BZ15" s="12">
        <f t="shared" si="15"/>
        <v>0.88607669111111109</v>
      </c>
      <c r="CA15" s="5" t="s">
        <v>16</v>
      </c>
      <c r="CB15" s="12">
        <f t="shared" si="16"/>
        <v>0.89150606397777776</v>
      </c>
      <c r="CC15" s="5" t="s">
        <v>16</v>
      </c>
      <c r="CD15" s="12">
        <f t="shared" si="17"/>
        <v>0.89567781692244441</v>
      </c>
      <c r="CE15" s="5" t="s">
        <v>16</v>
      </c>
      <c r="CF15" s="12">
        <f t="shared" si="18"/>
        <v>0.896223026038931</v>
      </c>
      <c r="CG15" s="5" t="s">
        <v>16</v>
      </c>
      <c r="CH15" s="12">
        <f t="shared" si="19"/>
        <v>0.88868786007779355</v>
      </c>
      <c r="CI15" s="5" t="s">
        <v>16</v>
      </c>
      <c r="CJ15" s="12">
        <f t="shared" si="20"/>
        <v>0.86495988942507107</v>
      </c>
      <c r="CK15" s="5" t="s">
        <v>16</v>
      </c>
      <c r="CL15" s="12">
        <f t="shared" si="21"/>
        <v>0.81056801679005008</v>
      </c>
      <c r="CM15" s="5" t="s">
        <v>17</v>
      </c>
    </row>
    <row r="16" spans="2:91" x14ac:dyDescent="0.15">
      <c r="B16" s="4" t="s">
        <v>55</v>
      </c>
      <c r="C16" s="4" t="s">
        <v>19</v>
      </c>
      <c r="D16" s="25">
        <v>0</v>
      </c>
      <c r="H16" s="1" t="str">
        <f>TEXT(ROUND(I16,1),"0.0")&amp;"-"&amp;TEXT(ROUND(J16,3),"00.000")</f>
        <v>0.2-01.000</v>
      </c>
      <c r="I16" s="14">
        <f>I14+$D$6</f>
        <v>0.2</v>
      </c>
      <c r="J16" s="29">
        <f>$D$8</f>
        <v>1</v>
      </c>
      <c r="K16" s="21">
        <f t="shared" ref="K16:K25" si="33">N16-N16*EXP(-(J16-1)/O16)</f>
        <v>0</v>
      </c>
      <c r="L16" s="22">
        <f t="shared" ref="L16:L25" si="34">$D$37*(R16+S16)</f>
        <v>0.77443022222222213</v>
      </c>
      <c r="N16" s="21">
        <f t="shared" ref="N16:N25" si="35">$D$12+($D$13*I16)+($D$14*I16^2)+($D$15*I16^3)+($D$16*I16^4)</f>
        <v>192</v>
      </c>
      <c r="O16" s="21">
        <f t="shared" ref="O16:O25" si="36">$D$18+($D$19*I16)+($D$20*I16^2)+($D$21*I16^3)+($D$22*I16^4)</f>
        <v>0.246</v>
      </c>
      <c r="Q16" s="18">
        <f>($D$25)+$D$26*(I16-$D$27)^2 +1</f>
        <v>1.08</v>
      </c>
      <c r="R16" s="23">
        <f>($D$29)+$D$30*(J16-$D$31-Q16)^2</f>
        <v>-2.5600000000000048E-4</v>
      </c>
      <c r="S16" s="18">
        <f t="shared" ref="S16:S25" si="37">($D$33)+$D$34*(I16-$D$35)^2</f>
        <v>13.94</v>
      </c>
      <c r="U16" s="7">
        <v>1.4</v>
      </c>
      <c r="V16" s="12">
        <f t="shared" si="0"/>
        <v>0</v>
      </c>
      <c r="W16" s="12">
        <f t="shared" si="0"/>
        <v>106.71981515011912</v>
      </c>
      <c r="X16" s="12">
        <f t="shared" si="0"/>
        <v>137.56530018304682</v>
      </c>
      <c r="Y16" s="12">
        <f t="shared" si="0"/>
        <v>143.34431749423823</v>
      </c>
      <c r="Z16" s="12">
        <f t="shared" si="0"/>
        <v>143.96632493111937</v>
      </c>
      <c r="AA16" s="12">
        <f t="shared" si="0"/>
        <v>143.99929024598509</v>
      </c>
      <c r="AB16" s="12">
        <f t="shared" si="0"/>
        <v>143.99999530055001</v>
      </c>
      <c r="AC16" s="12">
        <f t="shared" si="0"/>
        <v>143.99999999309335</v>
      </c>
      <c r="AD16" s="12">
        <f t="shared" si="0"/>
        <v>143.99999999999858</v>
      </c>
      <c r="AE16" s="12">
        <f t="shared" si="0"/>
        <v>144</v>
      </c>
      <c r="AG16" s="7">
        <v>1.4</v>
      </c>
      <c r="AH16" s="12">
        <f t="shared" si="32"/>
        <v>0.84696355555555547</v>
      </c>
      <c r="AI16" s="12">
        <f t="shared" si="32"/>
        <v>0.85199022222222209</v>
      </c>
      <c r="AJ16" s="12">
        <f t="shared" si="32"/>
        <v>0.85792688888888879</v>
      </c>
      <c r="AK16" s="12">
        <f t="shared" si="32"/>
        <v>0.86463393555555546</v>
      </c>
      <c r="AL16" s="12">
        <f t="shared" si="32"/>
        <v>0.87164514842222207</v>
      </c>
      <c r="AM16" s="12">
        <f t="shared" si="32"/>
        <v>0.8778732933668888</v>
      </c>
      <c r="AN16" s="12">
        <f t="shared" si="32"/>
        <v>0.88109181208337539</v>
      </c>
      <c r="AO16" s="12">
        <f t="shared" si="32"/>
        <v>0.87703194860223799</v>
      </c>
      <c r="AP16" s="12">
        <f t="shared" si="32"/>
        <v>0.85782187117351549</v>
      </c>
      <c r="AQ16" s="12">
        <f t="shared" si="32"/>
        <v>0.80930325972969452</v>
      </c>
      <c r="AR16" s="5"/>
      <c r="AS16" s="1"/>
      <c r="AT16" s="7">
        <v>1.4</v>
      </c>
      <c r="AU16" s="5" t="s">
        <v>16</v>
      </c>
      <c r="AV16" s="12">
        <f t="shared" si="2"/>
        <v>0</v>
      </c>
      <c r="AW16" s="5" t="s">
        <v>16</v>
      </c>
      <c r="AX16" s="12">
        <f t="shared" si="3"/>
        <v>106.71981515011912</v>
      </c>
      <c r="AY16" s="5" t="s">
        <v>16</v>
      </c>
      <c r="AZ16" s="12">
        <f t="shared" si="4"/>
        <v>137.56530018304682</v>
      </c>
      <c r="BA16" s="5" t="s">
        <v>16</v>
      </c>
      <c r="BB16" s="12">
        <f t="shared" si="5"/>
        <v>143.34431749423823</v>
      </c>
      <c r="BC16" s="5" t="s">
        <v>16</v>
      </c>
      <c r="BD16" s="12">
        <f t="shared" si="6"/>
        <v>143.96632493111937</v>
      </c>
      <c r="BE16" s="5" t="s">
        <v>16</v>
      </c>
      <c r="BF16" s="12">
        <f t="shared" si="7"/>
        <v>143.99929024598509</v>
      </c>
      <c r="BG16" s="5" t="s">
        <v>16</v>
      </c>
      <c r="BH16" s="12">
        <f t="shared" si="8"/>
        <v>143.99999530055001</v>
      </c>
      <c r="BI16" s="5" t="s">
        <v>16</v>
      </c>
      <c r="BJ16" s="12">
        <f t="shared" si="9"/>
        <v>143.99999999309335</v>
      </c>
      <c r="BK16" s="5" t="s">
        <v>16</v>
      </c>
      <c r="BL16" s="12">
        <f t="shared" si="10"/>
        <v>143.99999999999858</v>
      </c>
      <c r="BM16" s="5" t="s">
        <v>16</v>
      </c>
      <c r="BN16" s="12">
        <f t="shared" si="11"/>
        <v>144</v>
      </c>
      <c r="BO16" s="5" t="s">
        <v>17</v>
      </c>
      <c r="BQ16" s="1"/>
      <c r="BR16" s="7">
        <v>1.4</v>
      </c>
      <c r="BS16" s="5" t="s">
        <v>16</v>
      </c>
      <c r="BT16" s="12">
        <f t="shared" si="12"/>
        <v>0.84696355555555547</v>
      </c>
      <c r="BU16" s="5" t="s">
        <v>16</v>
      </c>
      <c r="BV16" s="12">
        <f t="shared" si="13"/>
        <v>0.85199022222222209</v>
      </c>
      <c r="BW16" s="5" t="s">
        <v>16</v>
      </c>
      <c r="BX16" s="12">
        <f t="shared" si="14"/>
        <v>0.85792688888888879</v>
      </c>
      <c r="BY16" s="5" t="s">
        <v>16</v>
      </c>
      <c r="BZ16" s="12">
        <f t="shared" si="15"/>
        <v>0.86463393555555546</v>
      </c>
      <c r="CA16" s="5" t="s">
        <v>16</v>
      </c>
      <c r="CB16" s="12">
        <f t="shared" si="16"/>
        <v>0.87164514842222207</v>
      </c>
      <c r="CC16" s="5" t="s">
        <v>16</v>
      </c>
      <c r="CD16" s="12">
        <f t="shared" si="17"/>
        <v>0.8778732933668888</v>
      </c>
      <c r="CE16" s="5" t="s">
        <v>16</v>
      </c>
      <c r="CF16" s="12">
        <f t="shared" si="18"/>
        <v>0.88109181208337539</v>
      </c>
      <c r="CG16" s="5" t="s">
        <v>16</v>
      </c>
      <c r="CH16" s="12">
        <f t="shared" si="19"/>
        <v>0.87703194860223799</v>
      </c>
      <c r="CI16" s="5" t="s">
        <v>16</v>
      </c>
      <c r="CJ16" s="12">
        <f t="shared" si="20"/>
        <v>0.85782187117351549</v>
      </c>
      <c r="CK16" s="5" t="s">
        <v>16</v>
      </c>
      <c r="CL16" s="12">
        <f t="shared" si="21"/>
        <v>0.80930325972969452</v>
      </c>
      <c r="CM16" s="5" t="s">
        <v>17</v>
      </c>
    </row>
    <row r="17" spans="2:91" x14ac:dyDescent="0.15">
      <c r="H17" s="1" t="str">
        <f t="shared" ref="H17:H25" si="38">TEXT(ROUND(I17,1),"0.0")&amp;"-"&amp;TEXT(ROUND(J17,3),"00.000")</f>
        <v>0.2-01.300</v>
      </c>
      <c r="I17" s="21">
        <f t="shared" ref="I17:I25" si="39">I16</f>
        <v>0.2</v>
      </c>
      <c r="J17" s="29">
        <f t="shared" ref="J17:J25" si="40">J16*$D$9</f>
        <v>1.3</v>
      </c>
      <c r="K17" s="21">
        <f t="shared" si="33"/>
        <v>135.28815037999883</v>
      </c>
      <c r="L17" s="22">
        <f t="shared" si="34"/>
        <v>0.77433688888888874</v>
      </c>
      <c r="N17" s="21">
        <f t="shared" si="35"/>
        <v>192</v>
      </c>
      <c r="O17" s="21">
        <f t="shared" si="36"/>
        <v>0.246</v>
      </c>
      <c r="Q17" s="18">
        <f t="shared" ref="Q17:Q25" si="41">($D$25)+$D$26*(I17-$D$27)^2 +1</f>
        <v>1.08</v>
      </c>
      <c r="R17" s="23">
        <f t="shared" ref="R17:R25" si="42">($D$29)+$D$30*(J17-$D$31-Q17)^2</f>
        <v>-1.9359999999999998E-3</v>
      </c>
      <c r="S17" s="18">
        <f t="shared" si="37"/>
        <v>13.94</v>
      </c>
      <c r="U17" s="7">
        <v>1.5</v>
      </c>
      <c r="V17" s="12">
        <f t="shared" si="0"/>
        <v>0</v>
      </c>
      <c r="W17" s="12">
        <f t="shared" si="0"/>
        <v>104.19791761216592</v>
      </c>
      <c r="X17" s="12">
        <f t="shared" si="0"/>
        <v>133.91833330277072</v>
      </c>
      <c r="Y17" s="12">
        <f t="shared" si="0"/>
        <v>139.39302438899895</v>
      </c>
      <c r="Z17" s="12">
        <f t="shared" si="0"/>
        <v>139.96965658516666</v>
      </c>
      <c r="AA17" s="12">
        <f t="shared" si="0"/>
        <v>139.99938251610908</v>
      </c>
      <c r="AB17" s="12">
        <f t="shared" si="0"/>
        <v>139.99999609379381</v>
      </c>
      <c r="AC17" s="12">
        <f t="shared" si="0"/>
        <v>139.99999999458967</v>
      </c>
      <c r="AD17" s="12">
        <f t="shared" si="0"/>
        <v>139.99999999999895</v>
      </c>
      <c r="AE17" s="12">
        <f t="shared" si="0"/>
        <v>140</v>
      </c>
      <c r="AG17" s="7">
        <v>1.5</v>
      </c>
      <c r="AH17" s="12">
        <f t="shared" si="32"/>
        <v>0.81611111111111101</v>
      </c>
      <c r="AI17" s="12">
        <f t="shared" si="32"/>
        <v>0.82191111111111104</v>
      </c>
      <c r="AJ17" s="12">
        <f t="shared" si="32"/>
        <v>0.82885311111111104</v>
      </c>
      <c r="AK17" s="12">
        <f t="shared" si="32"/>
        <v>0.83686709111111102</v>
      </c>
      <c r="AL17" s="12">
        <f t="shared" si="32"/>
        <v>0.84557731731111108</v>
      </c>
      <c r="AM17" s="12">
        <f t="shared" si="32"/>
        <v>0.85401417958911097</v>
      </c>
      <c r="AN17" s="12">
        <f t="shared" si="32"/>
        <v>0.86010403083893106</v>
      </c>
      <c r="AO17" s="12">
        <f t="shared" si="32"/>
        <v>0.85977689965112691</v>
      </c>
      <c r="AP17" s="12">
        <f t="shared" si="32"/>
        <v>0.84541937420373781</v>
      </c>
      <c r="AQ17" s="12">
        <f t="shared" si="32"/>
        <v>0.80320908033565008</v>
      </c>
      <c r="AR17" s="5"/>
      <c r="AS17" s="1"/>
      <c r="AT17" s="7">
        <v>1.5</v>
      </c>
      <c r="AU17" s="5" t="s">
        <v>16</v>
      </c>
      <c r="AV17" s="12">
        <f t="shared" si="2"/>
        <v>0</v>
      </c>
      <c r="AW17" s="5" t="s">
        <v>16</v>
      </c>
      <c r="AX17" s="12">
        <f t="shared" si="3"/>
        <v>104.19791761216592</v>
      </c>
      <c r="AY17" s="5" t="s">
        <v>16</v>
      </c>
      <c r="AZ17" s="12">
        <f t="shared" si="4"/>
        <v>133.91833330277072</v>
      </c>
      <c r="BA17" s="5" t="s">
        <v>16</v>
      </c>
      <c r="BB17" s="12">
        <f t="shared" si="5"/>
        <v>139.39302438899895</v>
      </c>
      <c r="BC17" s="5" t="s">
        <v>16</v>
      </c>
      <c r="BD17" s="12">
        <f t="shared" si="6"/>
        <v>139.96965658516666</v>
      </c>
      <c r="BE17" s="5" t="s">
        <v>16</v>
      </c>
      <c r="BF17" s="12">
        <f t="shared" si="7"/>
        <v>139.99938251610908</v>
      </c>
      <c r="BG17" s="5" t="s">
        <v>16</v>
      </c>
      <c r="BH17" s="12">
        <f t="shared" si="8"/>
        <v>139.99999609379381</v>
      </c>
      <c r="BI17" s="5" t="s">
        <v>16</v>
      </c>
      <c r="BJ17" s="12">
        <f t="shared" si="9"/>
        <v>139.99999999458967</v>
      </c>
      <c r="BK17" s="5" t="s">
        <v>16</v>
      </c>
      <c r="BL17" s="12">
        <f t="shared" si="10"/>
        <v>139.99999999999895</v>
      </c>
      <c r="BM17" s="5" t="s">
        <v>16</v>
      </c>
      <c r="BN17" s="12">
        <f t="shared" si="11"/>
        <v>140</v>
      </c>
      <c r="BO17" s="5" t="s">
        <v>31</v>
      </c>
      <c r="BQ17" s="1"/>
      <c r="BR17" s="7">
        <v>1.5</v>
      </c>
      <c r="BS17" s="5" t="s">
        <v>16</v>
      </c>
      <c r="BT17" s="12">
        <f t="shared" si="12"/>
        <v>0.81611111111111101</v>
      </c>
      <c r="BU17" s="5" t="s">
        <v>16</v>
      </c>
      <c r="BV17" s="12">
        <f t="shared" si="13"/>
        <v>0.82191111111111104</v>
      </c>
      <c r="BW17" s="5" t="s">
        <v>16</v>
      </c>
      <c r="BX17" s="12">
        <f t="shared" si="14"/>
        <v>0.82885311111111104</v>
      </c>
      <c r="BY17" s="5" t="s">
        <v>16</v>
      </c>
      <c r="BZ17" s="12">
        <f t="shared" si="15"/>
        <v>0.83686709111111102</v>
      </c>
      <c r="CA17" s="5" t="s">
        <v>16</v>
      </c>
      <c r="CB17" s="12">
        <f t="shared" si="16"/>
        <v>0.84557731731111108</v>
      </c>
      <c r="CC17" s="5" t="s">
        <v>16</v>
      </c>
      <c r="CD17" s="12">
        <f t="shared" si="17"/>
        <v>0.85401417958911097</v>
      </c>
      <c r="CE17" s="5" t="s">
        <v>16</v>
      </c>
      <c r="CF17" s="12">
        <f t="shared" si="18"/>
        <v>0.86010403083893106</v>
      </c>
      <c r="CG17" s="5" t="s">
        <v>16</v>
      </c>
      <c r="CH17" s="12">
        <f t="shared" si="19"/>
        <v>0.85977689965112691</v>
      </c>
      <c r="CI17" s="5" t="s">
        <v>16</v>
      </c>
      <c r="CJ17" s="12">
        <f t="shared" si="20"/>
        <v>0.84541937420373781</v>
      </c>
      <c r="CK17" s="5" t="s">
        <v>16</v>
      </c>
      <c r="CL17" s="12">
        <f t="shared" si="21"/>
        <v>0.80320908033565008</v>
      </c>
      <c r="CM17" s="5" t="s">
        <v>31</v>
      </c>
    </row>
    <row r="18" spans="2:91" x14ac:dyDescent="0.15">
      <c r="B18" s="4" t="s">
        <v>56</v>
      </c>
      <c r="C18" s="4" t="s">
        <v>19</v>
      </c>
      <c r="D18" s="25">
        <v>0.25</v>
      </c>
      <c r="H18" s="1" t="str">
        <f t="shared" si="38"/>
        <v>0.2-01.690</v>
      </c>
      <c r="I18" s="21">
        <f t="shared" si="39"/>
        <v>0.2</v>
      </c>
      <c r="J18" s="29">
        <f t="shared" si="40"/>
        <v>1.6900000000000002</v>
      </c>
      <c r="K18" s="21">
        <f t="shared" si="33"/>
        <v>180.38128310456386</v>
      </c>
      <c r="L18" s="22">
        <f t="shared" si="34"/>
        <v>0.77361755555555545</v>
      </c>
      <c r="N18" s="21">
        <f t="shared" si="35"/>
        <v>192</v>
      </c>
      <c r="O18" s="21">
        <f t="shared" si="36"/>
        <v>0.246</v>
      </c>
      <c r="Q18" s="18">
        <f t="shared" si="41"/>
        <v>1.08</v>
      </c>
      <c r="R18" s="23">
        <f t="shared" si="42"/>
        <v>-1.4884000000000005E-2</v>
      </c>
      <c r="S18" s="18">
        <f t="shared" si="37"/>
        <v>13.94</v>
      </c>
    </row>
    <row r="19" spans="2:91" x14ac:dyDescent="0.15">
      <c r="B19" s="4" t="s">
        <v>57</v>
      </c>
      <c r="C19" s="4" t="s">
        <v>19</v>
      </c>
      <c r="D19" s="25">
        <v>-0.02</v>
      </c>
      <c r="H19" s="1" t="str">
        <f t="shared" si="38"/>
        <v>0.2-02.197</v>
      </c>
      <c r="I19" s="21">
        <f t="shared" si="39"/>
        <v>0.2</v>
      </c>
      <c r="J19" s="29">
        <f t="shared" si="40"/>
        <v>2.1970000000000005</v>
      </c>
      <c r="K19" s="21">
        <f t="shared" si="33"/>
        <v>190.52059243533569</v>
      </c>
      <c r="L19" s="22">
        <f t="shared" si="34"/>
        <v>0.7716718022222222</v>
      </c>
      <c r="N19" s="21">
        <f t="shared" si="35"/>
        <v>192</v>
      </c>
      <c r="O19" s="21">
        <f t="shared" si="36"/>
        <v>0.246</v>
      </c>
      <c r="Q19" s="18">
        <f t="shared" si="41"/>
        <v>1.08</v>
      </c>
      <c r="R19" s="23">
        <f t="shared" si="42"/>
        <v>-4.9907560000000038E-2</v>
      </c>
      <c r="S19" s="18">
        <f t="shared" si="37"/>
        <v>13.94</v>
      </c>
      <c r="U19" s="22"/>
      <c r="AG19" s="1" t="s">
        <v>78</v>
      </c>
      <c r="AT19" s="22"/>
      <c r="BR19" s="18" t="s">
        <v>1</v>
      </c>
    </row>
    <row r="20" spans="2:91" x14ac:dyDescent="0.15">
      <c r="B20" s="4" t="s">
        <v>58</v>
      </c>
      <c r="C20" s="4" t="s">
        <v>19</v>
      </c>
      <c r="D20" s="25">
        <v>0</v>
      </c>
      <c r="H20" s="1" t="str">
        <f t="shared" si="38"/>
        <v>0.2-02.856</v>
      </c>
      <c r="I20" s="21">
        <f t="shared" si="39"/>
        <v>0.2</v>
      </c>
      <c r="J20" s="29">
        <f t="shared" si="40"/>
        <v>2.856100000000001</v>
      </c>
      <c r="K20" s="21">
        <f t="shared" si="33"/>
        <v>191.8984929047692</v>
      </c>
      <c r="L20" s="22">
        <f t="shared" si="34"/>
        <v>0.76743437508888879</v>
      </c>
      <c r="N20" s="21">
        <f t="shared" si="35"/>
        <v>192</v>
      </c>
      <c r="O20" s="21">
        <f t="shared" si="36"/>
        <v>0.246</v>
      </c>
      <c r="Q20" s="18">
        <f t="shared" si="41"/>
        <v>1.08</v>
      </c>
      <c r="R20" s="23">
        <f t="shared" si="42"/>
        <v>-0.12618124840000014</v>
      </c>
      <c r="S20" s="18">
        <f t="shared" si="37"/>
        <v>13.94</v>
      </c>
      <c r="U20" s="22"/>
      <c r="AG20" s="18">
        <v>0</v>
      </c>
      <c r="AH20" s="18">
        <v>1</v>
      </c>
      <c r="AI20" s="18">
        <v>1.3</v>
      </c>
      <c r="AJ20" s="18">
        <v>1.6900000000000002</v>
      </c>
      <c r="AK20" s="18">
        <v>2.1970000000000005</v>
      </c>
      <c r="AL20" s="18">
        <v>2.856100000000001</v>
      </c>
      <c r="AM20" s="18">
        <v>3.7129300000000014</v>
      </c>
      <c r="AN20" s="18">
        <v>4.8268090000000017</v>
      </c>
      <c r="AO20" s="18">
        <v>6.2748517000000028</v>
      </c>
      <c r="AP20" s="18">
        <v>8.1573072100000044</v>
      </c>
      <c r="AQ20" s="18">
        <v>10.604499373000007</v>
      </c>
      <c r="AT20" s="22"/>
      <c r="BQ20" s="18" t="s">
        <v>15</v>
      </c>
      <c r="BR20" s="18">
        <v>0</v>
      </c>
      <c r="BS20" s="18" t="s">
        <v>16</v>
      </c>
      <c r="BT20" s="18">
        <v>1</v>
      </c>
      <c r="BU20" s="18" t="s">
        <v>16</v>
      </c>
      <c r="BV20" s="18">
        <v>1.3</v>
      </c>
      <c r="BW20" s="18" t="s">
        <v>16</v>
      </c>
      <c r="BX20" s="18">
        <v>1.6900000000000002</v>
      </c>
      <c r="BY20" s="18" t="s">
        <v>16</v>
      </c>
      <c r="BZ20" s="18">
        <v>2.1970000000000005</v>
      </c>
      <c r="CA20" s="18" t="s">
        <v>16</v>
      </c>
      <c r="CB20" s="18">
        <v>2.856100000000001</v>
      </c>
      <c r="CC20" s="18" t="s">
        <v>16</v>
      </c>
      <c r="CD20" s="18">
        <v>3.7129300000000014</v>
      </c>
      <c r="CE20" s="18" t="s">
        <v>16</v>
      </c>
      <c r="CF20" s="18">
        <v>4.8268090000000017</v>
      </c>
      <c r="CG20" s="18" t="s">
        <v>16</v>
      </c>
      <c r="CH20" s="18">
        <v>6.2748517000000028</v>
      </c>
      <c r="CI20" s="18" t="s">
        <v>16</v>
      </c>
      <c r="CJ20" s="18">
        <v>8.1573072100000044</v>
      </c>
      <c r="CK20" s="18" t="s">
        <v>16</v>
      </c>
      <c r="CL20" s="18">
        <v>10.604499373000007</v>
      </c>
      <c r="CM20" s="18" t="s">
        <v>17</v>
      </c>
    </row>
    <row r="21" spans="2:91" x14ac:dyDescent="0.15">
      <c r="B21" s="4" t="s">
        <v>59</v>
      </c>
      <c r="C21" s="4" t="s">
        <v>19</v>
      </c>
      <c r="D21" s="25">
        <v>0</v>
      </c>
      <c r="H21" s="1" t="str">
        <f t="shared" si="38"/>
        <v>0.2-03.713</v>
      </c>
      <c r="I21" s="21">
        <f t="shared" si="39"/>
        <v>0.2</v>
      </c>
      <c r="J21" s="29">
        <f t="shared" si="40"/>
        <v>3.7129300000000014</v>
      </c>
      <c r="K21" s="21">
        <f t="shared" si="33"/>
        <v>191.99688234873295</v>
      </c>
      <c r="L21" s="22">
        <f t="shared" si="34"/>
        <v>0.75903928803355547</v>
      </c>
      <c r="N21" s="21">
        <f t="shared" si="35"/>
        <v>192</v>
      </c>
      <c r="O21" s="21">
        <f t="shared" si="36"/>
        <v>0.246</v>
      </c>
      <c r="Q21" s="18">
        <f t="shared" si="41"/>
        <v>1.08</v>
      </c>
      <c r="R21" s="23">
        <f t="shared" si="42"/>
        <v>-0.27729281539600026</v>
      </c>
      <c r="S21" s="18">
        <f t="shared" si="37"/>
        <v>13.94</v>
      </c>
      <c r="U21" s="22"/>
      <c r="AG21" s="18">
        <v>0.1</v>
      </c>
      <c r="AH21" s="18">
        <v>0.9</v>
      </c>
      <c r="AI21" s="18">
        <v>0.9</v>
      </c>
      <c r="AJ21" s="18">
        <v>0.9</v>
      </c>
      <c r="AK21" s="18">
        <v>0.9</v>
      </c>
      <c r="AL21" s="18">
        <v>0.9</v>
      </c>
      <c r="AM21" s="18">
        <v>0.9</v>
      </c>
      <c r="AN21" s="18">
        <v>0.9</v>
      </c>
      <c r="AO21" s="18">
        <v>0.9</v>
      </c>
      <c r="AP21" s="18">
        <v>0.9</v>
      </c>
      <c r="AQ21" s="18">
        <v>0.9</v>
      </c>
      <c r="AT21" s="22"/>
      <c r="BR21" s="18">
        <v>0.1</v>
      </c>
      <c r="BS21" s="18" t="s">
        <v>16</v>
      </c>
      <c r="BT21" s="18">
        <v>0.8</v>
      </c>
      <c r="BU21" s="18" t="s">
        <v>16</v>
      </c>
      <c r="BV21" s="18">
        <v>0.8</v>
      </c>
      <c r="BW21" s="18" t="s">
        <v>16</v>
      </c>
      <c r="BX21" s="18">
        <v>0.8</v>
      </c>
      <c r="BY21" s="18" t="s">
        <v>16</v>
      </c>
      <c r="BZ21" s="18">
        <v>0.8</v>
      </c>
      <c r="CA21" s="18" t="s">
        <v>16</v>
      </c>
      <c r="CB21" s="18">
        <v>0.8</v>
      </c>
      <c r="CC21" s="18" t="s">
        <v>16</v>
      </c>
      <c r="CD21" s="18">
        <v>0.8</v>
      </c>
      <c r="CE21" s="18" t="s">
        <v>16</v>
      </c>
      <c r="CF21" s="18">
        <v>0.8</v>
      </c>
      <c r="CG21" s="18" t="s">
        <v>16</v>
      </c>
      <c r="CH21" s="18">
        <v>0.8</v>
      </c>
      <c r="CI21" s="18" t="s">
        <v>16</v>
      </c>
      <c r="CJ21" s="18">
        <v>0.8</v>
      </c>
      <c r="CK21" s="18" t="s">
        <v>16</v>
      </c>
      <c r="CL21" s="18">
        <v>0.8</v>
      </c>
      <c r="CM21" s="18" t="s">
        <v>17</v>
      </c>
    </row>
    <row r="22" spans="2:91" x14ac:dyDescent="0.15">
      <c r="B22" s="4" t="s">
        <v>60</v>
      </c>
      <c r="C22" s="4" t="s">
        <v>19</v>
      </c>
      <c r="D22" s="25">
        <v>0</v>
      </c>
      <c r="H22" s="1" t="str">
        <f t="shared" si="38"/>
        <v>0.2-04.827</v>
      </c>
      <c r="I22" s="21">
        <f t="shared" si="39"/>
        <v>0.2</v>
      </c>
      <c r="J22" s="29">
        <f t="shared" si="40"/>
        <v>4.8268090000000017</v>
      </c>
      <c r="K22" s="21">
        <f t="shared" si="33"/>
        <v>191.99996632109142</v>
      </c>
      <c r="L22" s="22">
        <f t="shared" si="34"/>
        <v>0.74324760515004218</v>
      </c>
      <c r="N22" s="21">
        <f t="shared" si="35"/>
        <v>192</v>
      </c>
      <c r="O22" s="21">
        <f t="shared" si="36"/>
        <v>0.246</v>
      </c>
      <c r="Q22" s="18">
        <f t="shared" si="41"/>
        <v>1.08</v>
      </c>
      <c r="R22" s="23">
        <f t="shared" si="42"/>
        <v>-0.56154310729924051</v>
      </c>
      <c r="S22" s="18">
        <f t="shared" si="37"/>
        <v>13.94</v>
      </c>
      <c r="U22" s="22"/>
      <c r="AG22" s="18">
        <v>0.2</v>
      </c>
      <c r="AH22" s="18">
        <v>0.9</v>
      </c>
      <c r="AI22" s="18">
        <v>0.9</v>
      </c>
      <c r="AJ22" s="18">
        <v>0.9</v>
      </c>
      <c r="AK22" s="18">
        <v>0.9</v>
      </c>
      <c r="AL22" s="18">
        <v>0.9</v>
      </c>
      <c r="AM22" s="18">
        <v>0.9</v>
      </c>
      <c r="AN22" s="18">
        <v>0.9</v>
      </c>
      <c r="AO22" s="18">
        <v>0.9</v>
      </c>
      <c r="AP22" s="18">
        <v>0.9</v>
      </c>
      <c r="AQ22" s="18">
        <v>0.9</v>
      </c>
      <c r="AT22" s="22"/>
      <c r="BR22" s="18">
        <v>0.2</v>
      </c>
      <c r="BS22" s="18" t="s">
        <v>16</v>
      </c>
      <c r="BT22" s="18">
        <v>0.8</v>
      </c>
      <c r="BU22" s="18" t="s">
        <v>16</v>
      </c>
      <c r="BV22" s="18">
        <v>0.8</v>
      </c>
      <c r="BW22" s="18" t="s">
        <v>16</v>
      </c>
      <c r="BX22" s="18">
        <v>0.8</v>
      </c>
      <c r="BY22" s="18" t="s">
        <v>16</v>
      </c>
      <c r="BZ22" s="18">
        <v>0.8</v>
      </c>
      <c r="CA22" s="18" t="s">
        <v>16</v>
      </c>
      <c r="CB22" s="18">
        <v>0.8</v>
      </c>
      <c r="CC22" s="18" t="s">
        <v>16</v>
      </c>
      <c r="CD22" s="18">
        <v>0.8</v>
      </c>
      <c r="CE22" s="18" t="s">
        <v>16</v>
      </c>
      <c r="CF22" s="18">
        <v>0.8</v>
      </c>
      <c r="CG22" s="18" t="s">
        <v>16</v>
      </c>
      <c r="CH22" s="18">
        <v>0.8</v>
      </c>
      <c r="CI22" s="18" t="s">
        <v>16</v>
      </c>
      <c r="CJ22" s="18">
        <v>0.8</v>
      </c>
      <c r="CK22" s="18" t="s">
        <v>16</v>
      </c>
      <c r="CL22" s="18">
        <v>0.8</v>
      </c>
      <c r="CM22" s="18" t="s">
        <v>17</v>
      </c>
    </row>
    <row r="23" spans="2:91" x14ac:dyDescent="0.15">
      <c r="H23" s="1" t="str">
        <f t="shared" si="38"/>
        <v>0.2-06.275</v>
      </c>
      <c r="I23" s="21">
        <f t="shared" si="39"/>
        <v>0.2</v>
      </c>
      <c r="J23" s="29">
        <f t="shared" si="40"/>
        <v>6.2748517000000028</v>
      </c>
      <c r="K23" s="21">
        <f t="shared" si="33"/>
        <v>191.99999990647072</v>
      </c>
      <c r="L23" s="22">
        <f t="shared" si="34"/>
        <v>0.71447447958890464</v>
      </c>
      <c r="N23" s="21">
        <f t="shared" si="35"/>
        <v>192</v>
      </c>
      <c r="O23" s="21">
        <f t="shared" si="36"/>
        <v>0.246</v>
      </c>
      <c r="Q23" s="18">
        <f t="shared" si="41"/>
        <v>1.08</v>
      </c>
      <c r="R23" s="23">
        <f t="shared" si="42"/>
        <v>-1.0794593673997168</v>
      </c>
      <c r="S23" s="18">
        <f t="shared" si="37"/>
        <v>13.94</v>
      </c>
      <c r="U23" s="22"/>
      <c r="AG23" s="18">
        <v>0.3</v>
      </c>
      <c r="AH23" s="18">
        <v>0.9</v>
      </c>
      <c r="AI23" s="18">
        <v>0.9</v>
      </c>
      <c r="AJ23" s="18">
        <v>0.9</v>
      </c>
      <c r="AK23" s="18">
        <v>0.9</v>
      </c>
      <c r="AL23" s="18">
        <v>0.9</v>
      </c>
      <c r="AM23" s="18">
        <v>0.9</v>
      </c>
      <c r="AN23" s="18">
        <v>0.9</v>
      </c>
      <c r="AO23" s="18">
        <v>0.9</v>
      </c>
      <c r="AP23" s="18">
        <v>0.9</v>
      </c>
      <c r="AQ23" s="18">
        <v>0.9</v>
      </c>
      <c r="AT23" s="22"/>
      <c r="BR23" s="18">
        <v>0.3</v>
      </c>
      <c r="BS23" s="18" t="s">
        <v>16</v>
      </c>
      <c r="BT23" s="18">
        <v>0.8</v>
      </c>
      <c r="BU23" s="18" t="s">
        <v>16</v>
      </c>
      <c r="BV23" s="18">
        <v>0.8</v>
      </c>
      <c r="BW23" s="18" t="s">
        <v>16</v>
      </c>
      <c r="BX23" s="18">
        <v>0.8</v>
      </c>
      <c r="BY23" s="18" t="s">
        <v>16</v>
      </c>
      <c r="BZ23" s="18">
        <v>0.8</v>
      </c>
      <c r="CA23" s="18" t="s">
        <v>16</v>
      </c>
      <c r="CB23" s="18">
        <v>0.8</v>
      </c>
      <c r="CC23" s="18" t="s">
        <v>16</v>
      </c>
      <c r="CD23" s="18">
        <v>0.8</v>
      </c>
      <c r="CE23" s="18" t="s">
        <v>16</v>
      </c>
      <c r="CF23" s="18">
        <v>0.8</v>
      </c>
      <c r="CG23" s="18" t="s">
        <v>16</v>
      </c>
      <c r="CH23" s="18">
        <v>0.8</v>
      </c>
      <c r="CI23" s="18" t="s">
        <v>16</v>
      </c>
      <c r="CJ23" s="18">
        <v>0.8</v>
      </c>
      <c r="CK23" s="18" t="s">
        <v>16</v>
      </c>
      <c r="CL23" s="18">
        <v>0.8</v>
      </c>
      <c r="CM23" s="18" t="s">
        <v>17</v>
      </c>
    </row>
    <row r="24" spans="2:91" x14ac:dyDescent="0.15">
      <c r="H24" s="1" t="str">
        <f t="shared" si="38"/>
        <v>0.2-08.157</v>
      </c>
      <c r="I24" s="21">
        <f t="shared" si="39"/>
        <v>0.2</v>
      </c>
      <c r="J24" s="29">
        <f t="shared" si="40"/>
        <v>8.1573072100000044</v>
      </c>
      <c r="K24" s="21">
        <f t="shared" si="33"/>
        <v>191.99999999995558</v>
      </c>
      <c r="L24" s="22">
        <f t="shared" si="34"/>
        <v>0.66313716145618207</v>
      </c>
      <c r="N24" s="21">
        <f t="shared" si="35"/>
        <v>192</v>
      </c>
      <c r="O24" s="21">
        <f t="shared" si="36"/>
        <v>0.246</v>
      </c>
      <c r="Q24" s="18">
        <f t="shared" si="41"/>
        <v>1.08</v>
      </c>
      <c r="R24" s="23">
        <f t="shared" si="42"/>
        <v>-2.0035310937887219</v>
      </c>
      <c r="S24" s="18">
        <f t="shared" si="37"/>
        <v>13.94</v>
      </c>
      <c r="U24" s="22"/>
      <c r="AG24" s="18">
        <v>0.4</v>
      </c>
      <c r="AH24" s="18">
        <v>0.9</v>
      </c>
      <c r="AI24" s="18">
        <v>0.9</v>
      </c>
      <c r="AJ24" s="18">
        <v>0.9</v>
      </c>
      <c r="AK24" s="18">
        <v>0.9</v>
      </c>
      <c r="AL24" s="18">
        <v>0.9</v>
      </c>
      <c r="AM24" s="18">
        <v>0.9</v>
      </c>
      <c r="AN24" s="18">
        <v>0.9</v>
      </c>
      <c r="AO24" s="18">
        <v>0.9</v>
      </c>
      <c r="AP24" s="18">
        <v>0.9</v>
      </c>
      <c r="AQ24" s="18">
        <v>0.9</v>
      </c>
      <c r="AT24" s="22"/>
      <c r="BR24" s="18">
        <v>0.4</v>
      </c>
      <c r="BS24" s="18" t="s">
        <v>16</v>
      </c>
      <c r="BT24" s="18">
        <v>0.8</v>
      </c>
      <c r="BU24" s="18" t="s">
        <v>16</v>
      </c>
      <c r="BV24" s="18">
        <v>0.8</v>
      </c>
      <c r="BW24" s="18" t="s">
        <v>16</v>
      </c>
      <c r="BX24" s="18">
        <v>0.8</v>
      </c>
      <c r="BY24" s="18" t="s">
        <v>16</v>
      </c>
      <c r="BZ24" s="18">
        <v>0.8</v>
      </c>
      <c r="CA24" s="18" t="s">
        <v>16</v>
      </c>
      <c r="CB24" s="18">
        <v>0.8</v>
      </c>
      <c r="CC24" s="18" t="s">
        <v>16</v>
      </c>
      <c r="CD24" s="18">
        <v>0.8</v>
      </c>
      <c r="CE24" s="18" t="s">
        <v>16</v>
      </c>
      <c r="CF24" s="18">
        <v>0.8</v>
      </c>
      <c r="CG24" s="18" t="s">
        <v>16</v>
      </c>
      <c r="CH24" s="18">
        <v>0.8</v>
      </c>
      <c r="CI24" s="18" t="s">
        <v>16</v>
      </c>
      <c r="CJ24" s="18">
        <v>0.8</v>
      </c>
      <c r="CK24" s="18" t="s">
        <v>16</v>
      </c>
      <c r="CL24" s="18">
        <v>0.8</v>
      </c>
      <c r="CM24" s="18" t="s">
        <v>17</v>
      </c>
    </row>
    <row r="25" spans="2:91" x14ac:dyDescent="0.15">
      <c r="B25" s="1" t="s">
        <v>73</v>
      </c>
      <c r="C25" s="1" t="s">
        <v>19</v>
      </c>
      <c r="D25" s="26">
        <v>0</v>
      </c>
      <c r="H25" s="1" t="str">
        <f t="shared" si="38"/>
        <v>0.2-10.604</v>
      </c>
      <c r="I25" s="21">
        <f t="shared" si="39"/>
        <v>0.2</v>
      </c>
      <c r="J25" s="29">
        <f t="shared" si="40"/>
        <v>10.604499373000007</v>
      </c>
      <c r="K25" s="21">
        <f t="shared" si="33"/>
        <v>192</v>
      </c>
      <c r="L25" s="22">
        <f t="shared" si="34"/>
        <v>0.57285313709716101</v>
      </c>
      <c r="N25" s="21">
        <f t="shared" si="35"/>
        <v>192</v>
      </c>
      <c r="O25" s="21">
        <f t="shared" si="36"/>
        <v>0.246</v>
      </c>
      <c r="Q25" s="18">
        <f t="shared" si="41"/>
        <v>1.08</v>
      </c>
      <c r="R25" s="23">
        <f t="shared" si="42"/>
        <v>-3.6286435322511004</v>
      </c>
      <c r="S25" s="18">
        <f t="shared" si="37"/>
        <v>13.94</v>
      </c>
      <c r="U25" s="22"/>
      <c r="AG25" s="18">
        <v>0.5</v>
      </c>
      <c r="AH25" s="18">
        <v>0.9</v>
      </c>
      <c r="AI25" s="18">
        <v>0.9</v>
      </c>
      <c r="AJ25" s="18">
        <v>0.9</v>
      </c>
      <c r="AK25" s="18">
        <v>0.9</v>
      </c>
      <c r="AL25" s="18">
        <v>0.9</v>
      </c>
      <c r="AM25" s="18">
        <v>0.9</v>
      </c>
      <c r="AN25" s="18">
        <v>0.9</v>
      </c>
      <c r="AO25" s="18">
        <v>0.9</v>
      </c>
      <c r="AP25" s="18">
        <v>0.9</v>
      </c>
      <c r="AQ25" s="18">
        <v>0.9</v>
      </c>
      <c r="AT25" s="22"/>
      <c r="BR25" s="18">
        <v>0.5</v>
      </c>
      <c r="BS25" s="18" t="s">
        <v>16</v>
      </c>
      <c r="BT25" s="18">
        <v>0.8</v>
      </c>
      <c r="BU25" s="18" t="s">
        <v>16</v>
      </c>
      <c r="BV25" s="18">
        <v>0.8</v>
      </c>
      <c r="BW25" s="18" t="s">
        <v>16</v>
      </c>
      <c r="BX25" s="18">
        <v>0.8</v>
      </c>
      <c r="BY25" s="18" t="s">
        <v>16</v>
      </c>
      <c r="BZ25" s="18">
        <v>0.8</v>
      </c>
      <c r="CA25" s="18" t="s">
        <v>16</v>
      </c>
      <c r="CB25" s="18">
        <v>0.8</v>
      </c>
      <c r="CC25" s="18" t="s">
        <v>16</v>
      </c>
      <c r="CD25" s="18">
        <v>0.8</v>
      </c>
      <c r="CE25" s="18" t="s">
        <v>16</v>
      </c>
      <c r="CF25" s="18">
        <v>0.8</v>
      </c>
      <c r="CG25" s="18" t="s">
        <v>16</v>
      </c>
      <c r="CH25" s="18">
        <v>0.8</v>
      </c>
      <c r="CI25" s="18" t="s">
        <v>16</v>
      </c>
      <c r="CJ25" s="18">
        <v>0.8</v>
      </c>
      <c r="CK25" s="18" t="s">
        <v>16</v>
      </c>
      <c r="CL25" s="18">
        <v>0.8</v>
      </c>
      <c r="CM25" s="18" t="s">
        <v>17</v>
      </c>
    </row>
    <row r="26" spans="2:91" x14ac:dyDescent="0.15">
      <c r="B26" s="1" t="s">
        <v>74</v>
      </c>
      <c r="C26" s="1" t="s">
        <v>19</v>
      </c>
      <c r="D26" s="26">
        <v>2</v>
      </c>
      <c r="J26" s="22"/>
      <c r="U26" s="22"/>
      <c r="AG26" s="18">
        <v>0.6</v>
      </c>
      <c r="AH26" s="18">
        <v>0.9</v>
      </c>
      <c r="AI26" s="18">
        <v>0.9</v>
      </c>
      <c r="AJ26" s="18">
        <v>0.9</v>
      </c>
      <c r="AK26" s="18">
        <v>0.9</v>
      </c>
      <c r="AL26" s="18">
        <v>0.9</v>
      </c>
      <c r="AM26" s="18">
        <v>0.9</v>
      </c>
      <c r="AN26" s="18">
        <v>0.9</v>
      </c>
      <c r="AO26" s="18">
        <v>0.9</v>
      </c>
      <c r="AP26" s="18">
        <v>0.9</v>
      </c>
      <c r="AQ26" s="18">
        <v>0.9</v>
      </c>
      <c r="AT26" s="22"/>
      <c r="BR26" s="18">
        <v>0.6</v>
      </c>
      <c r="BS26" s="18" t="s">
        <v>16</v>
      </c>
      <c r="BT26" s="18">
        <v>0.8</v>
      </c>
      <c r="BU26" s="18" t="s">
        <v>16</v>
      </c>
      <c r="BV26" s="18">
        <v>0.8</v>
      </c>
      <c r="BW26" s="18" t="s">
        <v>16</v>
      </c>
      <c r="BX26" s="18">
        <v>0.8</v>
      </c>
      <c r="BY26" s="18" t="s">
        <v>16</v>
      </c>
      <c r="BZ26" s="18">
        <v>0.8</v>
      </c>
      <c r="CA26" s="18" t="s">
        <v>16</v>
      </c>
      <c r="CB26" s="18">
        <v>0.8</v>
      </c>
      <c r="CC26" s="18" t="s">
        <v>16</v>
      </c>
      <c r="CD26" s="18">
        <v>0.8</v>
      </c>
      <c r="CE26" s="18" t="s">
        <v>16</v>
      </c>
      <c r="CF26" s="18">
        <v>0.8</v>
      </c>
      <c r="CG26" s="18" t="s">
        <v>16</v>
      </c>
      <c r="CH26" s="18">
        <v>0.8</v>
      </c>
      <c r="CI26" s="18" t="s">
        <v>16</v>
      </c>
      <c r="CJ26" s="18">
        <v>0.8</v>
      </c>
      <c r="CK26" s="18" t="s">
        <v>16</v>
      </c>
      <c r="CL26" s="18">
        <v>0.8</v>
      </c>
      <c r="CM26" s="18" t="s">
        <v>17</v>
      </c>
    </row>
    <row r="27" spans="2:91" x14ac:dyDescent="0.15">
      <c r="B27" s="1" t="s">
        <v>75</v>
      </c>
      <c r="C27" s="1" t="s">
        <v>19</v>
      </c>
      <c r="D27" s="26">
        <v>0</v>
      </c>
      <c r="H27" s="1" t="str">
        <f>TEXT(ROUND(I27,1),"0.0")&amp;"-"&amp;TEXT(ROUND(J27,3),"00.000")</f>
        <v>0.3-01.000</v>
      </c>
      <c r="I27" s="14">
        <f>I25+$D$6</f>
        <v>0.30000000000000004</v>
      </c>
      <c r="J27" s="29">
        <f>$D$8</f>
        <v>1</v>
      </c>
      <c r="K27" s="21">
        <f t="shared" ref="K27:K36" si="43">N27-N27*EXP(-(J27-1)/O27)</f>
        <v>0</v>
      </c>
      <c r="L27" s="22">
        <f t="shared" ref="L27:L36" si="44">$D$37*(R27+S27)</f>
        <v>0.80770577777777774</v>
      </c>
      <c r="N27" s="21">
        <f t="shared" ref="N27:N36" si="45">$D$12+($D$13*I27)+($D$14*I27^2)+($D$15*I27^3)+($D$16*I27^4)</f>
        <v>188</v>
      </c>
      <c r="O27" s="21">
        <f t="shared" ref="O27:O36" si="46">$D$18+($D$19*I27)+($D$20*I27^2)+($D$21*I27^3)+($D$22*I27^4)</f>
        <v>0.24399999999999999</v>
      </c>
      <c r="Q27" s="18">
        <f>($D$25)+$D$26*(I27-$D$27)^2 +1</f>
        <v>1.1800000000000002</v>
      </c>
      <c r="R27" s="23">
        <f>($D$29)+$D$30*(J27-$D$31-Q27)^2</f>
        <v>-1.2960000000000024E-3</v>
      </c>
      <c r="S27" s="18">
        <f t="shared" ref="S27:S36" si="47">($D$33)+$D$34*(I27-$D$35)^2</f>
        <v>14.540000000000001</v>
      </c>
      <c r="U27" s="22"/>
      <c r="AG27" s="18">
        <v>0.7</v>
      </c>
      <c r="AH27" s="18">
        <v>0.9</v>
      </c>
      <c r="AI27" s="18">
        <v>0.9</v>
      </c>
      <c r="AJ27" s="18">
        <v>0.9</v>
      </c>
      <c r="AK27" s="18">
        <v>0.9</v>
      </c>
      <c r="AL27" s="18">
        <v>0.9</v>
      </c>
      <c r="AM27" s="18">
        <v>0.9</v>
      </c>
      <c r="AN27" s="18">
        <v>0.9</v>
      </c>
      <c r="AO27" s="18">
        <v>0.9</v>
      </c>
      <c r="AP27" s="18">
        <v>0.9</v>
      </c>
      <c r="AQ27" s="18">
        <v>0.9</v>
      </c>
      <c r="AT27" s="22"/>
      <c r="BR27" s="18">
        <v>0.7</v>
      </c>
      <c r="BS27" s="18" t="s">
        <v>16</v>
      </c>
      <c r="BT27" s="18">
        <v>0.8</v>
      </c>
      <c r="BU27" s="18" t="s">
        <v>16</v>
      </c>
      <c r="BV27" s="18">
        <v>0.8</v>
      </c>
      <c r="BW27" s="18" t="s">
        <v>16</v>
      </c>
      <c r="BX27" s="18">
        <v>0.8</v>
      </c>
      <c r="BY27" s="18" t="s">
        <v>16</v>
      </c>
      <c r="BZ27" s="18">
        <v>0.8</v>
      </c>
      <c r="CA27" s="18" t="s">
        <v>16</v>
      </c>
      <c r="CB27" s="18">
        <v>0.8</v>
      </c>
      <c r="CC27" s="18" t="s">
        <v>16</v>
      </c>
      <c r="CD27" s="18">
        <v>0.8</v>
      </c>
      <c r="CE27" s="18" t="s">
        <v>16</v>
      </c>
      <c r="CF27" s="18">
        <v>0.8</v>
      </c>
      <c r="CG27" s="18" t="s">
        <v>16</v>
      </c>
      <c r="CH27" s="18">
        <v>0.8</v>
      </c>
      <c r="CI27" s="18" t="s">
        <v>16</v>
      </c>
      <c r="CJ27" s="18">
        <v>0.8</v>
      </c>
      <c r="CK27" s="18" t="s">
        <v>16</v>
      </c>
      <c r="CL27" s="18">
        <v>0.8</v>
      </c>
      <c r="CM27" s="18" t="s">
        <v>17</v>
      </c>
    </row>
    <row r="28" spans="2:91" x14ac:dyDescent="0.15">
      <c r="H28" s="1" t="str">
        <f t="shared" ref="H28:H36" si="48">TEXT(ROUND(I28,1),"0.0")&amp;"-"&amp;TEXT(ROUND(J28,3),"00.000")</f>
        <v>0.3-01.300</v>
      </c>
      <c r="I28" s="21">
        <f t="shared" ref="I28:I36" si="49">I27</f>
        <v>0.30000000000000004</v>
      </c>
      <c r="J28" s="29">
        <f t="shared" ref="J28:J36" si="50">J27*$D$9</f>
        <v>1.3</v>
      </c>
      <c r="K28" s="21">
        <f t="shared" si="43"/>
        <v>133.02196366516489</v>
      </c>
      <c r="L28" s="22">
        <f t="shared" si="44"/>
        <v>0.80774577777777778</v>
      </c>
      <c r="N28" s="21">
        <f t="shared" si="45"/>
        <v>188</v>
      </c>
      <c r="O28" s="21">
        <f t="shared" si="46"/>
        <v>0.24399999999999999</v>
      </c>
      <c r="Q28" s="18">
        <f t="shared" ref="Q28:Q36" si="51">($D$25)+$D$26*(I28-$D$27)^2 +1</f>
        <v>1.1800000000000002</v>
      </c>
      <c r="R28" s="23">
        <f t="shared" ref="R28:R36" si="52">($D$29)+$D$30*(J28-$D$31-Q28)^2</f>
        <v>-5.7599999999999893E-4</v>
      </c>
      <c r="S28" s="18">
        <f t="shared" si="47"/>
        <v>14.540000000000001</v>
      </c>
      <c r="U28" s="22"/>
      <c r="AG28" s="18">
        <v>0.8</v>
      </c>
      <c r="AH28" s="18">
        <v>0.9</v>
      </c>
      <c r="AI28" s="18">
        <v>0.9</v>
      </c>
      <c r="AJ28" s="18">
        <v>0.9</v>
      </c>
      <c r="AK28" s="18">
        <v>0.9</v>
      </c>
      <c r="AL28" s="18">
        <v>0.9</v>
      </c>
      <c r="AM28" s="18">
        <v>0.9</v>
      </c>
      <c r="AN28" s="18">
        <v>0.9</v>
      </c>
      <c r="AO28" s="18">
        <v>0.9</v>
      </c>
      <c r="AP28" s="18">
        <v>0.9</v>
      </c>
      <c r="AQ28" s="18">
        <v>0.9</v>
      </c>
      <c r="AT28" s="22"/>
      <c r="BR28" s="18">
        <v>0.8</v>
      </c>
      <c r="BS28" s="18" t="s">
        <v>16</v>
      </c>
      <c r="BT28" s="18">
        <v>0.8</v>
      </c>
      <c r="BU28" s="18" t="s">
        <v>16</v>
      </c>
      <c r="BV28" s="18">
        <v>0.8</v>
      </c>
      <c r="BW28" s="18" t="s">
        <v>16</v>
      </c>
      <c r="BX28" s="18">
        <v>0.8</v>
      </c>
      <c r="BY28" s="18" t="s">
        <v>16</v>
      </c>
      <c r="BZ28" s="18">
        <v>0.8</v>
      </c>
      <c r="CA28" s="18" t="s">
        <v>16</v>
      </c>
      <c r="CB28" s="18">
        <v>0.8</v>
      </c>
      <c r="CC28" s="18" t="s">
        <v>16</v>
      </c>
      <c r="CD28" s="18">
        <v>0.8</v>
      </c>
      <c r="CE28" s="18" t="s">
        <v>16</v>
      </c>
      <c r="CF28" s="18">
        <v>0.8</v>
      </c>
      <c r="CG28" s="18" t="s">
        <v>16</v>
      </c>
      <c r="CH28" s="18">
        <v>0.8</v>
      </c>
      <c r="CI28" s="18" t="s">
        <v>16</v>
      </c>
      <c r="CJ28" s="18">
        <v>0.8</v>
      </c>
      <c r="CK28" s="18" t="s">
        <v>16</v>
      </c>
      <c r="CL28" s="18">
        <v>0.8</v>
      </c>
      <c r="CM28" s="18" t="s">
        <v>17</v>
      </c>
    </row>
    <row r="29" spans="2:91" x14ac:dyDescent="0.15">
      <c r="B29" s="1" t="s">
        <v>65</v>
      </c>
      <c r="C29" s="1" t="s">
        <v>19</v>
      </c>
      <c r="D29" s="26">
        <v>0</v>
      </c>
      <c r="H29" s="1" t="str">
        <f t="shared" si="48"/>
        <v>0.3-01.690</v>
      </c>
      <c r="I29" s="21">
        <f t="shared" si="49"/>
        <v>0.30000000000000004</v>
      </c>
      <c r="J29" s="29">
        <f t="shared" si="50"/>
        <v>1.6900000000000002</v>
      </c>
      <c r="K29" s="21">
        <f t="shared" si="43"/>
        <v>176.88191445956164</v>
      </c>
      <c r="L29" s="22">
        <f t="shared" si="44"/>
        <v>0.80719977777777785</v>
      </c>
      <c r="N29" s="21">
        <f t="shared" si="45"/>
        <v>188</v>
      </c>
      <c r="O29" s="21">
        <f t="shared" si="46"/>
        <v>0.24399999999999999</v>
      </c>
      <c r="Q29" s="18">
        <f t="shared" si="51"/>
        <v>1.1800000000000002</v>
      </c>
      <c r="R29" s="23">
        <f t="shared" si="52"/>
        <v>-1.0404E-2</v>
      </c>
      <c r="S29" s="18">
        <f t="shared" si="47"/>
        <v>14.540000000000001</v>
      </c>
      <c r="AG29" s="18">
        <v>0.9</v>
      </c>
      <c r="AH29" s="18">
        <v>0.9</v>
      </c>
      <c r="AI29" s="18">
        <v>0.9</v>
      </c>
      <c r="AJ29" s="18">
        <v>0.9</v>
      </c>
      <c r="AK29" s="18">
        <v>0.9</v>
      </c>
      <c r="AL29" s="18">
        <v>0.9</v>
      </c>
      <c r="AM29" s="18">
        <v>0.9</v>
      </c>
      <c r="AN29" s="18">
        <v>0.9</v>
      </c>
      <c r="AO29" s="18">
        <v>0.9</v>
      </c>
      <c r="AP29" s="18">
        <v>0.9</v>
      </c>
      <c r="AQ29" s="18">
        <v>0.9</v>
      </c>
      <c r="BR29" s="18">
        <v>0.9</v>
      </c>
      <c r="BS29" s="18" t="s">
        <v>16</v>
      </c>
      <c r="BT29" s="18">
        <v>0.8</v>
      </c>
      <c r="BU29" s="18" t="s">
        <v>16</v>
      </c>
      <c r="BV29" s="18">
        <v>0.8</v>
      </c>
      <c r="BW29" s="18" t="s">
        <v>16</v>
      </c>
      <c r="BX29" s="18">
        <v>0.8</v>
      </c>
      <c r="BY29" s="18" t="s">
        <v>16</v>
      </c>
      <c r="BZ29" s="18">
        <v>0.8</v>
      </c>
      <c r="CA29" s="18" t="s">
        <v>16</v>
      </c>
      <c r="CB29" s="18">
        <v>0.8</v>
      </c>
      <c r="CC29" s="18" t="s">
        <v>16</v>
      </c>
      <c r="CD29" s="18">
        <v>0.8</v>
      </c>
      <c r="CE29" s="18" t="s">
        <v>16</v>
      </c>
      <c r="CF29" s="18">
        <v>0.8</v>
      </c>
      <c r="CG29" s="18" t="s">
        <v>16</v>
      </c>
      <c r="CH29" s="18">
        <v>0.8</v>
      </c>
      <c r="CI29" s="18" t="s">
        <v>16</v>
      </c>
      <c r="CJ29" s="18">
        <v>0.8</v>
      </c>
      <c r="CK29" s="18" t="s">
        <v>16</v>
      </c>
      <c r="CL29" s="18">
        <v>0.8</v>
      </c>
      <c r="CM29" s="18" t="s">
        <v>17</v>
      </c>
    </row>
    <row r="30" spans="2:91" x14ac:dyDescent="0.15">
      <c r="B30" s="1" t="s">
        <v>66</v>
      </c>
      <c r="C30" s="1" t="s">
        <v>19</v>
      </c>
      <c r="D30" s="26">
        <v>-0.04</v>
      </c>
      <c r="H30" s="1" t="str">
        <f t="shared" si="48"/>
        <v>0.3-02.197</v>
      </c>
      <c r="I30" s="21">
        <f t="shared" si="49"/>
        <v>0.30000000000000004</v>
      </c>
      <c r="J30" s="29">
        <f t="shared" si="50"/>
        <v>2.1970000000000005</v>
      </c>
      <c r="K30" s="21">
        <f t="shared" si="43"/>
        <v>186.60805192619989</v>
      </c>
      <c r="L30" s="22">
        <f t="shared" si="44"/>
        <v>0.80547935777777779</v>
      </c>
      <c r="N30" s="21">
        <f t="shared" si="45"/>
        <v>188</v>
      </c>
      <c r="O30" s="21">
        <f t="shared" si="46"/>
        <v>0.24399999999999999</v>
      </c>
      <c r="Q30" s="18">
        <f t="shared" si="51"/>
        <v>1.1800000000000002</v>
      </c>
      <c r="R30" s="23">
        <f t="shared" si="52"/>
        <v>-4.1371560000000029E-2</v>
      </c>
      <c r="S30" s="18">
        <f t="shared" si="47"/>
        <v>14.540000000000001</v>
      </c>
      <c r="AG30" s="18">
        <v>1</v>
      </c>
      <c r="AH30" s="18">
        <v>0.9</v>
      </c>
      <c r="AI30" s="18">
        <v>0.9</v>
      </c>
      <c r="AJ30" s="18">
        <v>0.9</v>
      </c>
      <c r="AK30" s="18">
        <v>0.9</v>
      </c>
      <c r="AL30" s="18">
        <v>0.9</v>
      </c>
      <c r="AM30" s="18">
        <v>0.9</v>
      </c>
      <c r="AN30" s="18">
        <v>0.9</v>
      </c>
      <c r="AO30" s="18">
        <v>0.9</v>
      </c>
      <c r="AP30" s="18">
        <v>0.9</v>
      </c>
      <c r="AQ30" s="18">
        <v>0.9</v>
      </c>
      <c r="BR30" s="18">
        <v>1</v>
      </c>
      <c r="BS30" s="18" t="s">
        <v>16</v>
      </c>
      <c r="BT30" s="18">
        <v>0.8</v>
      </c>
      <c r="BU30" s="18" t="s">
        <v>16</v>
      </c>
      <c r="BV30" s="18">
        <v>0.8</v>
      </c>
      <c r="BW30" s="18" t="s">
        <v>16</v>
      </c>
      <c r="BX30" s="18">
        <v>0.8</v>
      </c>
      <c r="BY30" s="18" t="s">
        <v>16</v>
      </c>
      <c r="BZ30" s="18">
        <v>0.8</v>
      </c>
      <c r="CA30" s="18" t="s">
        <v>16</v>
      </c>
      <c r="CB30" s="18">
        <v>0.8</v>
      </c>
      <c r="CC30" s="18" t="s">
        <v>16</v>
      </c>
      <c r="CD30" s="18">
        <v>0.8</v>
      </c>
      <c r="CE30" s="18" t="s">
        <v>16</v>
      </c>
      <c r="CF30" s="18">
        <v>0.8</v>
      </c>
      <c r="CG30" s="18" t="s">
        <v>16</v>
      </c>
      <c r="CH30" s="18">
        <v>0.8</v>
      </c>
      <c r="CI30" s="18" t="s">
        <v>16</v>
      </c>
      <c r="CJ30" s="18">
        <v>0.8</v>
      </c>
      <c r="CK30" s="18" t="s">
        <v>16</v>
      </c>
      <c r="CL30" s="18">
        <v>0.8</v>
      </c>
      <c r="CM30" s="18" t="s">
        <v>17</v>
      </c>
    </row>
    <row r="31" spans="2:91" x14ac:dyDescent="0.15">
      <c r="B31" s="1" t="s">
        <v>67</v>
      </c>
      <c r="C31" s="1" t="s">
        <v>19</v>
      </c>
      <c r="D31" s="26">
        <v>0</v>
      </c>
      <c r="H31" s="1" t="str">
        <f t="shared" si="48"/>
        <v>0.3-02.856</v>
      </c>
      <c r="I31" s="21">
        <f t="shared" si="49"/>
        <v>0.30000000000000004</v>
      </c>
      <c r="J31" s="29">
        <f t="shared" si="50"/>
        <v>2.856100000000001</v>
      </c>
      <c r="K31" s="21">
        <f t="shared" si="43"/>
        <v>187.90656836160721</v>
      </c>
      <c r="L31" s="22">
        <f t="shared" si="44"/>
        <v>0.80153486397777773</v>
      </c>
      <c r="N31" s="21">
        <f t="shared" si="45"/>
        <v>188</v>
      </c>
      <c r="O31" s="21">
        <f t="shared" si="46"/>
        <v>0.24399999999999999</v>
      </c>
      <c r="Q31" s="18">
        <f t="shared" si="51"/>
        <v>1.1800000000000002</v>
      </c>
      <c r="R31" s="23">
        <f t="shared" si="52"/>
        <v>-0.11237244840000012</v>
      </c>
      <c r="S31" s="18">
        <f t="shared" si="47"/>
        <v>14.540000000000001</v>
      </c>
      <c r="AG31" s="18">
        <v>1.1000000000000001</v>
      </c>
      <c r="AH31" s="18">
        <v>0.9</v>
      </c>
      <c r="AI31" s="18">
        <v>0.9</v>
      </c>
      <c r="AJ31" s="18">
        <v>0.9</v>
      </c>
      <c r="AK31" s="18">
        <v>0.9</v>
      </c>
      <c r="AL31" s="18">
        <v>0.9</v>
      </c>
      <c r="AM31" s="18">
        <v>0.9</v>
      </c>
      <c r="AN31" s="18">
        <v>0.9</v>
      </c>
      <c r="AO31" s="18">
        <v>0.9</v>
      </c>
      <c r="AP31" s="18">
        <v>0.9</v>
      </c>
      <c r="AQ31" s="18">
        <v>0.9</v>
      </c>
      <c r="BR31" s="18">
        <v>1.1000000000000001</v>
      </c>
      <c r="BS31" s="18" t="s">
        <v>16</v>
      </c>
      <c r="BT31" s="18">
        <v>0.8</v>
      </c>
      <c r="BU31" s="18" t="s">
        <v>16</v>
      </c>
      <c r="BV31" s="18">
        <v>0.8</v>
      </c>
      <c r="BW31" s="18" t="s">
        <v>16</v>
      </c>
      <c r="BX31" s="18">
        <v>0.8</v>
      </c>
      <c r="BY31" s="18" t="s">
        <v>16</v>
      </c>
      <c r="BZ31" s="18">
        <v>0.8</v>
      </c>
      <c r="CA31" s="18" t="s">
        <v>16</v>
      </c>
      <c r="CB31" s="18">
        <v>0.8</v>
      </c>
      <c r="CC31" s="18" t="s">
        <v>16</v>
      </c>
      <c r="CD31" s="18">
        <v>0.8</v>
      </c>
      <c r="CE31" s="18" t="s">
        <v>16</v>
      </c>
      <c r="CF31" s="18">
        <v>0.8</v>
      </c>
      <c r="CG31" s="18" t="s">
        <v>16</v>
      </c>
      <c r="CH31" s="18">
        <v>0.8</v>
      </c>
      <c r="CI31" s="18" t="s">
        <v>16</v>
      </c>
      <c r="CJ31" s="18">
        <v>0.8</v>
      </c>
      <c r="CK31" s="18" t="s">
        <v>16</v>
      </c>
      <c r="CL31" s="18">
        <v>0.8</v>
      </c>
      <c r="CM31" s="18" t="s">
        <v>17</v>
      </c>
    </row>
    <row r="32" spans="2:91" x14ac:dyDescent="0.15">
      <c r="B32" s="1"/>
      <c r="C32" s="1"/>
      <c r="H32" s="1" t="str">
        <f t="shared" si="48"/>
        <v>0.3-03.713</v>
      </c>
      <c r="I32" s="21">
        <f t="shared" si="49"/>
        <v>0.30000000000000004</v>
      </c>
      <c r="J32" s="29">
        <f t="shared" si="50"/>
        <v>3.7129300000000014</v>
      </c>
      <c r="K32" s="21">
        <f t="shared" si="43"/>
        <v>187.99721114346414</v>
      </c>
      <c r="L32" s="22">
        <f t="shared" si="44"/>
        <v>0.7935205902557777</v>
      </c>
      <c r="N32" s="21">
        <f t="shared" si="45"/>
        <v>188</v>
      </c>
      <c r="O32" s="21">
        <f t="shared" si="46"/>
        <v>0.24399999999999999</v>
      </c>
      <c r="Q32" s="18">
        <f t="shared" si="51"/>
        <v>1.1800000000000002</v>
      </c>
      <c r="R32" s="23">
        <f t="shared" si="52"/>
        <v>-0.25662937539600028</v>
      </c>
      <c r="S32" s="18">
        <f t="shared" si="47"/>
        <v>14.540000000000001</v>
      </c>
      <c r="AG32" s="18">
        <v>1.2</v>
      </c>
      <c r="AH32" s="18">
        <v>0.9</v>
      </c>
      <c r="AI32" s="18">
        <v>0.9</v>
      </c>
      <c r="AJ32" s="18">
        <v>0.9</v>
      </c>
      <c r="AK32" s="18">
        <v>0.9</v>
      </c>
      <c r="AL32" s="18">
        <v>0.9</v>
      </c>
      <c r="AM32" s="18">
        <v>0.9</v>
      </c>
      <c r="AN32" s="18">
        <v>0.9</v>
      </c>
      <c r="AO32" s="18">
        <v>0.9</v>
      </c>
      <c r="AP32" s="18">
        <v>0.9</v>
      </c>
      <c r="AQ32" s="18">
        <v>0.9</v>
      </c>
      <c r="BR32" s="18">
        <v>1.2</v>
      </c>
      <c r="BS32" s="18" t="s">
        <v>16</v>
      </c>
      <c r="BT32" s="18">
        <v>0.8</v>
      </c>
      <c r="BU32" s="18" t="s">
        <v>16</v>
      </c>
      <c r="BV32" s="18">
        <v>0.8</v>
      </c>
      <c r="BW32" s="18" t="s">
        <v>16</v>
      </c>
      <c r="BX32" s="18">
        <v>0.8</v>
      </c>
      <c r="BY32" s="18" t="s">
        <v>16</v>
      </c>
      <c r="BZ32" s="18">
        <v>0.8</v>
      </c>
      <c r="CA32" s="18" t="s">
        <v>16</v>
      </c>
      <c r="CB32" s="18">
        <v>0.8</v>
      </c>
      <c r="CC32" s="18" t="s">
        <v>16</v>
      </c>
      <c r="CD32" s="18">
        <v>0.8</v>
      </c>
      <c r="CE32" s="18" t="s">
        <v>16</v>
      </c>
      <c r="CF32" s="18">
        <v>0.8</v>
      </c>
      <c r="CG32" s="18" t="s">
        <v>16</v>
      </c>
      <c r="CH32" s="18">
        <v>0.8</v>
      </c>
      <c r="CI32" s="18" t="s">
        <v>16</v>
      </c>
      <c r="CJ32" s="18">
        <v>0.8</v>
      </c>
      <c r="CK32" s="18" t="s">
        <v>16</v>
      </c>
      <c r="CL32" s="18">
        <v>0.8</v>
      </c>
      <c r="CM32" s="18" t="s">
        <v>17</v>
      </c>
    </row>
    <row r="33" spans="2:91" x14ac:dyDescent="0.15">
      <c r="B33" s="1" t="s">
        <v>68</v>
      </c>
      <c r="C33" s="1" t="s">
        <v>19</v>
      </c>
      <c r="D33" s="26">
        <v>16.5</v>
      </c>
      <c r="H33" s="1" t="str">
        <f t="shared" si="48"/>
        <v>0.3-04.827</v>
      </c>
      <c r="I33" s="21">
        <f t="shared" si="49"/>
        <v>0.30000000000000004</v>
      </c>
      <c r="J33" s="29">
        <f t="shared" si="50"/>
        <v>4.8268090000000017</v>
      </c>
      <c r="K33" s="21">
        <f t="shared" si="43"/>
        <v>187.99997097060091</v>
      </c>
      <c r="L33" s="22">
        <f t="shared" si="44"/>
        <v>0.77822396470559774</v>
      </c>
      <c r="N33" s="21">
        <f t="shared" si="45"/>
        <v>188</v>
      </c>
      <c r="O33" s="21">
        <f t="shared" si="46"/>
        <v>0.24399999999999999</v>
      </c>
      <c r="Q33" s="18">
        <f t="shared" si="51"/>
        <v>1.1800000000000002</v>
      </c>
      <c r="R33" s="23">
        <f t="shared" si="52"/>
        <v>-0.53196863529924043</v>
      </c>
      <c r="S33" s="18">
        <f t="shared" si="47"/>
        <v>14.540000000000001</v>
      </c>
      <c r="AG33" s="18">
        <v>1.3</v>
      </c>
      <c r="AH33" s="18">
        <v>0.9</v>
      </c>
      <c r="AI33" s="18">
        <v>0.9</v>
      </c>
      <c r="AJ33" s="18">
        <v>0.9</v>
      </c>
      <c r="AK33" s="18">
        <v>0.9</v>
      </c>
      <c r="AL33" s="18">
        <v>0.9</v>
      </c>
      <c r="AM33" s="18">
        <v>0.9</v>
      </c>
      <c r="AN33" s="18">
        <v>0.9</v>
      </c>
      <c r="AO33" s="18">
        <v>0.9</v>
      </c>
      <c r="AP33" s="18">
        <v>0.9</v>
      </c>
      <c r="AQ33" s="18">
        <v>0.9</v>
      </c>
      <c r="BR33" s="18">
        <v>1.3</v>
      </c>
      <c r="BS33" s="18" t="s">
        <v>16</v>
      </c>
      <c r="BT33" s="18">
        <v>0.8</v>
      </c>
      <c r="BU33" s="18" t="s">
        <v>16</v>
      </c>
      <c r="BV33" s="18">
        <v>0.8</v>
      </c>
      <c r="BW33" s="18" t="s">
        <v>16</v>
      </c>
      <c r="BX33" s="18">
        <v>0.8</v>
      </c>
      <c r="BY33" s="18" t="s">
        <v>16</v>
      </c>
      <c r="BZ33" s="18">
        <v>0.8</v>
      </c>
      <c r="CA33" s="18" t="s">
        <v>16</v>
      </c>
      <c r="CB33" s="18">
        <v>0.8</v>
      </c>
      <c r="CC33" s="18" t="s">
        <v>16</v>
      </c>
      <c r="CD33" s="18">
        <v>0.8</v>
      </c>
      <c r="CE33" s="18" t="s">
        <v>16</v>
      </c>
      <c r="CF33" s="18">
        <v>0.8</v>
      </c>
      <c r="CG33" s="18" t="s">
        <v>16</v>
      </c>
      <c r="CH33" s="18">
        <v>0.8</v>
      </c>
      <c r="CI33" s="18" t="s">
        <v>16</v>
      </c>
      <c r="CJ33" s="18">
        <v>0.8</v>
      </c>
      <c r="CK33" s="18" t="s">
        <v>16</v>
      </c>
      <c r="CL33" s="18">
        <v>0.8</v>
      </c>
      <c r="CM33" s="18" t="s">
        <v>17</v>
      </c>
    </row>
    <row r="34" spans="2:91" x14ac:dyDescent="0.15">
      <c r="B34" s="1" t="s">
        <v>69</v>
      </c>
      <c r="C34" s="1" t="s">
        <v>19</v>
      </c>
      <c r="D34" s="26">
        <v>-4</v>
      </c>
      <c r="H34" s="1" t="str">
        <f t="shared" si="48"/>
        <v>0.3-06.275</v>
      </c>
      <c r="I34" s="21">
        <f t="shared" si="49"/>
        <v>0.30000000000000004</v>
      </c>
      <c r="J34" s="29">
        <f t="shared" si="50"/>
        <v>6.2748517000000028</v>
      </c>
      <c r="K34" s="21">
        <f t="shared" si="43"/>
        <v>187.99999992318016</v>
      </c>
      <c r="L34" s="22">
        <f t="shared" si="44"/>
        <v>0.7500944136777935</v>
      </c>
      <c r="N34" s="21">
        <f t="shared" si="45"/>
        <v>188</v>
      </c>
      <c r="O34" s="21">
        <f t="shared" si="46"/>
        <v>0.24399999999999999</v>
      </c>
      <c r="Q34" s="18">
        <f t="shared" si="51"/>
        <v>1.1800000000000002</v>
      </c>
      <c r="R34" s="23">
        <f t="shared" si="52"/>
        <v>-1.0383005537997168</v>
      </c>
      <c r="S34" s="18">
        <f t="shared" si="47"/>
        <v>14.540000000000001</v>
      </c>
      <c r="AG34" s="18">
        <v>1.4</v>
      </c>
      <c r="AH34" s="18">
        <v>0.9</v>
      </c>
      <c r="AI34" s="18">
        <v>0.9</v>
      </c>
      <c r="AJ34" s="18">
        <v>0.9</v>
      </c>
      <c r="AK34" s="18">
        <v>0.9</v>
      </c>
      <c r="AL34" s="18">
        <v>0.9</v>
      </c>
      <c r="AM34" s="18">
        <v>0.9</v>
      </c>
      <c r="AN34" s="18">
        <v>0.9</v>
      </c>
      <c r="AO34" s="18">
        <v>0.9</v>
      </c>
      <c r="AP34" s="18">
        <v>0.9</v>
      </c>
      <c r="AQ34" s="18">
        <v>0.9</v>
      </c>
      <c r="BR34" s="18">
        <v>1.4</v>
      </c>
      <c r="BS34" s="18" t="s">
        <v>16</v>
      </c>
      <c r="BT34" s="18">
        <v>0.8</v>
      </c>
      <c r="BU34" s="18" t="s">
        <v>16</v>
      </c>
      <c r="BV34" s="18">
        <v>0.8</v>
      </c>
      <c r="BW34" s="18" t="s">
        <v>16</v>
      </c>
      <c r="BX34" s="18">
        <v>0.8</v>
      </c>
      <c r="BY34" s="18" t="s">
        <v>16</v>
      </c>
      <c r="BZ34" s="18">
        <v>0.8</v>
      </c>
      <c r="CA34" s="18" t="s">
        <v>16</v>
      </c>
      <c r="CB34" s="18">
        <v>0.8</v>
      </c>
      <c r="CC34" s="18" t="s">
        <v>16</v>
      </c>
      <c r="CD34" s="18">
        <v>0.8</v>
      </c>
      <c r="CE34" s="18" t="s">
        <v>16</v>
      </c>
      <c r="CF34" s="18">
        <v>0.8</v>
      </c>
      <c r="CG34" s="18" t="s">
        <v>16</v>
      </c>
      <c r="CH34" s="18">
        <v>0.8</v>
      </c>
      <c r="CI34" s="18" t="s">
        <v>16</v>
      </c>
      <c r="CJ34" s="18">
        <v>0.8</v>
      </c>
      <c r="CK34" s="18" t="s">
        <v>16</v>
      </c>
      <c r="CL34" s="18">
        <v>0.8</v>
      </c>
      <c r="CM34" s="18" t="s">
        <v>17</v>
      </c>
    </row>
    <row r="35" spans="2:91" x14ac:dyDescent="0.15">
      <c r="B35" s="1" t="s">
        <v>70</v>
      </c>
      <c r="C35" s="1" t="s">
        <v>19</v>
      </c>
      <c r="D35" s="26">
        <v>1</v>
      </c>
      <c r="H35" s="1" t="str">
        <f t="shared" si="48"/>
        <v>0.3-08.157</v>
      </c>
      <c r="I35" s="21">
        <f t="shared" si="49"/>
        <v>0.30000000000000004</v>
      </c>
      <c r="J35" s="29">
        <f t="shared" si="50"/>
        <v>8.1573072100000044</v>
      </c>
      <c r="K35" s="21">
        <f t="shared" si="43"/>
        <v>187.99999999996572</v>
      </c>
      <c r="L35" s="22">
        <f t="shared" si="44"/>
        <v>0.69959374243840433</v>
      </c>
      <c r="N35" s="21">
        <f t="shared" si="45"/>
        <v>188</v>
      </c>
      <c r="O35" s="21">
        <f t="shared" si="46"/>
        <v>0.24399999999999999</v>
      </c>
      <c r="Q35" s="18">
        <f t="shared" si="51"/>
        <v>1.1800000000000002</v>
      </c>
      <c r="R35" s="23">
        <f t="shared" si="52"/>
        <v>-1.9473126361087219</v>
      </c>
      <c r="S35" s="18">
        <f t="shared" si="47"/>
        <v>14.540000000000001</v>
      </c>
      <c r="AG35" s="18">
        <v>1.5</v>
      </c>
      <c r="AH35" s="18">
        <v>0.9</v>
      </c>
      <c r="AI35" s="18">
        <v>0.9</v>
      </c>
      <c r="AJ35" s="18">
        <v>0.9</v>
      </c>
      <c r="AK35" s="18">
        <v>0.9</v>
      </c>
      <c r="AL35" s="18">
        <v>0.9</v>
      </c>
      <c r="AM35" s="18">
        <v>0.9</v>
      </c>
      <c r="AN35" s="18">
        <v>0.9</v>
      </c>
      <c r="AO35" s="18">
        <v>0.9</v>
      </c>
      <c r="AP35" s="18">
        <v>0.9</v>
      </c>
      <c r="AQ35" s="18">
        <v>0.9</v>
      </c>
      <c r="BR35" s="18">
        <v>1.5</v>
      </c>
      <c r="BS35" s="18" t="s">
        <v>16</v>
      </c>
      <c r="BT35" s="18">
        <v>0.8</v>
      </c>
      <c r="BU35" s="18" t="s">
        <v>16</v>
      </c>
      <c r="BV35" s="18">
        <v>0.8</v>
      </c>
      <c r="BW35" s="18" t="s">
        <v>16</v>
      </c>
      <c r="BX35" s="18">
        <v>0.8</v>
      </c>
      <c r="BY35" s="18" t="s">
        <v>16</v>
      </c>
      <c r="BZ35" s="18">
        <v>0.8</v>
      </c>
      <c r="CA35" s="18" t="s">
        <v>16</v>
      </c>
      <c r="CB35" s="18">
        <v>0.8</v>
      </c>
      <c r="CC35" s="18" t="s">
        <v>16</v>
      </c>
      <c r="CD35" s="18">
        <v>0.8</v>
      </c>
      <c r="CE35" s="18" t="s">
        <v>16</v>
      </c>
      <c r="CF35" s="18">
        <v>0.8</v>
      </c>
      <c r="CG35" s="18" t="s">
        <v>16</v>
      </c>
      <c r="CH35" s="18">
        <v>0.8</v>
      </c>
      <c r="CI35" s="18" t="s">
        <v>16</v>
      </c>
      <c r="CJ35" s="18">
        <v>0.8</v>
      </c>
      <c r="CK35" s="18" t="s">
        <v>16</v>
      </c>
      <c r="CL35" s="18">
        <v>0.8</v>
      </c>
      <c r="CM35" s="18" t="s">
        <v>31</v>
      </c>
    </row>
    <row r="36" spans="2:91" x14ac:dyDescent="0.15">
      <c r="H36" s="1" t="str">
        <f t="shared" si="48"/>
        <v>0.3-10.604</v>
      </c>
      <c r="I36" s="21">
        <f t="shared" si="49"/>
        <v>0.30000000000000004</v>
      </c>
      <c r="J36" s="29">
        <f t="shared" si="50"/>
        <v>10.604499373000007</v>
      </c>
      <c r="K36" s="21">
        <f t="shared" si="43"/>
        <v>188</v>
      </c>
      <c r="L36" s="22">
        <f t="shared" si="44"/>
        <v>0.61039735904071657</v>
      </c>
      <c r="N36" s="21">
        <f t="shared" si="45"/>
        <v>188</v>
      </c>
      <c r="O36" s="21">
        <f t="shared" si="46"/>
        <v>0.24399999999999999</v>
      </c>
      <c r="Q36" s="18">
        <f t="shared" si="51"/>
        <v>1.1800000000000002</v>
      </c>
      <c r="R36" s="23">
        <f t="shared" si="52"/>
        <v>-3.5528475372671013</v>
      </c>
      <c r="S36" s="18">
        <f t="shared" si="47"/>
        <v>14.540000000000001</v>
      </c>
    </row>
    <row r="37" spans="2:91" x14ac:dyDescent="0.15">
      <c r="B37" s="1" t="s">
        <v>72</v>
      </c>
      <c r="C37" s="1" t="s">
        <v>19</v>
      </c>
      <c r="D37" s="27">
        <f>1/18</f>
        <v>5.5555555555555552E-2</v>
      </c>
      <c r="J37" s="22"/>
    </row>
    <row r="38" spans="2:91" x14ac:dyDescent="0.15">
      <c r="B38" s="1"/>
      <c r="C38" s="1"/>
      <c r="H38" s="1" t="str">
        <f>TEXT(ROUND(I38,1),"0.0")&amp;"-"&amp;TEXT(ROUND(J38,3),"00.000")</f>
        <v>0.4-01.000</v>
      </c>
      <c r="I38" s="14">
        <f>I36+$D$6</f>
        <v>0.4</v>
      </c>
      <c r="J38" s="29">
        <f>$D$8</f>
        <v>1</v>
      </c>
      <c r="K38" s="21">
        <f t="shared" ref="K38:K47" si="53">N38-N38*EXP(-(J38-1)/O38)</f>
        <v>0</v>
      </c>
      <c r="L38" s="22">
        <f t="shared" ref="L38:L47" si="54">$D$37*(R38+S38)</f>
        <v>0.83643911111111102</v>
      </c>
      <c r="N38" s="21">
        <f t="shared" ref="N38:N47" si="55">$D$12+($D$13*I38)+($D$14*I38^2)+($D$15*I38^3)+($D$16*I38^4)</f>
        <v>184</v>
      </c>
      <c r="O38" s="21">
        <f t="shared" ref="O38:O47" si="56">$D$18+($D$19*I38)+($D$20*I38^2)+($D$21*I38^3)+($D$22*I38^4)</f>
        <v>0.24199999999999999</v>
      </c>
      <c r="Q38" s="18">
        <f>($D$25)+$D$26*(I38-$D$27)^2 +1</f>
        <v>1.32</v>
      </c>
      <c r="R38" s="23">
        <f>($D$29)+$D$30*(J38-$D$31-Q38)^2</f>
        <v>-4.0960000000000015E-3</v>
      </c>
      <c r="S38" s="18">
        <f t="shared" ref="S38:S47" si="57">($D$33)+$D$34*(I38-$D$35)^2</f>
        <v>15.06</v>
      </c>
    </row>
    <row r="39" spans="2:91" x14ac:dyDescent="0.15">
      <c r="B39" s="1"/>
      <c r="C39" s="1"/>
      <c r="H39" s="1" t="str">
        <f t="shared" ref="H39:H47" si="58">TEXT(ROUND(I39,1),"0.0")&amp;"-"&amp;TEXT(ROUND(J39,3),"00.000")</f>
        <v>0.4-01.300</v>
      </c>
      <c r="I39" s="21">
        <f t="shared" ref="I39:I47" si="59">I38</f>
        <v>0.4</v>
      </c>
      <c r="J39" s="29">
        <f t="shared" ref="J39:J47" si="60">J38*$D$9</f>
        <v>1.3</v>
      </c>
      <c r="K39" s="21">
        <f t="shared" si="53"/>
        <v>130.73569877585024</v>
      </c>
      <c r="L39" s="22">
        <f t="shared" si="54"/>
        <v>0.83666577777777773</v>
      </c>
      <c r="N39" s="21">
        <f t="shared" si="55"/>
        <v>184</v>
      </c>
      <c r="O39" s="21">
        <f t="shared" si="56"/>
        <v>0.24199999999999999</v>
      </c>
      <c r="Q39" s="18">
        <f t="shared" ref="Q39:Q47" si="61">($D$25)+$D$26*(I39-$D$27)^2 +1</f>
        <v>1.32</v>
      </c>
      <c r="R39" s="23">
        <f t="shared" ref="R39:R47" si="62">($D$29)+$D$30*(J39-$D$31-Q39)^2</f>
        <v>-1.600000000000003E-5</v>
      </c>
      <c r="S39" s="18">
        <f t="shared" si="57"/>
        <v>15.06</v>
      </c>
    </row>
    <row r="40" spans="2:91" x14ac:dyDescent="0.15">
      <c r="B40" s="1"/>
      <c r="C40" s="1"/>
      <c r="H40" s="1" t="str">
        <f t="shared" si="58"/>
        <v>0.4-01.690</v>
      </c>
      <c r="I40" s="21">
        <f t="shared" si="59"/>
        <v>0.4</v>
      </c>
      <c r="J40" s="29">
        <f t="shared" si="60"/>
        <v>1.6900000000000002</v>
      </c>
      <c r="K40" s="21">
        <f t="shared" si="53"/>
        <v>173.36983102594542</v>
      </c>
      <c r="L40" s="22">
        <f t="shared" si="54"/>
        <v>0.83636244444444441</v>
      </c>
      <c r="N40" s="21">
        <f t="shared" si="55"/>
        <v>184</v>
      </c>
      <c r="O40" s="21">
        <f t="shared" si="56"/>
        <v>0.24199999999999999</v>
      </c>
      <c r="Q40" s="18">
        <f t="shared" si="61"/>
        <v>1.32</v>
      </c>
      <c r="R40" s="23">
        <f t="shared" si="62"/>
        <v>-5.4760000000000034E-3</v>
      </c>
      <c r="S40" s="18">
        <f t="shared" si="57"/>
        <v>15.06</v>
      </c>
    </row>
    <row r="41" spans="2:91" x14ac:dyDescent="0.15">
      <c r="H41" s="1" t="str">
        <f t="shared" si="58"/>
        <v>0.4-02.197</v>
      </c>
      <c r="I41" s="21">
        <f t="shared" si="59"/>
        <v>0.4</v>
      </c>
      <c r="J41" s="29">
        <f t="shared" si="60"/>
        <v>2.1970000000000005</v>
      </c>
      <c r="K41" s="21">
        <f t="shared" si="53"/>
        <v>182.69179657339001</v>
      </c>
      <c r="L41" s="22">
        <f t="shared" si="54"/>
        <v>0.83495749111111106</v>
      </c>
      <c r="N41" s="21">
        <f t="shared" si="55"/>
        <v>184</v>
      </c>
      <c r="O41" s="21">
        <f t="shared" si="56"/>
        <v>0.24199999999999999</v>
      </c>
      <c r="Q41" s="18">
        <f t="shared" si="61"/>
        <v>1.32</v>
      </c>
      <c r="R41" s="23">
        <f t="shared" si="62"/>
        <v>-3.0765160000000031E-2</v>
      </c>
      <c r="S41" s="18">
        <f t="shared" si="57"/>
        <v>15.06</v>
      </c>
    </row>
    <row r="42" spans="2:91" x14ac:dyDescent="0.15">
      <c r="H42" s="1" t="str">
        <f t="shared" si="58"/>
        <v>0.4-02.856</v>
      </c>
      <c r="I42" s="21">
        <f t="shared" si="59"/>
        <v>0.4</v>
      </c>
      <c r="J42" s="29">
        <f t="shared" si="60"/>
        <v>2.856100000000001</v>
      </c>
      <c r="K42" s="21">
        <f t="shared" si="53"/>
        <v>183.91412812791373</v>
      </c>
      <c r="L42" s="22">
        <f t="shared" si="54"/>
        <v>0.83142310397777774</v>
      </c>
      <c r="N42" s="21">
        <f t="shared" si="55"/>
        <v>184</v>
      </c>
      <c r="O42" s="21">
        <f t="shared" si="56"/>
        <v>0.24199999999999999</v>
      </c>
      <c r="Q42" s="18">
        <f t="shared" si="61"/>
        <v>1.32</v>
      </c>
      <c r="R42" s="23">
        <f t="shared" si="62"/>
        <v>-9.43841284000001E-2</v>
      </c>
      <c r="S42" s="18">
        <f t="shared" si="57"/>
        <v>15.06</v>
      </c>
    </row>
    <row r="43" spans="2:91" x14ac:dyDescent="0.15">
      <c r="H43" s="1" t="str">
        <f t="shared" si="58"/>
        <v>0.4-03.713</v>
      </c>
      <c r="I43" s="21">
        <f t="shared" si="59"/>
        <v>0.4</v>
      </c>
      <c r="J43" s="29">
        <f t="shared" si="60"/>
        <v>3.7129300000000014</v>
      </c>
      <c r="K43" s="21">
        <f t="shared" si="53"/>
        <v>183.99751011508349</v>
      </c>
      <c r="L43" s="22">
        <f t="shared" si="54"/>
        <v>0.82394196892244442</v>
      </c>
      <c r="N43" s="21">
        <f t="shared" si="55"/>
        <v>184</v>
      </c>
      <c r="O43" s="21">
        <f t="shared" si="56"/>
        <v>0.24199999999999999</v>
      </c>
      <c r="Q43" s="18">
        <f t="shared" si="61"/>
        <v>1.32</v>
      </c>
      <c r="R43" s="23">
        <f t="shared" si="62"/>
        <v>-0.2290445593960003</v>
      </c>
      <c r="S43" s="18">
        <f t="shared" si="57"/>
        <v>15.06</v>
      </c>
    </row>
    <row r="44" spans="2:91" x14ac:dyDescent="0.15">
      <c r="H44" s="1" t="str">
        <f t="shared" si="58"/>
        <v>0.4-04.827</v>
      </c>
      <c r="I44" s="21">
        <f t="shared" si="59"/>
        <v>0.4</v>
      </c>
      <c r="J44" s="29">
        <f t="shared" si="60"/>
        <v>4.8268090000000017</v>
      </c>
      <c r="K44" s="21">
        <f t="shared" si="53"/>
        <v>183.99997504221031</v>
      </c>
      <c r="L44" s="22">
        <f t="shared" si="54"/>
        <v>0.80933842363893105</v>
      </c>
      <c r="N44" s="21">
        <f t="shared" si="55"/>
        <v>184</v>
      </c>
      <c r="O44" s="21">
        <f t="shared" si="56"/>
        <v>0.24199999999999999</v>
      </c>
      <c r="Q44" s="18">
        <f t="shared" si="61"/>
        <v>1.32</v>
      </c>
      <c r="R44" s="23">
        <f t="shared" si="62"/>
        <v>-0.49190837449924041</v>
      </c>
      <c r="S44" s="18">
        <f t="shared" si="57"/>
        <v>15.06</v>
      </c>
    </row>
    <row r="45" spans="2:91" x14ac:dyDescent="0.15">
      <c r="H45" s="1" t="str">
        <f t="shared" si="58"/>
        <v>0.4-06.275</v>
      </c>
      <c r="I45" s="21">
        <f t="shared" si="59"/>
        <v>0.4</v>
      </c>
      <c r="J45" s="29">
        <f t="shared" si="60"/>
        <v>6.2748517000000028</v>
      </c>
      <c r="K45" s="21">
        <f t="shared" si="53"/>
        <v>183.99999993711589</v>
      </c>
      <c r="L45" s="22">
        <f t="shared" si="54"/>
        <v>0.78210987695779355</v>
      </c>
      <c r="N45" s="21">
        <f t="shared" si="55"/>
        <v>184</v>
      </c>
      <c r="O45" s="21">
        <f t="shared" si="56"/>
        <v>0.24199999999999999</v>
      </c>
      <c r="Q45" s="18">
        <f t="shared" si="61"/>
        <v>1.32</v>
      </c>
      <c r="R45" s="23">
        <f t="shared" si="62"/>
        <v>-0.98202221475971652</v>
      </c>
      <c r="S45" s="18">
        <f t="shared" si="57"/>
        <v>15.06</v>
      </c>
    </row>
    <row r="46" spans="2:91" x14ac:dyDescent="0.15">
      <c r="H46" s="1" t="str">
        <f t="shared" si="58"/>
        <v>0.4-08.157</v>
      </c>
      <c r="I46" s="21">
        <f t="shared" si="59"/>
        <v>0.4</v>
      </c>
      <c r="J46" s="29">
        <f t="shared" si="60"/>
        <v>8.1573072100000044</v>
      </c>
      <c r="K46" s="21">
        <f t="shared" si="53"/>
        <v>183.99999999997368</v>
      </c>
      <c r="L46" s="22">
        <f t="shared" si="54"/>
        <v>0.73278051136907096</v>
      </c>
      <c r="N46" s="21">
        <f t="shared" si="55"/>
        <v>184</v>
      </c>
      <c r="O46" s="21">
        <f t="shared" si="56"/>
        <v>0.24199999999999999</v>
      </c>
      <c r="Q46" s="18">
        <f t="shared" si="61"/>
        <v>1.32</v>
      </c>
      <c r="R46" s="23">
        <f t="shared" si="62"/>
        <v>-1.8699507953567216</v>
      </c>
      <c r="S46" s="18">
        <f t="shared" si="57"/>
        <v>15.06</v>
      </c>
    </row>
    <row r="47" spans="2:91" x14ac:dyDescent="0.15">
      <c r="H47" s="1" t="str">
        <f t="shared" si="58"/>
        <v>0.4-10.604</v>
      </c>
      <c r="I47" s="21">
        <f t="shared" si="59"/>
        <v>0.4</v>
      </c>
      <c r="J47" s="29">
        <f t="shared" si="60"/>
        <v>10.604499373000007</v>
      </c>
      <c r="K47" s="21">
        <f t="shared" si="53"/>
        <v>184</v>
      </c>
      <c r="L47" s="22">
        <f t="shared" si="54"/>
        <v>0.64510682531724994</v>
      </c>
      <c r="N47" s="21">
        <f t="shared" si="55"/>
        <v>184</v>
      </c>
      <c r="O47" s="21">
        <f t="shared" si="56"/>
        <v>0.24199999999999999</v>
      </c>
      <c r="Q47" s="18">
        <f t="shared" si="61"/>
        <v>1.32</v>
      </c>
      <c r="R47" s="23">
        <f t="shared" si="62"/>
        <v>-3.4480771442895004</v>
      </c>
      <c r="S47" s="18">
        <f t="shared" si="57"/>
        <v>15.06</v>
      </c>
    </row>
    <row r="48" spans="2:91" x14ac:dyDescent="0.15">
      <c r="J48" s="22"/>
    </row>
    <row r="49" spans="8:19" x14ac:dyDescent="0.15">
      <c r="H49" s="1" t="str">
        <f>TEXT(ROUND(I49,1),"0.0")&amp;"-"&amp;TEXT(ROUND(J49,3),"00.000")</f>
        <v>0.5-01.000</v>
      </c>
      <c r="I49" s="14">
        <f>I47+$D$6</f>
        <v>0.5</v>
      </c>
      <c r="J49" s="29">
        <f>$D$8</f>
        <v>1</v>
      </c>
      <c r="K49" s="21">
        <f t="shared" ref="K49:K58" si="63">N49-N49*EXP(-(J49-1)/O49)</f>
        <v>0</v>
      </c>
      <c r="L49" s="22">
        <f t="shared" ref="L49:L58" si="64">$D$37*(R49+S49)</f>
        <v>0.86055555555555552</v>
      </c>
      <c r="N49" s="21">
        <f t="shared" ref="N49:N58" si="65">$D$12+($D$13*I49)+($D$14*I49^2)+($D$15*I49^3)+($D$16*I49^4)</f>
        <v>180</v>
      </c>
      <c r="O49" s="21">
        <f t="shared" ref="O49:O58" si="66">$D$18+($D$19*I49)+($D$20*I49^2)+($D$21*I49^3)+($D$22*I49^4)</f>
        <v>0.24</v>
      </c>
      <c r="Q49" s="18">
        <f>($D$25)+$D$26*(I49-$D$27)^2 +1</f>
        <v>1.5</v>
      </c>
      <c r="R49" s="23">
        <f>($D$29)+$D$30*(J49-$D$31-Q49)^2</f>
        <v>-0.01</v>
      </c>
      <c r="S49" s="18">
        <f t="shared" ref="S49:S58" si="67">($D$33)+$D$34*(I49-$D$35)^2</f>
        <v>15.5</v>
      </c>
    </row>
    <row r="50" spans="8:19" x14ac:dyDescent="0.15">
      <c r="H50" s="1" t="str">
        <f t="shared" ref="H50:H58" si="68">TEXT(ROUND(I50,1),"0.0")&amp;"-"&amp;TEXT(ROUND(J50,3),"00.000")</f>
        <v>0.5-01.300</v>
      </c>
      <c r="I50" s="21">
        <f t="shared" ref="I50:I58" si="69">I49</f>
        <v>0.5</v>
      </c>
      <c r="J50" s="29">
        <f t="shared" ref="J50:J58" si="70">J49*$D$9</f>
        <v>1.3</v>
      </c>
      <c r="K50" s="21">
        <f t="shared" si="63"/>
        <v>128.42913656516578</v>
      </c>
      <c r="L50" s="22">
        <f t="shared" si="64"/>
        <v>0.86102222222222213</v>
      </c>
      <c r="N50" s="21">
        <f t="shared" si="65"/>
        <v>180</v>
      </c>
      <c r="O50" s="21">
        <f t="shared" si="66"/>
        <v>0.24</v>
      </c>
      <c r="Q50" s="18">
        <f t="shared" ref="Q50:Q58" si="71">($D$25)+$D$26*(I50-$D$27)^2 +1</f>
        <v>1.5</v>
      </c>
      <c r="R50" s="23">
        <f t="shared" ref="R50:R58" si="72">($D$29)+$D$30*(J50-$D$31-Q50)^2</f>
        <v>-1.5999999999999992E-3</v>
      </c>
      <c r="S50" s="18">
        <f t="shared" si="67"/>
        <v>15.5</v>
      </c>
    </row>
    <row r="51" spans="8:19" x14ac:dyDescent="0.15">
      <c r="H51" s="1" t="str">
        <f t="shared" si="68"/>
        <v>0.5-01.690</v>
      </c>
      <c r="I51" s="21">
        <f t="shared" si="69"/>
        <v>0.5</v>
      </c>
      <c r="J51" s="29">
        <f t="shared" si="70"/>
        <v>1.6900000000000002</v>
      </c>
      <c r="K51" s="21">
        <f t="shared" si="63"/>
        <v>169.84509488932008</v>
      </c>
      <c r="L51" s="22">
        <f t="shared" si="64"/>
        <v>0.8610308888888889</v>
      </c>
      <c r="N51" s="21">
        <f t="shared" si="65"/>
        <v>180</v>
      </c>
      <c r="O51" s="21">
        <f t="shared" si="66"/>
        <v>0.24</v>
      </c>
      <c r="Q51" s="18">
        <f t="shared" si="71"/>
        <v>1.5</v>
      </c>
      <c r="R51" s="23">
        <f t="shared" si="72"/>
        <v>-1.4440000000000026E-3</v>
      </c>
      <c r="S51" s="18">
        <f t="shared" si="67"/>
        <v>15.5</v>
      </c>
    </row>
    <row r="52" spans="8:19" x14ac:dyDescent="0.15">
      <c r="H52" s="1" t="str">
        <f t="shared" si="68"/>
        <v>0.5-02.197</v>
      </c>
      <c r="I52" s="21">
        <f t="shared" si="69"/>
        <v>0.5</v>
      </c>
      <c r="J52" s="29">
        <f t="shared" si="70"/>
        <v>2.1970000000000005</v>
      </c>
      <c r="K52" s="21">
        <f t="shared" si="63"/>
        <v>178.77191401099859</v>
      </c>
      <c r="L52" s="22">
        <f t="shared" si="64"/>
        <v>0.86003153555555556</v>
      </c>
      <c r="N52" s="21">
        <f t="shared" si="65"/>
        <v>180</v>
      </c>
      <c r="O52" s="21">
        <f t="shared" si="66"/>
        <v>0.24</v>
      </c>
      <c r="Q52" s="18">
        <f t="shared" si="71"/>
        <v>1.5</v>
      </c>
      <c r="R52" s="23">
        <f t="shared" si="72"/>
        <v>-1.943236000000003E-2</v>
      </c>
      <c r="S52" s="18">
        <f t="shared" si="67"/>
        <v>15.5</v>
      </c>
    </row>
    <row r="53" spans="8:19" x14ac:dyDescent="0.15">
      <c r="H53" s="1" t="str">
        <f t="shared" si="68"/>
        <v>0.5-02.856</v>
      </c>
      <c r="I53" s="21">
        <f t="shared" si="69"/>
        <v>0.5</v>
      </c>
      <c r="J53" s="29">
        <f t="shared" si="70"/>
        <v>2.856100000000001</v>
      </c>
      <c r="K53" s="21">
        <f t="shared" si="63"/>
        <v>179.92119612822381</v>
      </c>
      <c r="L53" s="22">
        <f t="shared" si="64"/>
        <v>0.85702442842222215</v>
      </c>
      <c r="N53" s="21">
        <f t="shared" si="65"/>
        <v>180</v>
      </c>
      <c r="O53" s="21">
        <f t="shared" si="66"/>
        <v>0.24</v>
      </c>
      <c r="Q53" s="18">
        <f t="shared" si="71"/>
        <v>1.5</v>
      </c>
      <c r="R53" s="23">
        <f t="shared" si="72"/>
        <v>-7.3560288400000104E-2</v>
      </c>
      <c r="S53" s="18">
        <f t="shared" si="67"/>
        <v>15.5</v>
      </c>
    </row>
    <row r="54" spans="8:19" x14ac:dyDescent="0.15">
      <c r="H54" s="1" t="str">
        <f t="shared" si="68"/>
        <v>0.5-03.713</v>
      </c>
      <c r="I54" s="21">
        <f t="shared" si="69"/>
        <v>0.5</v>
      </c>
      <c r="J54" s="29">
        <f t="shared" si="70"/>
        <v>3.7129300000000014</v>
      </c>
      <c r="K54" s="21">
        <f t="shared" si="63"/>
        <v>179.99778148704829</v>
      </c>
      <c r="L54" s="22">
        <f t="shared" si="64"/>
        <v>0.85022875736688874</v>
      </c>
      <c r="N54" s="21">
        <f t="shared" si="65"/>
        <v>180</v>
      </c>
      <c r="O54" s="21">
        <f t="shared" si="66"/>
        <v>0.24</v>
      </c>
      <c r="Q54" s="18">
        <f t="shared" si="71"/>
        <v>1.5</v>
      </c>
      <c r="R54" s="23">
        <f t="shared" si="72"/>
        <v>-0.19588236739600023</v>
      </c>
      <c r="S54" s="18">
        <f t="shared" si="67"/>
        <v>15.5</v>
      </c>
    </row>
    <row r="55" spans="8:19" x14ac:dyDescent="0.15">
      <c r="H55" s="1" t="str">
        <f t="shared" si="68"/>
        <v>0.5-04.827</v>
      </c>
      <c r="I55" s="21">
        <f t="shared" si="69"/>
        <v>0.5</v>
      </c>
      <c r="J55" s="29">
        <f t="shared" si="70"/>
        <v>4.8268090000000017</v>
      </c>
      <c r="K55" s="21">
        <f t="shared" si="63"/>
        <v>179.99997859916567</v>
      </c>
      <c r="L55" s="22">
        <f t="shared" si="64"/>
        <v>0.83651631528337544</v>
      </c>
      <c r="N55" s="21">
        <f t="shared" si="65"/>
        <v>180</v>
      </c>
      <c r="O55" s="21">
        <f t="shared" si="66"/>
        <v>0.24</v>
      </c>
      <c r="Q55" s="18">
        <f t="shared" si="71"/>
        <v>1.5</v>
      </c>
      <c r="R55" s="23">
        <f t="shared" si="72"/>
        <v>-0.4427063248992405</v>
      </c>
      <c r="S55" s="18">
        <f t="shared" si="67"/>
        <v>15.5</v>
      </c>
    </row>
    <row r="56" spans="8:19" x14ac:dyDescent="0.15">
      <c r="H56" s="1" t="str">
        <f t="shared" si="68"/>
        <v>0.5-06.275</v>
      </c>
      <c r="I56" s="21">
        <f t="shared" si="69"/>
        <v>0.5</v>
      </c>
      <c r="J56" s="29">
        <f t="shared" si="70"/>
        <v>6.2748517000000028</v>
      </c>
      <c r="K56" s="21">
        <f t="shared" si="63"/>
        <v>179.99999994870086</v>
      </c>
      <c r="L56" s="22">
        <f t="shared" si="64"/>
        <v>0.81044620276223789</v>
      </c>
      <c r="N56" s="21">
        <f t="shared" si="65"/>
        <v>180</v>
      </c>
      <c r="O56" s="21">
        <f t="shared" si="66"/>
        <v>0.24</v>
      </c>
      <c r="Q56" s="18">
        <f t="shared" si="71"/>
        <v>1.5</v>
      </c>
      <c r="R56" s="23">
        <f t="shared" si="72"/>
        <v>-0.91196835027971679</v>
      </c>
      <c r="S56" s="18">
        <f t="shared" si="67"/>
        <v>15.5</v>
      </c>
    </row>
    <row r="57" spans="8:19" x14ac:dyDescent="0.15">
      <c r="H57" s="1" t="str">
        <f t="shared" si="68"/>
        <v>0.5-08.157</v>
      </c>
      <c r="I57" s="21">
        <f t="shared" si="69"/>
        <v>0.5</v>
      </c>
      <c r="J57" s="29">
        <f t="shared" si="70"/>
        <v>8.1573072100000044</v>
      </c>
      <c r="K57" s="21">
        <f t="shared" si="63"/>
        <v>179.99999999997988</v>
      </c>
      <c r="L57" s="22">
        <f t="shared" si="64"/>
        <v>0.76262280158151541</v>
      </c>
      <c r="N57" s="21">
        <f t="shared" si="65"/>
        <v>180</v>
      </c>
      <c r="O57" s="21">
        <f t="shared" si="66"/>
        <v>0.24</v>
      </c>
      <c r="Q57" s="18">
        <f t="shared" si="71"/>
        <v>1.5</v>
      </c>
      <c r="R57" s="23">
        <f t="shared" si="72"/>
        <v>-1.7727895715327215</v>
      </c>
      <c r="S57" s="18">
        <f t="shared" si="67"/>
        <v>15.5</v>
      </c>
    </row>
    <row r="58" spans="8:19" x14ac:dyDescent="0.15">
      <c r="H58" s="1" t="str">
        <f t="shared" si="68"/>
        <v>0.5-10.604</v>
      </c>
      <c r="I58" s="21">
        <f t="shared" si="69"/>
        <v>0.5</v>
      </c>
      <c r="J58" s="29">
        <f t="shared" si="70"/>
        <v>10.604499373000007</v>
      </c>
      <c r="K58" s="21">
        <f t="shared" si="63"/>
        <v>180</v>
      </c>
      <c r="L58" s="22">
        <f t="shared" si="64"/>
        <v>0.67690686926009436</v>
      </c>
      <c r="N58" s="21">
        <f t="shared" si="65"/>
        <v>180</v>
      </c>
      <c r="O58" s="21">
        <f t="shared" si="66"/>
        <v>0.24</v>
      </c>
      <c r="Q58" s="18">
        <f t="shared" si="71"/>
        <v>1.5</v>
      </c>
      <c r="R58" s="23">
        <f t="shared" si="72"/>
        <v>-3.3156763533183007</v>
      </c>
      <c r="S58" s="18">
        <f t="shared" si="67"/>
        <v>15.5</v>
      </c>
    </row>
    <row r="59" spans="8:19" x14ac:dyDescent="0.15">
      <c r="J59" s="22"/>
    </row>
    <row r="60" spans="8:19" x14ac:dyDescent="0.15">
      <c r="H60" s="1" t="str">
        <f>TEXT(ROUND(I60,1),"0.0")&amp;"-"&amp;TEXT(ROUND(J60,3),"00.000")</f>
        <v>0.6-01.000</v>
      </c>
      <c r="I60" s="14">
        <f>I58+$D$6</f>
        <v>0.6</v>
      </c>
      <c r="J60" s="29">
        <f>$D$8</f>
        <v>1</v>
      </c>
      <c r="K60" s="21">
        <f t="shared" ref="K60:K69" si="73">N60-N60*EXP(-(J60-1)/O60)</f>
        <v>0</v>
      </c>
      <c r="L60" s="22">
        <f t="shared" ref="L60:L69" si="74">$D$37*(R60+S60)</f>
        <v>0.87995911111111103</v>
      </c>
      <c r="N60" s="21">
        <f t="shared" ref="N60:N69" si="75">$D$12+($D$13*I60)+($D$14*I60^2)+($D$15*I60^3)+($D$16*I60^4)</f>
        <v>176</v>
      </c>
      <c r="O60" s="21">
        <f t="shared" ref="O60:O69" si="76">$D$18+($D$19*I60)+($D$20*I60^2)+($D$21*I60^3)+($D$22*I60^4)</f>
        <v>0.23799999999999999</v>
      </c>
      <c r="Q60" s="18">
        <f>($D$25)+$D$26*(I60-$D$27)^2 +1</f>
        <v>1.72</v>
      </c>
      <c r="R60" s="23">
        <f>($D$29)+$D$30*(J60-$D$31-Q60)^2</f>
        <v>-2.0736000000000001E-2</v>
      </c>
      <c r="S60" s="18">
        <f t="shared" ref="S60:S69" si="77">($D$33)+$D$34*(I60-$D$35)^2</f>
        <v>15.86</v>
      </c>
    </row>
    <row r="61" spans="8:19" x14ac:dyDescent="0.15">
      <c r="H61" s="1" t="str">
        <f t="shared" ref="H61:H69" si="78">TEXT(ROUND(I61,1),"0.0")&amp;"-"&amp;TEXT(ROUND(J61,3),"00.000")</f>
        <v>0.6-01.300</v>
      </c>
      <c r="I61" s="21">
        <f t="shared" ref="I61:I69" si="79">I60</f>
        <v>0.6</v>
      </c>
      <c r="J61" s="29">
        <f t="shared" ref="J61:J69" si="80">J60*$D$9</f>
        <v>1.3</v>
      </c>
      <c r="K61" s="21">
        <f t="shared" si="73"/>
        <v>126.1020563066898</v>
      </c>
      <c r="L61" s="22">
        <f t="shared" si="74"/>
        <v>0.88071911111111101</v>
      </c>
      <c r="N61" s="21">
        <f t="shared" si="75"/>
        <v>176</v>
      </c>
      <c r="O61" s="21">
        <f t="shared" si="76"/>
        <v>0.23799999999999999</v>
      </c>
      <c r="Q61" s="18">
        <f t="shared" ref="Q61:Q69" si="81">($D$25)+$D$26*(I61-$D$27)^2 +1</f>
        <v>1.72</v>
      </c>
      <c r="R61" s="23">
        <f t="shared" ref="R61:R69" si="82">($D$29)+$D$30*(J61-$D$31-Q61)^2</f>
        <v>-7.055999999999998E-3</v>
      </c>
      <c r="S61" s="18">
        <f t="shared" si="77"/>
        <v>15.86</v>
      </c>
    </row>
    <row r="62" spans="8:19" x14ac:dyDescent="0.15">
      <c r="H62" s="1" t="str">
        <f t="shared" si="78"/>
        <v>0.6-01.690</v>
      </c>
      <c r="I62" s="21">
        <f t="shared" si="79"/>
        <v>0.6</v>
      </c>
      <c r="J62" s="29">
        <f t="shared" si="80"/>
        <v>1.6900000000000002</v>
      </c>
      <c r="K62" s="21">
        <f t="shared" si="73"/>
        <v>166.30777196182532</v>
      </c>
      <c r="L62" s="22">
        <f t="shared" si="74"/>
        <v>0.88110911111111101</v>
      </c>
      <c r="N62" s="21">
        <f t="shared" si="75"/>
        <v>176</v>
      </c>
      <c r="O62" s="21">
        <f t="shared" si="76"/>
        <v>0.23799999999999999</v>
      </c>
      <c r="Q62" s="18">
        <f t="shared" si="81"/>
        <v>1.72</v>
      </c>
      <c r="R62" s="23">
        <f t="shared" si="82"/>
        <v>-3.5999999999999533E-5</v>
      </c>
      <c r="S62" s="18">
        <f t="shared" si="77"/>
        <v>15.86</v>
      </c>
    </row>
    <row r="63" spans="8:19" x14ac:dyDescent="0.15">
      <c r="H63" s="1" t="str">
        <f t="shared" si="78"/>
        <v>0.6-02.197</v>
      </c>
      <c r="I63" s="21">
        <f t="shared" si="79"/>
        <v>0.6</v>
      </c>
      <c r="J63" s="29">
        <f t="shared" si="80"/>
        <v>2.1970000000000005</v>
      </c>
      <c r="K63" s="21">
        <f t="shared" si="73"/>
        <v>174.84849218122667</v>
      </c>
      <c r="L63" s="22">
        <f t="shared" si="74"/>
        <v>0.88060549111111097</v>
      </c>
      <c r="N63" s="21">
        <f t="shared" si="75"/>
        <v>176</v>
      </c>
      <c r="O63" s="21">
        <f t="shared" si="76"/>
        <v>0.23799999999999999</v>
      </c>
      <c r="Q63" s="18">
        <f t="shared" si="81"/>
        <v>1.72</v>
      </c>
      <c r="R63" s="23">
        <f t="shared" si="82"/>
        <v>-9.1011600000000213E-3</v>
      </c>
      <c r="S63" s="18">
        <f t="shared" si="77"/>
        <v>15.86</v>
      </c>
    </row>
    <row r="64" spans="8:19" x14ac:dyDescent="0.15">
      <c r="H64" s="1" t="str">
        <f t="shared" si="78"/>
        <v>0.6-02.856</v>
      </c>
      <c r="I64" s="21">
        <f t="shared" si="79"/>
        <v>0.6</v>
      </c>
      <c r="J64" s="29">
        <f t="shared" si="80"/>
        <v>2.856100000000001</v>
      </c>
      <c r="K64" s="21">
        <f t="shared" si="73"/>
        <v>175.92779568719746</v>
      </c>
      <c r="L64" s="22">
        <f t="shared" si="74"/>
        <v>0.87824283731111108</v>
      </c>
      <c r="N64" s="21">
        <f t="shared" si="75"/>
        <v>176</v>
      </c>
      <c r="O64" s="21">
        <f t="shared" si="76"/>
        <v>0.23799999999999999</v>
      </c>
      <c r="Q64" s="18">
        <f t="shared" si="81"/>
        <v>1.72</v>
      </c>
      <c r="R64" s="23">
        <f t="shared" si="82"/>
        <v>-5.1628928400000093E-2</v>
      </c>
      <c r="S64" s="18">
        <f t="shared" si="77"/>
        <v>15.86</v>
      </c>
    </row>
    <row r="65" spans="8:19" x14ac:dyDescent="0.15">
      <c r="H65" s="1" t="str">
        <f t="shared" si="78"/>
        <v>0.6-03.713</v>
      </c>
      <c r="I65" s="21">
        <f t="shared" si="79"/>
        <v>0.6</v>
      </c>
      <c r="J65" s="29">
        <f t="shared" si="80"/>
        <v>3.7129300000000014</v>
      </c>
      <c r="K65" s="21">
        <f t="shared" si="73"/>
        <v>175.99802735806551</v>
      </c>
      <c r="L65" s="22">
        <f t="shared" si="74"/>
        <v>0.87228495558911101</v>
      </c>
      <c r="N65" s="21">
        <f t="shared" si="75"/>
        <v>176</v>
      </c>
      <c r="O65" s="21">
        <f t="shared" si="76"/>
        <v>0.23799999999999999</v>
      </c>
      <c r="Q65" s="18">
        <f t="shared" si="81"/>
        <v>1.72</v>
      </c>
      <c r="R65" s="23">
        <f t="shared" si="82"/>
        <v>-0.15887079939600024</v>
      </c>
      <c r="S65" s="18">
        <f t="shared" si="77"/>
        <v>15.86</v>
      </c>
    </row>
    <row r="66" spans="8:19" x14ac:dyDescent="0.15">
      <c r="H66" s="1" t="str">
        <f t="shared" si="78"/>
        <v>0.6-04.827</v>
      </c>
      <c r="I66" s="21">
        <f t="shared" si="79"/>
        <v>0.6</v>
      </c>
      <c r="J66" s="29">
        <f t="shared" si="80"/>
        <v>4.8268090000000017</v>
      </c>
      <c r="K66" s="21">
        <f t="shared" si="73"/>
        <v>175.99998169882727</v>
      </c>
      <c r="L66" s="22">
        <f t="shared" si="74"/>
        <v>0.85966163963893105</v>
      </c>
      <c r="N66" s="21">
        <f t="shared" si="75"/>
        <v>176</v>
      </c>
      <c r="O66" s="21">
        <f t="shared" si="76"/>
        <v>0.23799999999999999</v>
      </c>
      <c r="Q66" s="18">
        <f t="shared" si="81"/>
        <v>1.72</v>
      </c>
      <c r="R66" s="23">
        <f t="shared" si="82"/>
        <v>-0.38609048649924049</v>
      </c>
      <c r="S66" s="18">
        <f t="shared" si="77"/>
        <v>15.86</v>
      </c>
    </row>
    <row r="67" spans="8:19" x14ac:dyDescent="0.15">
      <c r="H67" s="1" t="str">
        <f t="shared" si="78"/>
        <v>0.6-06.275</v>
      </c>
      <c r="I67" s="21">
        <f t="shared" si="79"/>
        <v>0.6</v>
      </c>
      <c r="J67" s="29">
        <f t="shared" si="80"/>
        <v>6.2748517000000028</v>
      </c>
      <c r="K67" s="21">
        <f t="shared" si="73"/>
        <v>175.99999995829972</v>
      </c>
      <c r="L67" s="22">
        <f t="shared" si="74"/>
        <v>0.83500739109112676</v>
      </c>
      <c r="N67" s="21">
        <f t="shared" si="75"/>
        <v>176</v>
      </c>
      <c r="O67" s="21">
        <f t="shared" si="76"/>
        <v>0.23799999999999999</v>
      </c>
      <c r="Q67" s="18">
        <f t="shared" si="81"/>
        <v>1.72</v>
      </c>
      <c r="R67" s="23">
        <f t="shared" si="82"/>
        <v>-0.82986696035971674</v>
      </c>
      <c r="S67" s="18">
        <f t="shared" si="77"/>
        <v>15.86</v>
      </c>
    </row>
    <row r="68" spans="8:19" x14ac:dyDescent="0.15">
      <c r="H68" s="1" t="str">
        <f t="shared" si="78"/>
        <v>0.6-08.157</v>
      </c>
      <c r="I68" s="21">
        <f t="shared" si="79"/>
        <v>0.6</v>
      </c>
      <c r="J68" s="29">
        <f t="shared" si="80"/>
        <v>8.1573072100000044</v>
      </c>
      <c r="K68" s="21">
        <f t="shared" si="73"/>
        <v>175.99999999998468</v>
      </c>
      <c r="L68" s="22">
        <f t="shared" si="74"/>
        <v>0.78902461307573757</v>
      </c>
      <c r="N68" s="21">
        <f t="shared" si="75"/>
        <v>176</v>
      </c>
      <c r="O68" s="21">
        <f t="shared" si="76"/>
        <v>0.23799999999999999</v>
      </c>
      <c r="Q68" s="18">
        <f t="shared" si="81"/>
        <v>1.72</v>
      </c>
      <c r="R68" s="23">
        <f t="shared" si="82"/>
        <v>-1.6575569646367216</v>
      </c>
      <c r="S68" s="18">
        <f t="shared" si="77"/>
        <v>15.86</v>
      </c>
    </row>
    <row r="69" spans="8:19" x14ac:dyDescent="0.15">
      <c r="H69" s="1" t="str">
        <f t="shared" si="78"/>
        <v>0.6-10.604</v>
      </c>
      <c r="I69" s="21">
        <f t="shared" si="79"/>
        <v>0.6</v>
      </c>
      <c r="J69" s="29">
        <f t="shared" si="80"/>
        <v>10.604499373000007</v>
      </c>
      <c r="K69" s="21">
        <f t="shared" si="73"/>
        <v>176</v>
      </c>
      <c r="L69" s="22">
        <f t="shared" si="74"/>
        <v>0.70570149086924983</v>
      </c>
      <c r="N69" s="21">
        <f t="shared" si="75"/>
        <v>176</v>
      </c>
      <c r="O69" s="21">
        <f t="shared" si="76"/>
        <v>0.23799999999999999</v>
      </c>
      <c r="Q69" s="18">
        <f t="shared" si="81"/>
        <v>1.72</v>
      </c>
      <c r="R69" s="23">
        <f t="shared" si="82"/>
        <v>-3.1573731643535003</v>
      </c>
      <c r="S69" s="18">
        <f t="shared" si="77"/>
        <v>15.86</v>
      </c>
    </row>
    <row r="70" spans="8:19" x14ac:dyDescent="0.15">
      <c r="J70" s="22"/>
    </row>
    <row r="71" spans="8:19" x14ac:dyDescent="0.15">
      <c r="H71" s="1" t="str">
        <f>TEXT(ROUND(I71,1),"0.0")&amp;"-"&amp;TEXT(ROUND(J71,3),"00.000")</f>
        <v>0.7-01.000</v>
      </c>
      <c r="I71" s="14">
        <f>I69+$D$6</f>
        <v>0.7</v>
      </c>
      <c r="J71" s="29">
        <f>$D$8</f>
        <v>1</v>
      </c>
      <c r="K71" s="21">
        <f t="shared" ref="K71:K80" si="83">N71-N71*EXP(-(J71-1)/O71)</f>
        <v>0</v>
      </c>
      <c r="L71" s="22">
        <f t="shared" ref="L71:L80" si="84">$D$37*(R71+S71)</f>
        <v>0.89453244444444435</v>
      </c>
      <c r="N71" s="21">
        <f t="shared" ref="N71:N80" si="85">$D$12+($D$13*I71)+($D$14*I71^2)+($D$15*I71^3)+($D$16*I71^4)</f>
        <v>172</v>
      </c>
      <c r="O71" s="21">
        <f t="shared" ref="O71:O80" si="86">$D$18+($D$19*I71)+($D$20*I71^2)+($D$21*I71^3)+($D$22*I71^4)</f>
        <v>0.23599999999999999</v>
      </c>
      <c r="Q71" s="18">
        <f>($D$25)+$D$26*(I71-$D$27)^2 +1</f>
        <v>1.98</v>
      </c>
      <c r="R71" s="23">
        <f>($D$29)+$D$30*(J71-$D$31-Q71)^2</f>
        <v>-3.8415999999999999E-2</v>
      </c>
      <c r="S71" s="18">
        <f t="shared" ref="S71:S80" si="87">($D$33)+$D$34*(I71-$D$35)^2</f>
        <v>16.14</v>
      </c>
    </row>
    <row r="72" spans="8:19" x14ac:dyDescent="0.15">
      <c r="H72" s="1" t="str">
        <f t="shared" ref="H72:H80" si="88">TEXT(ROUND(I72,1),"0.0")&amp;"-"&amp;TEXT(ROUND(J72,3),"00.000")</f>
        <v>0.7-01.300</v>
      </c>
      <c r="I72" s="21">
        <f t="shared" ref="I72:I80" si="89">I71</f>
        <v>0.7</v>
      </c>
      <c r="J72" s="29">
        <f t="shared" ref="J72:J80" si="90">J71*$D$9</f>
        <v>1.3</v>
      </c>
      <c r="K72" s="21">
        <f t="shared" si="83"/>
        <v>123.75423576115382</v>
      </c>
      <c r="L72" s="22">
        <f t="shared" si="84"/>
        <v>0.89563911111111116</v>
      </c>
      <c r="N72" s="21">
        <f t="shared" si="85"/>
        <v>172</v>
      </c>
      <c r="O72" s="21">
        <f t="shared" si="86"/>
        <v>0.23599999999999999</v>
      </c>
      <c r="Q72" s="18">
        <f t="shared" ref="Q72:Q80" si="91">($D$25)+$D$26*(I72-$D$27)^2 +1</f>
        <v>1.98</v>
      </c>
      <c r="R72" s="23">
        <f t="shared" ref="R72:R80" si="92">($D$29)+$D$30*(J72-$D$31-Q72)^2</f>
        <v>-1.8495999999999999E-2</v>
      </c>
      <c r="S72" s="18">
        <f t="shared" si="87"/>
        <v>16.14</v>
      </c>
    </row>
    <row r="73" spans="8:19" x14ac:dyDescent="0.15">
      <c r="H73" s="1" t="str">
        <f t="shared" si="88"/>
        <v>0.7-01.690</v>
      </c>
      <c r="I73" s="21">
        <f t="shared" si="89"/>
        <v>0.7</v>
      </c>
      <c r="J73" s="29">
        <f t="shared" si="90"/>
        <v>1.6900000000000002</v>
      </c>
      <c r="K73" s="21">
        <f t="shared" si="83"/>
        <v>162.75793206360075</v>
      </c>
      <c r="L73" s="22">
        <f t="shared" si="84"/>
        <v>0.89647977777777765</v>
      </c>
      <c r="N73" s="21">
        <f t="shared" si="85"/>
        <v>172</v>
      </c>
      <c r="O73" s="21">
        <f t="shared" si="86"/>
        <v>0.23599999999999999</v>
      </c>
      <c r="Q73" s="18">
        <f t="shared" si="91"/>
        <v>1.98</v>
      </c>
      <c r="R73" s="23">
        <f t="shared" si="92"/>
        <v>-3.3639999999999959E-3</v>
      </c>
      <c r="S73" s="18">
        <f t="shared" si="87"/>
        <v>16.14</v>
      </c>
    </row>
    <row r="74" spans="8:19" x14ac:dyDescent="0.15">
      <c r="H74" s="1" t="str">
        <f t="shared" si="88"/>
        <v>0.7-02.197</v>
      </c>
      <c r="I74" s="21">
        <f t="shared" si="89"/>
        <v>0.7</v>
      </c>
      <c r="J74" s="29">
        <f t="shared" si="90"/>
        <v>2.1970000000000005</v>
      </c>
      <c r="K74" s="21">
        <f t="shared" si="83"/>
        <v>170.92161928449624</v>
      </c>
      <c r="L74" s="22">
        <f t="shared" si="84"/>
        <v>0.89656202444444444</v>
      </c>
      <c r="N74" s="21">
        <f t="shared" si="85"/>
        <v>172</v>
      </c>
      <c r="O74" s="21">
        <f t="shared" si="86"/>
        <v>0.23599999999999999</v>
      </c>
      <c r="Q74" s="18">
        <f t="shared" si="91"/>
        <v>1.98</v>
      </c>
      <c r="R74" s="23">
        <f t="shared" si="92"/>
        <v>-1.8835600000000092E-3</v>
      </c>
      <c r="S74" s="18">
        <f t="shared" si="87"/>
        <v>16.14</v>
      </c>
    </row>
    <row r="75" spans="8:19" x14ac:dyDescent="0.15">
      <c r="H75" s="1" t="str">
        <f t="shared" si="88"/>
        <v>0.7-02.856</v>
      </c>
      <c r="I75" s="21">
        <f t="shared" si="89"/>
        <v>0.7</v>
      </c>
      <c r="J75" s="29">
        <f t="shared" si="90"/>
        <v>2.856100000000001</v>
      </c>
      <c r="K75" s="21">
        <f t="shared" si="83"/>
        <v>171.93394952335819</v>
      </c>
      <c r="L75" s="22">
        <f t="shared" si="84"/>
        <v>0.89496099731111123</v>
      </c>
      <c r="N75" s="21">
        <f t="shared" si="85"/>
        <v>172</v>
      </c>
      <c r="O75" s="21">
        <f t="shared" si="86"/>
        <v>0.23599999999999999</v>
      </c>
      <c r="Q75" s="18">
        <f t="shared" si="91"/>
        <v>1.98</v>
      </c>
      <c r="R75" s="23">
        <f t="shared" si="92"/>
        <v>-3.070204840000007E-2</v>
      </c>
      <c r="S75" s="18">
        <f t="shared" si="87"/>
        <v>16.14</v>
      </c>
    </row>
    <row r="76" spans="8:19" x14ac:dyDescent="0.15">
      <c r="H76" s="1" t="str">
        <f t="shared" si="88"/>
        <v>0.7-03.713</v>
      </c>
      <c r="I76" s="21">
        <f t="shared" si="89"/>
        <v>0.7</v>
      </c>
      <c r="J76" s="29">
        <f t="shared" si="90"/>
        <v>3.7129300000000014</v>
      </c>
      <c r="K76" s="21">
        <f t="shared" si="83"/>
        <v>171.99824970620955</v>
      </c>
      <c r="L76" s="22">
        <f t="shared" si="84"/>
        <v>0.8899932302557777</v>
      </c>
      <c r="N76" s="21">
        <f t="shared" si="85"/>
        <v>172</v>
      </c>
      <c r="O76" s="21">
        <f t="shared" si="86"/>
        <v>0.23599999999999999</v>
      </c>
      <c r="Q76" s="18">
        <f t="shared" si="91"/>
        <v>1.98</v>
      </c>
      <c r="R76" s="23">
        <f t="shared" si="92"/>
        <v>-0.1201218553960002</v>
      </c>
      <c r="S76" s="18">
        <f t="shared" si="87"/>
        <v>16.14</v>
      </c>
    </row>
    <row r="77" spans="8:19" x14ac:dyDescent="0.15">
      <c r="H77" s="1" t="str">
        <f t="shared" si="88"/>
        <v>0.7-04.827</v>
      </c>
      <c r="I77" s="21">
        <f t="shared" si="89"/>
        <v>0.7</v>
      </c>
      <c r="J77" s="29">
        <f t="shared" si="90"/>
        <v>4.8268090000000017</v>
      </c>
      <c r="K77" s="21">
        <f t="shared" si="83"/>
        <v>171.99998439310721</v>
      </c>
      <c r="L77" s="22">
        <f t="shared" si="84"/>
        <v>0.87865706337226435</v>
      </c>
      <c r="N77" s="21">
        <f t="shared" si="85"/>
        <v>172</v>
      </c>
      <c r="O77" s="21">
        <f t="shared" si="86"/>
        <v>0.23599999999999999</v>
      </c>
      <c r="Q77" s="18">
        <f t="shared" si="91"/>
        <v>1.98</v>
      </c>
      <c r="R77" s="23">
        <f t="shared" si="92"/>
        <v>-0.32417285929924045</v>
      </c>
      <c r="S77" s="18">
        <f t="shared" si="87"/>
        <v>16.14</v>
      </c>
    </row>
    <row r="78" spans="8:19" x14ac:dyDescent="0.15">
      <c r="H78" s="1" t="str">
        <f t="shared" si="88"/>
        <v>0.7-06.275</v>
      </c>
      <c r="I78" s="21">
        <f t="shared" si="89"/>
        <v>0.7</v>
      </c>
      <c r="J78" s="29">
        <f t="shared" si="90"/>
        <v>6.2748517000000028</v>
      </c>
      <c r="K78" s="21">
        <f t="shared" si="83"/>
        <v>171.99999996622591</v>
      </c>
      <c r="L78" s="22">
        <f t="shared" si="84"/>
        <v>0.85567610861112686</v>
      </c>
      <c r="N78" s="21">
        <f t="shared" si="85"/>
        <v>172</v>
      </c>
      <c r="O78" s="21">
        <f t="shared" si="86"/>
        <v>0.23599999999999999</v>
      </c>
      <c r="Q78" s="18">
        <f t="shared" si="91"/>
        <v>1.98</v>
      </c>
      <c r="R78" s="23">
        <f t="shared" si="92"/>
        <v>-0.73783004499971638</v>
      </c>
      <c r="S78" s="18">
        <f t="shared" si="87"/>
        <v>16.14</v>
      </c>
    </row>
    <row r="79" spans="8:19" x14ac:dyDescent="0.15">
      <c r="H79" s="1" t="str">
        <f t="shared" si="88"/>
        <v>0.7-08.157</v>
      </c>
      <c r="I79" s="21">
        <f t="shared" si="89"/>
        <v>0.7</v>
      </c>
      <c r="J79" s="29">
        <f t="shared" si="90"/>
        <v>8.1573072100000044</v>
      </c>
      <c r="K79" s="21">
        <f t="shared" si="83"/>
        <v>171.9999999999884</v>
      </c>
      <c r="L79" s="22">
        <f t="shared" si="84"/>
        <v>0.81186861251840436</v>
      </c>
      <c r="N79" s="21">
        <f t="shared" si="85"/>
        <v>172</v>
      </c>
      <c r="O79" s="21">
        <f t="shared" si="86"/>
        <v>0.23599999999999999</v>
      </c>
      <c r="Q79" s="18">
        <f t="shared" si="91"/>
        <v>1.98</v>
      </c>
      <c r="R79" s="23">
        <f t="shared" si="92"/>
        <v>-1.5263649746687213</v>
      </c>
      <c r="S79" s="18">
        <f t="shared" si="87"/>
        <v>16.14</v>
      </c>
    </row>
    <row r="80" spans="8:19" x14ac:dyDescent="0.15">
      <c r="H80" s="1" t="str">
        <f t="shared" si="88"/>
        <v>0.7-10.604</v>
      </c>
      <c r="I80" s="21">
        <f t="shared" si="89"/>
        <v>0.7</v>
      </c>
      <c r="J80" s="29">
        <f t="shared" si="90"/>
        <v>10.604499373000007</v>
      </c>
      <c r="K80" s="21">
        <f t="shared" si="83"/>
        <v>172</v>
      </c>
      <c r="L80" s="22">
        <f t="shared" si="84"/>
        <v>0.73137335681138338</v>
      </c>
      <c r="N80" s="21">
        <f t="shared" si="85"/>
        <v>172</v>
      </c>
      <c r="O80" s="21">
        <f t="shared" si="86"/>
        <v>0.23599999999999999</v>
      </c>
      <c r="Q80" s="18">
        <f t="shared" si="91"/>
        <v>1.98</v>
      </c>
      <c r="R80" s="23">
        <f t="shared" si="92"/>
        <v>-2.9752795773950997</v>
      </c>
      <c r="S80" s="18">
        <f t="shared" si="87"/>
        <v>16.14</v>
      </c>
    </row>
    <row r="81" spans="8:19" x14ac:dyDescent="0.15">
      <c r="J81" s="22"/>
    </row>
    <row r="82" spans="8:19" x14ac:dyDescent="0.15">
      <c r="H82" s="1" t="str">
        <f>TEXT(ROUND(I82,1),"0.0")&amp;"-"&amp;TEXT(ROUND(J82,3),"00.000")</f>
        <v>0.8-01.000</v>
      </c>
      <c r="I82" s="14">
        <f>I80+$D$6</f>
        <v>0.79999999999999993</v>
      </c>
      <c r="J82" s="29">
        <f>$D$8</f>
        <v>1</v>
      </c>
      <c r="K82" s="21">
        <f t="shared" ref="K82:K91" si="93">N82-N82*EXP(-(J82-1)/O82)</f>
        <v>0</v>
      </c>
      <c r="L82" s="22">
        <f t="shared" ref="L82:L91" si="94">$D$37*(R82+S82)</f>
        <v>0.90413688888888877</v>
      </c>
      <c r="N82" s="21">
        <f t="shared" ref="N82:N91" si="95">$D$12+($D$13*I82)+($D$14*I82^2)+($D$15*I82^3)+($D$16*I82^4)</f>
        <v>168</v>
      </c>
      <c r="O82" s="21">
        <f t="shared" ref="O82:O91" si="96">$D$18+($D$19*I82)+($D$20*I82^2)+($D$21*I82^3)+($D$22*I82^4)</f>
        <v>0.23399999999999999</v>
      </c>
      <c r="Q82" s="18">
        <f>($D$25)+$D$26*(I82-$D$27)^2 +1</f>
        <v>2.2799999999999998</v>
      </c>
      <c r="R82" s="23">
        <f>($D$29)+$D$30*(J82-$D$31-Q82)^2</f>
        <v>-6.5535999999999983E-2</v>
      </c>
      <c r="S82" s="18">
        <f t="shared" ref="S82:S91" si="97">($D$33)+$D$34*(I82-$D$35)^2</f>
        <v>16.34</v>
      </c>
    </row>
    <row r="83" spans="8:19" x14ac:dyDescent="0.15">
      <c r="H83" s="1" t="str">
        <f t="shared" ref="H83:H91" si="98">TEXT(ROUND(I83,1),"0.0")&amp;"-"&amp;TEXT(ROUND(J83,3),"00.000")</f>
        <v>0.8-01.300</v>
      </c>
      <c r="I83" s="21">
        <f t="shared" ref="I83:I91" si="99">I82</f>
        <v>0.79999999999999993</v>
      </c>
      <c r="J83" s="29">
        <f t="shared" ref="J83:J91" si="100">J82*$D$9</f>
        <v>1.3</v>
      </c>
      <c r="K83" s="21">
        <f t="shared" si="93"/>
        <v>121.38545124950711</v>
      </c>
      <c r="L83" s="22">
        <f t="shared" si="94"/>
        <v>0.90564355555555542</v>
      </c>
      <c r="N83" s="21">
        <f t="shared" si="95"/>
        <v>168</v>
      </c>
      <c r="O83" s="21">
        <f t="shared" si="96"/>
        <v>0.23399999999999999</v>
      </c>
      <c r="Q83" s="18">
        <f t="shared" ref="Q83:Q91" si="101">($D$25)+$D$26*(I83-$D$27)^2 +1</f>
        <v>2.2799999999999998</v>
      </c>
      <c r="R83" s="23">
        <f t="shared" ref="R83:R91" si="102">($D$29)+$D$30*(J83-$D$31-Q83)^2</f>
        <v>-3.8415999999999978E-2</v>
      </c>
      <c r="S83" s="18">
        <f t="shared" si="97"/>
        <v>16.34</v>
      </c>
    </row>
    <row r="84" spans="8:19" x14ac:dyDescent="0.15">
      <c r="H84" s="1" t="str">
        <f t="shared" si="98"/>
        <v>0.8-01.690</v>
      </c>
      <c r="I84" s="21">
        <f t="shared" si="99"/>
        <v>0.79999999999999993</v>
      </c>
      <c r="J84" s="29">
        <f t="shared" si="100"/>
        <v>1.6900000000000002</v>
      </c>
      <c r="K84" s="21">
        <f t="shared" si="93"/>
        <v>159.19564900374974</v>
      </c>
      <c r="L84" s="22">
        <f t="shared" si="94"/>
        <v>0.90700422222222221</v>
      </c>
      <c r="N84" s="21">
        <f t="shared" si="95"/>
        <v>168</v>
      </c>
      <c r="O84" s="21">
        <f t="shared" si="96"/>
        <v>0.23399999999999999</v>
      </c>
      <c r="Q84" s="18">
        <f t="shared" si="101"/>
        <v>2.2799999999999998</v>
      </c>
      <c r="R84" s="23">
        <f t="shared" si="102"/>
        <v>-1.3923999999999983E-2</v>
      </c>
      <c r="S84" s="18">
        <f t="shared" si="97"/>
        <v>16.34</v>
      </c>
    </row>
    <row r="85" spans="8:19" x14ac:dyDescent="0.15">
      <c r="H85" s="1" t="str">
        <f t="shared" si="98"/>
        <v>0.8-02.197</v>
      </c>
      <c r="I85" s="21">
        <f t="shared" si="99"/>
        <v>0.79999999999999993</v>
      </c>
      <c r="J85" s="29">
        <f t="shared" si="100"/>
        <v>2.1970000000000005</v>
      </c>
      <c r="K85" s="21">
        <f t="shared" si="93"/>
        <v>166.99138372776369</v>
      </c>
      <c r="L85" s="22">
        <f t="shared" si="94"/>
        <v>0.9077624688888889</v>
      </c>
      <c r="N85" s="21">
        <f t="shared" si="95"/>
        <v>168</v>
      </c>
      <c r="O85" s="21">
        <f t="shared" si="96"/>
        <v>0.23399999999999999</v>
      </c>
      <c r="Q85" s="18">
        <f t="shared" si="101"/>
        <v>2.2799999999999998</v>
      </c>
      <c r="R85" s="23">
        <f t="shared" si="102"/>
        <v>-2.7555999999999534E-4</v>
      </c>
      <c r="S85" s="18">
        <f t="shared" si="97"/>
        <v>16.34</v>
      </c>
    </row>
    <row r="86" spans="8:19" x14ac:dyDescent="0.15">
      <c r="H86" s="1" t="str">
        <f t="shared" si="98"/>
        <v>0.8-02.856</v>
      </c>
      <c r="I86" s="21">
        <f t="shared" si="99"/>
        <v>0.79999999999999993</v>
      </c>
      <c r="J86" s="29">
        <f t="shared" si="100"/>
        <v>2.856100000000001</v>
      </c>
      <c r="K86" s="21">
        <f t="shared" si="93"/>
        <v>167.93967974348055</v>
      </c>
      <c r="L86" s="22">
        <f t="shared" si="94"/>
        <v>0.90704024175555542</v>
      </c>
      <c r="N86" s="21">
        <f t="shared" si="95"/>
        <v>168</v>
      </c>
      <c r="O86" s="21">
        <f t="shared" si="96"/>
        <v>0.23399999999999999</v>
      </c>
      <c r="Q86" s="18">
        <f t="shared" si="101"/>
        <v>2.2799999999999998</v>
      </c>
      <c r="R86" s="23">
        <f t="shared" si="102"/>
        <v>-1.3275648400000053E-2</v>
      </c>
      <c r="S86" s="18">
        <f t="shared" si="97"/>
        <v>16.34</v>
      </c>
    </row>
    <row r="87" spans="8:19" x14ac:dyDescent="0.15">
      <c r="H87" s="1" t="str">
        <f t="shared" si="98"/>
        <v>0.8-03.713</v>
      </c>
      <c r="I87" s="21">
        <f t="shared" si="99"/>
        <v>0.79999999999999993</v>
      </c>
      <c r="J87" s="29">
        <f t="shared" si="100"/>
        <v>3.7129300000000014</v>
      </c>
      <c r="K87" s="21">
        <f t="shared" si="93"/>
        <v>167.99845039306311</v>
      </c>
      <c r="L87" s="22">
        <f t="shared" si="94"/>
        <v>0.90321491470022208</v>
      </c>
      <c r="N87" s="21">
        <f t="shared" si="95"/>
        <v>168</v>
      </c>
      <c r="O87" s="21">
        <f t="shared" si="96"/>
        <v>0.23399999999999999</v>
      </c>
      <c r="Q87" s="18">
        <f t="shared" si="101"/>
        <v>2.2799999999999998</v>
      </c>
      <c r="R87" s="23">
        <f t="shared" si="102"/>
        <v>-8.2131535396000183E-2</v>
      </c>
      <c r="S87" s="18">
        <f t="shared" si="97"/>
        <v>16.34</v>
      </c>
    </row>
    <row r="88" spans="8:19" x14ac:dyDescent="0.15">
      <c r="H88" s="1" t="str">
        <f t="shared" si="98"/>
        <v>0.8-04.827</v>
      </c>
      <c r="I88" s="21">
        <f t="shared" si="99"/>
        <v>0.79999999999999993</v>
      </c>
      <c r="J88" s="29">
        <f t="shared" si="100"/>
        <v>4.8268090000000017</v>
      </c>
      <c r="K88" s="21">
        <f t="shared" si="93"/>
        <v>167.99998672888429</v>
      </c>
      <c r="L88" s="22">
        <f t="shared" si="94"/>
        <v>0.89336391981670893</v>
      </c>
      <c r="N88" s="21">
        <f t="shared" si="95"/>
        <v>168</v>
      </c>
      <c r="O88" s="21">
        <f t="shared" si="96"/>
        <v>0.23399999999999999</v>
      </c>
      <c r="Q88" s="18">
        <f t="shared" si="101"/>
        <v>2.2799999999999998</v>
      </c>
      <c r="R88" s="23">
        <f t="shared" si="102"/>
        <v>-0.25944944329924036</v>
      </c>
      <c r="S88" s="18">
        <f t="shared" si="97"/>
        <v>16.34</v>
      </c>
    </row>
    <row r="89" spans="8:19" x14ac:dyDescent="0.15">
      <c r="H89" s="1" t="str">
        <f t="shared" si="98"/>
        <v>0.8-06.275</v>
      </c>
      <c r="I89" s="21">
        <f t="shared" si="99"/>
        <v>0.79999999999999993</v>
      </c>
      <c r="J89" s="29">
        <f t="shared" si="100"/>
        <v>6.2748517000000028</v>
      </c>
      <c r="K89" s="21">
        <f t="shared" si="93"/>
        <v>167.99999997274796</v>
      </c>
      <c r="L89" s="22">
        <f t="shared" si="94"/>
        <v>0.87231368865557124</v>
      </c>
      <c r="N89" s="21">
        <f t="shared" si="95"/>
        <v>168</v>
      </c>
      <c r="O89" s="21">
        <f t="shared" si="96"/>
        <v>0.23399999999999999</v>
      </c>
      <c r="Q89" s="18">
        <f t="shared" si="101"/>
        <v>2.2799999999999998</v>
      </c>
      <c r="R89" s="23">
        <f t="shared" si="102"/>
        <v>-0.63835360419971654</v>
      </c>
      <c r="S89" s="18">
        <f t="shared" si="97"/>
        <v>16.34</v>
      </c>
    </row>
    <row r="90" spans="8:19" x14ac:dyDescent="0.15">
      <c r="H90" s="1" t="str">
        <f t="shared" si="98"/>
        <v>0.8-08.157</v>
      </c>
      <c r="I90" s="21">
        <f t="shared" si="99"/>
        <v>0.79999999999999993</v>
      </c>
      <c r="J90" s="29">
        <f t="shared" si="100"/>
        <v>8.1573072100000044</v>
      </c>
      <c r="K90" s="21">
        <f t="shared" si="93"/>
        <v>167.99999999999125</v>
      </c>
      <c r="L90" s="22">
        <f t="shared" si="94"/>
        <v>0.83101613324284873</v>
      </c>
      <c r="N90" s="21">
        <f t="shared" si="95"/>
        <v>168</v>
      </c>
      <c r="O90" s="21">
        <f t="shared" si="96"/>
        <v>0.23399999999999999</v>
      </c>
      <c r="Q90" s="18">
        <f t="shared" si="101"/>
        <v>2.2799999999999998</v>
      </c>
      <c r="R90" s="23">
        <f t="shared" si="102"/>
        <v>-1.3817096016287218</v>
      </c>
      <c r="S90" s="18">
        <f t="shared" si="97"/>
        <v>16.34</v>
      </c>
    </row>
    <row r="91" spans="8:19" x14ac:dyDescent="0.15">
      <c r="H91" s="1" t="str">
        <f t="shared" si="98"/>
        <v>0.8-10.604</v>
      </c>
      <c r="I91" s="21">
        <f t="shared" si="99"/>
        <v>0.79999999999999993</v>
      </c>
      <c r="J91" s="29">
        <f t="shared" si="100"/>
        <v>10.604499373000007</v>
      </c>
      <c r="K91" s="21">
        <f t="shared" si="93"/>
        <v>168</v>
      </c>
      <c r="L91" s="22">
        <f t="shared" si="94"/>
        <v>0.75378380041982773</v>
      </c>
      <c r="N91" s="21">
        <f t="shared" si="95"/>
        <v>168</v>
      </c>
      <c r="O91" s="21">
        <f t="shared" si="96"/>
        <v>0.23399999999999999</v>
      </c>
      <c r="Q91" s="18">
        <f t="shared" si="101"/>
        <v>2.2799999999999998</v>
      </c>
      <c r="R91" s="23">
        <f t="shared" si="102"/>
        <v>-2.7718915924431009</v>
      </c>
      <c r="S91" s="18">
        <f t="shared" si="97"/>
        <v>16.34</v>
      </c>
    </row>
    <row r="92" spans="8:19" x14ac:dyDescent="0.15">
      <c r="J92" s="22"/>
    </row>
    <row r="93" spans="8:19" x14ac:dyDescent="0.15">
      <c r="H93" s="1" t="str">
        <f>TEXT(ROUND(I93,1),"0.0")&amp;"-"&amp;TEXT(ROUND(J93,3),"00.000")</f>
        <v>0.9-01.000</v>
      </c>
      <c r="I93" s="14">
        <f>I91+$D$6</f>
        <v>0.89999999999999991</v>
      </c>
      <c r="J93" s="29">
        <f>$D$8</f>
        <v>1</v>
      </c>
      <c r="K93" s="21">
        <f t="shared" ref="K93:K102" si="103">N93-N93*EXP(-(J93-1)/O93)</f>
        <v>0</v>
      </c>
      <c r="L93" s="22">
        <f t="shared" ref="L93:L102" si="104">$D$37*(R93+S93)</f>
        <v>0.90861244444444444</v>
      </c>
      <c r="N93" s="21">
        <f t="shared" ref="N93:N102" si="105">$D$12+($D$13*I93)+($D$14*I93^2)+($D$15*I93^3)+($D$16*I93^4)</f>
        <v>164</v>
      </c>
      <c r="O93" s="21">
        <f t="shared" ref="O93:O102" si="106">$D$18+($D$19*I93)+($D$20*I93^2)+($D$21*I93^3)+($D$22*I93^4)</f>
        <v>0.23200000000000001</v>
      </c>
      <c r="Q93" s="18">
        <f>($D$25)+$D$26*(I93-$D$27)^2 +1</f>
        <v>2.6199999999999997</v>
      </c>
      <c r="R93" s="23">
        <f>($D$29)+$D$30*(J93-$D$31-Q93)^2</f>
        <v>-0.10497599999999996</v>
      </c>
      <c r="S93" s="18">
        <f t="shared" ref="S93:S102" si="107">($D$33)+$D$34*(I93-$D$35)^2</f>
        <v>16.46</v>
      </c>
    </row>
    <row r="94" spans="8:19" x14ac:dyDescent="0.15">
      <c r="H94" s="1" t="str">
        <f t="shared" ref="H94:H102" si="108">TEXT(ROUND(I94,1),"0.0")&amp;"-"&amp;TEXT(ROUND(J94,3),"00.000")</f>
        <v>0.9-01.300</v>
      </c>
      <c r="I94" s="21">
        <f t="shared" ref="I94:I102" si="109">I93</f>
        <v>0.89999999999999991</v>
      </c>
      <c r="J94" s="29">
        <f t="shared" ref="J94:J102" si="110">J93*$D$9</f>
        <v>1.3</v>
      </c>
      <c r="K94" s="21">
        <f t="shared" si="103"/>
        <v>118.99547773277224</v>
      </c>
      <c r="L94" s="22">
        <f t="shared" si="104"/>
        <v>0.91057244444444441</v>
      </c>
      <c r="N94" s="21">
        <f t="shared" si="105"/>
        <v>164</v>
      </c>
      <c r="O94" s="21">
        <f t="shared" si="106"/>
        <v>0.23200000000000001</v>
      </c>
      <c r="Q94" s="18">
        <f t="shared" ref="Q94:Q102" si="111">($D$25)+$D$26*(I94-$D$27)^2 +1</f>
        <v>2.6199999999999997</v>
      </c>
      <c r="R94" s="23">
        <f t="shared" ref="R94:R102" si="112">($D$29)+$D$30*(J94-$D$31-Q94)^2</f>
        <v>-6.9695999999999966E-2</v>
      </c>
      <c r="S94" s="18">
        <f t="shared" si="107"/>
        <v>16.46</v>
      </c>
    </row>
    <row r="95" spans="8:19" x14ac:dyDescent="0.15">
      <c r="H95" s="1" t="str">
        <f t="shared" si="108"/>
        <v>0.9-01.690</v>
      </c>
      <c r="I95" s="21">
        <f t="shared" si="109"/>
        <v>0.89999999999999991</v>
      </c>
      <c r="J95" s="29">
        <f t="shared" si="110"/>
        <v>1.6900000000000002</v>
      </c>
      <c r="K95" s="21">
        <f t="shared" si="103"/>
        <v>155.62100066061237</v>
      </c>
      <c r="L95" s="22">
        <f t="shared" si="104"/>
        <v>0.91252244444444441</v>
      </c>
      <c r="N95" s="21">
        <f t="shared" si="105"/>
        <v>164</v>
      </c>
      <c r="O95" s="21">
        <f t="shared" si="106"/>
        <v>0.23200000000000001</v>
      </c>
      <c r="Q95" s="18">
        <f t="shared" si="111"/>
        <v>2.6199999999999997</v>
      </c>
      <c r="R95" s="23">
        <f t="shared" si="112"/>
        <v>-3.459599999999996E-2</v>
      </c>
      <c r="S95" s="18">
        <f t="shared" si="107"/>
        <v>16.46</v>
      </c>
    </row>
    <row r="96" spans="8:19" x14ac:dyDescent="0.15">
      <c r="H96" s="1" t="str">
        <f t="shared" si="108"/>
        <v>0.9-02.197</v>
      </c>
      <c r="I96" s="21">
        <f t="shared" si="109"/>
        <v>0.89999999999999991</v>
      </c>
      <c r="J96" s="29">
        <f t="shared" si="110"/>
        <v>2.1970000000000005</v>
      </c>
      <c r="K96" s="21">
        <f t="shared" si="103"/>
        <v>163.05787407104356</v>
      </c>
      <c r="L96" s="22">
        <f t="shared" si="104"/>
        <v>0.91404682444444452</v>
      </c>
      <c r="N96" s="21">
        <f t="shared" si="105"/>
        <v>164</v>
      </c>
      <c r="O96" s="21">
        <f t="shared" si="106"/>
        <v>0.23200000000000001</v>
      </c>
      <c r="Q96" s="18">
        <f t="shared" si="111"/>
        <v>2.6199999999999997</v>
      </c>
      <c r="R96" s="23">
        <f t="shared" si="112"/>
        <v>-7.1571599999999715E-3</v>
      </c>
      <c r="S96" s="18">
        <f t="shared" si="107"/>
        <v>16.46</v>
      </c>
    </row>
    <row r="97" spans="8:19" x14ac:dyDescent="0.15">
      <c r="H97" s="1" t="str">
        <f t="shared" si="108"/>
        <v>0.9-02.856</v>
      </c>
      <c r="I97" s="21">
        <f t="shared" si="109"/>
        <v>0.89999999999999991</v>
      </c>
      <c r="J97" s="29">
        <f t="shared" si="110"/>
        <v>2.856100000000001</v>
      </c>
      <c r="K97" s="21">
        <f t="shared" si="103"/>
        <v>163.9450078376515</v>
      </c>
      <c r="L97" s="22">
        <f t="shared" si="104"/>
        <v>0.9143205706444445</v>
      </c>
      <c r="N97" s="21">
        <f t="shared" si="105"/>
        <v>164</v>
      </c>
      <c r="O97" s="21">
        <f t="shared" si="106"/>
        <v>0.23200000000000001</v>
      </c>
      <c r="Q97" s="18">
        <f t="shared" si="111"/>
        <v>2.6199999999999997</v>
      </c>
      <c r="R97" s="23">
        <f t="shared" si="112"/>
        <v>-2.2297284000000247E-3</v>
      </c>
      <c r="S97" s="18">
        <f t="shared" si="107"/>
        <v>16.46</v>
      </c>
    </row>
    <row r="98" spans="8:19" x14ac:dyDescent="0.15">
      <c r="H98" s="1" t="str">
        <f t="shared" si="108"/>
        <v>0.9-03.713</v>
      </c>
      <c r="I98" s="21">
        <f t="shared" si="109"/>
        <v>0.89999999999999991</v>
      </c>
      <c r="J98" s="29">
        <f t="shared" si="110"/>
        <v>3.7129300000000014</v>
      </c>
      <c r="K98" s="21">
        <f t="shared" si="103"/>
        <v>163.99863116787375</v>
      </c>
      <c r="L98" s="22">
        <f t="shared" si="104"/>
        <v>0.91179000892244444</v>
      </c>
      <c r="N98" s="21">
        <f t="shared" si="105"/>
        <v>164</v>
      </c>
      <c r="O98" s="21">
        <f t="shared" si="106"/>
        <v>0.23200000000000001</v>
      </c>
      <c r="Q98" s="18">
        <f t="shared" si="111"/>
        <v>2.6199999999999997</v>
      </c>
      <c r="R98" s="23">
        <f t="shared" si="112"/>
        <v>-4.7779839396000154E-2</v>
      </c>
      <c r="S98" s="18">
        <f t="shared" si="107"/>
        <v>16.46</v>
      </c>
    </row>
    <row r="99" spans="8:19" x14ac:dyDescent="0.15">
      <c r="H99" s="1" t="str">
        <f t="shared" si="108"/>
        <v>0.9-04.827</v>
      </c>
      <c r="I99" s="21">
        <f t="shared" si="109"/>
        <v>0.89999999999999991</v>
      </c>
      <c r="J99" s="29">
        <f t="shared" si="110"/>
        <v>4.8268090000000017</v>
      </c>
      <c r="K99" s="21">
        <f t="shared" si="103"/>
        <v>163.99998874839702</v>
      </c>
      <c r="L99" s="22">
        <f t="shared" si="104"/>
        <v>0.90362220897226442</v>
      </c>
      <c r="N99" s="21">
        <f t="shared" si="105"/>
        <v>164</v>
      </c>
      <c r="O99" s="21">
        <f t="shared" si="106"/>
        <v>0.23200000000000001</v>
      </c>
      <c r="Q99" s="18">
        <f t="shared" si="111"/>
        <v>2.6199999999999997</v>
      </c>
      <c r="R99" s="23">
        <f t="shared" si="112"/>
        <v>-0.19480023849924036</v>
      </c>
      <c r="S99" s="18">
        <f t="shared" si="107"/>
        <v>16.46</v>
      </c>
    </row>
    <row r="100" spans="8:19" x14ac:dyDescent="0.15">
      <c r="H100" s="1" t="str">
        <f t="shared" si="108"/>
        <v>0.9-06.275</v>
      </c>
      <c r="I100" s="21">
        <f t="shared" si="109"/>
        <v>0.89999999999999991</v>
      </c>
      <c r="J100" s="29">
        <f t="shared" si="110"/>
        <v>6.2748517000000028</v>
      </c>
      <c r="K100" s="21">
        <f t="shared" si="103"/>
        <v>163.99999997809527</v>
      </c>
      <c r="L100" s="22">
        <f t="shared" si="104"/>
        <v>0.88476013122446018</v>
      </c>
      <c r="N100" s="21">
        <f t="shared" si="105"/>
        <v>164</v>
      </c>
      <c r="O100" s="21">
        <f t="shared" si="106"/>
        <v>0.23200000000000001</v>
      </c>
      <c r="Q100" s="18">
        <f t="shared" si="111"/>
        <v>2.6199999999999997</v>
      </c>
      <c r="R100" s="23">
        <f t="shared" si="112"/>
        <v>-0.53431763795971654</v>
      </c>
      <c r="S100" s="18">
        <f t="shared" si="107"/>
        <v>16.46</v>
      </c>
    </row>
    <row r="101" spans="8:19" x14ac:dyDescent="0.15">
      <c r="H101" s="1" t="str">
        <f t="shared" si="108"/>
        <v>0.9-08.157</v>
      </c>
      <c r="I101" s="21">
        <f t="shared" si="109"/>
        <v>0.89999999999999991</v>
      </c>
      <c r="J101" s="29">
        <f t="shared" si="110"/>
        <v>8.1573072100000044</v>
      </c>
      <c r="K101" s="21">
        <f t="shared" si="103"/>
        <v>163.99999999999343</v>
      </c>
      <c r="L101" s="22">
        <f t="shared" si="104"/>
        <v>0.84630717524907095</v>
      </c>
      <c r="N101" s="21">
        <f t="shared" si="105"/>
        <v>164</v>
      </c>
      <c r="O101" s="21">
        <f t="shared" si="106"/>
        <v>0.23200000000000001</v>
      </c>
      <c r="Q101" s="18">
        <f t="shared" si="111"/>
        <v>2.6199999999999997</v>
      </c>
      <c r="R101" s="23">
        <f t="shared" si="112"/>
        <v>-1.2264708455167217</v>
      </c>
      <c r="S101" s="18">
        <f t="shared" si="107"/>
        <v>16.46</v>
      </c>
    </row>
    <row r="102" spans="8:19" x14ac:dyDescent="0.15">
      <c r="H102" s="1" t="str">
        <f t="shared" si="108"/>
        <v>0.9-10.604</v>
      </c>
      <c r="I102" s="21">
        <f t="shared" si="109"/>
        <v>0.89999999999999991</v>
      </c>
      <c r="J102" s="29">
        <f t="shared" si="110"/>
        <v>10.604499373000007</v>
      </c>
      <c r="K102" s="21">
        <f t="shared" si="103"/>
        <v>164</v>
      </c>
      <c r="L102" s="22">
        <f t="shared" si="104"/>
        <v>0.77277282169458339</v>
      </c>
      <c r="N102" s="21">
        <f t="shared" si="105"/>
        <v>164</v>
      </c>
      <c r="O102" s="21">
        <f t="shared" si="106"/>
        <v>0.23200000000000001</v>
      </c>
      <c r="Q102" s="18">
        <f t="shared" si="111"/>
        <v>2.6199999999999997</v>
      </c>
      <c r="R102" s="23">
        <f t="shared" si="112"/>
        <v>-2.5500892094975005</v>
      </c>
      <c r="S102" s="18">
        <f t="shared" si="107"/>
        <v>16.46</v>
      </c>
    </row>
    <row r="103" spans="8:19" x14ac:dyDescent="0.15">
      <c r="J103" s="22"/>
    </row>
    <row r="104" spans="8:19" x14ac:dyDescent="0.15">
      <c r="H104" s="1" t="str">
        <f>TEXT(ROUND(I104,1),"0.0")&amp;"-"&amp;TEXT(ROUND(J104,3),"00.000")</f>
        <v>1.0-01.000</v>
      </c>
      <c r="I104" s="14">
        <f>I102+$D$6</f>
        <v>0.99999999999999989</v>
      </c>
      <c r="J104" s="29">
        <f>$D$8</f>
        <v>1</v>
      </c>
      <c r="K104" s="21">
        <f t="shared" ref="K104:K113" si="113">N104-N104*EXP(-(J104-1)/O104)</f>
        <v>0</v>
      </c>
      <c r="L104" s="22">
        <f t="shared" ref="L104:L113" si="114">$D$37*(R104+S104)</f>
        <v>0.90777777777777768</v>
      </c>
      <c r="N104" s="21">
        <f t="shared" ref="N104:N113" si="115">$D$12+($D$13*I104)+($D$14*I104^2)+($D$15*I104^3)+($D$16*I104^4)</f>
        <v>160</v>
      </c>
      <c r="O104" s="21">
        <f t="shared" ref="O104:O113" si="116">$D$18+($D$19*I104)+($D$20*I104^2)+($D$21*I104^3)+($D$22*I104^4)</f>
        <v>0.23</v>
      </c>
      <c r="Q104" s="18">
        <f>($D$25)+$D$26*(I104-$D$27)^2 +1</f>
        <v>2.9999999999999996</v>
      </c>
      <c r="R104" s="23">
        <f>($D$29)+$D$30*(J104-$D$31-Q104)^2</f>
        <v>-0.15999999999999992</v>
      </c>
      <c r="S104" s="18">
        <f t="shared" ref="S104:S113" si="117">($D$33)+$D$34*(I104-$D$35)^2</f>
        <v>16.5</v>
      </c>
    </row>
    <row r="105" spans="8:19" x14ac:dyDescent="0.15">
      <c r="H105" s="1" t="str">
        <f t="shared" ref="H105:H113" si="118">TEXT(ROUND(I105,1),"0.0")&amp;"-"&amp;TEXT(ROUND(J105,3),"00.000")</f>
        <v>1.0-01.300</v>
      </c>
      <c r="I105" s="21">
        <f t="shared" ref="I105:I113" si="119">I104</f>
        <v>0.99999999999999989</v>
      </c>
      <c r="J105" s="29">
        <f t="shared" ref="J105:J113" si="120">J104*$D$9</f>
        <v>1.3</v>
      </c>
      <c r="K105" s="21">
        <f t="shared" si="113"/>
        <v>116.58408889912855</v>
      </c>
      <c r="L105" s="22">
        <f t="shared" si="114"/>
        <v>0.91024444444444441</v>
      </c>
      <c r="N105" s="21">
        <f t="shared" si="115"/>
        <v>160</v>
      </c>
      <c r="O105" s="21">
        <f t="shared" si="116"/>
        <v>0.23</v>
      </c>
      <c r="Q105" s="18">
        <f t="shared" ref="Q105:Q113" si="121">($D$25)+$D$26*(I105-$D$27)^2 +1</f>
        <v>2.9999999999999996</v>
      </c>
      <c r="R105" s="23">
        <f t="shared" ref="R105:R113" si="122">($D$29)+$D$30*(J105-$D$31-Q105)^2</f>
        <v>-0.11559999999999994</v>
      </c>
      <c r="S105" s="18">
        <f t="shared" si="117"/>
        <v>16.5</v>
      </c>
    </row>
    <row r="106" spans="8:19" x14ac:dyDescent="0.15">
      <c r="H106" s="1" t="str">
        <f t="shared" si="118"/>
        <v>1.0-01.690</v>
      </c>
      <c r="I106" s="21">
        <f t="shared" si="119"/>
        <v>0.99999999999999989</v>
      </c>
      <c r="J106" s="29">
        <f t="shared" si="120"/>
        <v>1.6900000000000002</v>
      </c>
      <c r="K106" s="21">
        <f t="shared" si="113"/>
        <v>152.03406906114176</v>
      </c>
      <c r="L106" s="22">
        <f t="shared" si="114"/>
        <v>0.91285311111111112</v>
      </c>
      <c r="N106" s="21">
        <f t="shared" si="115"/>
        <v>160</v>
      </c>
      <c r="O106" s="21">
        <f t="shared" si="116"/>
        <v>0.23</v>
      </c>
      <c r="Q106" s="18">
        <f t="shared" si="121"/>
        <v>2.9999999999999996</v>
      </c>
      <c r="R106" s="23">
        <f t="shared" si="122"/>
        <v>-6.8643999999999941E-2</v>
      </c>
      <c r="S106" s="18">
        <f t="shared" si="117"/>
        <v>16.5</v>
      </c>
    </row>
    <row r="107" spans="8:19" x14ac:dyDescent="0.15">
      <c r="H107" s="1" t="str">
        <f t="shared" si="118"/>
        <v>1.0-02.197</v>
      </c>
      <c r="I107" s="21">
        <f t="shared" si="119"/>
        <v>0.99999999999999989</v>
      </c>
      <c r="J107" s="29">
        <f t="shared" si="120"/>
        <v>2.1970000000000005</v>
      </c>
      <c r="K107" s="21">
        <f t="shared" si="113"/>
        <v>159.12117897215725</v>
      </c>
      <c r="L107" s="22">
        <f t="shared" si="114"/>
        <v>0.91523375777777771</v>
      </c>
      <c r="N107" s="21">
        <f t="shared" si="115"/>
        <v>160</v>
      </c>
      <c r="O107" s="21">
        <f t="shared" si="116"/>
        <v>0.23</v>
      </c>
      <c r="Q107" s="18">
        <f t="shared" si="121"/>
        <v>2.9999999999999996</v>
      </c>
      <c r="R107" s="23">
        <f t="shared" si="122"/>
        <v>-2.5792359999999941E-2</v>
      </c>
      <c r="S107" s="18">
        <f t="shared" si="117"/>
        <v>16.5</v>
      </c>
    </row>
    <row r="108" spans="8:19" x14ac:dyDescent="0.15">
      <c r="H108" s="1" t="str">
        <f t="shared" si="118"/>
        <v>1.0-02.856</v>
      </c>
      <c r="I108" s="21">
        <f t="shared" si="119"/>
        <v>0.99999999999999989</v>
      </c>
      <c r="J108" s="29">
        <f t="shared" si="120"/>
        <v>2.856100000000001</v>
      </c>
      <c r="K108" s="21">
        <f t="shared" si="113"/>
        <v>159.94995467502949</v>
      </c>
      <c r="L108" s="22">
        <f t="shared" si="114"/>
        <v>0.91662065064444431</v>
      </c>
      <c r="N108" s="21">
        <f t="shared" si="115"/>
        <v>160</v>
      </c>
      <c r="O108" s="21">
        <f t="shared" si="116"/>
        <v>0.23</v>
      </c>
      <c r="Q108" s="18">
        <f t="shared" si="121"/>
        <v>2.9999999999999996</v>
      </c>
      <c r="R108" s="23">
        <f t="shared" si="122"/>
        <v>-8.2828839999998381E-4</v>
      </c>
      <c r="S108" s="18">
        <f t="shared" si="117"/>
        <v>16.5</v>
      </c>
    </row>
    <row r="109" spans="8:19" x14ac:dyDescent="0.15">
      <c r="H109" s="1" t="str">
        <f t="shared" si="118"/>
        <v>1.0-03.713</v>
      </c>
      <c r="I109" s="21">
        <f t="shared" si="119"/>
        <v>0.99999999999999989</v>
      </c>
      <c r="J109" s="29">
        <f t="shared" si="120"/>
        <v>3.7129300000000014</v>
      </c>
      <c r="K109" s="21">
        <f t="shared" si="113"/>
        <v>159.99879367171852</v>
      </c>
      <c r="L109" s="22">
        <f t="shared" si="114"/>
        <v>0.91553717958911107</v>
      </c>
      <c r="N109" s="21">
        <f t="shared" si="115"/>
        <v>160</v>
      </c>
      <c r="O109" s="21">
        <f t="shared" si="116"/>
        <v>0.23</v>
      </c>
      <c r="Q109" s="18">
        <f t="shared" si="121"/>
        <v>2.9999999999999996</v>
      </c>
      <c r="R109" s="23">
        <f t="shared" si="122"/>
        <v>-2.0330767396000104E-2</v>
      </c>
      <c r="S109" s="18">
        <f t="shared" si="117"/>
        <v>16.5</v>
      </c>
    </row>
    <row r="110" spans="8:19" x14ac:dyDescent="0.15">
      <c r="H110" s="1" t="str">
        <f t="shared" si="118"/>
        <v>1.0-04.827</v>
      </c>
      <c r="I110" s="21">
        <f t="shared" si="119"/>
        <v>0.99999999999999989</v>
      </c>
      <c r="J110" s="29">
        <f t="shared" si="120"/>
        <v>4.8268090000000017</v>
      </c>
      <c r="K110" s="21">
        <f t="shared" si="113"/>
        <v>159.99999048961487</v>
      </c>
      <c r="L110" s="22">
        <f t="shared" si="114"/>
        <v>0.90925059750559767</v>
      </c>
      <c r="N110" s="21">
        <f t="shared" si="115"/>
        <v>160</v>
      </c>
      <c r="O110" s="21">
        <f t="shared" si="116"/>
        <v>0.23</v>
      </c>
      <c r="Q110" s="18">
        <f t="shared" si="121"/>
        <v>2.9999999999999996</v>
      </c>
      <c r="R110" s="23">
        <f t="shared" si="122"/>
        <v>-0.1334892448992403</v>
      </c>
      <c r="S110" s="18">
        <f t="shared" si="117"/>
        <v>16.5</v>
      </c>
    </row>
    <row r="111" spans="8:19" x14ac:dyDescent="0.15">
      <c r="H111" s="1" t="str">
        <f t="shared" si="118"/>
        <v>1.0-06.275</v>
      </c>
      <c r="I111" s="21">
        <f t="shared" si="119"/>
        <v>0.99999999999999989</v>
      </c>
      <c r="J111" s="29">
        <f t="shared" si="120"/>
        <v>6.2748517000000028</v>
      </c>
      <c r="K111" s="21">
        <f t="shared" si="113"/>
        <v>159.99999998246321</v>
      </c>
      <c r="L111" s="22">
        <f t="shared" si="114"/>
        <v>0.8928341029844602</v>
      </c>
      <c r="N111" s="21">
        <f t="shared" si="115"/>
        <v>160</v>
      </c>
      <c r="O111" s="21">
        <f t="shared" si="116"/>
        <v>0.23</v>
      </c>
      <c r="Q111" s="18">
        <f t="shared" si="121"/>
        <v>2.9999999999999996</v>
      </c>
      <c r="R111" s="23">
        <f t="shared" si="122"/>
        <v>-0.42898614627971648</v>
      </c>
      <c r="S111" s="18">
        <f t="shared" si="117"/>
        <v>16.5</v>
      </c>
    </row>
    <row r="112" spans="8:19" x14ac:dyDescent="0.15">
      <c r="H112" s="1" t="str">
        <f t="shared" si="118"/>
        <v>1.0-08.157</v>
      </c>
      <c r="I112" s="21">
        <f t="shared" si="119"/>
        <v>0.99999999999999989</v>
      </c>
      <c r="J112" s="29">
        <f t="shared" si="120"/>
        <v>8.1573072100000044</v>
      </c>
      <c r="K112" s="21">
        <f t="shared" si="113"/>
        <v>159.99999999999511</v>
      </c>
      <c r="L112" s="22">
        <f t="shared" si="114"/>
        <v>0.85756040520373766</v>
      </c>
      <c r="N112" s="21">
        <f t="shared" si="115"/>
        <v>160</v>
      </c>
      <c r="O112" s="21">
        <f t="shared" si="116"/>
        <v>0.23</v>
      </c>
      <c r="Q112" s="18">
        <f t="shared" si="121"/>
        <v>2.9999999999999996</v>
      </c>
      <c r="R112" s="23">
        <f t="shared" si="122"/>
        <v>-1.0639127063327212</v>
      </c>
      <c r="S112" s="18">
        <f t="shared" si="117"/>
        <v>16.5</v>
      </c>
    </row>
    <row r="113" spans="8:19" x14ac:dyDescent="0.15">
      <c r="H113" s="1" t="str">
        <f t="shared" si="118"/>
        <v>1.0-10.604</v>
      </c>
      <c r="I113" s="21">
        <f t="shared" si="119"/>
        <v>0.99999999999999989</v>
      </c>
      <c r="J113" s="29">
        <f t="shared" si="120"/>
        <v>10.604499373000007</v>
      </c>
      <c r="K113" s="21">
        <f t="shared" si="113"/>
        <v>160</v>
      </c>
      <c r="L113" s="22">
        <f t="shared" si="114"/>
        <v>0.78815908730231665</v>
      </c>
      <c r="N113" s="21">
        <f t="shared" si="115"/>
        <v>160</v>
      </c>
      <c r="O113" s="21">
        <f t="shared" si="116"/>
        <v>0.23</v>
      </c>
      <c r="Q113" s="18">
        <f t="shared" si="121"/>
        <v>2.9999999999999996</v>
      </c>
      <c r="R113" s="23">
        <f t="shared" si="122"/>
        <v>-2.3131364285583</v>
      </c>
      <c r="S113" s="18">
        <f t="shared" si="117"/>
        <v>16.5</v>
      </c>
    </row>
    <row r="114" spans="8:19" x14ac:dyDescent="0.15">
      <c r="J114" s="22"/>
    </row>
    <row r="115" spans="8:19" x14ac:dyDescent="0.15">
      <c r="H115" s="1" t="str">
        <f>TEXT(ROUND(I115,1),"0.0")&amp;"-"&amp;TEXT(ROUND(J115,3),"00.000")</f>
        <v>1.1-01.000</v>
      </c>
      <c r="I115" s="14">
        <f>I113+$D$6</f>
        <v>1.0999999999999999</v>
      </c>
      <c r="J115" s="29">
        <f>$D$8</f>
        <v>1</v>
      </c>
      <c r="K115" s="21">
        <f t="shared" ref="K115:K124" si="123">N115-N115*EXP(-(J115-1)/O115)</f>
        <v>0</v>
      </c>
      <c r="L115" s="22">
        <f t="shared" ref="L115:L124" si="124">$D$37*(R115+S115)</f>
        <v>0.90143022222222235</v>
      </c>
      <c r="N115" s="21">
        <f t="shared" ref="N115:N124" si="125">$D$12+($D$13*I115)+($D$14*I115^2)+($D$15*I115^3)+($D$16*I115^4)</f>
        <v>156</v>
      </c>
      <c r="O115" s="21">
        <f t="shared" ref="O115:O124" si="126">$D$18+($D$19*I115)+($D$20*I115^2)+($D$21*I115^3)+($D$22*I115^4)</f>
        <v>0.22800000000000001</v>
      </c>
      <c r="Q115" s="18">
        <f>($D$25)+$D$26*(I115-$D$27)^2 +1</f>
        <v>3.4199999999999995</v>
      </c>
      <c r="R115" s="23">
        <f>($D$29)+$D$30*(J115-$D$31-Q115)^2</f>
        <v>-0.23425599999999988</v>
      </c>
      <c r="S115" s="18">
        <f t="shared" ref="S115:S124" si="127">($D$33)+$D$34*(I115-$D$35)^2</f>
        <v>16.46</v>
      </c>
    </row>
    <row r="116" spans="8:19" x14ac:dyDescent="0.15">
      <c r="H116" s="1" t="str">
        <f t="shared" ref="H116:H124" si="128">TEXT(ROUND(I116,1),"0.0")&amp;"-"&amp;TEXT(ROUND(J116,3),"00.000")</f>
        <v>1.1-01.300</v>
      </c>
      <c r="I116" s="21">
        <f t="shared" ref="I116:I124" si="129">I115</f>
        <v>1.0999999999999999</v>
      </c>
      <c r="J116" s="29">
        <f t="shared" ref="J116:J124" si="130">J115*$D$9</f>
        <v>1.3</v>
      </c>
      <c r="K116" s="21">
        <f t="shared" si="123"/>
        <v>114.15105725868609</v>
      </c>
      <c r="L116" s="22">
        <f t="shared" si="124"/>
        <v>0.90445688888888887</v>
      </c>
      <c r="N116" s="21">
        <f t="shared" si="125"/>
        <v>156</v>
      </c>
      <c r="O116" s="21">
        <f t="shared" si="126"/>
        <v>0.22800000000000001</v>
      </c>
      <c r="Q116" s="18">
        <f t="shared" ref="Q116:Q124" si="131">($D$25)+$D$26*(I116-$D$27)^2 +1</f>
        <v>3.4199999999999995</v>
      </c>
      <c r="R116" s="23">
        <f t="shared" ref="R116:R124" si="132">($D$29)+$D$30*(J116-$D$31-Q116)^2</f>
        <v>-0.17977599999999988</v>
      </c>
      <c r="S116" s="18">
        <f t="shared" si="127"/>
        <v>16.46</v>
      </c>
    </row>
    <row r="117" spans="8:19" x14ac:dyDescent="0.15">
      <c r="H117" s="1" t="str">
        <f t="shared" si="128"/>
        <v>1.1-01.690</v>
      </c>
      <c r="I117" s="21">
        <f t="shared" si="129"/>
        <v>1.0999999999999999</v>
      </c>
      <c r="J117" s="29">
        <f t="shared" si="130"/>
        <v>1.6900000000000002</v>
      </c>
      <c r="K117" s="21">
        <f t="shared" si="123"/>
        <v>148.43494045916438</v>
      </c>
      <c r="L117" s="22">
        <f t="shared" si="124"/>
        <v>0.90779355555555552</v>
      </c>
      <c r="N117" s="21">
        <f t="shared" si="125"/>
        <v>156</v>
      </c>
      <c r="O117" s="21">
        <f t="shared" si="126"/>
        <v>0.22800000000000001</v>
      </c>
      <c r="Q117" s="18">
        <f t="shared" si="131"/>
        <v>3.4199999999999995</v>
      </c>
      <c r="R117" s="23">
        <f t="shared" si="132"/>
        <v>-0.11971599999999991</v>
      </c>
      <c r="S117" s="18">
        <f t="shared" si="127"/>
        <v>16.46</v>
      </c>
    </row>
    <row r="118" spans="8:19" x14ac:dyDescent="0.15">
      <c r="H118" s="1" t="str">
        <f t="shared" si="128"/>
        <v>1.1-02.197</v>
      </c>
      <c r="I118" s="21">
        <f t="shared" si="129"/>
        <v>1.0999999999999999</v>
      </c>
      <c r="J118" s="29">
        <f t="shared" si="130"/>
        <v>2.1970000000000005</v>
      </c>
      <c r="K118" s="21">
        <f t="shared" si="123"/>
        <v>155.18138712972771</v>
      </c>
      <c r="L118" s="22">
        <f t="shared" si="124"/>
        <v>0.91112060222222224</v>
      </c>
      <c r="N118" s="21">
        <f t="shared" si="125"/>
        <v>156</v>
      </c>
      <c r="O118" s="21">
        <f t="shared" si="126"/>
        <v>0.22800000000000001</v>
      </c>
      <c r="Q118" s="18">
        <f t="shared" si="131"/>
        <v>3.4199999999999995</v>
      </c>
      <c r="R118" s="23">
        <f t="shared" si="132"/>
        <v>-5.9829159999999895E-2</v>
      </c>
      <c r="S118" s="18">
        <f t="shared" si="127"/>
        <v>16.46</v>
      </c>
    </row>
    <row r="119" spans="8:19" x14ac:dyDescent="0.15">
      <c r="H119" s="1" t="str">
        <f t="shared" si="128"/>
        <v>1.1-02.856</v>
      </c>
      <c r="I119" s="21">
        <f t="shared" si="129"/>
        <v>1.0999999999999999</v>
      </c>
      <c r="J119" s="29">
        <f t="shared" si="130"/>
        <v>2.856100000000001</v>
      </c>
      <c r="K119" s="21">
        <f t="shared" si="123"/>
        <v>155.95454050032441</v>
      </c>
      <c r="L119" s="22">
        <f t="shared" si="124"/>
        <v>0.91373781508888896</v>
      </c>
      <c r="N119" s="21">
        <f t="shared" si="125"/>
        <v>156</v>
      </c>
      <c r="O119" s="21">
        <f t="shared" si="126"/>
        <v>0.22800000000000001</v>
      </c>
      <c r="Q119" s="18">
        <f t="shared" si="131"/>
        <v>3.4199999999999995</v>
      </c>
      <c r="R119" s="23">
        <f t="shared" si="132"/>
        <v>-1.2719328399999934E-2</v>
      </c>
      <c r="S119" s="18">
        <f t="shared" si="127"/>
        <v>16.46</v>
      </c>
    </row>
    <row r="120" spans="8:19" x14ac:dyDescent="0.15">
      <c r="H120" s="1" t="str">
        <f t="shared" si="128"/>
        <v>1.1-03.713</v>
      </c>
      <c r="I120" s="21">
        <f t="shared" si="129"/>
        <v>1.0999999999999999</v>
      </c>
      <c r="J120" s="29">
        <f t="shared" si="130"/>
        <v>3.7129300000000014</v>
      </c>
      <c r="K120" s="21">
        <f t="shared" si="123"/>
        <v>155.99893944166905</v>
      </c>
      <c r="L120" s="22">
        <f t="shared" si="124"/>
        <v>0.91425376003355552</v>
      </c>
      <c r="N120" s="21">
        <f t="shared" si="125"/>
        <v>156</v>
      </c>
      <c r="O120" s="21">
        <f t="shared" si="126"/>
        <v>0.22800000000000001</v>
      </c>
      <c r="Q120" s="18">
        <f t="shared" si="131"/>
        <v>3.4199999999999995</v>
      </c>
      <c r="R120" s="23">
        <f t="shared" si="132"/>
        <v>-3.4323193960000449E-3</v>
      </c>
      <c r="S120" s="18">
        <f t="shared" si="127"/>
        <v>16.46</v>
      </c>
    </row>
    <row r="121" spans="8:19" x14ac:dyDescent="0.15">
      <c r="H121" s="1" t="str">
        <f t="shared" si="128"/>
        <v>1.1-04.827</v>
      </c>
      <c r="I121" s="21">
        <f t="shared" si="129"/>
        <v>1.0999999999999999</v>
      </c>
      <c r="J121" s="29">
        <f t="shared" si="130"/>
        <v>4.8268090000000017</v>
      </c>
      <c r="K121" s="21">
        <f t="shared" si="123"/>
        <v>155.99999198658858</v>
      </c>
      <c r="L121" s="22">
        <f t="shared" si="124"/>
        <v>0.91004641875004222</v>
      </c>
      <c r="N121" s="21">
        <f t="shared" si="125"/>
        <v>156</v>
      </c>
      <c r="O121" s="21">
        <f t="shared" si="126"/>
        <v>0.22800000000000001</v>
      </c>
      <c r="Q121" s="18">
        <f t="shared" si="131"/>
        <v>3.4199999999999995</v>
      </c>
      <c r="R121" s="23">
        <f t="shared" si="132"/>
        <v>-7.9164462499240251E-2</v>
      </c>
      <c r="S121" s="18">
        <f t="shared" si="127"/>
        <v>16.46</v>
      </c>
    </row>
    <row r="122" spans="8:19" x14ac:dyDescent="0.15">
      <c r="H122" s="1" t="str">
        <f t="shared" si="128"/>
        <v>1.1-06.275</v>
      </c>
      <c r="I122" s="21">
        <f t="shared" si="129"/>
        <v>1.0999999999999999</v>
      </c>
      <c r="J122" s="29">
        <f t="shared" si="130"/>
        <v>6.2748517000000028</v>
      </c>
      <c r="K122" s="21">
        <f t="shared" si="123"/>
        <v>155.99999998601749</v>
      </c>
      <c r="L122" s="22">
        <f t="shared" si="124"/>
        <v>0.89633293726890462</v>
      </c>
      <c r="N122" s="21">
        <f t="shared" si="125"/>
        <v>156</v>
      </c>
      <c r="O122" s="21">
        <f t="shared" si="126"/>
        <v>0.22800000000000001</v>
      </c>
      <c r="Q122" s="18">
        <f t="shared" si="131"/>
        <v>3.4199999999999995</v>
      </c>
      <c r="R122" s="23">
        <f t="shared" si="132"/>
        <v>-0.32600712915971636</v>
      </c>
      <c r="S122" s="18">
        <f t="shared" si="127"/>
        <v>16.46</v>
      </c>
    </row>
    <row r="123" spans="8:19" x14ac:dyDescent="0.15">
      <c r="H123" s="1" t="str">
        <f t="shared" si="128"/>
        <v>1.1-08.157</v>
      </c>
      <c r="I123" s="21">
        <f t="shared" si="129"/>
        <v>1.0999999999999999</v>
      </c>
      <c r="J123" s="29">
        <f t="shared" si="130"/>
        <v>8.1573072100000044</v>
      </c>
      <c r="K123" s="21">
        <f t="shared" si="123"/>
        <v>155.99999999999636</v>
      </c>
      <c r="L123" s="22">
        <f t="shared" si="124"/>
        <v>0.86457315644018218</v>
      </c>
      <c r="N123" s="21">
        <f t="shared" si="125"/>
        <v>156</v>
      </c>
      <c r="O123" s="21">
        <f t="shared" si="126"/>
        <v>0.22800000000000001</v>
      </c>
      <c r="Q123" s="18">
        <f t="shared" si="131"/>
        <v>3.4199999999999995</v>
      </c>
      <c r="R123" s="23">
        <f t="shared" si="132"/>
        <v>-0.89768318407672099</v>
      </c>
      <c r="S123" s="18">
        <f t="shared" si="127"/>
        <v>16.46</v>
      </c>
    </row>
    <row r="124" spans="8:19" x14ac:dyDescent="0.15">
      <c r="H124" s="1" t="str">
        <f t="shared" si="128"/>
        <v>1.1-10.604</v>
      </c>
      <c r="I124" s="21">
        <f t="shared" si="129"/>
        <v>1.0999999999999999</v>
      </c>
      <c r="J124" s="29">
        <f t="shared" si="130"/>
        <v>10.604499373000007</v>
      </c>
      <c r="K124" s="21">
        <f t="shared" si="123"/>
        <v>156</v>
      </c>
      <c r="L124" s="22">
        <f t="shared" si="124"/>
        <v>0.79973993057636117</v>
      </c>
      <c r="N124" s="21">
        <f t="shared" si="125"/>
        <v>156</v>
      </c>
      <c r="O124" s="21">
        <f t="shared" si="126"/>
        <v>0.22800000000000001</v>
      </c>
      <c r="Q124" s="18">
        <f t="shared" si="131"/>
        <v>3.4199999999999995</v>
      </c>
      <c r="R124" s="23">
        <f t="shared" si="132"/>
        <v>-2.0646812496254996</v>
      </c>
      <c r="S124" s="18">
        <f t="shared" si="127"/>
        <v>16.46</v>
      </c>
    </row>
    <row r="125" spans="8:19" x14ac:dyDescent="0.15">
      <c r="J125" s="22"/>
    </row>
    <row r="126" spans="8:19" x14ac:dyDescent="0.15">
      <c r="H126" s="1" t="str">
        <f>TEXT(ROUND(I126,1),"0.0")&amp;"-"&amp;TEXT(ROUND(J126,3),"00.000")</f>
        <v>1.2-01.000</v>
      </c>
      <c r="I126" s="14">
        <f>I124+$D$6</f>
        <v>1.2</v>
      </c>
      <c r="J126" s="29">
        <f>$D$8</f>
        <v>1</v>
      </c>
      <c r="K126" s="21">
        <f t="shared" ref="K126:K135" si="133">N126-N126*EXP(-(J126-1)/O126)</f>
        <v>0</v>
      </c>
      <c r="L126" s="22">
        <f t="shared" ref="L126:L135" si="134">$D$37*(R126+S126)</f>
        <v>0.88934577777777768</v>
      </c>
      <c r="N126" s="21">
        <f t="shared" ref="N126:N135" si="135">$D$12+($D$13*I126)+($D$14*I126^2)+($D$15*I126^3)+($D$16*I126^4)</f>
        <v>152</v>
      </c>
      <c r="O126" s="21">
        <f t="shared" ref="O126:O135" si="136">$D$18+($D$19*I126)+($D$20*I126^2)+($D$21*I126^3)+($D$22*I126^4)</f>
        <v>0.22600000000000001</v>
      </c>
      <c r="Q126" s="18">
        <f>($D$25)+$D$26*(I126-$D$27)^2 +1</f>
        <v>3.88</v>
      </c>
      <c r="R126" s="23">
        <f>($D$29)+$D$30*(J126-$D$31-Q126)^2</f>
        <v>-0.33177600000000002</v>
      </c>
      <c r="S126" s="18">
        <f t="shared" ref="S126:S135" si="137">($D$33)+$D$34*(I126-$D$35)^2</f>
        <v>16.34</v>
      </c>
    </row>
    <row r="127" spans="8:19" x14ac:dyDescent="0.15">
      <c r="H127" s="1" t="str">
        <f t="shared" ref="H127:H135" si="138">TEXT(ROUND(I127,1),"0.0")&amp;"-"&amp;TEXT(ROUND(J127,3),"00.000")</f>
        <v>1.2-01.300</v>
      </c>
      <c r="I127" s="21">
        <f t="shared" ref="I127:I135" si="139">I126</f>
        <v>1.2</v>
      </c>
      <c r="J127" s="29">
        <f t="shared" ref="J127:J135" si="140">J126*$D$9</f>
        <v>1.3</v>
      </c>
      <c r="K127" s="21">
        <f t="shared" si="133"/>
        <v>111.69615424644043</v>
      </c>
      <c r="L127" s="22">
        <f t="shared" si="134"/>
        <v>0.89298577777777777</v>
      </c>
      <c r="N127" s="21">
        <f t="shared" si="135"/>
        <v>152</v>
      </c>
      <c r="O127" s="21">
        <f t="shared" si="136"/>
        <v>0.22600000000000001</v>
      </c>
      <c r="Q127" s="18">
        <f t="shared" ref="Q127:Q135" si="141">($D$25)+$D$26*(I127-$D$27)^2 +1</f>
        <v>3.88</v>
      </c>
      <c r="R127" s="23">
        <f t="shared" ref="R127:R135" si="142">($D$29)+$D$30*(J127-$D$31-Q127)^2</f>
        <v>-0.26625600000000005</v>
      </c>
      <c r="S127" s="18">
        <f t="shared" si="137"/>
        <v>16.34</v>
      </c>
    </row>
    <row r="128" spans="8:19" x14ac:dyDescent="0.15">
      <c r="H128" s="1" t="str">
        <f t="shared" si="138"/>
        <v>1.2-01.690</v>
      </c>
      <c r="I128" s="21">
        <f t="shared" si="139"/>
        <v>1.2</v>
      </c>
      <c r="J128" s="29">
        <f t="shared" si="140"/>
        <v>1.6900000000000002</v>
      </c>
      <c r="K128" s="21">
        <f t="shared" si="133"/>
        <v>144.82370541228579</v>
      </c>
      <c r="L128" s="22">
        <f t="shared" si="134"/>
        <v>0.89711977777777774</v>
      </c>
      <c r="N128" s="21">
        <f t="shared" si="135"/>
        <v>152</v>
      </c>
      <c r="O128" s="21">
        <f t="shared" si="136"/>
        <v>0.22600000000000001</v>
      </c>
      <c r="Q128" s="18">
        <f t="shared" si="141"/>
        <v>3.88</v>
      </c>
      <c r="R128" s="23">
        <f t="shared" si="142"/>
        <v>-0.19184399999999993</v>
      </c>
      <c r="S128" s="18">
        <f t="shared" si="137"/>
        <v>16.34</v>
      </c>
    </row>
    <row r="129" spans="8:19" x14ac:dyDescent="0.15">
      <c r="H129" s="1" t="str">
        <f t="shared" si="138"/>
        <v>1.2-02.197</v>
      </c>
      <c r="I129" s="21">
        <f t="shared" si="139"/>
        <v>1.2</v>
      </c>
      <c r="J129" s="29">
        <f t="shared" si="140"/>
        <v>2.1970000000000005</v>
      </c>
      <c r="K129" s="21">
        <f t="shared" si="133"/>
        <v>151.23858722444683</v>
      </c>
      <c r="L129" s="22">
        <f t="shared" si="134"/>
        <v>0.90148335777777766</v>
      </c>
      <c r="N129" s="21">
        <f t="shared" si="135"/>
        <v>152</v>
      </c>
      <c r="O129" s="21">
        <f t="shared" si="136"/>
        <v>0.22600000000000001</v>
      </c>
      <c r="Q129" s="18">
        <f t="shared" si="141"/>
        <v>3.88</v>
      </c>
      <c r="R129" s="23">
        <f t="shared" si="142"/>
        <v>-0.11329955999999992</v>
      </c>
      <c r="S129" s="18">
        <f t="shared" si="137"/>
        <v>16.34</v>
      </c>
    </row>
    <row r="130" spans="8:19" x14ac:dyDescent="0.15">
      <c r="H130" s="1" t="str">
        <f t="shared" si="138"/>
        <v>1.2-02.856</v>
      </c>
      <c r="I130" s="21">
        <f t="shared" si="139"/>
        <v>1.2</v>
      </c>
      <c r="J130" s="29">
        <f t="shared" si="140"/>
        <v>2.856100000000001</v>
      </c>
      <c r="K130" s="21">
        <f t="shared" si="133"/>
        <v>151.9587849310202</v>
      </c>
      <c r="L130" s="22">
        <f t="shared" si="134"/>
        <v>0.90544806397777766</v>
      </c>
      <c r="N130" s="21">
        <f t="shared" si="135"/>
        <v>152</v>
      </c>
      <c r="O130" s="21">
        <f t="shared" si="136"/>
        <v>0.22600000000000001</v>
      </c>
      <c r="Q130" s="18">
        <f t="shared" si="141"/>
        <v>3.88</v>
      </c>
      <c r="R130" s="23">
        <f t="shared" si="142"/>
        <v>-4.1934848399999912E-2</v>
      </c>
      <c r="S130" s="18">
        <f t="shared" si="137"/>
        <v>16.34</v>
      </c>
    </row>
    <row r="131" spans="8:19" x14ac:dyDescent="0.15">
      <c r="H131" s="1" t="str">
        <f t="shared" si="138"/>
        <v>1.2-03.713</v>
      </c>
      <c r="I131" s="21">
        <f t="shared" si="139"/>
        <v>1.2</v>
      </c>
      <c r="J131" s="29">
        <f t="shared" si="140"/>
        <v>3.7129300000000014</v>
      </c>
      <c r="K131" s="21">
        <f t="shared" si="133"/>
        <v>151.99906991494908</v>
      </c>
      <c r="L131" s="22">
        <f t="shared" si="134"/>
        <v>0.90771575025577766</v>
      </c>
      <c r="N131" s="21">
        <f t="shared" si="135"/>
        <v>152</v>
      </c>
      <c r="O131" s="21">
        <f t="shared" si="136"/>
        <v>0.22600000000000001</v>
      </c>
      <c r="Q131" s="18">
        <f t="shared" si="141"/>
        <v>3.88</v>
      </c>
      <c r="R131" s="23">
        <f t="shared" si="142"/>
        <v>-1.1164953959999799E-3</v>
      </c>
      <c r="S131" s="18">
        <f t="shared" si="137"/>
        <v>16.34</v>
      </c>
    </row>
    <row r="132" spans="8:19" x14ac:dyDescent="0.15">
      <c r="H132" s="1" t="str">
        <f t="shared" si="138"/>
        <v>1.2-04.827</v>
      </c>
      <c r="I132" s="21">
        <f t="shared" si="139"/>
        <v>1.2</v>
      </c>
      <c r="J132" s="29">
        <f t="shared" si="140"/>
        <v>4.8268090000000017</v>
      </c>
      <c r="K132" s="21">
        <f t="shared" si="133"/>
        <v>151.99999326977959</v>
      </c>
      <c r="L132" s="22">
        <f t="shared" si="134"/>
        <v>0.90578567270559773</v>
      </c>
      <c r="N132" s="21">
        <f t="shared" si="135"/>
        <v>152</v>
      </c>
      <c r="O132" s="21">
        <f t="shared" si="136"/>
        <v>0.22600000000000001</v>
      </c>
      <c r="Q132" s="18">
        <f t="shared" si="141"/>
        <v>3.88</v>
      </c>
      <c r="R132" s="23">
        <f t="shared" si="142"/>
        <v>-3.5857891299240136E-2</v>
      </c>
      <c r="S132" s="18">
        <f t="shared" si="137"/>
        <v>16.34</v>
      </c>
    </row>
    <row r="133" spans="8:19" x14ac:dyDescent="0.15">
      <c r="H133" s="1" t="str">
        <f t="shared" si="138"/>
        <v>1.2-06.275</v>
      </c>
      <c r="I133" s="21">
        <f t="shared" si="139"/>
        <v>1.2</v>
      </c>
      <c r="J133" s="29">
        <f t="shared" si="140"/>
        <v>6.2748517000000028</v>
      </c>
      <c r="K133" s="21">
        <f t="shared" si="133"/>
        <v>151.99999998889834</v>
      </c>
      <c r="L133" s="22">
        <f t="shared" si="134"/>
        <v>0.89503263407779354</v>
      </c>
      <c r="N133" s="21">
        <f t="shared" si="135"/>
        <v>152</v>
      </c>
      <c r="O133" s="21">
        <f t="shared" si="136"/>
        <v>0.22600000000000001</v>
      </c>
      <c r="Q133" s="18">
        <f t="shared" si="141"/>
        <v>3.88</v>
      </c>
      <c r="R133" s="23">
        <f t="shared" si="142"/>
        <v>-0.22941258659971617</v>
      </c>
      <c r="S133" s="18">
        <f t="shared" si="137"/>
        <v>16.34</v>
      </c>
    </row>
    <row r="134" spans="8:19" x14ac:dyDescent="0.15">
      <c r="H134" s="1" t="str">
        <f t="shared" si="138"/>
        <v>1.2-08.157</v>
      </c>
      <c r="I134" s="21">
        <f t="shared" si="139"/>
        <v>1.2</v>
      </c>
      <c r="J134" s="29">
        <f t="shared" si="140"/>
        <v>8.1573072100000044</v>
      </c>
      <c r="K134" s="21">
        <f t="shared" si="133"/>
        <v>151.99999999999733</v>
      </c>
      <c r="L134" s="22">
        <f t="shared" si="134"/>
        <v>0.86712142895840438</v>
      </c>
      <c r="N134" s="21">
        <f t="shared" si="135"/>
        <v>152</v>
      </c>
      <c r="O134" s="21">
        <f t="shared" si="136"/>
        <v>0.22600000000000001</v>
      </c>
      <c r="Q134" s="18">
        <f t="shared" si="141"/>
        <v>3.88</v>
      </c>
      <c r="R134" s="23">
        <f t="shared" si="142"/>
        <v>-0.73181427874872085</v>
      </c>
      <c r="S134" s="18">
        <f t="shared" si="137"/>
        <v>16.34</v>
      </c>
    </row>
    <row r="135" spans="8:19" x14ac:dyDescent="0.15">
      <c r="H135" s="1" t="str">
        <f t="shared" si="138"/>
        <v>1.2-10.604</v>
      </c>
      <c r="I135" s="21">
        <f t="shared" si="139"/>
        <v>1.2</v>
      </c>
      <c r="J135" s="29">
        <f t="shared" si="140"/>
        <v>10.604499373000007</v>
      </c>
      <c r="K135" s="21">
        <f t="shared" si="133"/>
        <v>152</v>
      </c>
      <c r="L135" s="22">
        <f t="shared" si="134"/>
        <v>0.8072913515167166</v>
      </c>
      <c r="N135" s="21">
        <f t="shared" si="135"/>
        <v>152</v>
      </c>
      <c r="O135" s="21">
        <f t="shared" si="136"/>
        <v>0.22600000000000001</v>
      </c>
      <c r="Q135" s="18">
        <f t="shared" si="141"/>
        <v>3.88</v>
      </c>
      <c r="R135" s="23">
        <f t="shared" si="142"/>
        <v>-1.8087556726990994</v>
      </c>
      <c r="S135" s="18">
        <f t="shared" si="137"/>
        <v>16.34</v>
      </c>
    </row>
    <row r="136" spans="8:19" x14ac:dyDescent="0.15">
      <c r="J136" s="22"/>
    </row>
    <row r="137" spans="8:19" x14ac:dyDescent="0.15">
      <c r="H137" s="1" t="str">
        <f>TEXT(ROUND(I137,1),"0.0")&amp;"-"&amp;TEXT(ROUND(J137,3),"00.000")</f>
        <v>1.3-01.000</v>
      </c>
      <c r="I137" s="14">
        <f>I135+$D$6</f>
        <v>1.3</v>
      </c>
      <c r="J137" s="29">
        <f>$D$8</f>
        <v>1</v>
      </c>
      <c r="K137" s="21">
        <f t="shared" ref="K137:K146" si="143">N137-N137*EXP(-(J137-1)/O137)</f>
        <v>0</v>
      </c>
      <c r="L137" s="22">
        <f t="shared" ref="L137:L146" si="144">$D$37*(R137+S137)</f>
        <v>0.871279111111111</v>
      </c>
      <c r="N137" s="21">
        <f t="shared" ref="N137:N146" si="145">$D$12+($D$13*I137)+($D$14*I137^2)+($D$15*I137^3)+($D$16*I137^4)</f>
        <v>148</v>
      </c>
      <c r="O137" s="21">
        <f t="shared" ref="O137:O146" si="146">$D$18+($D$19*I137)+($D$20*I137^2)+($D$21*I137^3)+($D$22*I137^4)</f>
        <v>0.224</v>
      </c>
      <c r="Q137" s="18">
        <f>($D$25)+$D$26*(I137-$D$27)^2 +1</f>
        <v>4.3800000000000008</v>
      </c>
      <c r="R137" s="23">
        <f>($D$29)+$D$30*(J137-$D$31-Q137)^2</f>
        <v>-0.45697600000000022</v>
      </c>
      <c r="S137" s="18">
        <f t="shared" ref="S137:S146" si="147">($D$33)+$D$34*(I137-$D$35)^2</f>
        <v>16.14</v>
      </c>
    </row>
    <row r="138" spans="8:19" x14ac:dyDescent="0.15">
      <c r="H138" s="1" t="str">
        <f t="shared" ref="H138:H146" si="148">TEXT(ROUND(I138,1),"0.0")&amp;"-"&amp;TEXT(ROUND(J138,3),"00.000")</f>
        <v>1.3-01.300</v>
      </c>
      <c r="I138" s="21">
        <f t="shared" ref="I138:I146" si="149">I137</f>
        <v>1.3</v>
      </c>
      <c r="J138" s="29">
        <f t="shared" ref="J138:J146" si="150">J137*$D$9</f>
        <v>1.3</v>
      </c>
      <c r="K138" s="21">
        <f t="shared" si="143"/>
        <v>109.21915033392625</v>
      </c>
      <c r="L138" s="22">
        <f t="shared" si="144"/>
        <v>0.87558577777777769</v>
      </c>
      <c r="N138" s="21">
        <f t="shared" si="145"/>
        <v>148</v>
      </c>
      <c r="O138" s="21">
        <f t="shared" si="146"/>
        <v>0.224</v>
      </c>
      <c r="Q138" s="18">
        <f t="shared" ref="Q138:Q146" si="151">($D$25)+$D$26*(I138-$D$27)^2 +1</f>
        <v>4.3800000000000008</v>
      </c>
      <c r="R138" s="23">
        <f t="shared" ref="R138:R146" si="152">($D$29)+$D$30*(J138-$D$31-Q138)^2</f>
        <v>-0.37945600000000024</v>
      </c>
      <c r="S138" s="18">
        <f t="shared" si="147"/>
        <v>16.14</v>
      </c>
    </row>
    <row r="139" spans="8:19" x14ac:dyDescent="0.15">
      <c r="H139" s="1" t="str">
        <f t="shared" si="148"/>
        <v>1.3-01.690</v>
      </c>
      <c r="I139" s="21">
        <f t="shared" si="149"/>
        <v>1.3</v>
      </c>
      <c r="J139" s="29">
        <f t="shared" si="150"/>
        <v>1.6900000000000002</v>
      </c>
      <c r="K139" s="21">
        <f t="shared" si="143"/>
        <v>141.20045885718829</v>
      </c>
      <c r="L139" s="22">
        <f t="shared" si="144"/>
        <v>0.88058644444444445</v>
      </c>
      <c r="N139" s="21">
        <f t="shared" si="145"/>
        <v>148</v>
      </c>
      <c r="O139" s="21">
        <f t="shared" si="146"/>
        <v>0.224</v>
      </c>
      <c r="Q139" s="18">
        <f t="shared" si="151"/>
        <v>4.3800000000000008</v>
      </c>
      <c r="R139" s="23">
        <f t="shared" si="152"/>
        <v>-0.28944400000000009</v>
      </c>
      <c r="S139" s="18">
        <f t="shared" si="147"/>
        <v>16.14</v>
      </c>
    </row>
    <row r="140" spans="8:19" x14ac:dyDescent="0.15">
      <c r="H140" s="1" t="str">
        <f t="shared" si="148"/>
        <v>1.3-02.197</v>
      </c>
      <c r="I140" s="21">
        <f t="shared" si="149"/>
        <v>1.3</v>
      </c>
      <c r="J140" s="29">
        <f t="shared" si="150"/>
        <v>2.1970000000000005</v>
      </c>
      <c r="K140" s="21">
        <f t="shared" si="143"/>
        <v>147.29286785864991</v>
      </c>
      <c r="L140" s="22">
        <f t="shared" si="144"/>
        <v>0.88607669111111109</v>
      </c>
      <c r="N140" s="21">
        <f t="shared" si="145"/>
        <v>148</v>
      </c>
      <c r="O140" s="21">
        <f t="shared" si="146"/>
        <v>0.224</v>
      </c>
      <c r="Q140" s="18">
        <f t="shared" si="151"/>
        <v>4.3800000000000008</v>
      </c>
      <c r="R140" s="23">
        <f t="shared" si="152"/>
        <v>-0.19061956000000005</v>
      </c>
      <c r="S140" s="18">
        <f t="shared" si="147"/>
        <v>16.14</v>
      </c>
    </row>
    <row r="141" spans="8:19" x14ac:dyDescent="0.15">
      <c r="H141" s="1" t="str">
        <f t="shared" si="148"/>
        <v>1.3-02.856</v>
      </c>
      <c r="I141" s="21">
        <f t="shared" si="149"/>
        <v>1.3</v>
      </c>
      <c r="J141" s="29">
        <f t="shared" si="150"/>
        <v>2.856100000000001</v>
      </c>
      <c r="K141" s="21">
        <f t="shared" si="143"/>
        <v>147.96270695536089</v>
      </c>
      <c r="L141" s="22">
        <f t="shared" si="144"/>
        <v>0.89150606397777776</v>
      </c>
      <c r="N141" s="21">
        <f t="shared" si="145"/>
        <v>148</v>
      </c>
      <c r="O141" s="21">
        <f t="shared" si="146"/>
        <v>0.224</v>
      </c>
      <c r="Q141" s="18">
        <f t="shared" si="151"/>
        <v>4.3800000000000008</v>
      </c>
      <c r="R141" s="23">
        <f t="shared" si="152"/>
        <v>-9.2890848399999976E-2</v>
      </c>
      <c r="S141" s="18">
        <f t="shared" si="147"/>
        <v>16.14</v>
      </c>
    </row>
    <row r="142" spans="8:19" x14ac:dyDescent="0.15">
      <c r="H142" s="1" t="str">
        <f t="shared" si="148"/>
        <v>1.3-03.713</v>
      </c>
      <c r="I142" s="21">
        <f t="shared" si="149"/>
        <v>1.3</v>
      </c>
      <c r="J142" s="29">
        <f t="shared" si="150"/>
        <v>3.7129300000000014</v>
      </c>
      <c r="K142" s="21">
        <f t="shared" si="143"/>
        <v>147.99918643307694</v>
      </c>
      <c r="L142" s="22">
        <f t="shared" si="144"/>
        <v>0.89567781692244441</v>
      </c>
      <c r="N142" s="21">
        <f t="shared" si="145"/>
        <v>148</v>
      </c>
      <c r="O142" s="21">
        <f t="shared" si="146"/>
        <v>0.224</v>
      </c>
      <c r="Q142" s="18">
        <f t="shared" si="151"/>
        <v>4.3800000000000008</v>
      </c>
      <c r="R142" s="23">
        <f t="shared" si="152"/>
        <v>-1.7799295395999969E-2</v>
      </c>
      <c r="S142" s="18">
        <f t="shared" si="147"/>
        <v>16.14</v>
      </c>
    </row>
    <row r="143" spans="8:19" x14ac:dyDescent="0.15">
      <c r="H143" s="1" t="str">
        <f t="shared" si="148"/>
        <v>1.3-04.827</v>
      </c>
      <c r="I143" s="21">
        <f t="shared" si="149"/>
        <v>1.3</v>
      </c>
      <c r="J143" s="29">
        <f t="shared" si="150"/>
        <v>4.8268090000000017</v>
      </c>
      <c r="K143" s="21">
        <f t="shared" si="143"/>
        <v>147.99999436636952</v>
      </c>
      <c r="L143" s="22">
        <f t="shared" si="144"/>
        <v>0.896223026038931</v>
      </c>
      <c r="N143" s="21">
        <f t="shared" si="145"/>
        <v>148</v>
      </c>
      <c r="O143" s="21">
        <f t="shared" si="146"/>
        <v>0.224</v>
      </c>
      <c r="Q143" s="18">
        <f t="shared" si="151"/>
        <v>4.3800000000000008</v>
      </c>
      <c r="R143" s="23">
        <f t="shared" si="152"/>
        <v>-7.9855312992400326E-3</v>
      </c>
      <c r="S143" s="18">
        <f t="shared" si="147"/>
        <v>16.14</v>
      </c>
    </row>
    <row r="144" spans="8:19" x14ac:dyDescent="0.15">
      <c r="H144" s="1" t="str">
        <f t="shared" si="148"/>
        <v>1.3-06.275</v>
      </c>
      <c r="I144" s="21">
        <f t="shared" si="149"/>
        <v>1.3</v>
      </c>
      <c r="J144" s="29">
        <f t="shared" si="150"/>
        <v>6.2748517000000028</v>
      </c>
      <c r="K144" s="21">
        <f t="shared" si="143"/>
        <v>147.99999999122389</v>
      </c>
      <c r="L144" s="22">
        <f t="shared" si="144"/>
        <v>0.88868786007779355</v>
      </c>
      <c r="N144" s="21">
        <f t="shared" si="145"/>
        <v>148</v>
      </c>
      <c r="O144" s="21">
        <f t="shared" si="146"/>
        <v>0.224</v>
      </c>
      <c r="Q144" s="18">
        <f t="shared" si="151"/>
        <v>4.3800000000000008</v>
      </c>
      <c r="R144" s="23">
        <f t="shared" si="152"/>
        <v>-0.14361851859971592</v>
      </c>
      <c r="S144" s="18">
        <f t="shared" si="147"/>
        <v>16.14</v>
      </c>
    </row>
    <row r="145" spans="8:19" x14ac:dyDescent="0.15">
      <c r="H145" s="1" t="str">
        <f t="shared" si="148"/>
        <v>1.3-08.157</v>
      </c>
      <c r="I145" s="21">
        <f t="shared" si="149"/>
        <v>1.3</v>
      </c>
      <c r="J145" s="29">
        <f t="shared" si="150"/>
        <v>8.1573072100000044</v>
      </c>
      <c r="K145" s="21">
        <f t="shared" si="143"/>
        <v>147.99999999999804</v>
      </c>
      <c r="L145" s="22">
        <f t="shared" si="144"/>
        <v>0.86495988942507107</v>
      </c>
      <c r="N145" s="21">
        <f t="shared" si="145"/>
        <v>148</v>
      </c>
      <c r="O145" s="21">
        <f t="shared" si="146"/>
        <v>0.224</v>
      </c>
      <c r="Q145" s="18">
        <f t="shared" si="151"/>
        <v>4.3800000000000008</v>
      </c>
      <c r="R145" s="23">
        <f t="shared" si="152"/>
        <v>-0.5707219903487204</v>
      </c>
      <c r="S145" s="18">
        <f t="shared" si="147"/>
        <v>16.14</v>
      </c>
    </row>
    <row r="146" spans="8:19" x14ac:dyDescent="0.15">
      <c r="H146" s="1" t="str">
        <f t="shared" si="148"/>
        <v>1.3-10.604</v>
      </c>
      <c r="I146" s="21">
        <f t="shared" si="149"/>
        <v>1.3</v>
      </c>
      <c r="J146" s="29">
        <f t="shared" si="150"/>
        <v>10.604499373000007</v>
      </c>
      <c r="K146" s="21">
        <f t="shared" si="143"/>
        <v>148</v>
      </c>
      <c r="L146" s="22">
        <f t="shared" si="144"/>
        <v>0.81056801679005008</v>
      </c>
      <c r="N146" s="21">
        <f t="shared" si="145"/>
        <v>148</v>
      </c>
      <c r="O146" s="21">
        <f t="shared" si="146"/>
        <v>0.224</v>
      </c>
      <c r="Q146" s="18">
        <f t="shared" si="151"/>
        <v>4.3800000000000008</v>
      </c>
      <c r="R146" s="23">
        <f t="shared" si="152"/>
        <v>-1.5497756977790986</v>
      </c>
      <c r="S146" s="18">
        <f t="shared" si="147"/>
        <v>16.14</v>
      </c>
    </row>
    <row r="147" spans="8:19" x14ac:dyDescent="0.15">
      <c r="J147" s="22"/>
    </row>
    <row r="148" spans="8:19" x14ac:dyDescent="0.15">
      <c r="H148" s="1" t="str">
        <f>TEXT(ROUND(I148,1),"0.0")&amp;"-"&amp;TEXT(ROUND(J148,3),"00.000")</f>
        <v>1.4-01.000</v>
      </c>
      <c r="I148" s="14">
        <f>I146+$D$6</f>
        <v>1.4000000000000001</v>
      </c>
      <c r="J148" s="29">
        <f>$D$8</f>
        <v>1</v>
      </c>
      <c r="K148" s="21">
        <f t="shared" ref="K148:K157" si="153">N148-N148*EXP(-(J148-1)/O148)</f>
        <v>0</v>
      </c>
      <c r="L148" s="22">
        <f t="shared" ref="L148:L157" si="154">$D$37*(R148+S148)</f>
        <v>0.84696355555555547</v>
      </c>
      <c r="N148" s="21">
        <f t="shared" ref="N148:N157" si="155">$D$12+($D$13*I148)+($D$14*I148^2)+($D$15*I148^3)+($D$16*I148^4)</f>
        <v>144</v>
      </c>
      <c r="O148" s="21">
        <f t="shared" ref="O148:O157" si="156">$D$18+($D$19*I148)+($D$20*I148^2)+($D$21*I148^3)+($D$22*I148^4)</f>
        <v>0.222</v>
      </c>
      <c r="Q148" s="18">
        <f>($D$25)+$D$26*(I148-$D$27)^2 +1</f>
        <v>4.9200000000000008</v>
      </c>
      <c r="R148" s="23">
        <f>($D$29)+$D$30*(J148-$D$31-Q148)^2</f>
        <v>-0.6146560000000002</v>
      </c>
      <c r="S148" s="18">
        <f t="shared" ref="S148:S157" si="157">($D$33)+$D$34*(I148-$D$35)^2</f>
        <v>15.86</v>
      </c>
    </row>
    <row r="149" spans="8:19" x14ac:dyDescent="0.15">
      <c r="H149" s="1" t="str">
        <f t="shared" ref="H149:H157" si="158">TEXT(ROUND(I149,1),"0.0")&amp;"-"&amp;TEXT(ROUND(J149,3),"00.000")</f>
        <v>1.4-01.300</v>
      </c>
      <c r="I149" s="21">
        <f t="shared" ref="I149:I157" si="159">I148</f>
        <v>1.4000000000000001</v>
      </c>
      <c r="J149" s="29">
        <f t="shared" ref="J149:J157" si="160">J148*$D$9</f>
        <v>1.3</v>
      </c>
      <c r="K149" s="21">
        <f t="shared" si="153"/>
        <v>106.71981515011912</v>
      </c>
      <c r="L149" s="22">
        <f t="shared" si="154"/>
        <v>0.85199022222222209</v>
      </c>
      <c r="N149" s="21">
        <f t="shared" si="155"/>
        <v>144</v>
      </c>
      <c r="O149" s="21">
        <f t="shared" si="156"/>
        <v>0.222</v>
      </c>
      <c r="Q149" s="18">
        <f t="shared" ref="Q149:Q157" si="161">($D$25)+$D$26*(I149-$D$27)^2 +1</f>
        <v>4.9200000000000008</v>
      </c>
      <c r="R149" s="23">
        <f t="shared" ref="R149:R157" si="162">($D$29)+$D$30*(J149-$D$31-Q149)^2</f>
        <v>-0.52417600000000031</v>
      </c>
      <c r="S149" s="18">
        <f t="shared" si="157"/>
        <v>15.86</v>
      </c>
    </row>
    <row r="150" spans="8:19" x14ac:dyDescent="0.15">
      <c r="H150" s="1" t="str">
        <f t="shared" si="158"/>
        <v>1.4-01.690</v>
      </c>
      <c r="I150" s="21">
        <f t="shared" si="159"/>
        <v>1.4000000000000001</v>
      </c>
      <c r="J150" s="29">
        <f t="shared" si="160"/>
        <v>1.6900000000000002</v>
      </c>
      <c r="K150" s="21">
        <f t="shared" si="153"/>
        <v>137.56530018304682</v>
      </c>
      <c r="L150" s="22">
        <f t="shared" si="154"/>
        <v>0.85792688888888879</v>
      </c>
      <c r="N150" s="21">
        <f t="shared" si="155"/>
        <v>144</v>
      </c>
      <c r="O150" s="21">
        <f t="shared" si="156"/>
        <v>0.222</v>
      </c>
      <c r="Q150" s="18">
        <f t="shared" si="161"/>
        <v>4.9200000000000008</v>
      </c>
      <c r="R150" s="23">
        <f t="shared" si="162"/>
        <v>-0.41731600000000013</v>
      </c>
      <c r="S150" s="18">
        <f t="shared" si="157"/>
        <v>15.86</v>
      </c>
    </row>
    <row r="151" spans="8:19" x14ac:dyDescent="0.15">
      <c r="H151" s="1" t="str">
        <f t="shared" si="158"/>
        <v>1.4-02.197</v>
      </c>
      <c r="I151" s="21">
        <f t="shared" si="159"/>
        <v>1.4000000000000001</v>
      </c>
      <c r="J151" s="29">
        <f t="shared" si="160"/>
        <v>2.1970000000000005</v>
      </c>
      <c r="K151" s="21">
        <f t="shared" si="153"/>
        <v>143.34431749423823</v>
      </c>
      <c r="L151" s="22">
        <f t="shared" si="154"/>
        <v>0.86463393555555546</v>
      </c>
      <c r="N151" s="21">
        <f t="shared" si="155"/>
        <v>144</v>
      </c>
      <c r="O151" s="21">
        <f t="shared" si="156"/>
        <v>0.222</v>
      </c>
      <c r="Q151" s="18">
        <f t="shared" si="161"/>
        <v>4.9200000000000008</v>
      </c>
      <c r="R151" s="23">
        <f t="shared" si="162"/>
        <v>-0.29658916000000007</v>
      </c>
      <c r="S151" s="18">
        <f t="shared" si="157"/>
        <v>15.86</v>
      </c>
    </row>
    <row r="152" spans="8:19" x14ac:dyDescent="0.15">
      <c r="H152" s="1" t="str">
        <f t="shared" si="158"/>
        <v>1.4-02.856</v>
      </c>
      <c r="I152" s="21">
        <f t="shared" si="159"/>
        <v>1.4000000000000001</v>
      </c>
      <c r="J152" s="29">
        <f t="shared" si="160"/>
        <v>2.856100000000001</v>
      </c>
      <c r="K152" s="21">
        <f t="shared" si="153"/>
        <v>143.96632493111937</v>
      </c>
      <c r="L152" s="22">
        <f t="shared" si="154"/>
        <v>0.87164514842222207</v>
      </c>
      <c r="N152" s="21">
        <f t="shared" si="155"/>
        <v>144</v>
      </c>
      <c r="O152" s="21">
        <f t="shared" si="156"/>
        <v>0.222</v>
      </c>
      <c r="Q152" s="18">
        <f t="shared" si="161"/>
        <v>4.9200000000000008</v>
      </c>
      <c r="R152" s="23">
        <f t="shared" si="162"/>
        <v>-0.17038732839999998</v>
      </c>
      <c r="S152" s="18">
        <f t="shared" si="157"/>
        <v>15.86</v>
      </c>
    </row>
    <row r="153" spans="8:19" x14ac:dyDescent="0.15">
      <c r="H153" s="1" t="str">
        <f t="shared" si="158"/>
        <v>1.4-03.713</v>
      </c>
      <c r="I153" s="21">
        <f t="shared" si="159"/>
        <v>1.4000000000000001</v>
      </c>
      <c r="J153" s="29">
        <f t="shared" si="160"/>
        <v>3.7129300000000014</v>
      </c>
      <c r="K153" s="21">
        <f t="shared" si="153"/>
        <v>143.99929024598509</v>
      </c>
      <c r="L153" s="22">
        <f t="shared" si="154"/>
        <v>0.8778732933668888</v>
      </c>
      <c r="N153" s="21">
        <f t="shared" si="155"/>
        <v>144</v>
      </c>
      <c r="O153" s="21">
        <f t="shared" si="156"/>
        <v>0.222</v>
      </c>
      <c r="Q153" s="18">
        <f t="shared" si="161"/>
        <v>4.9200000000000008</v>
      </c>
      <c r="R153" s="23">
        <f t="shared" si="162"/>
        <v>-5.828071939599995E-2</v>
      </c>
      <c r="S153" s="18">
        <f t="shared" si="157"/>
        <v>15.86</v>
      </c>
    </row>
    <row r="154" spans="8:19" x14ac:dyDescent="0.15">
      <c r="H154" s="1" t="str">
        <f t="shared" si="158"/>
        <v>1.4-04.827</v>
      </c>
      <c r="I154" s="21">
        <f t="shared" si="159"/>
        <v>1.4000000000000001</v>
      </c>
      <c r="J154" s="29">
        <f t="shared" si="160"/>
        <v>4.8268090000000017</v>
      </c>
      <c r="K154" s="21">
        <f t="shared" si="153"/>
        <v>143.99999530055001</v>
      </c>
      <c r="L154" s="22">
        <f t="shared" si="154"/>
        <v>0.88109181208337539</v>
      </c>
      <c r="N154" s="21">
        <f t="shared" si="155"/>
        <v>144</v>
      </c>
      <c r="O154" s="21">
        <f t="shared" si="156"/>
        <v>0.222</v>
      </c>
      <c r="Q154" s="18">
        <f t="shared" si="161"/>
        <v>4.9200000000000008</v>
      </c>
      <c r="R154" s="23">
        <f t="shared" si="162"/>
        <v>-3.4738249923999356E-4</v>
      </c>
      <c r="S154" s="18">
        <f t="shared" si="157"/>
        <v>15.86</v>
      </c>
    </row>
    <row r="155" spans="8:19" x14ac:dyDescent="0.15">
      <c r="H155" s="1" t="str">
        <f t="shared" si="158"/>
        <v>1.4-06.275</v>
      </c>
      <c r="I155" s="21">
        <f t="shared" si="159"/>
        <v>1.4000000000000001</v>
      </c>
      <c r="J155" s="29">
        <f t="shared" si="160"/>
        <v>6.2748517000000028</v>
      </c>
      <c r="K155" s="21">
        <f t="shared" si="153"/>
        <v>143.99999999309335</v>
      </c>
      <c r="L155" s="22">
        <f t="shared" si="154"/>
        <v>0.87703194860223799</v>
      </c>
      <c r="N155" s="21">
        <f t="shared" si="155"/>
        <v>144</v>
      </c>
      <c r="O155" s="21">
        <f t="shared" si="156"/>
        <v>0.222</v>
      </c>
      <c r="Q155" s="18">
        <f t="shared" si="161"/>
        <v>4.9200000000000008</v>
      </c>
      <c r="R155" s="23">
        <f t="shared" si="162"/>
        <v>-7.3424925159715826E-2</v>
      </c>
      <c r="S155" s="18">
        <f t="shared" si="157"/>
        <v>15.86</v>
      </c>
    </row>
    <row r="156" spans="8:19" x14ac:dyDescent="0.15">
      <c r="H156" s="1" t="str">
        <f t="shared" si="158"/>
        <v>1.4-08.157</v>
      </c>
      <c r="I156" s="21">
        <f t="shared" si="159"/>
        <v>1.4000000000000001</v>
      </c>
      <c r="J156" s="29">
        <f t="shared" si="160"/>
        <v>8.1573072100000044</v>
      </c>
      <c r="K156" s="21">
        <f t="shared" si="153"/>
        <v>143.99999999999858</v>
      </c>
      <c r="L156" s="22">
        <f t="shared" si="154"/>
        <v>0.85782187117351549</v>
      </c>
      <c r="N156" s="21">
        <f t="shared" si="155"/>
        <v>144</v>
      </c>
      <c r="O156" s="21">
        <f t="shared" si="156"/>
        <v>0.222</v>
      </c>
      <c r="Q156" s="18">
        <f t="shared" si="161"/>
        <v>4.9200000000000008</v>
      </c>
      <c r="R156" s="23">
        <f t="shared" si="162"/>
        <v>-0.41920631887672033</v>
      </c>
      <c r="S156" s="18">
        <f t="shared" si="157"/>
        <v>15.86</v>
      </c>
    </row>
    <row r="157" spans="8:19" x14ac:dyDescent="0.15">
      <c r="H157" s="1" t="str">
        <f t="shared" si="158"/>
        <v>1.4-10.604</v>
      </c>
      <c r="I157" s="21">
        <f t="shared" si="159"/>
        <v>1.4000000000000001</v>
      </c>
      <c r="J157" s="29">
        <f t="shared" si="160"/>
        <v>10.604499373000007</v>
      </c>
      <c r="K157" s="21">
        <f t="shared" si="153"/>
        <v>144</v>
      </c>
      <c r="L157" s="22">
        <f t="shared" si="154"/>
        <v>0.80930325972969452</v>
      </c>
      <c r="N157" s="21">
        <f t="shared" si="155"/>
        <v>144</v>
      </c>
      <c r="O157" s="21">
        <f t="shared" si="156"/>
        <v>0.222</v>
      </c>
      <c r="Q157" s="18">
        <f t="shared" si="161"/>
        <v>4.9200000000000008</v>
      </c>
      <c r="R157" s="23">
        <f t="shared" si="162"/>
        <v>-1.2925413248654982</v>
      </c>
      <c r="S157" s="18">
        <f t="shared" si="157"/>
        <v>15.86</v>
      </c>
    </row>
    <row r="158" spans="8:19" x14ac:dyDescent="0.15">
      <c r="J158" s="22"/>
    </row>
    <row r="159" spans="8:19" x14ac:dyDescent="0.15">
      <c r="H159" s="1" t="str">
        <f>TEXT(ROUND(I159,1),"0.0")&amp;"-"&amp;TEXT(ROUND(J159,3),"00.000")</f>
        <v>1.5-01.000</v>
      </c>
      <c r="I159" s="14">
        <f>I157+$D$6</f>
        <v>1.5000000000000002</v>
      </c>
      <c r="J159" s="29">
        <f>$D$8</f>
        <v>1</v>
      </c>
      <c r="K159" s="21">
        <f t="shared" ref="K159:K168" si="163">N159-N159*EXP(-(J159-1)/O159)</f>
        <v>0</v>
      </c>
      <c r="L159" s="22">
        <f t="shared" ref="L159:L168" si="164">$D$37*(R159+S159)</f>
        <v>0.81611111111111101</v>
      </c>
      <c r="N159" s="21">
        <f t="shared" ref="N159:N168" si="165">$D$12+($D$13*I159)+($D$14*I159^2)+($D$15*I159^3)+($D$16*I159^4)</f>
        <v>140</v>
      </c>
      <c r="O159" s="21">
        <f t="shared" ref="O159:O168" si="166">$D$18+($D$19*I159)+($D$20*I159^2)+($D$21*I159^3)+($D$22*I159^4)</f>
        <v>0.22</v>
      </c>
      <c r="Q159" s="18">
        <f>($D$25)+$D$26*(I159-$D$27)^2 +1</f>
        <v>5.5000000000000018</v>
      </c>
      <c r="R159" s="23">
        <f>($D$29)+$D$30*(J159-$D$31-Q159)^2</f>
        <v>-0.81000000000000061</v>
      </c>
      <c r="S159" s="18">
        <f t="shared" ref="S159:S168" si="167">($D$33)+$D$34*(I159-$D$35)^2</f>
        <v>15.5</v>
      </c>
    </row>
    <row r="160" spans="8:19" x14ac:dyDescent="0.15">
      <c r="H160" s="1" t="str">
        <f t="shared" ref="H160:H168" si="168">TEXT(ROUND(I160,1),"0.0")&amp;"-"&amp;TEXT(ROUND(J160,3),"00.000")</f>
        <v>1.5-01.300</v>
      </c>
      <c r="I160" s="21">
        <f t="shared" ref="I160:I168" si="169">I159</f>
        <v>1.5000000000000002</v>
      </c>
      <c r="J160" s="29">
        <f t="shared" ref="J160:J168" si="170">J159*$D$9</f>
        <v>1.3</v>
      </c>
      <c r="K160" s="21">
        <f t="shared" si="163"/>
        <v>104.19791761216592</v>
      </c>
      <c r="L160" s="22">
        <f t="shared" si="164"/>
        <v>0.82191111111111104</v>
      </c>
      <c r="N160" s="21">
        <f t="shared" si="165"/>
        <v>140</v>
      </c>
      <c r="O160" s="21">
        <f t="shared" si="166"/>
        <v>0.22</v>
      </c>
      <c r="Q160" s="18">
        <f t="shared" ref="Q160:Q168" si="171">($D$25)+$D$26*(I160-$D$27)^2 +1</f>
        <v>5.5000000000000018</v>
      </c>
      <c r="R160" s="23">
        <f t="shared" ref="R160:R168" si="172">($D$29)+$D$30*(J160-$D$31-Q160)^2</f>
        <v>-0.70560000000000056</v>
      </c>
      <c r="S160" s="18">
        <f t="shared" si="167"/>
        <v>15.5</v>
      </c>
    </row>
    <row r="161" spans="8:19" x14ac:dyDescent="0.15">
      <c r="H161" s="1" t="str">
        <f t="shared" si="168"/>
        <v>1.5-01.690</v>
      </c>
      <c r="I161" s="21">
        <f t="shared" si="169"/>
        <v>1.5000000000000002</v>
      </c>
      <c r="J161" s="29">
        <f t="shared" si="170"/>
        <v>1.6900000000000002</v>
      </c>
      <c r="K161" s="21">
        <f t="shared" si="163"/>
        <v>133.91833330277072</v>
      </c>
      <c r="L161" s="22">
        <f t="shared" si="164"/>
        <v>0.82885311111111104</v>
      </c>
      <c r="N161" s="21">
        <f t="shared" si="165"/>
        <v>140</v>
      </c>
      <c r="O161" s="21">
        <f t="shared" si="166"/>
        <v>0.22</v>
      </c>
      <c r="Q161" s="18">
        <f t="shared" si="171"/>
        <v>5.5000000000000018</v>
      </c>
      <c r="R161" s="23">
        <f t="shared" si="172"/>
        <v>-0.58064400000000038</v>
      </c>
      <c r="S161" s="18">
        <f t="shared" si="167"/>
        <v>15.5</v>
      </c>
    </row>
    <row r="162" spans="8:19" x14ac:dyDescent="0.15">
      <c r="H162" s="1" t="str">
        <f t="shared" si="168"/>
        <v>1.5-02.197</v>
      </c>
      <c r="I162" s="21">
        <f t="shared" si="169"/>
        <v>1.5000000000000002</v>
      </c>
      <c r="J162" s="29">
        <f t="shared" si="170"/>
        <v>2.1970000000000005</v>
      </c>
      <c r="K162" s="21">
        <f t="shared" si="163"/>
        <v>139.39302438899895</v>
      </c>
      <c r="L162" s="22">
        <f t="shared" si="164"/>
        <v>0.83686709111111102</v>
      </c>
      <c r="N162" s="21">
        <f t="shared" si="165"/>
        <v>140</v>
      </c>
      <c r="O162" s="21">
        <f t="shared" si="166"/>
        <v>0.22</v>
      </c>
      <c r="Q162" s="18">
        <f t="shared" si="171"/>
        <v>5.5000000000000018</v>
      </c>
      <c r="R162" s="23">
        <f t="shared" si="172"/>
        <v>-0.43639236000000031</v>
      </c>
      <c r="S162" s="18">
        <f t="shared" si="167"/>
        <v>15.5</v>
      </c>
    </row>
    <row r="163" spans="8:19" x14ac:dyDescent="0.15">
      <c r="H163" s="1" t="str">
        <f t="shared" si="168"/>
        <v>1.5-02.856</v>
      </c>
      <c r="I163" s="21">
        <f t="shared" si="169"/>
        <v>1.5000000000000002</v>
      </c>
      <c r="J163" s="29">
        <f t="shared" si="170"/>
        <v>2.856100000000001</v>
      </c>
      <c r="K163" s="21">
        <f t="shared" si="163"/>
        <v>139.96965658516666</v>
      </c>
      <c r="L163" s="22">
        <f t="shared" si="164"/>
        <v>0.84557731731111108</v>
      </c>
      <c r="N163" s="21">
        <f t="shared" si="165"/>
        <v>140</v>
      </c>
      <c r="O163" s="21">
        <f t="shared" si="166"/>
        <v>0.22</v>
      </c>
      <c r="Q163" s="18">
        <f t="shared" si="171"/>
        <v>5.5000000000000018</v>
      </c>
      <c r="R163" s="23">
        <f t="shared" si="172"/>
        <v>-0.27960828840000018</v>
      </c>
      <c r="S163" s="18">
        <f t="shared" si="167"/>
        <v>15.5</v>
      </c>
    </row>
    <row r="164" spans="8:19" x14ac:dyDescent="0.15">
      <c r="H164" s="1" t="str">
        <f t="shared" si="168"/>
        <v>1.5-03.713</v>
      </c>
      <c r="I164" s="21">
        <f t="shared" si="169"/>
        <v>1.5000000000000002</v>
      </c>
      <c r="J164" s="29">
        <f t="shared" si="170"/>
        <v>3.7129300000000014</v>
      </c>
      <c r="K164" s="21">
        <f t="shared" si="163"/>
        <v>139.99938251610908</v>
      </c>
      <c r="L164" s="22">
        <f t="shared" si="164"/>
        <v>0.85401417958911097</v>
      </c>
      <c r="N164" s="21">
        <f t="shared" si="165"/>
        <v>140</v>
      </c>
      <c r="O164" s="21">
        <f t="shared" si="166"/>
        <v>0.22</v>
      </c>
      <c r="Q164" s="18">
        <f t="shared" si="171"/>
        <v>5.5000000000000018</v>
      </c>
      <c r="R164" s="23">
        <f t="shared" si="172"/>
        <v>-0.12774476739600008</v>
      </c>
      <c r="S164" s="18">
        <f t="shared" si="167"/>
        <v>15.5</v>
      </c>
    </row>
    <row r="165" spans="8:19" x14ac:dyDescent="0.15">
      <c r="H165" s="1" t="str">
        <f t="shared" si="168"/>
        <v>1.5-04.827</v>
      </c>
      <c r="I165" s="21">
        <f t="shared" si="169"/>
        <v>1.5000000000000002</v>
      </c>
      <c r="J165" s="29">
        <f t="shared" si="170"/>
        <v>4.8268090000000017</v>
      </c>
      <c r="K165" s="21">
        <f t="shared" si="163"/>
        <v>139.99999609379381</v>
      </c>
      <c r="L165" s="22">
        <f t="shared" si="164"/>
        <v>0.86010403083893106</v>
      </c>
      <c r="N165" s="21">
        <f t="shared" si="165"/>
        <v>140</v>
      </c>
      <c r="O165" s="21">
        <f t="shared" si="166"/>
        <v>0.22</v>
      </c>
      <c r="Q165" s="18">
        <f t="shared" si="171"/>
        <v>5.5000000000000018</v>
      </c>
      <c r="R165" s="23">
        <f t="shared" si="172"/>
        <v>-1.8127444899240005E-2</v>
      </c>
      <c r="S165" s="18">
        <f t="shared" si="167"/>
        <v>15.5</v>
      </c>
    </row>
    <row r="166" spans="8:19" x14ac:dyDescent="0.15">
      <c r="H166" s="1" t="str">
        <f t="shared" si="168"/>
        <v>1.5-06.275</v>
      </c>
      <c r="I166" s="21">
        <f t="shared" si="169"/>
        <v>1.5000000000000002</v>
      </c>
      <c r="J166" s="29">
        <f t="shared" si="170"/>
        <v>6.2748517000000028</v>
      </c>
      <c r="K166" s="21">
        <f t="shared" si="163"/>
        <v>139.99999999458967</v>
      </c>
      <c r="L166" s="22">
        <f t="shared" si="164"/>
        <v>0.85977689965112691</v>
      </c>
      <c r="N166" s="21">
        <f t="shared" si="165"/>
        <v>140</v>
      </c>
      <c r="O166" s="21">
        <f t="shared" si="166"/>
        <v>0.22</v>
      </c>
      <c r="Q166" s="18">
        <f t="shared" si="171"/>
        <v>5.5000000000000018</v>
      </c>
      <c r="R166" s="23">
        <f t="shared" si="172"/>
        <v>-2.4015806279715664E-2</v>
      </c>
      <c r="S166" s="18">
        <f t="shared" si="167"/>
        <v>15.5</v>
      </c>
    </row>
    <row r="167" spans="8:19" x14ac:dyDescent="0.15">
      <c r="H167" s="1" t="str">
        <f t="shared" si="168"/>
        <v>1.5-08.157</v>
      </c>
      <c r="I167" s="21">
        <f t="shared" si="169"/>
        <v>1.5000000000000002</v>
      </c>
      <c r="J167" s="29">
        <f t="shared" si="170"/>
        <v>8.1573072100000044</v>
      </c>
      <c r="K167" s="21">
        <f t="shared" si="163"/>
        <v>139.99999999999895</v>
      </c>
      <c r="L167" s="22">
        <f t="shared" si="164"/>
        <v>0.84541937420373781</v>
      </c>
      <c r="N167" s="21">
        <f t="shared" si="165"/>
        <v>140</v>
      </c>
      <c r="O167" s="21">
        <f t="shared" si="166"/>
        <v>0.22</v>
      </c>
      <c r="Q167" s="18">
        <f t="shared" si="171"/>
        <v>5.5000000000000018</v>
      </c>
      <c r="R167" s="23">
        <f t="shared" si="172"/>
        <v>-0.28245126433271994</v>
      </c>
      <c r="S167" s="18">
        <f t="shared" si="167"/>
        <v>15.5</v>
      </c>
    </row>
    <row r="168" spans="8:19" x14ac:dyDescent="0.15">
      <c r="H168" s="1" t="str">
        <f t="shared" si="168"/>
        <v>1.5-10.604</v>
      </c>
      <c r="I168" s="21">
        <f t="shared" si="169"/>
        <v>1.5000000000000002</v>
      </c>
      <c r="J168" s="29">
        <f t="shared" si="170"/>
        <v>10.604499373000007</v>
      </c>
      <c r="K168" s="21">
        <f t="shared" si="163"/>
        <v>140</v>
      </c>
      <c r="L168" s="22">
        <f t="shared" si="164"/>
        <v>0.80320908033565008</v>
      </c>
      <c r="N168" s="21">
        <f t="shared" si="165"/>
        <v>140</v>
      </c>
      <c r="O168" s="21">
        <f t="shared" si="166"/>
        <v>0.22</v>
      </c>
      <c r="Q168" s="18">
        <f t="shared" si="171"/>
        <v>5.5000000000000018</v>
      </c>
      <c r="R168" s="23">
        <f t="shared" si="172"/>
        <v>-1.0422365539582976</v>
      </c>
      <c r="S168" s="18">
        <f t="shared" si="167"/>
        <v>15.5</v>
      </c>
    </row>
  </sheetData>
  <phoneticPr fontId="4"/>
  <conditionalFormatting sqref="R5:R14">
    <cfRule type="dataBar" priority="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{F227DBBE-48B7-4644-83CB-A18A9A854364}</x14:id>
        </ext>
      </extLst>
    </cfRule>
  </conditionalFormatting>
  <conditionalFormatting sqref="R16:R25">
    <cfRule type="dataBar" priority="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{697EE4ED-AD17-440A-8DAC-64B4057962DB}</x14:id>
        </ext>
      </extLst>
    </cfRule>
  </conditionalFormatting>
  <conditionalFormatting sqref="R27:R36"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{72D70935-6C3C-4CAD-834A-71F4B8C3D575}</x14:id>
        </ext>
      </extLst>
    </cfRule>
  </conditionalFormatting>
  <conditionalFormatting sqref="R38:R47">
    <cfRule type="dataBar" priority="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{ED8D6E1B-62FC-4294-8D76-2C5EE4E7DEC1}</x14:id>
        </ext>
      </extLst>
    </cfRule>
  </conditionalFormatting>
  <conditionalFormatting sqref="R49:R58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{AFECE808-358D-4715-A42E-87BB8D5FF9BD}</x14:id>
        </ext>
      </extLst>
    </cfRule>
  </conditionalFormatting>
  <conditionalFormatting sqref="R60:R69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{2C97F079-90BC-4FD6-A835-1F011206DFF8}</x14:id>
        </ext>
      </extLst>
    </cfRule>
  </conditionalFormatting>
  <conditionalFormatting sqref="R71:R80">
    <cfRule type="dataBar" priority="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{FD10D19C-A39D-4053-9CDA-CFF66B08C61C}</x14:id>
        </ext>
      </extLst>
    </cfRule>
  </conditionalFormatting>
  <conditionalFormatting sqref="R82:R91"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{35F4DC98-3077-4743-9360-600E8C3D5E6F}</x14:id>
        </ext>
      </extLst>
    </cfRule>
  </conditionalFormatting>
  <conditionalFormatting sqref="R93:R102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{4D869968-9994-46F2-AF91-6C7156EAE2C0}</x14:id>
        </ext>
      </extLst>
    </cfRule>
  </conditionalFormatting>
  <conditionalFormatting sqref="R104:R113"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{927D65FA-4895-4F93-BB80-A78363EA752F}</x14:id>
        </ext>
      </extLst>
    </cfRule>
  </conditionalFormatting>
  <conditionalFormatting sqref="R115:R124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{C9CA5067-8060-4197-9E38-904699FDE681}</x14:id>
        </ext>
      </extLst>
    </cfRule>
  </conditionalFormatting>
  <conditionalFormatting sqref="R126:R135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{FDFD6E27-655E-41D7-AB53-DD34DF56B7FF}</x14:id>
        </ext>
      </extLst>
    </cfRule>
  </conditionalFormatting>
  <conditionalFormatting sqref="R137:R146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{93759A13-A7F5-477A-A458-81AB6BE1884D}</x14:id>
        </ext>
      </extLst>
    </cfRule>
  </conditionalFormatting>
  <conditionalFormatting sqref="R148:R157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{948599BB-2973-4738-B6FA-03C083157754}</x14:id>
        </ext>
      </extLst>
    </cfRule>
  </conditionalFormatting>
  <conditionalFormatting sqref="R159:R168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{DBEF9D21-300A-4BEA-8EDB-92D4D73D672D}</x14:id>
        </ext>
      </extLst>
    </cfRule>
  </conditionalFormatting>
  <conditionalFormatting sqref="L5:L168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{18010318-520F-4EB2-9CA4-103327D2DC9E}</x14:id>
        </ext>
      </extLst>
    </cfRule>
  </conditionalFormatting>
  <conditionalFormatting sqref="V3:AE1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3:AQ1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:U17">
    <cfRule type="colorScale" priority="4">
      <colorScale>
        <cfvo type="min"/>
        <cfvo type="max"/>
        <color rgb="FFFCFCFF"/>
        <color rgb="FFF8696B"/>
      </colorScale>
    </cfRule>
  </conditionalFormatting>
  <conditionalFormatting sqref="V2:AE2">
    <cfRule type="colorScale" priority="3">
      <colorScale>
        <cfvo type="min"/>
        <cfvo type="max"/>
        <color rgb="FFFCFCFF"/>
        <color rgb="FFF8696B"/>
      </colorScale>
    </cfRule>
  </conditionalFormatting>
  <conditionalFormatting sqref="AG2:AG17">
    <cfRule type="colorScale" priority="2">
      <colorScale>
        <cfvo type="min"/>
        <cfvo type="max"/>
        <color rgb="FFFCFCFF"/>
        <color rgb="FFF8696B"/>
      </colorScale>
    </cfRule>
  </conditionalFormatting>
  <conditionalFormatting sqref="AG2:AQ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27DBBE-48B7-4644-83CB-A18A9A8543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R5:R14</xm:sqref>
        </x14:conditionalFormatting>
        <x14:conditionalFormatting xmlns:xm="http://schemas.microsoft.com/office/excel/2006/main">
          <x14:cfRule type="dataBar" id="{697EE4ED-AD17-440A-8DAC-64B4057962D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R16:R25</xm:sqref>
        </x14:conditionalFormatting>
        <x14:conditionalFormatting xmlns:xm="http://schemas.microsoft.com/office/excel/2006/main">
          <x14:cfRule type="dataBar" id="{72D70935-6C3C-4CAD-834A-71F4B8C3D5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R27:R36</xm:sqref>
        </x14:conditionalFormatting>
        <x14:conditionalFormatting xmlns:xm="http://schemas.microsoft.com/office/excel/2006/main">
          <x14:cfRule type="dataBar" id="{ED8D6E1B-62FC-4294-8D76-2C5EE4E7DEC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R38:R47</xm:sqref>
        </x14:conditionalFormatting>
        <x14:conditionalFormatting xmlns:xm="http://schemas.microsoft.com/office/excel/2006/main">
          <x14:cfRule type="dataBar" id="{AFECE808-358D-4715-A42E-87BB8D5FF9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R49:R58</xm:sqref>
        </x14:conditionalFormatting>
        <x14:conditionalFormatting xmlns:xm="http://schemas.microsoft.com/office/excel/2006/main">
          <x14:cfRule type="dataBar" id="{2C97F079-90BC-4FD6-A835-1F011206DFF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R60:R69</xm:sqref>
        </x14:conditionalFormatting>
        <x14:conditionalFormatting xmlns:xm="http://schemas.microsoft.com/office/excel/2006/main">
          <x14:cfRule type="dataBar" id="{FD10D19C-A39D-4053-9CDA-CFF66B08C61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R71:R80</xm:sqref>
        </x14:conditionalFormatting>
        <x14:conditionalFormatting xmlns:xm="http://schemas.microsoft.com/office/excel/2006/main">
          <x14:cfRule type="dataBar" id="{35F4DC98-3077-4743-9360-600E8C3D5E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R82:R91</xm:sqref>
        </x14:conditionalFormatting>
        <x14:conditionalFormatting xmlns:xm="http://schemas.microsoft.com/office/excel/2006/main">
          <x14:cfRule type="dataBar" id="{4D869968-9994-46F2-AF91-6C7156EAE2C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R93:R102</xm:sqref>
        </x14:conditionalFormatting>
        <x14:conditionalFormatting xmlns:xm="http://schemas.microsoft.com/office/excel/2006/main">
          <x14:cfRule type="dataBar" id="{927D65FA-4895-4F93-BB80-A78363EA75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R104:R113</xm:sqref>
        </x14:conditionalFormatting>
        <x14:conditionalFormatting xmlns:xm="http://schemas.microsoft.com/office/excel/2006/main">
          <x14:cfRule type="dataBar" id="{C9CA5067-8060-4197-9E38-904699FDE68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R115:R124</xm:sqref>
        </x14:conditionalFormatting>
        <x14:conditionalFormatting xmlns:xm="http://schemas.microsoft.com/office/excel/2006/main">
          <x14:cfRule type="dataBar" id="{FDFD6E27-655E-41D7-AB53-DD34DF56B7F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R126:R135</xm:sqref>
        </x14:conditionalFormatting>
        <x14:conditionalFormatting xmlns:xm="http://schemas.microsoft.com/office/excel/2006/main">
          <x14:cfRule type="dataBar" id="{93759A13-A7F5-477A-A458-81AB6BE188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R137:R146</xm:sqref>
        </x14:conditionalFormatting>
        <x14:conditionalFormatting xmlns:xm="http://schemas.microsoft.com/office/excel/2006/main">
          <x14:cfRule type="dataBar" id="{948599BB-2973-4738-B6FA-03C08315775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R148:R157</xm:sqref>
        </x14:conditionalFormatting>
        <x14:conditionalFormatting xmlns:xm="http://schemas.microsoft.com/office/excel/2006/main">
          <x14:cfRule type="dataBar" id="{DBEF9D21-300A-4BEA-8EDB-92D4D73D672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R159:R168</xm:sqref>
        </x14:conditionalFormatting>
        <x14:conditionalFormatting xmlns:xm="http://schemas.microsoft.com/office/excel/2006/main">
          <x14:cfRule type="dataBar" id="{18010318-520F-4EB2-9CA4-103327D2DC9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L5:L168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Cmp_elliptical</vt:lpstr>
      <vt:lpstr>Trb_exponential</vt:lpstr>
    </vt:vector>
  </TitlesOfParts>
  <Company>Oklahoma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Tomo Aozasa</dc:creator>
  <dc:description/>
  <cp:lastModifiedBy>Tomo Aozasa</cp:lastModifiedBy>
  <cp:revision>4</cp:revision>
  <dcterms:created xsi:type="dcterms:W3CDTF">2018-08-20T12:51:40Z</dcterms:created>
  <dcterms:modified xsi:type="dcterms:W3CDTF">2018-11-24T05:11:07Z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Oklahoma State University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