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795" windowHeight="7425"/>
  </bookViews>
  <sheets>
    <sheet name="Rec" sheetId="4" r:id="rId1"/>
  </sheets>
  <externalReferences>
    <externalReference r:id="rId2"/>
  </externalReferences>
  <definedNames>
    <definedName name="_xlnm.Print_Area" localSheetId="0">Rec!$A$1:$E$119</definedName>
    <definedName name="_xlnm.Print_Titles" localSheetId="0">Rec!$1:$8</definedName>
  </definedNames>
  <calcPr calcId="125725"/>
</workbook>
</file>

<file path=xl/calcChain.xml><?xml version="1.0" encoding="utf-8"?>
<calcChain xmlns="http://schemas.openxmlformats.org/spreadsheetml/2006/main">
  <c r="E118" i="4"/>
  <c r="E117"/>
  <c r="E116"/>
  <c r="E115"/>
  <c r="E114"/>
  <c r="E113"/>
  <c r="E112"/>
  <c r="E111"/>
  <c r="E110"/>
  <c r="E109"/>
  <c r="E108"/>
  <c r="E107"/>
  <c r="E106"/>
  <c r="E105"/>
  <c r="E104"/>
  <c r="D103"/>
  <c r="C103"/>
  <c r="C102" s="1"/>
  <c r="E101"/>
  <c r="D100"/>
  <c r="C100"/>
  <c r="E99"/>
  <c r="E98"/>
  <c r="C97"/>
  <c r="E97" s="1"/>
  <c r="E96"/>
  <c r="E95"/>
  <c r="E94"/>
  <c r="E93"/>
  <c r="E92"/>
  <c r="E91"/>
  <c r="D90"/>
  <c r="E90" s="1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D66"/>
  <c r="E66" s="1"/>
  <c r="C65"/>
  <c r="E65" s="1"/>
  <c r="E62"/>
  <c r="E61"/>
  <c r="E60"/>
  <c r="E59"/>
  <c r="E58"/>
  <c r="E57"/>
  <c r="E56"/>
  <c r="C55"/>
  <c r="E54"/>
  <c r="C53"/>
  <c r="E53" s="1"/>
  <c r="E52"/>
  <c r="D51"/>
  <c r="E50"/>
  <c r="E49"/>
  <c r="E48"/>
  <c r="E47"/>
  <c r="E46"/>
  <c r="E45"/>
  <c r="E44"/>
  <c r="E43"/>
  <c r="E42"/>
  <c r="C41"/>
  <c r="E40"/>
  <c r="E39"/>
  <c r="E38"/>
  <c r="D37"/>
  <c r="C37"/>
  <c r="E36"/>
  <c r="E35"/>
  <c r="D34"/>
  <c r="C34"/>
  <c r="E33"/>
  <c r="D32"/>
  <c r="C32"/>
  <c r="E31"/>
  <c r="C30"/>
  <c r="E30" s="1"/>
  <c r="E29"/>
  <c r="D28"/>
  <c r="E27"/>
  <c r="E26"/>
  <c r="E25"/>
  <c r="E24"/>
  <c r="E23"/>
  <c r="C22"/>
  <c r="C21"/>
  <c r="E21" s="1"/>
  <c r="E20"/>
  <c r="E19"/>
  <c r="E18"/>
  <c r="E17"/>
  <c r="C16"/>
  <c r="E16" s="1"/>
  <c r="E15"/>
  <c r="C14"/>
  <c r="E14" s="1"/>
  <c r="C13"/>
  <c r="E13" s="1"/>
  <c r="E34" l="1"/>
  <c r="C51"/>
  <c r="C64"/>
  <c r="C63" s="1"/>
  <c r="C12"/>
  <c r="C28"/>
  <c r="E28" s="1"/>
  <c r="E32"/>
  <c r="E37"/>
  <c r="E51"/>
  <c r="D55"/>
  <c r="E55" s="1"/>
  <c r="E103"/>
  <c r="E100"/>
  <c r="D12"/>
  <c r="D22"/>
  <c r="E22" s="1"/>
  <c r="D41"/>
  <c r="E41" s="1"/>
  <c r="D64"/>
  <c r="D102"/>
  <c r="E102" s="1"/>
  <c r="C11" l="1"/>
  <c r="C10" s="1"/>
  <c r="C9" s="1"/>
  <c r="E64"/>
  <c r="D63"/>
  <c r="E63" s="1"/>
  <c r="E12"/>
  <c r="D11"/>
  <c r="E11" l="1"/>
  <c r="D10"/>
  <c r="E10" l="1"/>
  <c r="D9"/>
  <c r="E9" s="1"/>
</calcChain>
</file>

<file path=xl/sharedStrings.xml><?xml version="1.0" encoding="utf-8"?>
<sst xmlns="http://schemas.openxmlformats.org/spreadsheetml/2006/main" count="226" uniqueCount="226">
  <si>
    <t xml:space="preserve">C O N C E P T O </t>
  </si>
  <si>
    <t xml:space="preserve"> RENTAS GENERALES</t>
  </si>
  <si>
    <t>AFECTACION ESPECIFICA</t>
  </si>
  <si>
    <t xml:space="preserve">TOTAL </t>
  </si>
  <si>
    <t>I -</t>
  </si>
  <si>
    <t>TOTAL DE RECURSOS</t>
  </si>
  <si>
    <t>1.</t>
  </si>
  <si>
    <t>INGRESOS CORRIENTES</t>
  </si>
  <si>
    <t>1.01</t>
  </si>
  <si>
    <t>DE JURISDICCION MUNICIPAL</t>
  </si>
  <si>
    <t>1.01.01</t>
  </si>
  <si>
    <t>TASAS Y DERECHOS SOBRE EL PATRIMONIO</t>
  </si>
  <si>
    <t>1.01.01.01</t>
  </si>
  <si>
    <t>Contribución que incide sobre los Inmuebles</t>
  </si>
  <si>
    <t>1.01.01.02</t>
  </si>
  <si>
    <t>Derechos de Catastro</t>
  </si>
  <si>
    <t>1.01.01.03</t>
  </si>
  <si>
    <t>Contribución que incide sobre la Energía Eléctrica</t>
  </si>
  <si>
    <t>1.01.01.04</t>
  </si>
  <si>
    <t>Contribución que incide sobre la Construcción de Obras Privadas</t>
  </si>
  <si>
    <t>1.01.01.05</t>
  </si>
  <si>
    <t>Contribución para la Financiación del Desarrollo Local y Regional de Obras de Gas Natural y Otras de Interés General</t>
  </si>
  <si>
    <t>1.01.01.06</t>
  </si>
  <si>
    <t>Contribución que incide sobre los Inmuebles para la Construcción de Obras de Desague Pluvial</t>
  </si>
  <si>
    <t>1.01.01.07</t>
  </si>
  <si>
    <t>Tasa de Saneamiento y Protección Ambiental</t>
  </si>
  <si>
    <t>1.01.01.08</t>
  </si>
  <si>
    <t>Contribución para la Financiación del Desarrollo de la Infraestructura Sanitaria y Cloacal</t>
  </si>
  <si>
    <t>1.01.01.09</t>
  </si>
  <si>
    <t xml:space="preserve">Derecho de Conexión a Redes Distribuidoras de Gas     </t>
  </si>
  <si>
    <t>1.01.02</t>
  </si>
  <si>
    <t>CONTRIBUCION QUE INCIDE SOBRE EL COMERCIO, INDUSTRIA Y ACTIVIDADES LUCRATIVAS</t>
  </si>
  <si>
    <t>1.01.02.01</t>
  </si>
  <si>
    <t>Contribución que incide sobre la Actividad Comercial, Industrial y de Servicios</t>
  </si>
  <si>
    <t>1.01.02.02</t>
  </si>
  <si>
    <t>Contribución que incide sobre la Ocupación o Utilización de Espacios del Dominio Público</t>
  </si>
  <si>
    <t>1.01.02.03</t>
  </si>
  <si>
    <t>Contribución que incide sobre los Mercados</t>
  </si>
  <si>
    <t>1.01.02.04</t>
  </si>
  <si>
    <t>Municipalidad de Córdoba - "Mercado de Abasto Ordenanza N° 11.088"</t>
  </si>
  <si>
    <t>1.01.02.05</t>
  </si>
  <si>
    <t>Fondo de Promoción y Competitividad – “Ordenanza Nº 11.232"</t>
  </si>
  <si>
    <t>1.01.03</t>
  </si>
  <si>
    <t>DERECHOS DE INSPECCION Y CONTROL DE VEHÍCULOS Y EMPRESAS DE TRANSPORTE</t>
  </si>
  <si>
    <t>1.01.03.02</t>
  </si>
  <si>
    <t>Contribución que incide sobre los Prestatarios del Servicio de Transporte Colectivo</t>
  </si>
  <si>
    <t>1.01.03.05</t>
  </si>
  <si>
    <t>Contribución que incide sobre la Habilitación y Transferencia del Servicio Público de Taxi</t>
  </si>
  <si>
    <t>1.01.03.08</t>
  </si>
  <si>
    <t>Contribución que incide sobre los Automotores</t>
  </si>
  <si>
    <t>1.01.04</t>
  </si>
  <si>
    <t>TASAS Y DERECHOS SOBRE LOS CEMENTERIOS</t>
  </si>
  <si>
    <t>1.01.04.01</t>
  </si>
  <si>
    <t>Contribución que incide sobre los Cementerios</t>
  </si>
  <si>
    <t>1.01.05</t>
  </si>
  <si>
    <t>DERECHOS SOBRE LOS ESPECTACULOS PUBLICOS y JUEGOS DE AZAR</t>
  </si>
  <si>
    <t>1.01.05.01</t>
  </si>
  <si>
    <t>Contribución que incide sobre los Espectáculos y Diversiones Públicas</t>
  </si>
  <si>
    <t>1.01.05.02</t>
  </si>
  <si>
    <t>Contribución que incide sobre la Publicidad y Propaganda</t>
  </si>
  <si>
    <t>1.01.06</t>
  </si>
  <si>
    <t>CONTRIBUCION DE MEJORAS</t>
  </si>
  <si>
    <t>1.01.06.01</t>
  </si>
  <si>
    <t>Contribución de Mejoras - Obras Públicas por Concesión</t>
  </si>
  <si>
    <t>1.01.06.02</t>
  </si>
  <si>
    <t>Contribución de Mejoras - Obras por Contratación y/o Administración a Cargo de Propietarios Beneficiados</t>
  </si>
  <si>
    <t>1.01.06.03</t>
  </si>
  <si>
    <t>Contribucion de Mejoras - Obras PR.A.M.</t>
  </si>
  <si>
    <t>1.01.07</t>
  </si>
  <si>
    <t>MULTAS Y OTROS DERECHOS Y TASAS</t>
  </si>
  <si>
    <t>1.01.07.01</t>
  </si>
  <si>
    <t>Multas</t>
  </si>
  <si>
    <t>1.01.07.03</t>
  </si>
  <si>
    <t>Tasas de Actuación Administrativa</t>
  </si>
  <si>
    <t>1.01.07.04</t>
  </si>
  <si>
    <t>Ingresos por Infracciones de Tránsito</t>
  </si>
  <si>
    <t>1.01.07.05</t>
  </si>
  <si>
    <t>Fondo de Seguridad Vial - Ordenanza 9981/98</t>
  </si>
  <si>
    <t>1.01.07.06</t>
  </si>
  <si>
    <t>Fondo de Mejora del Sistema de Transporte Automotor de la Ciudad de Córdoba</t>
  </si>
  <si>
    <t>1.01.07.08</t>
  </si>
  <si>
    <t>Derechos Conexión Cloacas</t>
  </si>
  <si>
    <t>1.01.07.09</t>
  </si>
  <si>
    <t>Ingreso por Emisión de Carnet de Conducir</t>
  </si>
  <si>
    <t>1.01.07.10</t>
  </si>
  <si>
    <t>Aforo por Inscripción a Concursos para la Administración Pública</t>
  </si>
  <si>
    <t>1.01.07.11</t>
  </si>
  <si>
    <t>Ingresos por estadia de vehiculos demorados y elementos o bienes incautados</t>
  </si>
  <si>
    <t>1.01.08</t>
  </si>
  <si>
    <t>OTROS INGRESOS CORRIENTES</t>
  </si>
  <si>
    <t>1.01.08.01</t>
  </si>
  <si>
    <t>Ingresos por Colocaciones Financieras</t>
  </si>
  <si>
    <t>1.01.08.02</t>
  </si>
  <si>
    <t>Ingresos Eventuales</t>
  </si>
  <si>
    <t>1.01.08.03</t>
  </si>
  <si>
    <t>Fondo solidario de inclusión social – FO.S.I.S.</t>
  </si>
  <si>
    <t>1.01.09</t>
  </si>
  <si>
    <t>INGRESOS CUENTAS CON AFECTACION ESPECIFICA</t>
  </si>
  <si>
    <t>1.01.09.01</t>
  </si>
  <si>
    <t>Ingresos Estacionamiento Medido Ord. 10.804</t>
  </si>
  <si>
    <t>1.01.09.02</t>
  </si>
  <si>
    <t>Ingresos Cuenta Especial CPC Ord. 10.020</t>
  </si>
  <si>
    <t>1.01.09.03</t>
  </si>
  <si>
    <t>Ingresos Cuenta Direccion de Deporte Ord. 9.311</t>
  </si>
  <si>
    <t>1.01.09.04</t>
  </si>
  <si>
    <t>Ingresos Cuenta Secretaria de Cultura Ord. 11.549</t>
  </si>
  <si>
    <t>1.01.09.05</t>
  </si>
  <si>
    <t>Ingresos Cuenta Especial Ambiente Ord 10.607</t>
  </si>
  <si>
    <t>1.01.09.06</t>
  </si>
  <si>
    <t>Ingresos Playas Estacionamiento Municipal</t>
  </si>
  <si>
    <t>1.01.09.07</t>
  </si>
  <si>
    <t>Fondo de Apoyo a la Infrestructura Deportiva - Ord. 12.438</t>
  </si>
  <si>
    <t>1.02</t>
  </si>
  <si>
    <t>DE OTRAS JURISDICCIONES</t>
  </si>
  <si>
    <t>1.02.01</t>
  </si>
  <si>
    <t>DE JURISDICCION NACIONAL Y PROVINCIAL</t>
  </si>
  <si>
    <t>1.02.01.01</t>
  </si>
  <si>
    <t>Coparticipación de Impuestos Nacionales y Provinciales</t>
  </si>
  <si>
    <t>1.02.01.02</t>
  </si>
  <si>
    <t>Fondo Federal Solidario</t>
  </si>
  <si>
    <t>1.02.01.03</t>
  </si>
  <si>
    <t>Fondo Materno Infantil y Nutrición -PROMIN- Ordenanza N° 9610/96</t>
  </si>
  <si>
    <t>1.02.01.04</t>
  </si>
  <si>
    <t>Fondo de Financiamiento de la Descentralización Provincial</t>
  </si>
  <si>
    <t>1.02.01.05</t>
  </si>
  <si>
    <t>Aporte no reintegrables - Plan Federal</t>
  </si>
  <si>
    <t>1.02.01.06</t>
  </si>
  <si>
    <t>Aportes no Reintegrables - Situaciones de Emergencia</t>
  </si>
  <si>
    <t>1.02.01.07</t>
  </si>
  <si>
    <t>Aporte Nacional no Reintegrable - "Plan Alimentario"</t>
  </si>
  <si>
    <t>1.02.01.08</t>
  </si>
  <si>
    <t>Aporte Provincial no Reintegrable - "Plan Alimentario"</t>
  </si>
  <si>
    <t>1.02.01.09</t>
  </si>
  <si>
    <t>Aportes no Reintegrables - Sistema de Transporte</t>
  </si>
  <si>
    <t>1.02.01.10</t>
  </si>
  <si>
    <t>Aportes - "Programa Federal  de Emergencia Habitacional"</t>
  </si>
  <si>
    <t>1.02.01.11</t>
  </si>
  <si>
    <t>Aportes no Reintegrables - Protección Humana</t>
  </si>
  <si>
    <t>1.02.01.12</t>
  </si>
  <si>
    <t>Aportes no Reintegrables - "Programa Arraigo"</t>
  </si>
  <si>
    <t>1.02.01.13</t>
  </si>
  <si>
    <t>Aportes no Reintegrables - "C.I.C Ordenanza Nº 10.919"</t>
  </si>
  <si>
    <t>1.02.01.14</t>
  </si>
  <si>
    <t>Aportes no Reintegrables - "C.I.C Ordenanza Nº 10.970"</t>
  </si>
  <si>
    <t>1.02.01.15</t>
  </si>
  <si>
    <t>Aportes no Reintegrables - "C.I.C Ordenanza Nº 11.054"</t>
  </si>
  <si>
    <t>1.02.01.16</t>
  </si>
  <si>
    <t>Aporte del Tesoro Nacional</t>
  </si>
  <si>
    <t>1.02.01.17</t>
  </si>
  <si>
    <t>Aporte Nacional no Reintegrable - Hogar de Ancianos Padre La Monaca Ord. Nº 11.066</t>
  </si>
  <si>
    <t>1.02.01.18</t>
  </si>
  <si>
    <t>Acuerdo Marco Secretaria de Ambiente - Ordenanza N° 11.158</t>
  </si>
  <si>
    <t>1.02.01.19</t>
  </si>
  <si>
    <t>Aportes Destinados a Erogaciones del Área de Salud</t>
  </si>
  <si>
    <t>1.02.01.20</t>
  </si>
  <si>
    <t>Aportes Programas Para Personas Con Discapacidad</t>
  </si>
  <si>
    <t>1.02.01.21</t>
  </si>
  <si>
    <t>Plan Integral de Cloacas - Ordenanza Nº 11.436</t>
  </si>
  <si>
    <t>1.02.01.23</t>
  </si>
  <si>
    <t>Acuerdo con Ciudad de Torino - Ordenanza Nº 11.555</t>
  </si>
  <si>
    <t>1.02.01.27</t>
  </si>
  <si>
    <t>Convenio Único de Colaboración - Ordenanza Nº 11.603</t>
  </si>
  <si>
    <t>1.02.01.28</t>
  </si>
  <si>
    <t>Convenio Apoyo Económico Ministerio de Desarrollo Social de La Nación - Ordenanza Nº 11.599</t>
  </si>
  <si>
    <t>1.02.01.31</t>
  </si>
  <si>
    <t>Convenio de Apoyo Económico del Ministerio de Desarrollo Social de la Nación - Ordenanza Nº 11.647</t>
  </si>
  <si>
    <t>1.02.01.32</t>
  </si>
  <si>
    <t>Convenio Marco del Plan Integral "Más y Mejor Trabajo" - Ordenanza Nº 11.597</t>
  </si>
  <si>
    <t>1.02.01.33</t>
  </si>
  <si>
    <t>Aportes no Reintegrables - Convenio Marco de Cooperacion Niñez, Adolescencia y Familia -Ordenanza Nº 11.655</t>
  </si>
  <si>
    <t>1.02.01.34</t>
  </si>
  <si>
    <t>Subsidio no Reintegrable del Ministerio de Desarrollo Social de la Nación - Ord. Nº 11.662</t>
  </si>
  <si>
    <t>1.02.01.35</t>
  </si>
  <si>
    <t>Programa Federal de Integración Socio - Comunitaria Ordenanza Nº 11.853</t>
  </si>
  <si>
    <t>1.02.01.37</t>
  </si>
  <si>
    <t>Fondo Córdoba Ciudad Educadora - Ordenanza 12.174</t>
  </si>
  <si>
    <t>1.02.01.38</t>
  </si>
  <si>
    <t>Convenio de Equidad y Ordenamiento Fiscal - Ordenanza Nº 12.537</t>
  </si>
  <si>
    <t>1.02.01.39</t>
  </si>
  <si>
    <t>Programa de Financiamiento de Obras Viales Urbanas, Periurbanas, Caminos de Producción, Accesos a Pueblos y Obras de Seguridad</t>
  </si>
  <si>
    <t>1.02.01.40</t>
  </si>
  <si>
    <t>Programa Mejoramiento Barrial</t>
  </si>
  <si>
    <t>1.02.01.41</t>
  </si>
  <si>
    <t>Programa Casa del Futuro</t>
  </si>
  <si>
    <t>1.02.01.42</t>
  </si>
  <si>
    <t>Programa Techo Digno</t>
  </si>
  <si>
    <t>1.02.02</t>
  </si>
  <si>
    <t>OTROS INGRESOS</t>
  </si>
  <si>
    <t>1.02.02.01</t>
  </si>
  <si>
    <t>Fondo de Cooperación Cultural de España - Ordenanza N° 9844/97</t>
  </si>
  <si>
    <t>2.</t>
  </si>
  <si>
    <t>INGRESOS DE CAPITAL</t>
  </si>
  <si>
    <t>2.01</t>
  </si>
  <si>
    <t>USO DEL CREDITO</t>
  </si>
  <si>
    <t>2.01.01</t>
  </si>
  <si>
    <t>Préstamos para Obras Diversas</t>
  </si>
  <si>
    <t>2.01.02</t>
  </si>
  <si>
    <t>Préstamos del B.I.R.F. y/o del F.I.M.</t>
  </si>
  <si>
    <t>2.01.03</t>
  </si>
  <si>
    <t>Préstamos del B.I.D. y  F.I.M.</t>
  </si>
  <si>
    <t>2.01.04</t>
  </si>
  <si>
    <t>Préstamos del B.I.D. -  Ordenanza N° 10.208</t>
  </si>
  <si>
    <t>2.01.05</t>
  </si>
  <si>
    <t>Préstamos para Fondo de Infraestructura</t>
  </si>
  <si>
    <t>2.01.06</t>
  </si>
  <si>
    <t>Préstamos Ordenanza Nº 10.270</t>
  </si>
  <si>
    <t>2.01.07</t>
  </si>
  <si>
    <t xml:space="preserve">Préstamos Ordenanza Nº10.279 </t>
  </si>
  <si>
    <t>2.01.08</t>
  </si>
  <si>
    <t>Préstamos para financiar compra de inmuebles</t>
  </si>
  <si>
    <t>2.01.09</t>
  </si>
  <si>
    <t>Créditos de Corto Plazo</t>
  </si>
  <si>
    <t>2.01.10</t>
  </si>
  <si>
    <t>Créditos de Mediano Plazo</t>
  </si>
  <si>
    <t>2.01.11</t>
  </si>
  <si>
    <t>Créditos de Largo Plazo</t>
  </si>
  <si>
    <t>2.01.12</t>
  </si>
  <si>
    <t>Otros Usos del Crédito</t>
  </si>
  <si>
    <t>2.02</t>
  </si>
  <si>
    <t>VENTA DE ACTIVO FIJO</t>
  </si>
  <si>
    <t>2.03</t>
  </si>
  <si>
    <t>VENTA DE BIENES EN DESUSO</t>
  </si>
  <si>
    <t>3.</t>
  </si>
  <si>
    <t xml:space="preserve">  Expte. Nº  038.253    Año  2016   FOLIO  …...</t>
  </si>
  <si>
    <t>REMANENTE DE EJERCICIOS ANTERIORES</t>
  </si>
  <si>
    <t>CÁLCULO DE RECURSOS 2017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</si>
</sst>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9"/>
      <name val="MS Sans Serif"/>
      <family val="2"/>
    </font>
    <font>
      <sz val="12"/>
      <name val="Arial"/>
      <family val="2"/>
    </font>
    <font>
      <sz val="10"/>
      <name val="MS Sans Serif"/>
      <family val="2"/>
    </font>
    <font>
      <sz val="13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1"/>
      </right>
      <top style="double">
        <color theme="1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double">
        <color theme="1"/>
      </bottom>
      <diagonal/>
    </border>
  </borders>
  <cellStyleXfs count="14">
    <xf numFmtId="0" fontId="0" fillId="0" borderId="0"/>
    <xf numFmtId="0" fontId="2" fillId="0" borderId="0"/>
    <xf numFmtId="40" fontId="5" fillId="0" borderId="0" applyFont="0" applyFill="0" applyBorder="0" applyAlignment="0" applyProtection="0"/>
    <xf numFmtId="0" fontId="5" fillId="0" borderId="0"/>
    <xf numFmtId="0" fontId="5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1" applyFont="1" applyFill="1" applyBorder="1"/>
    <xf numFmtId="0" fontId="4" fillId="2" borderId="0" xfId="1" applyFont="1" applyFill="1" applyBorder="1" applyAlignment="1"/>
    <xf numFmtId="0" fontId="2" fillId="2" borderId="0" xfId="1" applyFill="1"/>
    <xf numFmtId="0" fontId="4" fillId="2" borderId="0" xfId="1" applyFont="1" applyFill="1" applyBorder="1" applyAlignment="1">
      <alignment horizontal="right"/>
    </xf>
    <xf numFmtId="40" fontId="5" fillId="2" borderId="0" xfId="2" applyFill="1"/>
    <xf numFmtId="0" fontId="7" fillId="2" borderId="0" xfId="1" applyFont="1" applyFill="1" applyBorder="1" applyAlignment="1">
      <alignment horizontal="left" vertical="center"/>
    </xf>
    <xf numFmtId="40" fontId="5" fillId="2" borderId="0" xfId="3" applyNumberFormat="1" applyFill="1"/>
    <xf numFmtId="38" fontId="6" fillId="2" borderId="0" xfId="1" applyNumberFormat="1" applyFont="1" applyFill="1" applyBorder="1" applyAlignment="1">
      <alignment vertical="center"/>
    </xf>
    <xf numFmtId="3" fontId="6" fillId="2" borderId="0" xfId="1" applyNumberFormat="1" applyFont="1" applyFill="1" applyBorder="1" applyAlignment="1">
      <alignment vertical="center"/>
    </xf>
    <xf numFmtId="0" fontId="5" fillId="2" borderId="0" xfId="3" applyFill="1"/>
    <xf numFmtId="0" fontId="5" fillId="2" borderId="0" xfId="3" applyFont="1" applyFill="1"/>
    <xf numFmtId="0" fontId="9" fillId="2" borderId="7" xfId="1" applyNumberFormat="1" applyFont="1" applyFill="1" applyBorder="1" applyAlignment="1" applyProtection="1">
      <alignment horizontal="left" vertical="center" wrapText="1" indent="2"/>
    </xf>
    <xf numFmtId="3" fontId="9" fillId="2" borderId="7" xfId="3" applyNumberFormat="1" applyFont="1" applyFill="1" applyBorder="1" applyAlignment="1" applyProtection="1">
      <alignment horizontal="right" vertical="center" indent="1"/>
    </xf>
    <xf numFmtId="0" fontId="7" fillId="2" borderId="7" xfId="1" applyNumberFormat="1" applyFont="1" applyFill="1" applyBorder="1" applyAlignment="1" applyProtection="1">
      <alignment horizontal="left" vertical="center" wrapText="1" indent="1"/>
    </xf>
    <xf numFmtId="3" fontId="7" fillId="2" borderId="7" xfId="3" applyNumberFormat="1" applyFont="1" applyFill="1" applyBorder="1" applyAlignment="1" applyProtection="1">
      <alignment horizontal="right" vertical="center" indent="1"/>
    </xf>
    <xf numFmtId="0" fontId="7" fillId="2" borderId="7" xfId="1" applyNumberFormat="1" applyFont="1" applyFill="1" applyBorder="1" applyAlignment="1" applyProtection="1">
      <alignment vertical="center" wrapText="1"/>
    </xf>
    <xf numFmtId="0" fontId="10" fillId="2" borderId="7" xfId="1" applyNumberFormat="1" applyFont="1" applyFill="1" applyBorder="1" applyAlignment="1" applyProtection="1">
      <alignment vertical="center" wrapText="1"/>
    </xf>
    <xf numFmtId="3" fontId="10" fillId="2" borderId="7" xfId="3" applyNumberFormat="1" applyFont="1" applyFill="1" applyBorder="1" applyAlignment="1" applyProtection="1">
      <alignment horizontal="right" vertical="center" indent="1"/>
    </xf>
    <xf numFmtId="0" fontId="7" fillId="2" borderId="7" xfId="1" applyNumberFormat="1" applyFont="1" applyFill="1" applyBorder="1" applyAlignment="1" applyProtection="1">
      <alignment horizontal="left" vertical="center" wrapText="1" indent="2"/>
    </xf>
    <xf numFmtId="3" fontId="9" fillId="2" borderId="7" xfId="4" applyNumberFormat="1" applyFont="1" applyFill="1" applyBorder="1" applyAlignment="1" applyProtection="1">
      <alignment horizontal="right" vertical="center" indent="1"/>
    </xf>
    <xf numFmtId="0" fontId="9" fillId="2" borderId="8" xfId="3" applyNumberFormat="1" applyFont="1" applyFill="1" applyBorder="1" applyAlignment="1" applyProtection="1">
      <alignment horizontal="center" vertical="center" wrapText="1"/>
    </xf>
    <xf numFmtId="0" fontId="7" fillId="2" borderId="9" xfId="3" applyNumberFormat="1" applyFont="1" applyFill="1" applyBorder="1" applyAlignment="1" applyProtection="1">
      <alignment horizontal="center" vertical="center" wrapText="1"/>
    </xf>
    <xf numFmtId="0" fontId="10" fillId="2" borderId="11" xfId="1" applyFont="1" applyFill="1" applyBorder="1" applyAlignment="1">
      <alignment horizontal="right" vertical="center" indent="1"/>
    </xf>
    <xf numFmtId="3" fontId="10" fillId="2" borderId="12" xfId="3" applyNumberFormat="1" applyFont="1" applyFill="1" applyBorder="1" applyAlignment="1" applyProtection="1">
      <alignment horizontal="right" vertical="center" indent="1"/>
    </xf>
    <xf numFmtId="0" fontId="7" fillId="2" borderId="11" xfId="1" applyFont="1" applyFill="1" applyBorder="1" applyAlignment="1">
      <alignment horizontal="right" vertical="center" indent="1"/>
    </xf>
    <xf numFmtId="3" fontId="7" fillId="2" borderId="12" xfId="3" applyNumberFormat="1" applyFont="1" applyFill="1" applyBorder="1" applyAlignment="1" applyProtection="1">
      <alignment horizontal="right" vertical="center" indent="1"/>
    </xf>
    <xf numFmtId="0" fontId="9" fillId="2" borderId="11" xfId="1" applyFont="1" applyFill="1" applyBorder="1" applyAlignment="1">
      <alignment horizontal="right" vertical="center" indent="1"/>
    </xf>
    <xf numFmtId="3" fontId="9" fillId="2" borderId="12" xfId="4" applyNumberFormat="1" applyFont="1" applyFill="1" applyBorder="1" applyAlignment="1" applyProtection="1">
      <alignment horizontal="right" vertical="center" indent="1"/>
    </xf>
    <xf numFmtId="3" fontId="9" fillId="2" borderId="12" xfId="3" applyNumberFormat="1" applyFont="1" applyFill="1" applyBorder="1" applyAlignment="1" applyProtection="1">
      <alignment horizontal="right" vertical="center" indent="1"/>
    </xf>
    <xf numFmtId="0" fontId="9" fillId="2" borderId="11" xfId="4" applyFont="1" applyFill="1" applyBorder="1" applyAlignment="1">
      <alignment horizontal="right" vertical="center" indent="1"/>
    </xf>
    <xf numFmtId="0" fontId="7" fillId="2" borderId="13" xfId="1" applyFont="1" applyFill="1" applyBorder="1" applyAlignment="1">
      <alignment horizontal="right" vertical="center" indent="1"/>
    </xf>
    <xf numFmtId="0" fontId="7" fillId="2" borderId="14" xfId="1" applyNumberFormat="1" applyFont="1" applyFill="1" applyBorder="1" applyAlignment="1" applyProtection="1">
      <alignment vertical="center" wrapText="1"/>
    </xf>
    <xf numFmtId="3" fontId="7" fillId="2" borderId="14" xfId="3" applyNumberFormat="1" applyFont="1" applyFill="1" applyBorder="1" applyAlignment="1" applyProtection="1">
      <alignment horizontal="right" vertical="center" indent="1"/>
    </xf>
    <xf numFmtId="3" fontId="7" fillId="2" borderId="15" xfId="3" applyNumberFormat="1" applyFont="1" applyFill="1" applyBorder="1" applyAlignment="1" applyProtection="1">
      <alignment horizontal="right" vertical="center" indent="1"/>
    </xf>
    <xf numFmtId="3" fontId="7" fillId="2" borderId="10" xfId="3" applyNumberFormat="1" applyFont="1" applyFill="1" applyBorder="1" applyAlignment="1" applyProtection="1">
      <alignment horizontal="center" vertical="center" wrapText="1"/>
    </xf>
    <xf numFmtId="3" fontId="5" fillId="2" borderId="0" xfId="3" applyNumberFormat="1" applyFill="1" applyBorder="1"/>
    <xf numFmtId="3" fontId="5" fillId="2" borderId="0" xfId="3" applyNumberFormat="1" applyFill="1"/>
    <xf numFmtId="0" fontId="7" fillId="2" borderId="0" xfId="1" applyFont="1" applyFill="1" applyBorder="1" applyAlignment="1">
      <alignment horizontal="left" vertical="center"/>
    </xf>
    <xf numFmtId="40" fontId="4" fillId="2" borderId="0" xfId="2" applyFont="1" applyFill="1" applyBorder="1" applyAlignment="1">
      <alignment horizontal="right"/>
    </xf>
    <xf numFmtId="0" fontId="8" fillId="2" borderId="0" xfId="3" applyNumberFormat="1" applyFont="1" applyFill="1" applyBorder="1" applyAlignment="1" applyProtection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4">
    <cellStyle name="Millares [0] 2" xfId="5"/>
    <cellStyle name="Millares 2" xfId="2"/>
    <cellStyle name="Millares 3" xfId="6"/>
    <cellStyle name="Normal" xfId="0" builtinId="0"/>
    <cellStyle name="Normal 2" xfId="1"/>
    <cellStyle name="Normal 2 2" xfId="7"/>
    <cellStyle name="Normal 2_Copia de Ejecucion 05-11" xfId="8"/>
    <cellStyle name="Normal 3" xfId="3"/>
    <cellStyle name="Normal 4" xfId="9"/>
    <cellStyle name="Normal_1ra rectificación 2005" xfId="4"/>
    <cellStyle name="Porcentual 2" xfId="10"/>
    <cellStyle name="Porcentual 3" xfId="11"/>
    <cellStyle name="Porcentual 3 2" xfId="12"/>
    <cellStyle name="Porcentual 4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</xdr:col>
      <xdr:colOff>1990725</xdr:colOff>
      <xdr:row>4</xdr:row>
      <xdr:rowOff>66675</xdr:rowOff>
    </xdr:to>
    <xdr:pic>
      <xdr:nvPicPr>
        <xdr:cNvPr id="2" name="Picture 6" descr="memb dir presupuesto 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803" t="22302" r="61353" b="11511"/>
        <a:stretch>
          <a:fillRect/>
        </a:stretch>
      </xdr:blipFill>
      <xdr:spPr bwMode="auto">
        <a:xfrm>
          <a:off x="19050" y="85725"/>
          <a:ext cx="29527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RECCION%20DE%20PRESUPUESTO%202016/Presupuesto%202017/Proyecci&#243;n%20del%20Gasto%20-%20Varias%20Versiones/Ejecucion%20Agosto-Presupuesto%202017%20Versi&#243;n%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6"/>
      <sheetName val="14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Cons"/>
      <sheetName val="Conv"/>
      <sheetName val="Conv con Pers"/>
      <sheetName val="Part"/>
      <sheetName val="Obras"/>
      <sheetName val="%"/>
      <sheetName val="Rec"/>
      <sheetName val="Graf"/>
      <sheetName val="Ind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46">
          <cell r="K346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9"/>
  <sheetViews>
    <sheetView tabSelected="1" showWhiteSpace="0" view="pageBreakPreview" zoomScale="90" zoomScaleNormal="100" zoomScaleSheetLayoutView="90" zoomScalePageLayoutView="90" workbookViewId="0">
      <selection activeCell="A8" sqref="A8:E118"/>
    </sheetView>
  </sheetViews>
  <sheetFormatPr baseColWidth="10" defaultRowHeight="18.75" customHeight="1"/>
  <cols>
    <col min="1" max="1" width="14.7109375" style="10" customWidth="1"/>
    <col min="2" max="2" width="55.42578125" style="10" customWidth="1"/>
    <col min="3" max="3" width="19" style="10" customWidth="1"/>
    <col min="4" max="4" width="19" style="11" customWidth="1"/>
    <col min="5" max="5" width="19" style="37" customWidth="1"/>
    <col min="6" max="235" width="11.42578125" style="3"/>
    <col min="236" max="236" width="14.7109375" style="3" customWidth="1"/>
    <col min="237" max="237" width="55.42578125" style="3" customWidth="1"/>
    <col min="238" max="238" width="23.7109375" style="3" customWidth="1"/>
    <col min="239" max="239" width="16.85546875" style="3" customWidth="1"/>
    <col min="240" max="240" width="29.7109375" style="3" customWidth="1"/>
    <col min="241" max="241" width="11.42578125" style="3"/>
    <col min="242" max="242" width="5.28515625" style="3" customWidth="1"/>
    <col min="243" max="243" width="47.5703125" style="3" bestFit="1" customWidth="1"/>
    <col min="244" max="491" width="11.42578125" style="3"/>
    <col min="492" max="492" width="14.7109375" style="3" customWidth="1"/>
    <col min="493" max="493" width="55.42578125" style="3" customWidth="1"/>
    <col min="494" max="494" width="23.7109375" style="3" customWidth="1"/>
    <col min="495" max="495" width="16.85546875" style="3" customWidth="1"/>
    <col min="496" max="496" width="29.7109375" style="3" customWidth="1"/>
    <col min="497" max="497" width="11.42578125" style="3"/>
    <col min="498" max="498" width="5.28515625" style="3" customWidth="1"/>
    <col min="499" max="499" width="47.5703125" style="3" bestFit="1" customWidth="1"/>
    <col min="500" max="747" width="11.42578125" style="3"/>
    <col min="748" max="748" width="14.7109375" style="3" customWidth="1"/>
    <col min="749" max="749" width="55.42578125" style="3" customWidth="1"/>
    <col min="750" max="750" width="23.7109375" style="3" customWidth="1"/>
    <col min="751" max="751" width="16.85546875" style="3" customWidth="1"/>
    <col min="752" max="752" width="29.7109375" style="3" customWidth="1"/>
    <col min="753" max="753" width="11.42578125" style="3"/>
    <col min="754" max="754" width="5.28515625" style="3" customWidth="1"/>
    <col min="755" max="755" width="47.5703125" style="3" bestFit="1" customWidth="1"/>
    <col min="756" max="1003" width="11.42578125" style="3"/>
    <col min="1004" max="1004" width="14.7109375" style="3" customWidth="1"/>
    <col min="1005" max="1005" width="55.42578125" style="3" customWidth="1"/>
    <col min="1006" max="1006" width="23.7109375" style="3" customWidth="1"/>
    <col min="1007" max="1007" width="16.85546875" style="3" customWidth="1"/>
    <col min="1008" max="1008" width="29.7109375" style="3" customWidth="1"/>
    <col min="1009" max="1009" width="11.42578125" style="3"/>
    <col min="1010" max="1010" width="5.28515625" style="3" customWidth="1"/>
    <col min="1011" max="1011" width="47.5703125" style="3" bestFit="1" customWidth="1"/>
    <col min="1012" max="1259" width="11.42578125" style="3"/>
    <col min="1260" max="1260" width="14.7109375" style="3" customWidth="1"/>
    <col min="1261" max="1261" width="55.42578125" style="3" customWidth="1"/>
    <col min="1262" max="1262" width="23.7109375" style="3" customWidth="1"/>
    <col min="1263" max="1263" width="16.85546875" style="3" customWidth="1"/>
    <col min="1264" max="1264" width="29.7109375" style="3" customWidth="1"/>
    <col min="1265" max="1265" width="11.42578125" style="3"/>
    <col min="1266" max="1266" width="5.28515625" style="3" customWidth="1"/>
    <col min="1267" max="1267" width="47.5703125" style="3" bestFit="1" customWidth="1"/>
    <col min="1268" max="1515" width="11.42578125" style="3"/>
    <col min="1516" max="1516" width="14.7109375" style="3" customWidth="1"/>
    <col min="1517" max="1517" width="55.42578125" style="3" customWidth="1"/>
    <col min="1518" max="1518" width="23.7109375" style="3" customWidth="1"/>
    <col min="1519" max="1519" width="16.85546875" style="3" customWidth="1"/>
    <col min="1520" max="1520" width="29.7109375" style="3" customWidth="1"/>
    <col min="1521" max="1521" width="11.42578125" style="3"/>
    <col min="1522" max="1522" width="5.28515625" style="3" customWidth="1"/>
    <col min="1523" max="1523" width="47.5703125" style="3" bestFit="1" customWidth="1"/>
    <col min="1524" max="1771" width="11.42578125" style="3"/>
    <col min="1772" max="1772" width="14.7109375" style="3" customWidth="1"/>
    <col min="1773" max="1773" width="55.42578125" style="3" customWidth="1"/>
    <col min="1774" max="1774" width="23.7109375" style="3" customWidth="1"/>
    <col min="1775" max="1775" width="16.85546875" style="3" customWidth="1"/>
    <col min="1776" max="1776" width="29.7109375" style="3" customWidth="1"/>
    <col min="1777" max="1777" width="11.42578125" style="3"/>
    <col min="1778" max="1778" width="5.28515625" style="3" customWidth="1"/>
    <col min="1779" max="1779" width="47.5703125" style="3" bestFit="1" customWidth="1"/>
    <col min="1780" max="2027" width="11.42578125" style="3"/>
    <col min="2028" max="2028" width="14.7109375" style="3" customWidth="1"/>
    <col min="2029" max="2029" width="55.42578125" style="3" customWidth="1"/>
    <col min="2030" max="2030" width="23.7109375" style="3" customWidth="1"/>
    <col min="2031" max="2031" width="16.85546875" style="3" customWidth="1"/>
    <col min="2032" max="2032" width="29.7109375" style="3" customWidth="1"/>
    <col min="2033" max="2033" width="11.42578125" style="3"/>
    <col min="2034" max="2034" width="5.28515625" style="3" customWidth="1"/>
    <col min="2035" max="2035" width="47.5703125" style="3" bestFit="1" customWidth="1"/>
    <col min="2036" max="2283" width="11.42578125" style="3"/>
    <col min="2284" max="2284" width="14.7109375" style="3" customWidth="1"/>
    <col min="2285" max="2285" width="55.42578125" style="3" customWidth="1"/>
    <col min="2286" max="2286" width="23.7109375" style="3" customWidth="1"/>
    <col min="2287" max="2287" width="16.85546875" style="3" customWidth="1"/>
    <col min="2288" max="2288" width="29.7109375" style="3" customWidth="1"/>
    <col min="2289" max="2289" width="11.42578125" style="3"/>
    <col min="2290" max="2290" width="5.28515625" style="3" customWidth="1"/>
    <col min="2291" max="2291" width="47.5703125" style="3" bestFit="1" customWidth="1"/>
    <col min="2292" max="2539" width="11.42578125" style="3"/>
    <col min="2540" max="2540" width="14.7109375" style="3" customWidth="1"/>
    <col min="2541" max="2541" width="55.42578125" style="3" customWidth="1"/>
    <col min="2542" max="2542" width="23.7109375" style="3" customWidth="1"/>
    <col min="2543" max="2543" width="16.85546875" style="3" customWidth="1"/>
    <col min="2544" max="2544" width="29.7109375" style="3" customWidth="1"/>
    <col min="2545" max="2545" width="11.42578125" style="3"/>
    <col min="2546" max="2546" width="5.28515625" style="3" customWidth="1"/>
    <col min="2547" max="2547" width="47.5703125" style="3" bestFit="1" customWidth="1"/>
    <col min="2548" max="2795" width="11.42578125" style="3"/>
    <col min="2796" max="2796" width="14.7109375" style="3" customWidth="1"/>
    <col min="2797" max="2797" width="55.42578125" style="3" customWidth="1"/>
    <col min="2798" max="2798" width="23.7109375" style="3" customWidth="1"/>
    <col min="2799" max="2799" width="16.85546875" style="3" customWidth="1"/>
    <col min="2800" max="2800" width="29.7109375" style="3" customWidth="1"/>
    <col min="2801" max="2801" width="11.42578125" style="3"/>
    <col min="2802" max="2802" width="5.28515625" style="3" customWidth="1"/>
    <col min="2803" max="2803" width="47.5703125" style="3" bestFit="1" customWidth="1"/>
    <col min="2804" max="3051" width="11.42578125" style="3"/>
    <col min="3052" max="3052" width="14.7109375" style="3" customWidth="1"/>
    <col min="3053" max="3053" width="55.42578125" style="3" customWidth="1"/>
    <col min="3054" max="3054" width="23.7109375" style="3" customWidth="1"/>
    <col min="3055" max="3055" width="16.85546875" style="3" customWidth="1"/>
    <col min="3056" max="3056" width="29.7109375" style="3" customWidth="1"/>
    <col min="3057" max="3057" width="11.42578125" style="3"/>
    <col min="3058" max="3058" width="5.28515625" style="3" customWidth="1"/>
    <col min="3059" max="3059" width="47.5703125" style="3" bestFit="1" customWidth="1"/>
    <col min="3060" max="3307" width="11.42578125" style="3"/>
    <col min="3308" max="3308" width="14.7109375" style="3" customWidth="1"/>
    <col min="3309" max="3309" width="55.42578125" style="3" customWidth="1"/>
    <col min="3310" max="3310" width="23.7109375" style="3" customWidth="1"/>
    <col min="3311" max="3311" width="16.85546875" style="3" customWidth="1"/>
    <col min="3312" max="3312" width="29.7109375" style="3" customWidth="1"/>
    <col min="3313" max="3313" width="11.42578125" style="3"/>
    <col min="3314" max="3314" width="5.28515625" style="3" customWidth="1"/>
    <col min="3315" max="3315" width="47.5703125" style="3" bestFit="1" customWidth="1"/>
    <col min="3316" max="3563" width="11.42578125" style="3"/>
    <col min="3564" max="3564" width="14.7109375" style="3" customWidth="1"/>
    <col min="3565" max="3565" width="55.42578125" style="3" customWidth="1"/>
    <col min="3566" max="3566" width="23.7109375" style="3" customWidth="1"/>
    <col min="3567" max="3567" width="16.85546875" style="3" customWidth="1"/>
    <col min="3568" max="3568" width="29.7109375" style="3" customWidth="1"/>
    <col min="3569" max="3569" width="11.42578125" style="3"/>
    <col min="3570" max="3570" width="5.28515625" style="3" customWidth="1"/>
    <col min="3571" max="3571" width="47.5703125" style="3" bestFit="1" customWidth="1"/>
    <col min="3572" max="3819" width="11.42578125" style="3"/>
    <col min="3820" max="3820" width="14.7109375" style="3" customWidth="1"/>
    <col min="3821" max="3821" width="55.42578125" style="3" customWidth="1"/>
    <col min="3822" max="3822" width="23.7109375" style="3" customWidth="1"/>
    <col min="3823" max="3823" width="16.85546875" style="3" customWidth="1"/>
    <col min="3824" max="3824" width="29.7109375" style="3" customWidth="1"/>
    <col min="3825" max="3825" width="11.42578125" style="3"/>
    <col min="3826" max="3826" width="5.28515625" style="3" customWidth="1"/>
    <col min="3827" max="3827" width="47.5703125" style="3" bestFit="1" customWidth="1"/>
    <col min="3828" max="4075" width="11.42578125" style="3"/>
    <col min="4076" max="4076" width="14.7109375" style="3" customWidth="1"/>
    <col min="4077" max="4077" width="55.42578125" style="3" customWidth="1"/>
    <col min="4078" max="4078" width="23.7109375" style="3" customWidth="1"/>
    <col min="4079" max="4079" width="16.85546875" style="3" customWidth="1"/>
    <col min="4080" max="4080" width="29.7109375" style="3" customWidth="1"/>
    <col min="4081" max="4081" width="11.42578125" style="3"/>
    <col min="4082" max="4082" width="5.28515625" style="3" customWidth="1"/>
    <col min="4083" max="4083" width="47.5703125" style="3" bestFit="1" customWidth="1"/>
    <col min="4084" max="4331" width="11.42578125" style="3"/>
    <col min="4332" max="4332" width="14.7109375" style="3" customWidth="1"/>
    <col min="4333" max="4333" width="55.42578125" style="3" customWidth="1"/>
    <col min="4334" max="4334" width="23.7109375" style="3" customWidth="1"/>
    <col min="4335" max="4335" width="16.85546875" style="3" customWidth="1"/>
    <col min="4336" max="4336" width="29.7109375" style="3" customWidth="1"/>
    <col min="4337" max="4337" width="11.42578125" style="3"/>
    <col min="4338" max="4338" width="5.28515625" style="3" customWidth="1"/>
    <col min="4339" max="4339" width="47.5703125" style="3" bestFit="1" customWidth="1"/>
    <col min="4340" max="4587" width="11.42578125" style="3"/>
    <col min="4588" max="4588" width="14.7109375" style="3" customWidth="1"/>
    <col min="4589" max="4589" width="55.42578125" style="3" customWidth="1"/>
    <col min="4590" max="4590" width="23.7109375" style="3" customWidth="1"/>
    <col min="4591" max="4591" width="16.85546875" style="3" customWidth="1"/>
    <col min="4592" max="4592" width="29.7109375" style="3" customWidth="1"/>
    <col min="4593" max="4593" width="11.42578125" style="3"/>
    <col min="4594" max="4594" width="5.28515625" style="3" customWidth="1"/>
    <col min="4595" max="4595" width="47.5703125" style="3" bestFit="1" customWidth="1"/>
    <col min="4596" max="4843" width="11.42578125" style="3"/>
    <col min="4844" max="4844" width="14.7109375" style="3" customWidth="1"/>
    <col min="4845" max="4845" width="55.42578125" style="3" customWidth="1"/>
    <col min="4846" max="4846" width="23.7109375" style="3" customWidth="1"/>
    <col min="4847" max="4847" width="16.85546875" style="3" customWidth="1"/>
    <col min="4848" max="4848" width="29.7109375" style="3" customWidth="1"/>
    <col min="4849" max="4849" width="11.42578125" style="3"/>
    <col min="4850" max="4850" width="5.28515625" style="3" customWidth="1"/>
    <col min="4851" max="4851" width="47.5703125" style="3" bestFit="1" customWidth="1"/>
    <col min="4852" max="5099" width="11.42578125" style="3"/>
    <col min="5100" max="5100" width="14.7109375" style="3" customWidth="1"/>
    <col min="5101" max="5101" width="55.42578125" style="3" customWidth="1"/>
    <col min="5102" max="5102" width="23.7109375" style="3" customWidth="1"/>
    <col min="5103" max="5103" width="16.85546875" style="3" customWidth="1"/>
    <col min="5104" max="5104" width="29.7109375" style="3" customWidth="1"/>
    <col min="5105" max="5105" width="11.42578125" style="3"/>
    <col min="5106" max="5106" width="5.28515625" style="3" customWidth="1"/>
    <col min="5107" max="5107" width="47.5703125" style="3" bestFit="1" customWidth="1"/>
    <col min="5108" max="5355" width="11.42578125" style="3"/>
    <col min="5356" max="5356" width="14.7109375" style="3" customWidth="1"/>
    <col min="5357" max="5357" width="55.42578125" style="3" customWidth="1"/>
    <col min="5358" max="5358" width="23.7109375" style="3" customWidth="1"/>
    <col min="5359" max="5359" width="16.85546875" style="3" customWidth="1"/>
    <col min="5360" max="5360" width="29.7109375" style="3" customWidth="1"/>
    <col min="5361" max="5361" width="11.42578125" style="3"/>
    <col min="5362" max="5362" width="5.28515625" style="3" customWidth="1"/>
    <col min="5363" max="5363" width="47.5703125" style="3" bestFit="1" customWidth="1"/>
    <col min="5364" max="5611" width="11.42578125" style="3"/>
    <col min="5612" max="5612" width="14.7109375" style="3" customWidth="1"/>
    <col min="5613" max="5613" width="55.42578125" style="3" customWidth="1"/>
    <col min="5614" max="5614" width="23.7109375" style="3" customWidth="1"/>
    <col min="5615" max="5615" width="16.85546875" style="3" customWidth="1"/>
    <col min="5616" max="5616" width="29.7109375" style="3" customWidth="1"/>
    <col min="5617" max="5617" width="11.42578125" style="3"/>
    <col min="5618" max="5618" width="5.28515625" style="3" customWidth="1"/>
    <col min="5619" max="5619" width="47.5703125" style="3" bestFit="1" customWidth="1"/>
    <col min="5620" max="5867" width="11.42578125" style="3"/>
    <col min="5868" max="5868" width="14.7109375" style="3" customWidth="1"/>
    <col min="5869" max="5869" width="55.42578125" style="3" customWidth="1"/>
    <col min="5870" max="5870" width="23.7109375" style="3" customWidth="1"/>
    <col min="5871" max="5871" width="16.85546875" style="3" customWidth="1"/>
    <col min="5872" max="5872" width="29.7109375" style="3" customWidth="1"/>
    <col min="5873" max="5873" width="11.42578125" style="3"/>
    <col min="5874" max="5874" width="5.28515625" style="3" customWidth="1"/>
    <col min="5875" max="5875" width="47.5703125" style="3" bestFit="1" customWidth="1"/>
    <col min="5876" max="6123" width="11.42578125" style="3"/>
    <col min="6124" max="6124" width="14.7109375" style="3" customWidth="1"/>
    <col min="6125" max="6125" width="55.42578125" style="3" customWidth="1"/>
    <col min="6126" max="6126" width="23.7109375" style="3" customWidth="1"/>
    <col min="6127" max="6127" width="16.85546875" style="3" customWidth="1"/>
    <col min="6128" max="6128" width="29.7109375" style="3" customWidth="1"/>
    <col min="6129" max="6129" width="11.42578125" style="3"/>
    <col min="6130" max="6130" width="5.28515625" style="3" customWidth="1"/>
    <col min="6131" max="6131" width="47.5703125" style="3" bestFit="1" customWidth="1"/>
    <col min="6132" max="6379" width="11.42578125" style="3"/>
    <col min="6380" max="6380" width="14.7109375" style="3" customWidth="1"/>
    <col min="6381" max="6381" width="55.42578125" style="3" customWidth="1"/>
    <col min="6382" max="6382" width="23.7109375" style="3" customWidth="1"/>
    <col min="6383" max="6383" width="16.85546875" style="3" customWidth="1"/>
    <col min="6384" max="6384" width="29.7109375" style="3" customWidth="1"/>
    <col min="6385" max="6385" width="11.42578125" style="3"/>
    <col min="6386" max="6386" width="5.28515625" style="3" customWidth="1"/>
    <col min="6387" max="6387" width="47.5703125" style="3" bestFit="1" customWidth="1"/>
    <col min="6388" max="6635" width="11.42578125" style="3"/>
    <col min="6636" max="6636" width="14.7109375" style="3" customWidth="1"/>
    <col min="6637" max="6637" width="55.42578125" style="3" customWidth="1"/>
    <col min="6638" max="6638" width="23.7109375" style="3" customWidth="1"/>
    <col min="6639" max="6639" width="16.85546875" style="3" customWidth="1"/>
    <col min="6640" max="6640" width="29.7109375" style="3" customWidth="1"/>
    <col min="6641" max="6641" width="11.42578125" style="3"/>
    <col min="6642" max="6642" width="5.28515625" style="3" customWidth="1"/>
    <col min="6643" max="6643" width="47.5703125" style="3" bestFit="1" customWidth="1"/>
    <col min="6644" max="6891" width="11.42578125" style="3"/>
    <col min="6892" max="6892" width="14.7109375" style="3" customWidth="1"/>
    <col min="6893" max="6893" width="55.42578125" style="3" customWidth="1"/>
    <col min="6894" max="6894" width="23.7109375" style="3" customWidth="1"/>
    <col min="6895" max="6895" width="16.85546875" style="3" customWidth="1"/>
    <col min="6896" max="6896" width="29.7109375" style="3" customWidth="1"/>
    <col min="6897" max="6897" width="11.42578125" style="3"/>
    <col min="6898" max="6898" width="5.28515625" style="3" customWidth="1"/>
    <col min="6899" max="6899" width="47.5703125" style="3" bestFit="1" customWidth="1"/>
    <col min="6900" max="7147" width="11.42578125" style="3"/>
    <col min="7148" max="7148" width="14.7109375" style="3" customWidth="1"/>
    <col min="7149" max="7149" width="55.42578125" style="3" customWidth="1"/>
    <col min="7150" max="7150" width="23.7109375" style="3" customWidth="1"/>
    <col min="7151" max="7151" width="16.85546875" style="3" customWidth="1"/>
    <col min="7152" max="7152" width="29.7109375" style="3" customWidth="1"/>
    <col min="7153" max="7153" width="11.42578125" style="3"/>
    <col min="7154" max="7154" width="5.28515625" style="3" customWidth="1"/>
    <col min="7155" max="7155" width="47.5703125" style="3" bestFit="1" customWidth="1"/>
    <col min="7156" max="7403" width="11.42578125" style="3"/>
    <col min="7404" max="7404" width="14.7109375" style="3" customWidth="1"/>
    <col min="7405" max="7405" width="55.42578125" style="3" customWidth="1"/>
    <col min="7406" max="7406" width="23.7109375" style="3" customWidth="1"/>
    <col min="7407" max="7407" width="16.85546875" style="3" customWidth="1"/>
    <col min="7408" max="7408" width="29.7109375" style="3" customWidth="1"/>
    <col min="7409" max="7409" width="11.42578125" style="3"/>
    <col min="7410" max="7410" width="5.28515625" style="3" customWidth="1"/>
    <col min="7411" max="7411" width="47.5703125" style="3" bestFit="1" customWidth="1"/>
    <col min="7412" max="7659" width="11.42578125" style="3"/>
    <col min="7660" max="7660" width="14.7109375" style="3" customWidth="1"/>
    <col min="7661" max="7661" width="55.42578125" style="3" customWidth="1"/>
    <col min="7662" max="7662" width="23.7109375" style="3" customWidth="1"/>
    <col min="7663" max="7663" width="16.85546875" style="3" customWidth="1"/>
    <col min="7664" max="7664" width="29.7109375" style="3" customWidth="1"/>
    <col min="7665" max="7665" width="11.42578125" style="3"/>
    <col min="7666" max="7666" width="5.28515625" style="3" customWidth="1"/>
    <col min="7667" max="7667" width="47.5703125" style="3" bestFit="1" customWidth="1"/>
    <col min="7668" max="7915" width="11.42578125" style="3"/>
    <col min="7916" max="7916" width="14.7109375" style="3" customWidth="1"/>
    <col min="7917" max="7917" width="55.42578125" style="3" customWidth="1"/>
    <col min="7918" max="7918" width="23.7109375" style="3" customWidth="1"/>
    <col min="7919" max="7919" width="16.85546875" style="3" customWidth="1"/>
    <col min="7920" max="7920" width="29.7109375" style="3" customWidth="1"/>
    <col min="7921" max="7921" width="11.42578125" style="3"/>
    <col min="7922" max="7922" width="5.28515625" style="3" customWidth="1"/>
    <col min="7923" max="7923" width="47.5703125" style="3" bestFit="1" customWidth="1"/>
    <col min="7924" max="8171" width="11.42578125" style="3"/>
    <col min="8172" max="8172" width="14.7109375" style="3" customWidth="1"/>
    <col min="8173" max="8173" width="55.42578125" style="3" customWidth="1"/>
    <col min="8174" max="8174" width="23.7109375" style="3" customWidth="1"/>
    <col min="8175" max="8175" width="16.85546875" style="3" customWidth="1"/>
    <col min="8176" max="8176" width="29.7109375" style="3" customWidth="1"/>
    <col min="8177" max="8177" width="11.42578125" style="3"/>
    <col min="8178" max="8178" width="5.28515625" style="3" customWidth="1"/>
    <col min="8179" max="8179" width="47.5703125" style="3" bestFit="1" customWidth="1"/>
    <col min="8180" max="8427" width="11.42578125" style="3"/>
    <col min="8428" max="8428" width="14.7109375" style="3" customWidth="1"/>
    <col min="8429" max="8429" width="55.42578125" style="3" customWidth="1"/>
    <col min="8430" max="8430" width="23.7109375" style="3" customWidth="1"/>
    <col min="8431" max="8431" width="16.85546875" style="3" customWidth="1"/>
    <col min="8432" max="8432" width="29.7109375" style="3" customWidth="1"/>
    <col min="8433" max="8433" width="11.42578125" style="3"/>
    <col min="8434" max="8434" width="5.28515625" style="3" customWidth="1"/>
    <col min="8435" max="8435" width="47.5703125" style="3" bestFit="1" customWidth="1"/>
    <col min="8436" max="8683" width="11.42578125" style="3"/>
    <col min="8684" max="8684" width="14.7109375" style="3" customWidth="1"/>
    <col min="8685" max="8685" width="55.42578125" style="3" customWidth="1"/>
    <col min="8686" max="8686" width="23.7109375" style="3" customWidth="1"/>
    <col min="8687" max="8687" width="16.85546875" style="3" customWidth="1"/>
    <col min="8688" max="8688" width="29.7109375" style="3" customWidth="1"/>
    <col min="8689" max="8689" width="11.42578125" style="3"/>
    <col min="8690" max="8690" width="5.28515625" style="3" customWidth="1"/>
    <col min="8691" max="8691" width="47.5703125" style="3" bestFit="1" customWidth="1"/>
    <col min="8692" max="8939" width="11.42578125" style="3"/>
    <col min="8940" max="8940" width="14.7109375" style="3" customWidth="1"/>
    <col min="8941" max="8941" width="55.42578125" style="3" customWidth="1"/>
    <col min="8942" max="8942" width="23.7109375" style="3" customWidth="1"/>
    <col min="8943" max="8943" width="16.85546875" style="3" customWidth="1"/>
    <col min="8944" max="8944" width="29.7109375" style="3" customWidth="1"/>
    <col min="8945" max="8945" width="11.42578125" style="3"/>
    <col min="8946" max="8946" width="5.28515625" style="3" customWidth="1"/>
    <col min="8947" max="8947" width="47.5703125" style="3" bestFit="1" customWidth="1"/>
    <col min="8948" max="9195" width="11.42578125" style="3"/>
    <col min="9196" max="9196" width="14.7109375" style="3" customWidth="1"/>
    <col min="9197" max="9197" width="55.42578125" style="3" customWidth="1"/>
    <col min="9198" max="9198" width="23.7109375" style="3" customWidth="1"/>
    <col min="9199" max="9199" width="16.85546875" style="3" customWidth="1"/>
    <col min="9200" max="9200" width="29.7109375" style="3" customWidth="1"/>
    <col min="9201" max="9201" width="11.42578125" style="3"/>
    <col min="9202" max="9202" width="5.28515625" style="3" customWidth="1"/>
    <col min="9203" max="9203" width="47.5703125" style="3" bestFit="1" customWidth="1"/>
    <col min="9204" max="9451" width="11.42578125" style="3"/>
    <col min="9452" max="9452" width="14.7109375" style="3" customWidth="1"/>
    <col min="9453" max="9453" width="55.42578125" style="3" customWidth="1"/>
    <col min="9454" max="9454" width="23.7109375" style="3" customWidth="1"/>
    <col min="9455" max="9455" width="16.85546875" style="3" customWidth="1"/>
    <col min="9456" max="9456" width="29.7109375" style="3" customWidth="1"/>
    <col min="9457" max="9457" width="11.42578125" style="3"/>
    <col min="9458" max="9458" width="5.28515625" style="3" customWidth="1"/>
    <col min="9459" max="9459" width="47.5703125" style="3" bestFit="1" customWidth="1"/>
    <col min="9460" max="9707" width="11.42578125" style="3"/>
    <col min="9708" max="9708" width="14.7109375" style="3" customWidth="1"/>
    <col min="9709" max="9709" width="55.42578125" style="3" customWidth="1"/>
    <col min="9710" max="9710" width="23.7109375" style="3" customWidth="1"/>
    <col min="9711" max="9711" width="16.85546875" style="3" customWidth="1"/>
    <col min="9712" max="9712" width="29.7109375" style="3" customWidth="1"/>
    <col min="9713" max="9713" width="11.42578125" style="3"/>
    <col min="9714" max="9714" width="5.28515625" style="3" customWidth="1"/>
    <col min="9715" max="9715" width="47.5703125" style="3" bestFit="1" customWidth="1"/>
    <col min="9716" max="9963" width="11.42578125" style="3"/>
    <col min="9964" max="9964" width="14.7109375" style="3" customWidth="1"/>
    <col min="9965" max="9965" width="55.42578125" style="3" customWidth="1"/>
    <col min="9966" max="9966" width="23.7109375" style="3" customWidth="1"/>
    <col min="9967" max="9967" width="16.85546875" style="3" customWidth="1"/>
    <col min="9968" max="9968" width="29.7109375" style="3" customWidth="1"/>
    <col min="9969" max="9969" width="11.42578125" style="3"/>
    <col min="9970" max="9970" width="5.28515625" style="3" customWidth="1"/>
    <col min="9971" max="9971" width="47.5703125" style="3" bestFit="1" customWidth="1"/>
    <col min="9972" max="10219" width="11.42578125" style="3"/>
    <col min="10220" max="10220" width="14.7109375" style="3" customWidth="1"/>
    <col min="10221" max="10221" width="55.42578125" style="3" customWidth="1"/>
    <col min="10222" max="10222" width="23.7109375" style="3" customWidth="1"/>
    <col min="10223" max="10223" width="16.85546875" style="3" customWidth="1"/>
    <col min="10224" max="10224" width="29.7109375" style="3" customWidth="1"/>
    <col min="10225" max="10225" width="11.42578125" style="3"/>
    <col min="10226" max="10226" width="5.28515625" style="3" customWidth="1"/>
    <col min="10227" max="10227" width="47.5703125" style="3" bestFit="1" customWidth="1"/>
    <col min="10228" max="10475" width="11.42578125" style="3"/>
    <col min="10476" max="10476" width="14.7109375" style="3" customWidth="1"/>
    <col min="10477" max="10477" width="55.42578125" style="3" customWidth="1"/>
    <col min="10478" max="10478" width="23.7109375" style="3" customWidth="1"/>
    <col min="10479" max="10479" width="16.85546875" style="3" customWidth="1"/>
    <col min="10480" max="10480" width="29.7109375" style="3" customWidth="1"/>
    <col min="10481" max="10481" width="11.42578125" style="3"/>
    <col min="10482" max="10482" width="5.28515625" style="3" customWidth="1"/>
    <col min="10483" max="10483" width="47.5703125" style="3" bestFit="1" customWidth="1"/>
    <col min="10484" max="10731" width="11.42578125" style="3"/>
    <col min="10732" max="10732" width="14.7109375" style="3" customWidth="1"/>
    <col min="10733" max="10733" width="55.42578125" style="3" customWidth="1"/>
    <col min="10734" max="10734" width="23.7109375" style="3" customWidth="1"/>
    <col min="10735" max="10735" width="16.85546875" style="3" customWidth="1"/>
    <col min="10736" max="10736" width="29.7109375" style="3" customWidth="1"/>
    <col min="10737" max="10737" width="11.42578125" style="3"/>
    <col min="10738" max="10738" width="5.28515625" style="3" customWidth="1"/>
    <col min="10739" max="10739" width="47.5703125" style="3" bestFit="1" customWidth="1"/>
    <col min="10740" max="10987" width="11.42578125" style="3"/>
    <col min="10988" max="10988" width="14.7109375" style="3" customWidth="1"/>
    <col min="10989" max="10989" width="55.42578125" style="3" customWidth="1"/>
    <col min="10990" max="10990" width="23.7109375" style="3" customWidth="1"/>
    <col min="10991" max="10991" width="16.85546875" style="3" customWidth="1"/>
    <col min="10992" max="10992" width="29.7109375" style="3" customWidth="1"/>
    <col min="10993" max="10993" width="11.42578125" style="3"/>
    <col min="10994" max="10994" width="5.28515625" style="3" customWidth="1"/>
    <col min="10995" max="10995" width="47.5703125" style="3" bestFit="1" customWidth="1"/>
    <col min="10996" max="11243" width="11.42578125" style="3"/>
    <col min="11244" max="11244" width="14.7109375" style="3" customWidth="1"/>
    <col min="11245" max="11245" width="55.42578125" style="3" customWidth="1"/>
    <col min="11246" max="11246" width="23.7109375" style="3" customWidth="1"/>
    <col min="11247" max="11247" width="16.85546875" style="3" customWidth="1"/>
    <col min="11248" max="11248" width="29.7109375" style="3" customWidth="1"/>
    <col min="11249" max="11249" width="11.42578125" style="3"/>
    <col min="11250" max="11250" width="5.28515625" style="3" customWidth="1"/>
    <col min="11251" max="11251" width="47.5703125" style="3" bestFit="1" customWidth="1"/>
    <col min="11252" max="11499" width="11.42578125" style="3"/>
    <col min="11500" max="11500" width="14.7109375" style="3" customWidth="1"/>
    <col min="11501" max="11501" width="55.42578125" style="3" customWidth="1"/>
    <col min="11502" max="11502" width="23.7109375" style="3" customWidth="1"/>
    <col min="11503" max="11503" width="16.85546875" style="3" customWidth="1"/>
    <col min="11504" max="11504" width="29.7109375" style="3" customWidth="1"/>
    <col min="11505" max="11505" width="11.42578125" style="3"/>
    <col min="11506" max="11506" width="5.28515625" style="3" customWidth="1"/>
    <col min="11507" max="11507" width="47.5703125" style="3" bestFit="1" customWidth="1"/>
    <col min="11508" max="11755" width="11.42578125" style="3"/>
    <col min="11756" max="11756" width="14.7109375" style="3" customWidth="1"/>
    <col min="11757" max="11757" width="55.42578125" style="3" customWidth="1"/>
    <col min="11758" max="11758" width="23.7109375" style="3" customWidth="1"/>
    <col min="11759" max="11759" width="16.85546875" style="3" customWidth="1"/>
    <col min="11760" max="11760" width="29.7109375" style="3" customWidth="1"/>
    <col min="11761" max="11761" width="11.42578125" style="3"/>
    <col min="11762" max="11762" width="5.28515625" style="3" customWidth="1"/>
    <col min="11763" max="11763" width="47.5703125" style="3" bestFit="1" customWidth="1"/>
    <col min="11764" max="12011" width="11.42578125" style="3"/>
    <col min="12012" max="12012" width="14.7109375" style="3" customWidth="1"/>
    <col min="12013" max="12013" width="55.42578125" style="3" customWidth="1"/>
    <col min="12014" max="12014" width="23.7109375" style="3" customWidth="1"/>
    <col min="12015" max="12015" width="16.85546875" style="3" customWidth="1"/>
    <col min="12016" max="12016" width="29.7109375" style="3" customWidth="1"/>
    <col min="12017" max="12017" width="11.42578125" style="3"/>
    <col min="12018" max="12018" width="5.28515625" style="3" customWidth="1"/>
    <col min="12019" max="12019" width="47.5703125" style="3" bestFit="1" customWidth="1"/>
    <col min="12020" max="12267" width="11.42578125" style="3"/>
    <col min="12268" max="12268" width="14.7109375" style="3" customWidth="1"/>
    <col min="12269" max="12269" width="55.42578125" style="3" customWidth="1"/>
    <col min="12270" max="12270" width="23.7109375" style="3" customWidth="1"/>
    <col min="12271" max="12271" width="16.85546875" style="3" customWidth="1"/>
    <col min="12272" max="12272" width="29.7109375" style="3" customWidth="1"/>
    <col min="12273" max="12273" width="11.42578125" style="3"/>
    <col min="12274" max="12274" width="5.28515625" style="3" customWidth="1"/>
    <col min="12275" max="12275" width="47.5703125" style="3" bestFit="1" customWidth="1"/>
    <col min="12276" max="12523" width="11.42578125" style="3"/>
    <col min="12524" max="12524" width="14.7109375" style="3" customWidth="1"/>
    <col min="12525" max="12525" width="55.42578125" style="3" customWidth="1"/>
    <col min="12526" max="12526" width="23.7109375" style="3" customWidth="1"/>
    <col min="12527" max="12527" width="16.85546875" style="3" customWidth="1"/>
    <col min="12528" max="12528" width="29.7109375" style="3" customWidth="1"/>
    <col min="12529" max="12529" width="11.42578125" style="3"/>
    <col min="12530" max="12530" width="5.28515625" style="3" customWidth="1"/>
    <col min="12531" max="12531" width="47.5703125" style="3" bestFit="1" customWidth="1"/>
    <col min="12532" max="12779" width="11.42578125" style="3"/>
    <col min="12780" max="12780" width="14.7109375" style="3" customWidth="1"/>
    <col min="12781" max="12781" width="55.42578125" style="3" customWidth="1"/>
    <col min="12782" max="12782" width="23.7109375" style="3" customWidth="1"/>
    <col min="12783" max="12783" width="16.85546875" style="3" customWidth="1"/>
    <col min="12784" max="12784" width="29.7109375" style="3" customWidth="1"/>
    <col min="12785" max="12785" width="11.42578125" style="3"/>
    <col min="12786" max="12786" width="5.28515625" style="3" customWidth="1"/>
    <col min="12787" max="12787" width="47.5703125" style="3" bestFit="1" customWidth="1"/>
    <col min="12788" max="13035" width="11.42578125" style="3"/>
    <col min="13036" max="13036" width="14.7109375" style="3" customWidth="1"/>
    <col min="13037" max="13037" width="55.42578125" style="3" customWidth="1"/>
    <col min="13038" max="13038" width="23.7109375" style="3" customWidth="1"/>
    <col min="13039" max="13039" width="16.85546875" style="3" customWidth="1"/>
    <col min="13040" max="13040" width="29.7109375" style="3" customWidth="1"/>
    <col min="13041" max="13041" width="11.42578125" style="3"/>
    <col min="13042" max="13042" width="5.28515625" style="3" customWidth="1"/>
    <col min="13043" max="13043" width="47.5703125" style="3" bestFit="1" customWidth="1"/>
    <col min="13044" max="13291" width="11.42578125" style="3"/>
    <col min="13292" max="13292" width="14.7109375" style="3" customWidth="1"/>
    <col min="13293" max="13293" width="55.42578125" style="3" customWidth="1"/>
    <col min="13294" max="13294" width="23.7109375" style="3" customWidth="1"/>
    <col min="13295" max="13295" width="16.85546875" style="3" customWidth="1"/>
    <col min="13296" max="13296" width="29.7109375" style="3" customWidth="1"/>
    <col min="13297" max="13297" width="11.42578125" style="3"/>
    <col min="13298" max="13298" width="5.28515625" style="3" customWidth="1"/>
    <col min="13299" max="13299" width="47.5703125" style="3" bestFit="1" customWidth="1"/>
    <col min="13300" max="13547" width="11.42578125" style="3"/>
    <col min="13548" max="13548" width="14.7109375" style="3" customWidth="1"/>
    <col min="13549" max="13549" width="55.42578125" style="3" customWidth="1"/>
    <col min="13550" max="13550" width="23.7109375" style="3" customWidth="1"/>
    <col min="13551" max="13551" width="16.85546875" style="3" customWidth="1"/>
    <col min="13552" max="13552" width="29.7109375" style="3" customWidth="1"/>
    <col min="13553" max="13553" width="11.42578125" style="3"/>
    <col min="13554" max="13554" width="5.28515625" style="3" customWidth="1"/>
    <col min="13555" max="13555" width="47.5703125" style="3" bestFit="1" customWidth="1"/>
    <col min="13556" max="13803" width="11.42578125" style="3"/>
    <col min="13804" max="13804" width="14.7109375" style="3" customWidth="1"/>
    <col min="13805" max="13805" width="55.42578125" style="3" customWidth="1"/>
    <col min="13806" max="13806" width="23.7109375" style="3" customWidth="1"/>
    <col min="13807" max="13807" width="16.85546875" style="3" customWidth="1"/>
    <col min="13808" max="13808" width="29.7109375" style="3" customWidth="1"/>
    <col min="13809" max="13809" width="11.42578125" style="3"/>
    <col min="13810" max="13810" width="5.28515625" style="3" customWidth="1"/>
    <col min="13811" max="13811" width="47.5703125" style="3" bestFit="1" customWidth="1"/>
    <col min="13812" max="14059" width="11.42578125" style="3"/>
    <col min="14060" max="14060" width="14.7109375" style="3" customWidth="1"/>
    <col min="14061" max="14061" width="55.42578125" style="3" customWidth="1"/>
    <col min="14062" max="14062" width="23.7109375" style="3" customWidth="1"/>
    <col min="14063" max="14063" width="16.85546875" style="3" customWidth="1"/>
    <col min="14064" max="14064" width="29.7109375" style="3" customWidth="1"/>
    <col min="14065" max="14065" width="11.42578125" style="3"/>
    <col min="14066" max="14066" width="5.28515625" style="3" customWidth="1"/>
    <col min="14067" max="14067" width="47.5703125" style="3" bestFit="1" customWidth="1"/>
    <col min="14068" max="14315" width="11.42578125" style="3"/>
    <col min="14316" max="14316" width="14.7109375" style="3" customWidth="1"/>
    <col min="14317" max="14317" width="55.42578125" style="3" customWidth="1"/>
    <col min="14318" max="14318" width="23.7109375" style="3" customWidth="1"/>
    <col min="14319" max="14319" width="16.85546875" style="3" customWidth="1"/>
    <col min="14320" max="14320" width="29.7109375" style="3" customWidth="1"/>
    <col min="14321" max="14321" width="11.42578125" style="3"/>
    <col min="14322" max="14322" width="5.28515625" style="3" customWidth="1"/>
    <col min="14323" max="14323" width="47.5703125" style="3" bestFit="1" customWidth="1"/>
    <col min="14324" max="14571" width="11.42578125" style="3"/>
    <col min="14572" max="14572" width="14.7109375" style="3" customWidth="1"/>
    <col min="14573" max="14573" width="55.42578125" style="3" customWidth="1"/>
    <col min="14574" max="14574" width="23.7109375" style="3" customWidth="1"/>
    <col min="14575" max="14575" width="16.85546875" style="3" customWidth="1"/>
    <col min="14576" max="14576" width="29.7109375" style="3" customWidth="1"/>
    <col min="14577" max="14577" width="11.42578125" style="3"/>
    <col min="14578" max="14578" width="5.28515625" style="3" customWidth="1"/>
    <col min="14579" max="14579" width="47.5703125" style="3" bestFit="1" customWidth="1"/>
    <col min="14580" max="14827" width="11.42578125" style="3"/>
    <col min="14828" max="14828" width="14.7109375" style="3" customWidth="1"/>
    <col min="14829" max="14829" width="55.42578125" style="3" customWidth="1"/>
    <col min="14830" max="14830" width="23.7109375" style="3" customWidth="1"/>
    <col min="14831" max="14831" width="16.85546875" style="3" customWidth="1"/>
    <col min="14832" max="14832" width="29.7109375" style="3" customWidth="1"/>
    <col min="14833" max="14833" width="11.42578125" style="3"/>
    <col min="14834" max="14834" width="5.28515625" style="3" customWidth="1"/>
    <col min="14835" max="14835" width="47.5703125" style="3" bestFit="1" customWidth="1"/>
    <col min="14836" max="15083" width="11.42578125" style="3"/>
    <col min="15084" max="15084" width="14.7109375" style="3" customWidth="1"/>
    <col min="15085" max="15085" width="55.42578125" style="3" customWidth="1"/>
    <col min="15086" max="15086" width="23.7109375" style="3" customWidth="1"/>
    <col min="15087" max="15087" width="16.85546875" style="3" customWidth="1"/>
    <col min="15088" max="15088" width="29.7109375" style="3" customWidth="1"/>
    <col min="15089" max="15089" width="11.42578125" style="3"/>
    <col min="15090" max="15090" width="5.28515625" style="3" customWidth="1"/>
    <col min="15091" max="15091" width="47.5703125" style="3" bestFit="1" customWidth="1"/>
    <col min="15092" max="15339" width="11.42578125" style="3"/>
    <col min="15340" max="15340" width="14.7109375" style="3" customWidth="1"/>
    <col min="15341" max="15341" width="55.42578125" style="3" customWidth="1"/>
    <col min="15342" max="15342" width="23.7109375" style="3" customWidth="1"/>
    <col min="15343" max="15343" width="16.85546875" style="3" customWidth="1"/>
    <col min="15344" max="15344" width="29.7109375" style="3" customWidth="1"/>
    <col min="15345" max="15345" width="11.42578125" style="3"/>
    <col min="15346" max="15346" width="5.28515625" style="3" customWidth="1"/>
    <col min="15347" max="15347" width="47.5703125" style="3" bestFit="1" customWidth="1"/>
    <col min="15348" max="15595" width="11.42578125" style="3"/>
    <col min="15596" max="15596" width="14.7109375" style="3" customWidth="1"/>
    <col min="15597" max="15597" width="55.42578125" style="3" customWidth="1"/>
    <col min="15598" max="15598" width="23.7109375" style="3" customWidth="1"/>
    <col min="15599" max="15599" width="16.85546875" style="3" customWidth="1"/>
    <col min="15600" max="15600" width="29.7109375" style="3" customWidth="1"/>
    <col min="15601" max="15601" width="11.42578125" style="3"/>
    <col min="15602" max="15602" width="5.28515625" style="3" customWidth="1"/>
    <col min="15603" max="15603" width="47.5703125" style="3" bestFit="1" customWidth="1"/>
    <col min="15604" max="15851" width="11.42578125" style="3"/>
    <col min="15852" max="15852" width="14.7109375" style="3" customWidth="1"/>
    <col min="15853" max="15853" width="55.42578125" style="3" customWidth="1"/>
    <col min="15854" max="15854" width="23.7109375" style="3" customWidth="1"/>
    <col min="15855" max="15855" width="16.85546875" style="3" customWidth="1"/>
    <col min="15856" max="15856" width="29.7109375" style="3" customWidth="1"/>
    <col min="15857" max="15857" width="11.42578125" style="3"/>
    <col min="15858" max="15858" width="5.28515625" style="3" customWidth="1"/>
    <col min="15859" max="15859" width="47.5703125" style="3" bestFit="1" customWidth="1"/>
    <col min="15860" max="16107" width="11.42578125" style="3"/>
    <col min="16108" max="16108" width="14.7109375" style="3" customWidth="1"/>
    <col min="16109" max="16109" width="55.42578125" style="3" customWidth="1"/>
    <col min="16110" max="16110" width="23.7109375" style="3" customWidth="1"/>
    <col min="16111" max="16111" width="16.85546875" style="3" customWidth="1"/>
    <col min="16112" max="16112" width="29.7109375" style="3" customWidth="1"/>
    <col min="16113" max="16113" width="11.42578125" style="3"/>
    <col min="16114" max="16114" width="5.28515625" style="3" customWidth="1"/>
    <col min="16115" max="16115" width="47.5703125" style="3" bestFit="1" customWidth="1"/>
    <col min="16116" max="16384" width="11.42578125" style="3"/>
  </cols>
  <sheetData>
    <row r="1" spans="1:5" ht="18.75" customHeight="1">
      <c r="A1" s="1"/>
      <c r="B1" s="2"/>
      <c r="C1" s="41" t="s">
        <v>223</v>
      </c>
      <c r="D1" s="42"/>
      <c r="E1" s="43"/>
    </row>
    <row r="2" spans="1:5" ht="18.75" customHeight="1">
      <c r="A2" s="1"/>
      <c r="B2" s="4"/>
      <c r="C2" s="44"/>
      <c r="D2" s="45"/>
      <c r="E2" s="46"/>
    </row>
    <row r="3" spans="1:5" ht="18.75" customHeight="1">
      <c r="A3" s="38"/>
      <c r="B3" s="38"/>
      <c r="C3" s="5"/>
      <c r="D3" s="39"/>
      <c r="E3" s="39"/>
    </row>
    <row r="4" spans="1:5" ht="18.75" customHeight="1">
      <c r="A4" s="6"/>
      <c r="B4" s="6"/>
      <c r="C4" s="7"/>
      <c r="D4" s="8"/>
      <c r="E4" s="9"/>
    </row>
    <row r="5" spans="1:5" ht="18.75" customHeight="1">
      <c r="A5" s="40" t="s">
        <v>225</v>
      </c>
      <c r="B5" s="40"/>
      <c r="C5" s="40"/>
      <c r="D5" s="40"/>
      <c r="E5" s="40"/>
    </row>
    <row r="6" spans="1:5" ht="18.75" customHeight="1">
      <c r="A6" s="40"/>
      <c r="B6" s="40"/>
      <c r="C6" s="40"/>
      <c r="D6" s="40"/>
      <c r="E6" s="40"/>
    </row>
    <row r="7" spans="1:5" ht="18.75" customHeight="1" thickBot="1">
      <c r="A7" s="40"/>
      <c r="B7" s="40"/>
      <c r="C7" s="40"/>
      <c r="D7" s="40"/>
      <c r="E7" s="40"/>
    </row>
    <row r="8" spans="1:5" ht="36.75" customHeight="1" thickTop="1">
      <c r="A8" s="21"/>
      <c r="B8" s="22" t="s">
        <v>0</v>
      </c>
      <c r="C8" s="22" t="s">
        <v>1</v>
      </c>
      <c r="D8" s="22" t="s">
        <v>2</v>
      </c>
      <c r="E8" s="35" t="s">
        <v>3</v>
      </c>
    </row>
    <row r="9" spans="1:5" ht="22.5" customHeight="1">
      <c r="A9" s="23" t="s">
        <v>4</v>
      </c>
      <c r="B9" s="17" t="s">
        <v>5</v>
      </c>
      <c r="C9" s="18">
        <f>+C10+C102+C118</f>
        <v>19613839065.290001</v>
      </c>
      <c r="D9" s="18">
        <f>+D10+D102+D118</f>
        <v>474689392</v>
      </c>
      <c r="E9" s="24">
        <f t="shared" ref="E9:E73" si="0">+D9+C9</f>
        <v>20088528457.290001</v>
      </c>
    </row>
    <row r="10" spans="1:5" ht="18.75" customHeight="1">
      <c r="A10" s="25" t="s">
        <v>6</v>
      </c>
      <c r="B10" s="16" t="s">
        <v>7</v>
      </c>
      <c r="C10" s="15">
        <f>+C11+C63</f>
        <v>17789839065.290001</v>
      </c>
      <c r="D10" s="15">
        <f>+D11+D63</f>
        <v>474689392</v>
      </c>
      <c r="E10" s="24">
        <f t="shared" si="0"/>
        <v>18264528457.290001</v>
      </c>
    </row>
    <row r="11" spans="1:5" ht="18.75" customHeight="1">
      <c r="A11" s="25" t="s">
        <v>8</v>
      </c>
      <c r="B11" s="14" t="s">
        <v>9</v>
      </c>
      <c r="C11" s="15">
        <f>+C12+C22+C28+C32+C34+C37+C41+C51+C55</f>
        <v>10189558150.6</v>
      </c>
      <c r="D11" s="15">
        <f>+D12+D22+D28+D32+D34+D37+D41+D51+D55</f>
        <v>225510204</v>
      </c>
      <c r="E11" s="26">
        <f t="shared" si="0"/>
        <v>10415068354.6</v>
      </c>
    </row>
    <row r="12" spans="1:5" ht="18.75" customHeight="1">
      <c r="A12" s="25" t="s">
        <v>10</v>
      </c>
      <c r="B12" s="19" t="s">
        <v>11</v>
      </c>
      <c r="C12" s="15">
        <f>+SUM(C13:C21)</f>
        <v>3095407601</v>
      </c>
      <c r="D12" s="15">
        <f>+SUM(D13:D21)</f>
        <v>175000000</v>
      </c>
      <c r="E12" s="26">
        <f t="shared" si="0"/>
        <v>3270407601</v>
      </c>
    </row>
    <row r="13" spans="1:5" ht="18.75" customHeight="1">
      <c r="A13" s="27" t="s">
        <v>12</v>
      </c>
      <c r="B13" s="12" t="s">
        <v>13</v>
      </c>
      <c r="C13" s="20">
        <f>2425036673-294000000</f>
        <v>2131036673</v>
      </c>
      <c r="D13" s="13">
        <v>0</v>
      </c>
      <c r="E13" s="28">
        <f t="shared" si="0"/>
        <v>2131036673</v>
      </c>
    </row>
    <row r="14" spans="1:5" ht="18.75" customHeight="1">
      <c r="A14" s="27" t="s">
        <v>14</v>
      </c>
      <c r="B14" s="12" t="s">
        <v>15</v>
      </c>
      <c r="C14" s="20">
        <f>9511302+3000000</f>
        <v>12511302</v>
      </c>
      <c r="D14" s="13">
        <v>0</v>
      </c>
      <c r="E14" s="28">
        <f t="shared" si="0"/>
        <v>12511302</v>
      </c>
    </row>
    <row r="15" spans="1:5" ht="18.75" customHeight="1">
      <c r="A15" s="27" t="s">
        <v>16</v>
      </c>
      <c r="B15" s="12" t="s">
        <v>17</v>
      </c>
      <c r="C15" s="20">
        <v>420000000</v>
      </c>
      <c r="D15" s="13">
        <v>0</v>
      </c>
      <c r="E15" s="28">
        <f t="shared" si="0"/>
        <v>420000000</v>
      </c>
    </row>
    <row r="16" spans="1:5" ht="27.75" customHeight="1">
      <c r="A16" s="27" t="s">
        <v>18</v>
      </c>
      <c r="B16" s="12" t="s">
        <v>19</v>
      </c>
      <c r="C16" s="20">
        <f>105492059+12000000</f>
        <v>117492059</v>
      </c>
      <c r="D16" s="13">
        <v>0</v>
      </c>
      <c r="E16" s="28">
        <f t="shared" si="0"/>
        <v>117492059</v>
      </c>
    </row>
    <row r="17" spans="1:5" ht="27" customHeight="1">
      <c r="A17" s="27" t="s">
        <v>20</v>
      </c>
      <c r="B17" s="12" t="s">
        <v>21</v>
      </c>
      <c r="C17" s="20">
        <v>0</v>
      </c>
      <c r="D17" s="13">
        <v>75000000</v>
      </c>
      <c r="E17" s="28">
        <f t="shared" si="0"/>
        <v>75000000</v>
      </c>
    </row>
    <row r="18" spans="1:5" ht="28.5" customHeight="1">
      <c r="A18" s="27" t="s">
        <v>22</v>
      </c>
      <c r="B18" s="12" t="s">
        <v>23</v>
      </c>
      <c r="C18" s="20">
        <v>386891013</v>
      </c>
      <c r="D18" s="13">
        <v>0</v>
      </c>
      <c r="E18" s="28">
        <f t="shared" si="0"/>
        <v>386891013</v>
      </c>
    </row>
    <row r="19" spans="1:5" ht="18.75" customHeight="1">
      <c r="A19" s="27" t="s">
        <v>24</v>
      </c>
      <c r="B19" s="12" t="s">
        <v>25</v>
      </c>
      <c r="C19" s="20">
        <v>0</v>
      </c>
      <c r="D19" s="13">
        <v>0</v>
      </c>
      <c r="E19" s="28">
        <f t="shared" si="0"/>
        <v>0</v>
      </c>
    </row>
    <row r="20" spans="1:5" ht="29.25" customHeight="1">
      <c r="A20" s="27" t="s">
        <v>26</v>
      </c>
      <c r="B20" s="12" t="s">
        <v>27</v>
      </c>
      <c r="C20" s="20">
        <v>0</v>
      </c>
      <c r="D20" s="13">
        <v>100000000</v>
      </c>
      <c r="E20" s="29">
        <f t="shared" si="0"/>
        <v>100000000</v>
      </c>
    </row>
    <row r="21" spans="1:5" ht="18.75" customHeight="1">
      <c r="A21" s="27" t="s">
        <v>28</v>
      </c>
      <c r="B21" s="12" t="s">
        <v>29</v>
      </c>
      <c r="C21" s="20">
        <f>7476554+20000000</f>
        <v>27476554</v>
      </c>
      <c r="D21" s="13">
        <v>0</v>
      </c>
      <c r="E21" s="29">
        <f t="shared" si="0"/>
        <v>27476554</v>
      </c>
    </row>
    <row r="22" spans="1:5" ht="30" customHeight="1">
      <c r="A22" s="25" t="s">
        <v>30</v>
      </c>
      <c r="B22" s="19" t="s">
        <v>31</v>
      </c>
      <c r="C22" s="15">
        <f>+SUM(C23:C27)</f>
        <v>5257426689</v>
      </c>
      <c r="D22" s="15">
        <f>+SUM(D23:D27)</f>
        <v>20400000</v>
      </c>
      <c r="E22" s="26">
        <f t="shared" si="0"/>
        <v>5277826689</v>
      </c>
    </row>
    <row r="23" spans="1:5" ht="30" customHeight="1">
      <c r="A23" s="27" t="s">
        <v>32</v>
      </c>
      <c r="B23" s="12" t="s">
        <v>33</v>
      </c>
      <c r="C23" s="13">
        <v>5200000000</v>
      </c>
      <c r="D23" s="13">
        <v>0</v>
      </c>
      <c r="E23" s="29">
        <f t="shared" si="0"/>
        <v>5200000000</v>
      </c>
    </row>
    <row r="24" spans="1:5" ht="24.75" customHeight="1">
      <c r="A24" s="27" t="s">
        <v>34</v>
      </c>
      <c r="B24" s="12" t="s">
        <v>35</v>
      </c>
      <c r="C24" s="13">
        <v>54000000</v>
      </c>
      <c r="D24" s="13">
        <v>5400000</v>
      </c>
      <c r="E24" s="29">
        <f t="shared" si="0"/>
        <v>59400000</v>
      </c>
    </row>
    <row r="25" spans="1:5" ht="18.75" customHeight="1">
      <c r="A25" s="27" t="s">
        <v>36</v>
      </c>
      <c r="B25" s="12" t="s">
        <v>37</v>
      </c>
      <c r="C25" s="13">
        <v>1275211</v>
      </c>
      <c r="D25" s="13">
        <v>0</v>
      </c>
      <c r="E25" s="29">
        <f t="shared" si="0"/>
        <v>1275211</v>
      </c>
    </row>
    <row r="26" spans="1:5" ht="25.5" customHeight="1">
      <c r="A26" s="27" t="s">
        <v>38</v>
      </c>
      <c r="B26" s="12" t="s">
        <v>39</v>
      </c>
      <c r="C26" s="13">
        <v>2151478</v>
      </c>
      <c r="D26" s="13">
        <v>0</v>
      </c>
      <c r="E26" s="29">
        <f t="shared" si="0"/>
        <v>2151478</v>
      </c>
    </row>
    <row r="27" spans="1:5" ht="18.75" customHeight="1">
      <c r="A27" s="27" t="s">
        <v>40</v>
      </c>
      <c r="B27" s="12" t="s">
        <v>41</v>
      </c>
      <c r="C27" s="13">
        <v>0</v>
      </c>
      <c r="D27" s="13">
        <v>15000000</v>
      </c>
      <c r="E27" s="29">
        <f t="shared" si="0"/>
        <v>15000000</v>
      </c>
    </row>
    <row r="28" spans="1:5" ht="32.25" customHeight="1">
      <c r="A28" s="25" t="s">
        <v>42</v>
      </c>
      <c r="B28" s="19" t="s">
        <v>43</v>
      </c>
      <c r="C28" s="15">
        <f>+SUM(C29:C31)</f>
        <v>990955042</v>
      </c>
      <c r="D28" s="15">
        <f>+SUM(D29:D31)</f>
        <v>0</v>
      </c>
      <c r="E28" s="26">
        <f t="shared" si="0"/>
        <v>990955042</v>
      </c>
    </row>
    <row r="29" spans="1:5" ht="30.75" customHeight="1">
      <c r="A29" s="27" t="s">
        <v>44</v>
      </c>
      <c r="B29" s="12" t="s">
        <v>45</v>
      </c>
      <c r="C29" s="13">
        <v>1494226</v>
      </c>
      <c r="D29" s="13">
        <v>0</v>
      </c>
      <c r="E29" s="29">
        <f t="shared" si="0"/>
        <v>1494226</v>
      </c>
    </row>
    <row r="30" spans="1:5" ht="27.75" customHeight="1">
      <c r="A30" s="27" t="s">
        <v>46</v>
      </c>
      <c r="B30" s="12" t="s">
        <v>47</v>
      </c>
      <c r="C30" s="13">
        <f>39789167+20000000</f>
        <v>59789167</v>
      </c>
      <c r="D30" s="13">
        <v>0</v>
      </c>
      <c r="E30" s="29">
        <f t="shared" si="0"/>
        <v>59789167</v>
      </c>
    </row>
    <row r="31" spans="1:5" ht="18.75" customHeight="1">
      <c r="A31" s="27" t="s">
        <v>48</v>
      </c>
      <c r="B31" s="12" t="s">
        <v>49</v>
      </c>
      <c r="C31" s="13">
        <v>929671649</v>
      </c>
      <c r="D31" s="13">
        <v>0</v>
      </c>
      <c r="E31" s="29">
        <f t="shared" si="0"/>
        <v>929671649</v>
      </c>
    </row>
    <row r="32" spans="1:5" ht="18.75" customHeight="1">
      <c r="A32" s="25" t="s">
        <v>50</v>
      </c>
      <c r="B32" s="19" t="s">
        <v>51</v>
      </c>
      <c r="C32" s="15">
        <f>+C33</f>
        <v>27013061</v>
      </c>
      <c r="D32" s="15">
        <f>+D33</f>
        <v>0</v>
      </c>
      <c r="E32" s="26">
        <f t="shared" si="0"/>
        <v>27013061</v>
      </c>
    </row>
    <row r="33" spans="1:5" ht="18.75" customHeight="1">
      <c r="A33" s="27" t="s">
        <v>52</v>
      </c>
      <c r="B33" s="12" t="s">
        <v>53</v>
      </c>
      <c r="C33" s="13">
        <v>27013061</v>
      </c>
      <c r="D33" s="13">
        <v>0</v>
      </c>
      <c r="E33" s="29">
        <f t="shared" si="0"/>
        <v>27013061</v>
      </c>
    </row>
    <row r="34" spans="1:5" ht="24.75" customHeight="1">
      <c r="A34" s="25" t="s">
        <v>54</v>
      </c>
      <c r="B34" s="19" t="s">
        <v>55</v>
      </c>
      <c r="C34" s="15">
        <f>+C35+C36</f>
        <v>45293609</v>
      </c>
      <c r="D34" s="15">
        <f>+D35+D36</f>
        <v>0</v>
      </c>
      <c r="E34" s="26">
        <f t="shared" si="0"/>
        <v>45293609</v>
      </c>
    </row>
    <row r="35" spans="1:5" ht="25.5" customHeight="1">
      <c r="A35" s="27" t="s">
        <v>56</v>
      </c>
      <c r="B35" s="12" t="s">
        <v>57</v>
      </c>
      <c r="C35" s="13">
        <v>45293609</v>
      </c>
      <c r="D35" s="13">
        <v>0</v>
      </c>
      <c r="E35" s="29">
        <f t="shared" si="0"/>
        <v>45293609</v>
      </c>
    </row>
    <row r="36" spans="1:5" ht="18.75" customHeight="1">
      <c r="A36" s="27" t="s">
        <v>58</v>
      </c>
      <c r="B36" s="12" t="s">
        <v>59</v>
      </c>
      <c r="C36" s="13">
        <v>0</v>
      </c>
      <c r="D36" s="13">
        <v>0</v>
      </c>
      <c r="E36" s="29">
        <f t="shared" si="0"/>
        <v>0</v>
      </c>
    </row>
    <row r="37" spans="1:5" ht="18.75" customHeight="1">
      <c r="A37" s="25" t="s">
        <v>60</v>
      </c>
      <c r="B37" s="19" t="s">
        <v>61</v>
      </c>
      <c r="C37" s="15">
        <f>+C38+C39+C40</f>
        <v>127836</v>
      </c>
      <c r="D37" s="15">
        <f>+D38+D39+D40</f>
        <v>0</v>
      </c>
      <c r="E37" s="26">
        <f>+D37+C37</f>
        <v>127836</v>
      </c>
    </row>
    <row r="38" spans="1:5" ht="18.75" customHeight="1">
      <c r="A38" s="27" t="s">
        <v>62</v>
      </c>
      <c r="B38" s="12" t="s">
        <v>63</v>
      </c>
      <c r="C38" s="20">
        <v>0</v>
      </c>
      <c r="D38" s="13">
        <v>0</v>
      </c>
      <c r="E38" s="29">
        <f t="shared" si="0"/>
        <v>0</v>
      </c>
    </row>
    <row r="39" spans="1:5" ht="28.5" customHeight="1">
      <c r="A39" s="27" t="s">
        <v>64</v>
      </c>
      <c r="B39" s="12" t="s">
        <v>65</v>
      </c>
      <c r="C39" s="20">
        <v>127836</v>
      </c>
      <c r="D39" s="13">
        <v>0</v>
      </c>
      <c r="E39" s="29">
        <f>+D39+C39</f>
        <v>127836</v>
      </c>
    </row>
    <row r="40" spans="1:5" ht="18.75" customHeight="1">
      <c r="A40" s="27" t="s">
        <v>66</v>
      </c>
      <c r="B40" s="12" t="s">
        <v>67</v>
      </c>
      <c r="C40" s="20">
        <v>0</v>
      </c>
      <c r="D40" s="13">
        <v>0</v>
      </c>
      <c r="E40" s="29">
        <f t="shared" si="0"/>
        <v>0</v>
      </c>
    </row>
    <row r="41" spans="1:5" ht="18.75" customHeight="1">
      <c r="A41" s="25" t="s">
        <v>68</v>
      </c>
      <c r="B41" s="19" t="s">
        <v>69</v>
      </c>
      <c r="C41" s="15">
        <f>+SUM(C42:C50)</f>
        <v>404557250.60000002</v>
      </c>
      <c r="D41" s="15">
        <f>+SUM(D42:D50)</f>
        <v>442780</v>
      </c>
      <c r="E41" s="26">
        <f>+D41+C41</f>
        <v>405000030.60000002</v>
      </c>
    </row>
    <row r="42" spans="1:5" ht="18.75" customHeight="1">
      <c r="A42" s="27" t="s">
        <v>70</v>
      </c>
      <c r="B42" s="12" t="s">
        <v>71</v>
      </c>
      <c r="C42" s="13">
        <v>74100000</v>
      </c>
      <c r="D42" s="13">
        <v>0</v>
      </c>
      <c r="E42" s="29">
        <f>+D42+C42</f>
        <v>74100000</v>
      </c>
    </row>
    <row r="43" spans="1:5" ht="18.75" customHeight="1">
      <c r="A43" s="27" t="s">
        <v>72</v>
      </c>
      <c r="B43" s="12" t="s">
        <v>73</v>
      </c>
      <c r="C43" s="13">
        <v>118300000</v>
      </c>
      <c r="D43" s="13">
        <v>0</v>
      </c>
      <c r="E43" s="29">
        <f>+D43+C43</f>
        <v>118300000</v>
      </c>
    </row>
    <row r="44" spans="1:5" ht="18.75" customHeight="1">
      <c r="A44" s="27" t="s">
        <v>74</v>
      </c>
      <c r="B44" s="12" t="s">
        <v>75</v>
      </c>
      <c r="C44" s="13">
        <v>90907910</v>
      </c>
      <c r="D44" s="13">
        <v>0</v>
      </c>
      <c r="E44" s="29">
        <f>+D44+C44</f>
        <v>90907910</v>
      </c>
    </row>
    <row r="45" spans="1:5" ht="18.75" customHeight="1">
      <c r="A45" s="27" t="s">
        <v>76</v>
      </c>
      <c r="B45" s="12" t="s">
        <v>77</v>
      </c>
      <c r="C45" s="13">
        <v>0</v>
      </c>
      <c r="D45" s="13">
        <v>0</v>
      </c>
      <c r="E45" s="29">
        <f t="shared" si="0"/>
        <v>0</v>
      </c>
    </row>
    <row r="46" spans="1:5" ht="24.75" customHeight="1">
      <c r="A46" s="27" t="s">
        <v>78</v>
      </c>
      <c r="B46" s="12" t="s">
        <v>79</v>
      </c>
      <c r="C46" s="13">
        <v>722907</v>
      </c>
      <c r="D46" s="13">
        <v>0</v>
      </c>
      <c r="E46" s="29">
        <f t="shared" si="0"/>
        <v>722907</v>
      </c>
    </row>
    <row r="47" spans="1:5" ht="18.75" customHeight="1">
      <c r="A47" s="27" t="s">
        <v>80</v>
      </c>
      <c r="B47" s="12" t="s">
        <v>81</v>
      </c>
      <c r="C47" s="13">
        <v>39000000</v>
      </c>
      <c r="D47" s="13">
        <v>0</v>
      </c>
      <c r="E47" s="29">
        <f t="shared" si="0"/>
        <v>39000000</v>
      </c>
    </row>
    <row r="48" spans="1:5" ht="18.75" customHeight="1">
      <c r="A48" s="27" t="s">
        <v>82</v>
      </c>
      <c r="B48" s="12" t="s">
        <v>83</v>
      </c>
      <c r="C48" s="13">
        <v>76526433.599999994</v>
      </c>
      <c r="D48" s="13">
        <v>0</v>
      </c>
      <c r="E48" s="29">
        <f t="shared" si="0"/>
        <v>76526433.599999994</v>
      </c>
    </row>
    <row r="49" spans="1:5" ht="26.25" customHeight="1">
      <c r="A49" s="27" t="s">
        <v>84</v>
      </c>
      <c r="B49" s="12" t="s">
        <v>85</v>
      </c>
      <c r="C49" s="13">
        <v>0</v>
      </c>
      <c r="D49" s="13">
        <v>442780</v>
      </c>
      <c r="E49" s="29">
        <f t="shared" si="0"/>
        <v>442780</v>
      </c>
    </row>
    <row r="50" spans="1:5" ht="26.25" customHeight="1">
      <c r="A50" s="27" t="s">
        <v>86</v>
      </c>
      <c r="B50" s="12" t="s">
        <v>87</v>
      </c>
      <c r="C50" s="13">
        <v>5000000</v>
      </c>
      <c r="D50" s="13">
        <v>0</v>
      </c>
      <c r="E50" s="29">
        <f t="shared" si="0"/>
        <v>5000000</v>
      </c>
    </row>
    <row r="51" spans="1:5" ht="18.75" customHeight="1">
      <c r="A51" s="25" t="s">
        <v>88</v>
      </c>
      <c r="B51" s="19" t="s">
        <v>89</v>
      </c>
      <c r="C51" s="15">
        <f>+C52+C53+C54</f>
        <v>368777062</v>
      </c>
      <c r="D51" s="15">
        <f>+D52+D53+D54</f>
        <v>0</v>
      </c>
      <c r="E51" s="26">
        <f t="shared" si="0"/>
        <v>368777062</v>
      </c>
    </row>
    <row r="52" spans="1:5" ht="18.75" customHeight="1">
      <c r="A52" s="27" t="s">
        <v>90</v>
      </c>
      <c r="B52" s="12" t="s">
        <v>91</v>
      </c>
      <c r="C52" s="13">
        <v>48100000</v>
      </c>
      <c r="D52" s="13">
        <v>0</v>
      </c>
      <c r="E52" s="29">
        <f t="shared" si="0"/>
        <v>48100000</v>
      </c>
    </row>
    <row r="53" spans="1:5" ht="18.75" customHeight="1">
      <c r="A53" s="27" t="s">
        <v>92</v>
      </c>
      <c r="B53" s="12" t="s">
        <v>93</v>
      </c>
      <c r="C53" s="13">
        <f>19677062+7000000</f>
        <v>26677062</v>
      </c>
      <c r="D53" s="13">
        <v>0</v>
      </c>
      <c r="E53" s="29">
        <f t="shared" si="0"/>
        <v>26677062</v>
      </c>
    </row>
    <row r="54" spans="1:5" ht="18.75" customHeight="1">
      <c r="A54" s="27" t="s">
        <v>94</v>
      </c>
      <c r="B54" s="12" t="s">
        <v>95</v>
      </c>
      <c r="C54" s="13">
        <v>294000000</v>
      </c>
      <c r="D54" s="13">
        <v>0</v>
      </c>
      <c r="E54" s="29">
        <f>+D54+C54</f>
        <v>294000000</v>
      </c>
    </row>
    <row r="55" spans="1:5" ht="18.75" customHeight="1">
      <c r="A55" s="25" t="s">
        <v>96</v>
      </c>
      <c r="B55" s="19" t="s">
        <v>97</v>
      </c>
      <c r="C55" s="15">
        <f>+SUM(C56:C62)</f>
        <v>0</v>
      </c>
      <c r="D55" s="15">
        <f>+SUM(D56:D62)</f>
        <v>29667424</v>
      </c>
      <c r="E55" s="26">
        <f t="shared" si="0"/>
        <v>29667424</v>
      </c>
    </row>
    <row r="56" spans="1:5" ht="18.75" customHeight="1">
      <c r="A56" s="27" t="s">
        <v>98</v>
      </c>
      <c r="B56" s="12" t="s">
        <v>99</v>
      </c>
      <c r="C56" s="13">
        <v>0</v>
      </c>
      <c r="D56" s="13">
        <v>15000000</v>
      </c>
      <c r="E56" s="29">
        <f t="shared" si="0"/>
        <v>15000000</v>
      </c>
    </row>
    <row r="57" spans="1:5" ht="18.75" customHeight="1">
      <c r="A57" s="27" t="s">
        <v>100</v>
      </c>
      <c r="B57" s="12" t="s">
        <v>101</v>
      </c>
      <c r="C57" s="13">
        <v>0</v>
      </c>
      <c r="D57" s="13">
        <v>2232000</v>
      </c>
      <c r="E57" s="29">
        <f t="shared" si="0"/>
        <v>2232000</v>
      </c>
    </row>
    <row r="58" spans="1:5" ht="18.75" customHeight="1">
      <c r="A58" s="27" t="s">
        <v>102</v>
      </c>
      <c r="B58" s="12" t="s">
        <v>103</v>
      </c>
      <c r="C58" s="13">
        <v>0</v>
      </c>
      <c r="D58" s="13">
        <v>5000000</v>
      </c>
      <c r="E58" s="29">
        <f t="shared" si="0"/>
        <v>5000000</v>
      </c>
    </row>
    <row r="59" spans="1:5" ht="18.75" customHeight="1">
      <c r="A59" s="27" t="s">
        <v>104</v>
      </c>
      <c r="B59" s="12" t="s">
        <v>105</v>
      </c>
      <c r="C59" s="13">
        <v>0</v>
      </c>
      <c r="D59" s="13">
        <v>421200</v>
      </c>
      <c r="E59" s="29">
        <f t="shared" si="0"/>
        <v>421200</v>
      </c>
    </row>
    <row r="60" spans="1:5" ht="18.75" customHeight="1">
      <c r="A60" s="27" t="s">
        <v>106</v>
      </c>
      <c r="B60" s="12" t="s">
        <v>107</v>
      </c>
      <c r="C60" s="13">
        <v>0</v>
      </c>
      <c r="D60" s="13">
        <v>14224</v>
      </c>
      <c r="E60" s="29">
        <f t="shared" si="0"/>
        <v>14224</v>
      </c>
    </row>
    <row r="61" spans="1:5" ht="18.75" customHeight="1">
      <c r="A61" s="27" t="s">
        <v>108</v>
      </c>
      <c r="B61" s="12" t="s">
        <v>109</v>
      </c>
      <c r="C61" s="13">
        <v>0</v>
      </c>
      <c r="D61" s="13">
        <v>5000000</v>
      </c>
      <c r="E61" s="29">
        <f t="shared" si="0"/>
        <v>5000000</v>
      </c>
    </row>
    <row r="62" spans="1:5" ht="18.75" customHeight="1">
      <c r="A62" s="27" t="s">
        <v>110</v>
      </c>
      <c r="B62" s="12" t="s">
        <v>111</v>
      </c>
      <c r="C62" s="13">
        <v>0</v>
      </c>
      <c r="D62" s="13">
        <v>2000000</v>
      </c>
      <c r="E62" s="29">
        <f>+D62+C62</f>
        <v>2000000</v>
      </c>
    </row>
    <row r="63" spans="1:5" ht="18.75" customHeight="1">
      <c r="A63" s="25" t="s">
        <v>112</v>
      </c>
      <c r="B63" s="14" t="s">
        <v>113</v>
      </c>
      <c r="C63" s="15">
        <f>+C64+C100</f>
        <v>7600280914.6899996</v>
      </c>
      <c r="D63" s="15">
        <f>+D64+D100</f>
        <v>249179188</v>
      </c>
      <c r="E63" s="26">
        <f t="shared" si="0"/>
        <v>7849460102.6899996</v>
      </c>
    </row>
    <row r="64" spans="1:5" ht="18.75" customHeight="1">
      <c r="A64" s="25" t="s">
        <v>114</v>
      </c>
      <c r="B64" s="19" t="s">
        <v>115</v>
      </c>
      <c r="C64" s="15">
        <f>+SUM(C65:C99)</f>
        <v>7600280914.6899996</v>
      </c>
      <c r="D64" s="15">
        <f>+SUM(D65:D99)</f>
        <v>249179188</v>
      </c>
      <c r="E64" s="26">
        <f t="shared" si="0"/>
        <v>7849460102.6899996</v>
      </c>
    </row>
    <row r="65" spans="1:5" ht="18.75" customHeight="1">
      <c r="A65" s="27" t="s">
        <v>116</v>
      </c>
      <c r="B65" s="12" t="s">
        <v>117</v>
      </c>
      <c r="C65" s="13">
        <f>4275000000+110000000+15668590.03-800232.340000153</f>
        <v>4399868357.6899996</v>
      </c>
      <c r="D65" s="13">
        <v>0</v>
      </c>
      <c r="E65" s="29">
        <f t="shared" si="0"/>
        <v>4399868357.6899996</v>
      </c>
    </row>
    <row r="66" spans="1:5" ht="18.75" customHeight="1">
      <c r="A66" s="27" t="s">
        <v>118</v>
      </c>
      <c r="B66" s="12" t="s">
        <v>119</v>
      </c>
      <c r="C66" s="20">
        <v>0</v>
      </c>
      <c r="D66" s="13">
        <f>213176838+20000000</f>
        <v>233176838</v>
      </c>
      <c r="E66" s="29">
        <f t="shared" si="0"/>
        <v>233176838</v>
      </c>
    </row>
    <row r="67" spans="1:5" ht="25.5" customHeight="1">
      <c r="A67" s="27" t="s">
        <v>120</v>
      </c>
      <c r="B67" s="12" t="s">
        <v>121</v>
      </c>
      <c r="C67" s="20">
        <v>0</v>
      </c>
      <c r="D67" s="13">
        <v>0</v>
      </c>
      <c r="E67" s="29">
        <f t="shared" si="0"/>
        <v>0</v>
      </c>
    </row>
    <row r="68" spans="1:5" ht="18.75" customHeight="1">
      <c r="A68" s="27" t="s">
        <v>122</v>
      </c>
      <c r="B68" s="12" t="s">
        <v>123</v>
      </c>
      <c r="C68" s="13">
        <v>471150000</v>
      </c>
      <c r="D68" s="13">
        <v>0</v>
      </c>
      <c r="E68" s="29">
        <f>+D68+C68</f>
        <v>471150000</v>
      </c>
    </row>
    <row r="69" spans="1:5" ht="18.75" customHeight="1">
      <c r="A69" s="27" t="s">
        <v>124</v>
      </c>
      <c r="B69" s="12" t="s">
        <v>125</v>
      </c>
      <c r="C69" s="20">
        <v>0</v>
      </c>
      <c r="D69" s="13">
        <v>0</v>
      </c>
      <c r="E69" s="29">
        <f>+D69+C69</f>
        <v>0</v>
      </c>
    </row>
    <row r="70" spans="1:5" ht="18.75" customHeight="1">
      <c r="A70" s="30" t="s">
        <v>126</v>
      </c>
      <c r="B70" s="12" t="s">
        <v>127</v>
      </c>
      <c r="C70" s="20">
        <v>0</v>
      </c>
      <c r="D70" s="13">
        <v>0</v>
      </c>
      <c r="E70" s="29">
        <f t="shared" si="0"/>
        <v>0</v>
      </c>
    </row>
    <row r="71" spans="1:5" ht="18.75" customHeight="1">
      <c r="A71" s="30" t="s">
        <v>128</v>
      </c>
      <c r="B71" s="12" t="s">
        <v>129</v>
      </c>
      <c r="C71" s="20">
        <v>0</v>
      </c>
      <c r="D71" s="13">
        <v>0</v>
      </c>
      <c r="E71" s="29">
        <f>+D71+C71</f>
        <v>0</v>
      </c>
    </row>
    <row r="72" spans="1:5" ht="18.75" customHeight="1">
      <c r="A72" s="30" t="s">
        <v>130</v>
      </c>
      <c r="B72" s="12" t="s">
        <v>131</v>
      </c>
      <c r="C72" s="20">
        <v>0</v>
      </c>
      <c r="D72" s="13">
        <v>0</v>
      </c>
      <c r="E72" s="29">
        <f t="shared" si="0"/>
        <v>0</v>
      </c>
    </row>
    <row r="73" spans="1:5" ht="18.75" customHeight="1">
      <c r="A73" s="30" t="s">
        <v>132</v>
      </c>
      <c r="B73" s="12" t="s">
        <v>133</v>
      </c>
      <c r="C73" s="13">
        <v>0</v>
      </c>
      <c r="D73" s="13">
        <v>0</v>
      </c>
      <c r="E73" s="29">
        <f t="shared" si="0"/>
        <v>0</v>
      </c>
    </row>
    <row r="74" spans="1:5" ht="18.75" customHeight="1">
      <c r="A74" s="30" t="s">
        <v>134</v>
      </c>
      <c r="B74" s="12" t="s">
        <v>135</v>
      </c>
      <c r="C74" s="13">
        <v>0</v>
      </c>
      <c r="D74" s="13">
        <v>9453000</v>
      </c>
      <c r="E74" s="29">
        <f t="shared" ref="E74:E117" si="1">+D74+C74</f>
        <v>9453000</v>
      </c>
    </row>
    <row r="75" spans="1:5" ht="18.75" customHeight="1">
      <c r="A75" s="30" t="s">
        <v>136</v>
      </c>
      <c r="B75" s="12" t="s">
        <v>137</v>
      </c>
      <c r="C75" s="13">
        <v>0</v>
      </c>
      <c r="D75" s="13">
        <v>0</v>
      </c>
      <c r="E75" s="29">
        <f t="shared" si="1"/>
        <v>0</v>
      </c>
    </row>
    <row r="76" spans="1:5" ht="18.75" customHeight="1">
      <c r="A76" s="30" t="s">
        <v>138</v>
      </c>
      <c r="B76" s="12" t="s">
        <v>139</v>
      </c>
      <c r="C76" s="13">
        <v>0</v>
      </c>
      <c r="D76" s="13">
        <v>0</v>
      </c>
      <c r="E76" s="29">
        <f t="shared" si="1"/>
        <v>0</v>
      </c>
    </row>
    <row r="77" spans="1:5" ht="18.75" customHeight="1">
      <c r="A77" s="30" t="s">
        <v>140</v>
      </c>
      <c r="B77" s="12" t="s">
        <v>141</v>
      </c>
      <c r="C77" s="13">
        <v>0</v>
      </c>
      <c r="D77" s="13">
        <v>0</v>
      </c>
      <c r="E77" s="29">
        <f t="shared" si="1"/>
        <v>0</v>
      </c>
    </row>
    <row r="78" spans="1:5" ht="18.75" customHeight="1">
      <c r="A78" s="30" t="s">
        <v>142</v>
      </c>
      <c r="B78" s="12" t="s">
        <v>143</v>
      </c>
      <c r="C78" s="13">
        <v>0</v>
      </c>
      <c r="D78" s="13">
        <v>0</v>
      </c>
      <c r="E78" s="29">
        <f t="shared" si="1"/>
        <v>0</v>
      </c>
    </row>
    <row r="79" spans="1:5" ht="18.75" customHeight="1">
      <c r="A79" s="30" t="s">
        <v>144</v>
      </c>
      <c r="B79" s="12" t="s">
        <v>145</v>
      </c>
      <c r="C79" s="13">
        <v>0</v>
      </c>
      <c r="D79" s="13">
        <v>0</v>
      </c>
      <c r="E79" s="29">
        <f t="shared" si="1"/>
        <v>0</v>
      </c>
    </row>
    <row r="80" spans="1:5" ht="18.75" customHeight="1">
      <c r="A80" s="30" t="s">
        <v>146</v>
      </c>
      <c r="B80" s="12" t="s">
        <v>147</v>
      </c>
      <c r="C80" s="13">
        <v>0</v>
      </c>
      <c r="D80" s="13">
        <v>0</v>
      </c>
      <c r="E80" s="29">
        <f t="shared" si="1"/>
        <v>0</v>
      </c>
    </row>
    <row r="81" spans="1:5" ht="26.25" customHeight="1">
      <c r="A81" s="30" t="s">
        <v>148</v>
      </c>
      <c r="B81" s="12" t="s">
        <v>149</v>
      </c>
      <c r="C81" s="13">
        <v>0</v>
      </c>
      <c r="D81" s="13">
        <v>0</v>
      </c>
      <c r="E81" s="29">
        <f t="shared" si="1"/>
        <v>0</v>
      </c>
    </row>
    <row r="82" spans="1:5" ht="18.75" customHeight="1">
      <c r="A82" s="30" t="s">
        <v>150</v>
      </c>
      <c r="B82" s="12" t="s">
        <v>151</v>
      </c>
      <c r="C82" s="13">
        <v>0</v>
      </c>
      <c r="D82" s="13">
        <v>397400</v>
      </c>
      <c r="E82" s="29">
        <f t="shared" si="1"/>
        <v>397400</v>
      </c>
    </row>
    <row r="83" spans="1:5" ht="18.75" customHeight="1">
      <c r="A83" s="30" t="s">
        <v>152</v>
      </c>
      <c r="B83" s="12" t="s">
        <v>153</v>
      </c>
      <c r="C83" s="13">
        <v>0</v>
      </c>
      <c r="D83" s="13">
        <v>0</v>
      </c>
      <c r="E83" s="29">
        <f t="shared" si="1"/>
        <v>0</v>
      </c>
    </row>
    <row r="84" spans="1:5" ht="18.75" customHeight="1">
      <c r="A84" s="27" t="s">
        <v>154</v>
      </c>
      <c r="B84" s="12" t="s">
        <v>155</v>
      </c>
      <c r="C84" s="13">
        <v>0</v>
      </c>
      <c r="D84" s="13">
        <v>0</v>
      </c>
      <c r="E84" s="29">
        <f t="shared" si="1"/>
        <v>0</v>
      </c>
    </row>
    <row r="85" spans="1:5" ht="18.75" customHeight="1">
      <c r="A85" s="27" t="s">
        <v>156</v>
      </c>
      <c r="B85" s="12" t="s">
        <v>157</v>
      </c>
      <c r="C85" s="13">
        <v>0</v>
      </c>
      <c r="D85" s="13">
        <v>0</v>
      </c>
      <c r="E85" s="29">
        <f t="shared" si="1"/>
        <v>0</v>
      </c>
    </row>
    <row r="86" spans="1:5" ht="18.75" customHeight="1">
      <c r="A86" s="27" t="s">
        <v>158</v>
      </c>
      <c r="B86" s="12" t="s">
        <v>159</v>
      </c>
      <c r="C86" s="13">
        <v>0</v>
      </c>
      <c r="D86" s="13">
        <v>0</v>
      </c>
      <c r="E86" s="29">
        <f t="shared" si="1"/>
        <v>0</v>
      </c>
    </row>
    <row r="87" spans="1:5" ht="18.75" customHeight="1">
      <c r="A87" s="27" t="s">
        <v>160</v>
      </c>
      <c r="B87" s="12" t="s">
        <v>161</v>
      </c>
      <c r="C87" s="13">
        <v>0</v>
      </c>
      <c r="D87" s="13">
        <v>0</v>
      </c>
      <c r="E87" s="29">
        <f t="shared" si="1"/>
        <v>0</v>
      </c>
    </row>
    <row r="88" spans="1:5" ht="27.75" customHeight="1">
      <c r="A88" s="27" t="s">
        <v>162</v>
      </c>
      <c r="B88" s="12" t="s">
        <v>163</v>
      </c>
      <c r="C88" s="13">
        <v>0</v>
      </c>
      <c r="D88" s="13">
        <v>0</v>
      </c>
      <c r="E88" s="29">
        <f t="shared" si="1"/>
        <v>0</v>
      </c>
    </row>
    <row r="89" spans="1:5" ht="30" customHeight="1">
      <c r="A89" s="30" t="s">
        <v>164</v>
      </c>
      <c r="B89" s="12" t="s">
        <v>165</v>
      </c>
      <c r="C89" s="13">
        <v>0</v>
      </c>
      <c r="D89" s="13">
        <v>0</v>
      </c>
      <c r="E89" s="29">
        <f t="shared" si="1"/>
        <v>0</v>
      </c>
    </row>
    <row r="90" spans="1:5" ht="24.75" customHeight="1">
      <c r="A90" s="27" t="s">
        <v>166</v>
      </c>
      <c r="B90" s="12" t="s">
        <v>167</v>
      </c>
      <c r="C90" s="13">
        <v>0</v>
      </c>
      <c r="D90" s="13">
        <f>+'[1]02'!K346</f>
        <v>0</v>
      </c>
      <c r="E90" s="29">
        <f t="shared" si="1"/>
        <v>0</v>
      </c>
    </row>
    <row r="91" spans="1:5" ht="31.5" customHeight="1">
      <c r="A91" s="27" t="s">
        <v>168</v>
      </c>
      <c r="B91" s="12" t="s">
        <v>169</v>
      </c>
      <c r="C91" s="13">
        <v>0</v>
      </c>
      <c r="D91" s="13">
        <v>0</v>
      </c>
      <c r="E91" s="29">
        <f t="shared" si="1"/>
        <v>0</v>
      </c>
    </row>
    <row r="92" spans="1:5" ht="24.75" customHeight="1">
      <c r="A92" s="27" t="s">
        <v>170</v>
      </c>
      <c r="B92" s="12" t="s">
        <v>171</v>
      </c>
      <c r="C92" s="13">
        <v>0</v>
      </c>
      <c r="D92" s="13">
        <v>0</v>
      </c>
      <c r="E92" s="29">
        <f t="shared" si="1"/>
        <v>0</v>
      </c>
    </row>
    <row r="93" spans="1:5" ht="26.25" customHeight="1">
      <c r="A93" s="27" t="s">
        <v>172</v>
      </c>
      <c r="B93" s="12" t="s">
        <v>173</v>
      </c>
      <c r="C93" s="13">
        <v>0</v>
      </c>
      <c r="D93" s="13">
        <v>6151950</v>
      </c>
      <c r="E93" s="29">
        <f t="shared" si="1"/>
        <v>6151950</v>
      </c>
    </row>
    <row r="94" spans="1:5" ht="18.75" customHeight="1">
      <c r="A94" s="27" t="s">
        <v>174</v>
      </c>
      <c r="B94" s="12" t="s">
        <v>175</v>
      </c>
      <c r="C94" s="13">
        <v>0</v>
      </c>
      <c r="D94" s="13">
        <v>0</v>
      </c>
      <c r="E94" s="29">
        <f t="shared" si="1"/>
        <v>0</v>
      </c>
    </row>
    <row r="95" spans="1:5" ht="29.25" customHeight="1">
      <c r="A95" s="27" t="s">
        <v>176</v>
      </c>
      <c r="B95" s="12" t="s">
        <v>177</v>
      </c>
      <c r="C95" s="13">
        <v>741505700</v>
      </c>
      <c r="D95" s="13">
        <v>0</v>
      </c>
      <c r="E95" s="29">
        <f t="shared" si="1"/>
        <v>741505700</v>
      </c>
    </row>
    <row r="96" spans="1:5" ht="36">
      <c r="A96" s="27" t="s">
        <v>178</v>
      </c>
      <c r="B96" s="12" t="s">
        <v>179</v>
      </c>
      <c r="C96" s="13">
        <v>822516984</v>
      </c>
      <c r="D96" s="13">
        <v>0</v>
      </c>
      <c r="E96" s="29">
        <f>+D96+C96</f>
        <v>822516984</v>
      </c>
    </row>
    <row r="97" spans="1:5" ht="12.75">
      <c r="A97" s="27" t="s">
        <v>180</v>
      </c>
      <c r="B97" s="12" t="s">
        <v>181</v>
      </c>
      <c r="C97" s="13">
        <f>223540636+5751271</f>
        <v>229291907</v>
      </c>
      <c r="D97" s="13">
        <v>0</v>
      </c>
      <c r="E97" s="29">
        <f>+D97+C97</f>
        <v>229291907</v>
      </c>
    </row>
    <row r="98" spans="1:5" ht="12.75">
      <c r="A98" s="27" t="s">
        <v>182</v>
      </c>
      <c r="B98" s="12" t="s">
        <v>183</v>
      </c>
      <c r="C98" s="13">
        <v>6985988</v>
      </c>
      <c r="D98" s="13">
        <v>0</v>
      </c>
      <c r="E98" s="29">
        <f>+D98+C98</f>
        <v>6985988</v>
      </c>
    </row>
    <row r="99" spans="1:5" ht="12.75">
      <c r="A99" s="27" t="s">
        <v>184</v>
      </c>
      <c r="B99" s="12" t="s">
        <v>185</v>
      </c>
      <c r="C99" s="13">
        <v>928961978</v>
      </c>
      <c r="D99" s="13">
        <v>0</v>
      </c>
      <c r="E99" s="29">
        <f>+D99+C99</f>
        <v>928961978</v>
      </c>
    </row>
    <row r="100" spans="1:5" ht="18.75" customHeight="1">
      <c r="A100" s="25" t="s">
        <v>186</v>
      </c>
      <c r="B100" s="19" t="s">
        <v>187</v>
      </c>
      <c r="C100" s="15">
        <f>+C101</f>
        <v>0</v>
      </c>
      <c r="D100" s="15">
        <f>+D101</f>
        <v>0</v>
      </c>
      <c r="E100" s="26">
        <f t="shared" si="1"/>
        <v>0</v>
      </c>
    </row>
    <row r="101" spans="1:5" ht="27.75" customHeight="1">
      <c r="A101" s="27" t="s">
        <v>188</v>
      </c>
      <c r="B101" s="12" t="s">
        <v>189</v>
      </c>
      <c r="C101" s="13">
        <v>0</v>
      </c>
      <c r="D101" s="13">
        <v>0</v>
      </c>
      <c r="E101" s="29">
        <f t="shared" si="1"/>
        <v>0</v>
      </c>
    </row>
    <row r="102" spans="1:5" ht="20.25" customHeight="1">
      <c r="A102" s="25" t="s">
        <v>190</v>
      </c>
      <c r="B102" s="16" t="s">
        <v>191</v>
      </c>
      <c r="C102" s="15">
        <f>+C103+C116+C117</f>
        <v>390000000</v>
      </c>
      <c r="D102" s="15">
        <f>+D103+D116+D117</f>
        <v>0</v>
      </c>
      <c r="E102" s="26">
        <f>+D102+C102</f>
        <v>390000000</v>
      </c>
    </row>
    <row r="103" spans="1:5" ht="18.75" customHeight="1">
      <c r="A103" s="25" t="s">
        <v>192</v>
      </c>
      <c r="B103" s="14" t="s">
        <v>193</v>
      </c>
      <c r="C103" s="15">
        <f>+SUM(C104:C115)</f>
        <v>390000000</v>
      </c>
      <c r="D103" s="15">
        <f>+SUM(D104:D115)</f>
        <v>0</v>
      </c>
      <c r="E103" s="26">
        <f>+D103+C103</f>
        <v>390000000</v>
      </c>
    </row>
    <row r="104" spans="1:5" ht="18.75" customHeight="1">
      <c r="A104" s="27" t="s">
        <v>194</v>
      </c>
      <c r="B104" s="12" t="s">
        <v>195</v>
      </c>
      <c r="C104" s="13">
        <v>0</v>
      </c>
      <c r="D104" s="13">
        <v>0</v>
      </c>
      <c r="E104" s="29">
        <f t="shared" si="1"/>
        <v>0</v>
      </c>
    </row>
    <row r="105" spans="1:5" ht="18.75" customHeight="1">
      <c r="A105" s="27" t="s">
        <v>196</v>
      </c>
      <c r="B105" s="12" t="s">
        <v>197</v>
      </c>
      <c r="C105" s="13">
        <v>0</v>
      </c>
      <c r="D105" s="13">
        <v>0</v>
      </c>
      <c r="E105" s="29">
        <f t="shared" si="1"/>
        <v>0</v>
      </c>
    </row>
    <row r="106" spans="1:5" ht="18.75" customHeight="1">
      <c r="A106" s="27" t="s">
        <v>198</v>
      </c>
      <c r="B106" s="12" t="s">
        <v>199</v>
      </c>
      <c r="C106" s="13">
        <v>0</v>
      </c>
      <c r="D106" s="13">
        <v>0</v>
      </c>
      <c r="E106" s="29">
        <f t="shared" si="1"/>
        <v>0</v>
      </c>
    </row>
    <row r="107" spans="1:5" ht="18.75" customHeight="1">
      <c r="A107" s="27" t="s">
        <v>200</v>
      </c>
      <c r="B107" s="12" t="s">
        <v>201</v>
      </c>
      <c r="C107" s="13">
        <v>0</v>
      </c>
      <c r="D107" s="13">
        <v>0</v>
      </c>
      <c r="E107" s="29">
        <f t="shared" si="1"/>
        <v>0</v>
      </c>
    </row>
    <row r="108" spans="1:5" ht="18.75" customHeight="1">
      <c r="A108" s="27" t="s">
        <v>202</v>
      </c>
      <c r="B108" s="12" t="s">
        <v>203</v>
      </c>
      <c r="C108" s="13">
        <v>0</v>
      </c>
      <c r="D108" s="13">
        <v>0</v>
      </c>
      <c r="E108" s="29">
        <f t="shared" si="1"/>
        <v>0</v>
      </c>
    </row>
    <row r="109" spans="1:5" ht="18.75" customHeight="1">
      <c r="A109" s="27" t="s">
        <v>204</v>
      </c>
      <c r="B109" s="12" t="s">
        <v>205</v>
      </c>
      <c r="C109" s="13">
        <v>0</v>
      </c>
      <c r="D109" s="13">
        <v>0</v>
      </c>
      <c r="E109" s="29">
        <f t="shared" si="1"/>
        <v>0</v>
      </c>
    </row>
    <row r="110" spans="1:5" ht="18.75" customHeight="1">
      <c r="A110" s="27" t="s">
        <v>206</v>
      </c>
      <c r="B110" s="12" t="s">
        <v>207</v>
      </c>
      <c r="C110" s="13">
        <v>0</v>
      </c>
      <c r="D110" s="13">
        <v>0</v>
      </c>
      <c r="E110" s="29">
        <f t="shared" si="1"/>
        <v>0</v>
      </c>
    </row>
    <row r="111" spans="1:5" ht="18.75" customHeight="1">
      <c r="A111" s="27" t="s">
        <v>208</v>
      </c>
      <c r="B111" s="12" t="s">
        <v>209</v>
      </c>
      <c r="C111" s="13">
        <v>0</v>
      </c>
      <c r="D111" s="13">
        <v>0</v>
      </c>
      <c r="E111" s="29">
        <f t="shared" si="1"/>
        <v>0</v>
      </c>
    </row>
    <row r="112" spans="1:5" ht="18.75" customHeight="1">
      <c r="A112" s="27" t="s">
        <v>210</v>
      </c>
      <c r="B112" s="12" t="s">
        <v>211</v>
      </c>
      <c r="C112" s="13">
        <v>0</v>
      </c>
      <c r="D112" s="13">
        <v>0</v>
      </c>
      <c r="E112" s="29">
        <f>+D112+C112</f>
        <v>0</v>
      </c>
    </row>
    <row r="113" spans="1:5" ht="18.75" customHeight="1">
      <c r="A113" s="27" t="s">
        <v>212</v>
      </c>
      <c r="B113" s="12" t="s">
        <v>213</v>
      </c>
      <c r="C113" s="13">
        <v>390000000</v>
      </c>
      <c r="D113" s="13">
        <v>0</v>
      </c>
      <c r="E113" s="29">
        <f>+D113+C113</f>
        <v>390000000</v>
      </c>
    </row>
    <row r="114" spans="1:5" ht="18.75" customHeight="1">
      <c r="A114" s="27" t="s">
        <v>214</v>
      </c>
      <c r="B114" s="12" t="s">
        <v>215</v>
      </c>
      <c r="C114" s="13">
        <v>0</v>
      </c>
      <c r="D114" s="13">
        <v>0</v>
      </c>
      <c r="E114" s="29">
        <f>+D114+C114</f>
        <v>0</v>
      </c>
    </row>
    <row r="115" spans="1:5" ht="18.75" customHeight="1">
      <c r="A115" s="27" t="s">
        <v>216</v>
      </c>
      <c r="B115" s="12" t="s">
        <v>217</v>
      </c>
      <c r="C115" s="13">
        <v>0</v>
      </c>
      <c r="D115" s="13">
        <v>0</v>
      </c>
      <c r="E115" s="29">
        <f t="shared" si="1"/>
        <v>0</v>
      </c>
    </row>
    <row r="116" spans="1:5" ht="18.75" customHeight="1">
      <c r="A116" s="25" t="s">
        <v>218</v>
      </c>
      <c r="B116" s="14" t="s">
        <v>219</v>
      </c>
      <c r="C116" s="15">
        <v>0</v>
      </c>
      <c r="D116" s="15">
        <v>0</v>
      </c>
      <c r="E116" s="26">
        <f t="shared" si="1"/>
        <v>0</v>
      </c>
    </row>
    <row r="117" spans="1:5" ht="18.75" customHeight="1">
      <c r="A117" s="25" t="s">
        <v>220</v>
      </c>
      <c r="B117" s="14" t="s">
        <v>221</v>
      </c>
      <c r="C117" s="15">
        <v>0</v>
      </c>
      <c r="D117" s="15">
        <v>0</v>
      </c>
      <c r="E117" s="26">
        <f t="shared" si="1"/>
        <v>0</v>
      </c>
    </row>
    <row r="118" spans="1:5" ht="20.25" customHeight="1" thickBot="1">
      <c r="A118" s="31" t="s">
        <v>222</v>
      </c>
      <c r="B118" s="32" t="s">
        <v>224</v>
      </c>
      <c r="C118" s="33">
        <v>1434000000</v>
      </c>
      <c r="D118" s="33">
        <v>0</v>
      </c>
      <c r="E118" s="34">
        <f>+D118+C118</f>
        <v>1434000000</v>
      </c>
    </row>
    <row r="119" spans="1:5" ht="18.75" customHeight="1" thickTop="1">
      <c r="E119" s="36"/>
    </row>
  </sheetData>
  <mergeCells count="4">
    <mergeCell ref="A3:B3"/>
    <mergeCell ref="D3:E3"/>
    <mergeCell ref="A5:E7"/>
    <mergeCell ref="C1:E2"/>
  </mergeCells>
  <printOptions horizontalCentered="1"/>
  <pageMargins left="0.70866141732283472" right="0.27559055118110237" top="0.55118110236220474" bottom="0.51181102362204722" header="0.31496062992125984" footer="0.31496062992125984"/>
  <pageSetup paperSize="9" scale="58" fitToHeight="3" orientation="portrait" r:id="rId1"/>
  <rowBreaks count="2" manualBreakCount="2">
    <brk id="50" max="6" man="1"/>
    <brk id="99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Rec</vt:lpstr>
      <vt:lpstr>Rec!Área_de_impresión</vt:lpstr>
      <vt:lpstr>Rec!Títulos_a_imprimir</vt:lpstr>
    </vt:vector>
  </TitlesOfParts>
  <Company>Municipalidad de Córdoba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pres_perez</dc:creator>
  <cp:lastModifiedBy>pres_perez</cp:lastModifiedBy>
  <cp:lastPrinted>2016-11-12T14:23:51Z</cp:lastPrinted>
  <dcterms:created xsi:type="dcterms:W3CDTF">2016-11-12T13:39:23Z</dcterms:created>
  <dcterms:modified xsi:type="dcterms:W3CDTF">2016-11-15T14:15:50Z</dcterms:modified>
</cp:coreProperties>
</file>