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\modifamorphic\GitHub-Outward\mods\newcaldera\outward\NewCaldera\docs\"/>
    </mc:Choice>
  </mc:AlternateContent>
  <xr:revisionPtr revIDLastSave="0" documentId="13_ncr:1_{C23DFC8E-9677-464C-B514-B470011A50C6}" xr6:coauthVersionLast="47" xr6:coauthVersionMax="47" xr10:uidLastSave="{00000000-0000-0000-0000-000000000000}"/>
  <bookViews>
    <workbookView minimized="1" xWindow="4440" yWindow="7590" windowWidth="17670" windowHeight="11870" activeTab="1" xr2:uid="{BF46D81F-4549-4401-A2F4-2E4E2A67B37B}"/>
  </bookViews>
  <sheets>
    <sheet name="Base" sheetId="1" r:id="rId1"/>
    <sheet name="Adjusted" sheetId="2" r:id="rId2"/>
    <sheet name="Specialized" sheetId="3" r:id="rId3"/>
    <sheet name="House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57" i="2" l="1"/>
  <c r="C56" i="2"/>
  <c r="B57" i="2"/>
  <c r="C37" i="2"/>
  <c r="H15" i="2"/>
  <c r="I14" i="2"/>
  <c r="I13" i="2"/>
  <c r="I15" i="2"/>
  <c r="I11" i="2"/>
  <c r="C39" i="2"/>
  <c r="C40" i="2"/>
  <c r="C41" i="2"/>
  <c r="E30" i="2"/>
  <c r="E26" i="2"/>
  <c r="E22" i="2"/>
  <c r="C52" i="1"/>
  <c r="E52" i="1" s="1"/>
  <c r="B52" i="1"/>
  <c r="D52" i="1" s="1"/>
  <c r="F52" i="1" s="1"/>
  <c r="C51" i="1"/>
  <c r="E51" i="1" s="1"/>
  <c r="B51" i="1"/>
  <c r="D51" i="1" s="1"/>
  <c r="F51" i="1" s="1"/>
  <c r="B50" i="1"/>
  <c r="D50" i="1" s="1"/>
  <c r="F50" i="1" s="1"/>
  <c r="F38" i="1"/>
  <c r="F42" i="1"/>
  <c r="F46" i="1"/>
  <c r="B43" i="2"/>
  <c r="B46" i="2" s="1"/>
  <c r="B39" i="2"/>
  <c r="B42" i="2" s="1"/>
  <c r="B35" i="2"/>
  <c r="B38" i="2" s="1"/>
  <c r="B43" i="1"/>
  <c r="B39" i="1"/>
  <c r="B42" i="1" s="1"/>
  <c r="B35" i="1"/>
  <c r="C22" i="2"/>
  <c r="D22" i="2"/>
  <c r="B22" i="2"/>
  <c r="B50" i="2" s="1"/>
  <c r="D45" i="2"/>
  <c r="C45" i="2"/>
  <c r="D44" i="2"/>
  <c r="C44" i="2"/>
  <c r="D43" i="2"/>
  <c r="C43" i="2"/>
  <c r="D41" i="2"/>
  <c r="D40" i="2"/>
  <c r="D39" i="2"/>
  <c r="D37" i="2"/>
  <c r="D36" i="2"/>
  <c r="C36" i="2"/>
  <c r="D35" i="2"/>
  <c r="C35" i="2"/>
  <c r="F30" i="2"/>
  <c r="D30" i="2"/>
  <c r="C30" i="2"/>
  <c r="B30" i="2"/>
  <c r="B52" i="2" s="1"/>
  <c r="D52" i="2" s="1"/>
  <c r="F26" i="2"/>
  <c r="D26" i="2"/>
  <c r="C26" i="2"/>
  <c r="B26" i="2"/>
  <c r="B51" i="2" s="1"/>
  <c r="F22" i="2"/>
  <c r="F15" i="2"/>
  <c r="G15" i="2" s="1"/>
  <c r="E15" i="2"/>
  <c r="F14" i="2"/>
  <c r="G14" i="2" s="1"/>
  <c r="H14" i="2" s="1"/>
  <c r="F44" i="2" s="1"/>
  <c r="E14" i="2"/>
  <c r="F13" i="2"/>
  <c r="G13" i="2" s="1"/>
  <c r="H13" i="2" s="1"/>
  <c r="F43" i="2" s="1"/>
  <c r="E13" i="2"/>
  <c r="F12" i="2"/>
  <c r="G12" i="2" s="1"/>
  <c r="H12" i="2" s="1"/>
  <c r="I12" i="2" s="1"/>
  <c r="E12" i="2"/>
  <c r="F11" i="2"/>
  <c r="G11" i="2" s="1"/>
  <c r="H11" i="2" s="1"/>
  <c r="F40" i="2" s="1"/>
  <c r="E11" i="2"/>
  <c r="F10" i="2"/>
  <c r="G10" i="2" s="1"/>
  <c r="H10" i="2" s="1"/>
  <c r="F39" i="2" s="1"/>
  <c r="E10" i="2"/>
  <c r="F9" i="2"/>
  <c r="G9" i="2" s="1"/>
  <c r="H9" i="2" s="1"/>
  <c r="E37" i="2" s="1"/>
  <c r="E9" i="2"/>
  <c r="F8" i="2"/>
  <c r="G8" i="2" s="1"/>
  <c r="H8" i="2" s="1"/>
  <c r="E36" i="2" s="1"/>
  <c r="E8" i="2"/>
  <c r="F7" i="2"/>
  <c r="G7" i="2" s="1"/>
  <c r="H7" i="2" s="1"/>
  <c r="E35" i="2" s="1"/>
  <c r="E7" i="2"/>
  <c r="D45" i="1"/>
  <c r="D44" i="1"/>
  <c r="D43" i="1"/>
  <c r="D41" i="1"/>
  <c r="D40" i="1"/>
  <c r="D39" i="1"/>
  <c r="D37" i="1"/>
  <c r="D36" i="1"/>
  <c r="D35" i="1"/>
  <c r="C45" i="1"/>
  <c r="C44" i="1"/>
  <c r="C43" i="1"/>
  <c r="C41" i="1"/>
  <c r="C40" i="1"/>
  <c r="C39" i="1"/>
  <c r="C37" i="1"/>
  <c r="C36" i="1"/>
  <c r="C35" i="1"/>
  <c r="E15" i="1"/>
  <c r="F15" i="1" s="1"/>
  <c r="G15" i="1" s="1"/>
  <c r="F45" i="1" s="1"/>
  <c r="E14" i="1"/>
  <c r="F14" i="1" s="1"/>
  <c r="G14" i="1" s="1"/>
  <c r="F44" i="1" s="1"/>
  <c r="E13" i="1"/>
  <c r="F13" i="1" s="1"/>
  <c r="G13" i="1" s="1"/>
  <c r="E43" i="1" s="1"/>
  <c r="E12" i="1"/>
  <c r="F12" i="1" s="1"/>
  <c r="G12" i="1" s="1"/>
  <c r="F41" i="1" s="1"/>
  <c r="E11" i="1"/>
  <c r="F11" i="1" s="1"/>
  <c r="G11" i="1" s="1"/>
  <c r="F40" i="1" s="1"/>
  <c r="E10" i="1"/>
  <c r="F10" i="1" s="1"/>
  <c r="G10" i="1" s="1"/>
  <c r="F39" i="1" s="1"/>
  <c r="E9" i="1"/>
  <c r="F9" i="1" s="1"/>
  <c r="G9" i="1" s="1"/>
  <c r="F37" i="1" s="1"/>
  <c r="G37" i="1" s="1"/>
  <c r="E8" i="1"/>
  <c r="F8" i="1" s="1"/>
  <c r="G8" i="1" s="1"/>
  <c r="F36" i="1" s="1"/>
  <c r="G36" i="1" s="1"/>
  <c r="E7" i="1"/>
  <c r="F7" i="1" s="1"/>
  <c r="G7" i="1" s="1"/>
  <c r="F35" i="1" s="1"/>
  <c r="G35" i="1" s="1"/>
  <c r="E22" i="1"/>
  <c r="E26" i="1"/>
  <c r="E30" i="1"/>
  <c r="B46" i="1"/>
  <c r="B38" i="1"/>
  <c r="D30" i="1"/>
  <c r="C30" i="1"/>
  <c r="B30" i="1"/>
  <c r="D26" i="1"/>
  <c r="C26" i="1"/>
  <c r="B26" i="1"/>
  <c r="D22" i="1"/>
  <c r="C22" i="1"/>
  <c r="B22" i="1"/>
  <c r="D15" i="1"/>
  <c r="D14" i="1"/>
  <c r="D13" i="1"/>
  <c r="D12" i="1"/>
  <c r="D11" i="1"/>
  <c r="D10" i="1"/>
  <c r="D9" i="1"/>
  <c r="D8" i="1"/>
  <c r="D7" i="1"/>
  <c r="D50" i="2" l="1"/>
  <c r="I9" i="2"/>
  <c r="E56" i="2" s="1"/>
  <c r="F36" i="2"/>
  <c r="G36" i="2" s="1"/>
  <c r="I8" i="2"/>
  <c r="F35" i="2"/>
  <c r="G35" i="2" s="1"/>
  <c r="I7" i="2"/>
  <c r="D51" i="2"/>
  <c r="B56" i="2"/>
  <c r="B58" i="2"/>
  <c r="D58" i="2" s="1"/>
  <c r="D57" i="2"/>
  <c r="I10" i="2"/>
  <c r="F37" i="2"/>
  <c r="G37" i="2" s="1"/>
  <c r="F45" i="2"/>
  <c r="E39" i="2"/>
  <c r="E31" i="2"/>
  <c r="G39" i="2"/>
  <c r="F38" i="2"/>
  <c r="G38" i="2" s="1"/>
  <c r="E44" i="2"/>
  <c r="G44" i="2" s="1"/>
  <c r="E43" i="2"/>
  <c r="E46" i="2"/>
  <c r="E45" i="2"/>
  <c r="F46" i="2"/>
  <c r="E41" i="2"/>
  <c r="F41" i="2"/>
  <c r="F42" i="2"/>
  <c r="E42" i="2"/>
  <c r="E40" i="2"/>
  <c r="G40" i="2" s="1"/>
  <c r="G43" i="2"/>
  <c r="D31" i="2"/>
  <c r="G38" i="1"/>
  <c r="E46" i="1"/>
  <c r="E42" i="1"/>
  <c r="E44" i="1"/>
  <c r="G44" i="1" s="1"/>
  <c r="E41" i="1"/>
  <c r="G41" i="1" s="1"/>
  <c r="F43" i="1"/>
  <c r="G43" i="1" s="1"/>
  <c r="E45" i="1"/>
  <c r="G45" i="1" s="1"/>
  <c r="G42" i="1"/>
  <c r="E40" i="1"/>
  <c r="G40" i="1" s="1"/>
  <c r="E39" i="1"/>
  <c r="G39" i="1" s="1"/>
  <c r="C31" i="2"/>
  <c r="B31" i="2"/>
  <c r="D31" i="1"/>
  <c r="C31" i="1"/>
  <c r="B31" i="1"/>
  <c r="D56" i="2" l="1"/>
  <c r="F56" i="2" s="1"/>
  <c r="C50" i="2"/>
  <c r="E50" i="2" s="1"/>
  <c r="F50" i="2" s="1"/>
  <c r="C58" i="2"/>
  <c r="E58" i="2" s="1"/>
  <c r="F58" i="2" s="1"/>
  <c r="C52" i="2"/>
  <c r="E52" i="2" s="1"/>
  <c r="F52" i="2" s="1"/>
  <c r="C57" i="2"/>
  <c r="F57" i="2" s="1"/>
  <c r="C51" i="2"/>
  <c r="E51" i="2" s="1"/>
  <c r="F51" i="2"/>
  <c r="G45" i="2"/>
  <c r="G42" i="2"/>
  <c r="G46" i="2"/>
  <c r="G41" i="2"/>
  <c r="G46" i="1"/>
</calcChain>
</file>

<file path=xl/sharedStrings.xml><?xml version="1.0" encoding="utf-8"?>
<sst xmlns="http://schemas.openxmlformats.org/spreadsheetml/2006/main" count="168" uniqueCount="40">
  <si>
    <t>Name</t>
  </si>
  <si>
    <t>Production</t>
  </si>
  <si>
    <t>Upkeep</t>
  </si>
  <si>
    <t>Cost Per Unit</t>
  </si>
  <si>
    <t>Hunting Lodge</t>
  </si>
  <si>
    <t>- Upgrade 1</t>
  </si>
  <si>
    <t>- Upgrade 2</t>
  </si>
  <si>
    <t>Masons Workshop</t>
  </si>
  <si>
    <t>Woodcutter's</t>
  </si>
  <si>
    <t>Build Costs</t>
  </si>
  <si>
    <t>Funds</t>
  </si>
  <si>
    <t>Stone</t>
  </si>
  <si>
    <t>Timber</t>
  </si>
  <si>
    <t>Total</t>
  </si>
  <si>
    <t>Days</t>
  </si>
  <si>
    <t>N/A</t>
  </si>
  <si>
    <t>Resource Days</t>
  </si>
  <si>
    <t>Funds Saved</t>
  </si>
  <si>
    <t>Unit Total Cost</t>
  </si>
  <si>
    <t>Grand Total</t>
  </si>
  <si>
    <t>Resources Only - Break Even Points</t>
  </si>
  <si>
    <t>Funds and Resources Break Even</t>
  </si>
  <si>
    <t>Resource</t>
  </si>
  <si>
    <t>Funds Spent</t>
  </si>
  <si>
    <t>Funds BE (Days)</t>
  </si>
  <si>
    <t>Resource BE (Days)</t>
  </si>
  <si>
    <t>Total Days</t>
  </si>
  <si>
    <t>Food</t>
  </si>
  <si>
    <t>Resources Spent</t>
  </si>
  <si>
    <t>Per Unit Buy Price</t>
  </si>
  <si>
    <t>Starting Resources</t>
  </si>
  <si>
    <t>Stones</t>
  </si>
  <si>
    <t>Net Production Gain</t>
  </si>
  <si>
    <t>Funds Days</t>
  </si>
  <si>
    <t>Hunting Lodge Bonus</t>
  </si>
  <si>
    <t>Funds and Resources Break Even (Lodge Bonus)</t>
  </si>
  <si>
    <t>Food Upkeep</t>
  </si>
  <si>
    <t>House A</t>
  </si>
  <si>
    <t>House B</t>
  </si>
  <si>
    <t>House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</si>
</sst>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2" fillId="2" borderId="1" xfId="0" applyFont="1" applyFill="1" applyBorder="1"/>
    <xf numFmtId="0" fontId="2" fillId="2" borderId="2" xfId="0" applyFont="1" applyFill="1" applyBorder="1"/>
    <xf numFmtId="0" fontId="1" fillId="3" borderId="3" xfId="0" applyFont="1" applyFill="1" applyBorder="1"/>
    <xf numFmtId="0" fontId="0" fillId="3" borderId="4" xfId="0" applyFill="1" applyBorder="1"/>
    <xf numFmtId="0" fontId="0" fillId="0" borderId="5" xfId="0" quotePrefix="1" applyBorder="1"/>
    <xf numFmtId="0" fontId="1" fillId="3" borderId="5" xfId="0" applyFont="1" applyFill="1" applyBorder="1"/>
    <xf numFmtId="0" fontId="0" fillId="0" borderId="6" xfId="0" quotePrefix="1" applyBorder="1"/>
    <xf numFmtId="0" fontId="0" fillId="0" borderId="7" xfId="0" applyBorder="1"/>
    <xf numFmtId="0" fontId="2" fillId="2" borderId="0" xfId="0" applyFont="1" applyFill="1"/>
    <xf numFmtId="0" fontId="0" fillId="3" borderId="0" xfId="0" applyFill="1"/>
    <xf numFmtId="0" fontId="0" fillId="4" borderId="0" xfId="0" applyFill="1"/>
    <xf numFmtId="0" fontId="0" fillId="0" borderId="4" xfId="0" applyBorder="1"/>
    <xf numFmtId="0" fontId="2" fillId="2" borderId="8" xfId="0" applyFont="1" applyFill="1" applyBorder="1"/>
    <xf numFmtId="0" fontId="1" fillId="0" borderId="9" xfId="0" applyFont="1" applyBorder="1"/>
    <xf numFmtId="0" fontId="0" fillId="0" borderId="10" xfId="0" quotePrefix="1" applyBorder="1"/>
    <xf numFmtId="0" fontId="0" fillId="4" borderId="10" xfId="0" quotePrefix="1" applyFill="1" applyBorder="1"/>
    <xf numFmtId="0" fontId="1" fillId="0" borderId="10" xfId="0" applyFont="1" applyBorder="1"/>
    <xf numFmtId="0" fontId="0" fillId="4" borderId="11" xfId="0" applyFill="1" applyBorder="1"/>
    <xf numFmtId="0" fontId="0" fillId="4" borderId="7" xfId="0" applyFill="1" applyBorder="1"/>
    <xf numFmtId="0" fontId="2" fillId="2" borderId="4" xfId="0" applyFont="1" applyFill="1" applyBorder="1"/>
    <xf numFmtId="0" fontId="0" fillId="0" borderId="12" xfId="0" applyBorder="1"/>
    <xf numFmtId="0" fontId="1" fillId="0" borderId="0" xfId="0" applyFont="1"/>
    <xf numFmtId="0" fontId="2" fillId="5" borderId="8" xfId="0" applyFont="1" applyFill="1" applyBorder="1"/>
    <xf numFmtId="0" fontId="1" fillId="4" borderId="0" xfId="0" applyFont="1" applyFill="1"/>
    <xf numFmtId="0" fontId="0" fillId="4" borderId="4" xfId="0" applyFill="1" applyBorder="1"/>
    <xf numFmtId="0" fontId="2" fillId="5" borderId="7" xfId="0" applyFont="1" applyFill="1" applyBorder="1"/>
    <xf numFmtId="0" fontId="2" fillId="2" borderId="7" xfId="0" applyFont="1" applyFill="1" applyBorder="1"/>
    <xf numFmtId="0" fontId="2" fillId="5" borderId="13" xfId="0" applyFont="1" applyFill="1" applyBorder="1" applyAlignment="1">
      <alignment wrapText="1"/>
    </xf>
    <xf numFmtId="0" fontId="2" fillId="5" borderId="7" xfId="0" applyFont="1" applyFill="1" applyBorder="1" applyAlignment="1">
      <alignment wrapText="1"/>
    </xf>
    <xf numFmtId="0" fontId="0" fillId="0" borderId="0" xfId="0" applyBorder="1"/>
    <xf numFmtId="0" fontId="1" fillId="0" borderId="1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E5B735-36BE-4EF3-BBD6-7B8EDFC33354}">
  <dimension ref="A1:G52"/>
  <sheetViews>
    <sheetView workbookViewId="0">
      <selection activeCell="F51" sqref="F51"/>
    </sheetView>
  </sheetViews>
  <sheetFormatPr defaultRowHeight="14.5" x14ac:dyDescent="0.35"/>
  <cols>
    <col min="1" max="1" width="16.6328125" bestFit="1" customWidth="1"/>
    <col min="2" max="2" width="10.08984375" bestFit="1" customWidth="1"/>
    <col min="3" max="3" width="10" customWidth="1"/>
    <col min="4" max="4" width="11.81640625" bestFit="1" customWidth="1"/>
    <col min="5" max="5" width="13.1796875" customWidth="1"/>
    <col min="6" max="6" width="12.453125" customWidth="1"/>
    <col min="7" max="7" width="17.54296875" customWidth="1"/>
  </cols>
  <sheetData>
    <row r="1" spans="1:7" x14ac:dyDescent="0.35">
      <c r="A1" s="22" t="s">
        <v>30</v>
      </c>
      <c r="B1" s="9" t="s">
        <v>10</v>
      </c>
      <c r="C1" s="9" t="s">
        <v>27</v>
      </c>
      <c r="D1" s="9" t="s">
        <v>12</v>
      </c>
      <c r="E1" s="9" t="s">
        <v>31</v>
      </c>
    </row>
    <row r="2" spans="1:7" x14ac:dyDescent="0.35">
      <c r="B2">
        <v>7000</v>
      </c>
      <c r="C2">
        <v>50</v>
      </c>
      <c r="D2">
        <v>100</v>
      </c>
      <c r="E2">
        <v>100</v>
      </c>
    </row>
    <row r="4" spans="1:7" x14ac:dyDescent="0.35">
      <c r="A4" s="9" t="s">
        <v>29</v>
      </c>
      <c r="B4" s="22">
        <v>10</v>
      </c>
    </row>
    <row r="5" spans="1:7" ht="15" thickBot="1" x14ac:dyDescent="0.4">
      <c r="G5" s="8"/>
    </row>
    <row r="6" spans="1:7" ht="15" thickBot="1" x14ac:dyDescent="0.4">
      <c r="A6" s="1" t="s">
        <v>0</v>
      </c>
      <c r="B6" s="2" t="s">
        <v>1</v>
      </c>
      <c r="C6" s="2" t="s">
        <v>2</v>
      </c>
      <c r="D6" s="2" t="s">
        <v>3</v>
      </c>
      <c r="E6" s="2" t="s">
        <v>18</v>
      </c>
      <c r="F6" s="2" t="s">
        <v>17</v>
      </c>
      <c r="G6" s="27" t="s">
        <v>32</v>
      </c>
    </row>
    <row r="7" spans="1:7" x14ac:dyDescent="0.35">
      <c r="A7" s="3" t="s">
        <v>4</v>
      </c>
      <c r="B7" s="4">
        <v>15</v>
      </c>
      <c r="C7" s="4">
        <v>25</v>
      </c>
      <c r="D7" s="25">
        <f>C7/B7</f>
        <v>1.6666666666666667</v>
      </c>
      <c r="E7" s="25">
        <f>B7*B4</f>
        <v>150</v>
      </c>
      <c r="F7" s="25">
        <f>E7-C7</f>
        <v>125</v>
      </c>
      <c r="G7" s="11">
        <f>F7/B4</f>
        <v>12.5</v>
      </c>
    </row>
    <row r="8" spans="1:7" x14ac:dyDescent="0.35">
      <c r="A8" s="5" t="s">
        <v>5</v>
      </c>
      <c r="B8">
        <v>25</v>
      </c>
      <c r="C8">
        <v>50</v>
      </c>
      <c r="D8">
        <f>C8/B8</f>
        <v>2</v>
      </c>
      <c r="E8">
        <f>B8*B4</f>
        <v>250</v>
      </c>
      <c r="F8">
        <f t="shared" ref="F8:F15" si="0">E8-C8</f>
        <v>200</v>
      </c>
      <c r="G8">
        <f>F8/B4</f>
        <v>20</v>
      </c>
    </row>
    <row r="9" spans="1:7" x14ac:dyDescent="0.35">
      <c r="A9" s="5" t="s">
        <v>6</v>
      </c>
      <c r="B9">
        <v>45</v>
      </c>
      <c r="C9">
        <v>75</v>
      </c>
      <c r="D9">
        <f t="shared" ref="D9:D15" si="1">C9/B9</f>
        <v>1.6666666666666667</v>
      </c>
      <c r="E9">
        <f>B9*B4</f>
        <v>450</v>
      </c>
      <c r="F9">
        <f t="shared" si="0"/>
        <v>375</v>
      </c>
      <c r="G9">
        <f>F9/B4</f>
        <v>37.5</v>
      </c>
    </row>
    <row r="10" spans="1:7" x14ac:dyDescent="0.35">
      <c r="A10" s="6" t="s">
        <v>7</v>
      </c>
      <c r="B10" s="10">
        <v>4</v>
      </c>
      <c r="C10" s="10">
        <v>25</v>
      </c>
      <c r="D10" s="11">
        <f t="shared" si="1"/>
        <v>6.25</v>
      </c>
      <c r="E10" s="11">
        <f>B10*B4</f>
        <v>40</v>
      </c>
      <c r="F10" s="11">
        <f t="shared" si="0"/>
        <v>15</v>
      </c>
      <c r="G10" s="11">
        <f>F10/B4</f>
        <v>1.5</v>
      </c>
    </row>
    <row r="11" spans="1:7" x14ac:dyDescent="0.35">
      <c r="A11" s="5" t="s">
        <v>5</v>
      </c>
      <c r="B11">
        <v>6</v>
      </c>
      <c r="C11">
        <v>50</v>
      </c>
      <c r="D11">
        <f t="shared" si="1"/>
        <v>8.3333333333333339</v>
      </c>
      <c r="E11">
        <f>B11*B4</f>
        <v>60</v>
      </c>
      <c r="F11">
        <f t="shared" si="0"/>
        <v>10</v>
      </c>
      <c r="G11">
        <f>F11/B4</f>
        <v>1</v>
      </c>
    </row>
    <row r="12" spans="1:7" x14ac:dyDescent="0.35">
      <c r="A12" s="5" t="s">
        <v>6</v>
      </c>
      <c r="B12">
        <v>8</v>
      </c>
      <c r="C12">
        <v>75</v>
      </c>
      <c r="D12">
        <f t="shared" si="1"/>
        <v>9.375</v>
      </c>
      <c r="E12">
        <f>B12*B4</f>
        <v>80</v>
      </c>
      <c r="F12">
        <f t="shared" si="0"/>
        <v>5</v>
      </c>
      <c r="G12">
        <f>F12/B4</f>
        <v>0.5</v>
      </c>
    </row>
    <row r="13" spans="1:7" x14ac:dyDescent="0.35">
      <c r="A13" s="6" t="s">
        <v>8</v>
      </c>
      <c r="B13" s="10">
        <v>4</v>
      </c>
      <c r="C13" s="10">
        <v>25</v>
      </c>
      <c r="D13" s="11">
        <f t="shared" si="1"/>
        <v>6.25</v>
      </c>
      <c r="E13" s="11">
        <f>B13*B4</f>
        <v>40</v>
      </c>
      <c r="F13" s="11">
        <f t="shared" si="0"/>
        <v>15</v>
      </c>
      <c r="G13" s="11">
        <f>F13/B4</f>
        <v>1.5</v>
      </c>
    </row>
    <row r="14" spans="1:7" x14ac:dyDescent="0.35">
      <c r="A14" s="5" t="s">
        <v>5</v>
      </c>
      <c r="B14">
        <v>6</v>
      </c>
      <c r="C14">
        <v>50</v>
      </c>
      <c r="D14">
        <f t="shared" si="1"/>
        <v>8.3333333333333339</v>
      </c>
      <c r="E14">
        <f>B14*B4</f>
        <v>60</v>
      </c>
      <c r="F14">
        <f t="shared" si="0"/>
        <v>10</v>
      </c>
      <c r="G14">
        <f>F14/B4</f>
        <v>1</v>
      </c>
    </row>
    <row r="15" spans="1:7" ht="15" thickBot="1" x14ac:dyDescent="0.4">
      <c r="A15" s="7" t="s">
        <v>6</v>
      </c>
      <c r="B15" s="8">
        <v>8</v>
      </c>
      <c r="C15" s="8">
        <v>75</v>
      </c>
      <c r="D15" s="8">
        <f t="shared" si="1"/>
        <v>9.375</v>
      </c>
      <c r="E15" s="8">
        <f>B15*B4</f>
        <v>80</v>
      </c>
      <c r="F15" s="8">
        <f t="shared" si="0"/>
        <v>5</v>
      </c>
      <c r="G15" s="8">
        <f>F15/B4</f>
        <v>0.5</v>
      </c>
    </row>
    <row r="17" spans="1:5" ht="15" thickBot="1" x14ac:dyDescent="0.4">
      <c r="A17" s="22" t="s">
        <v>9</v>
      </c>
    </row>
    <row r="18" spans="1:5" ht="15" thickBot="1" x14ac:dyDescent="0.4">
      <c r="A18" s="13" t="s">
        <v>0</v>
      </c>
      <c r="B18" s="2" t="s">
        <v>10</v>
      </c>
      <c r="C18" s="2" t="s">
        <v>11</v>
      </c>
      <c r="D18" s="2" t="s">
        <v>12</v>
      </c>
      <c r="E18" s="20" t="s">
        <v>14</v>
      </c>
    </row>
    <row r="19" spans="1:5" x14ac:dyDescent="0.35">
      <c r="A19" s="14" t="s">
        <v>4</v>
      </c>
      <c r="B19" s="12">
        <v>2500</v>
      </c>
      <c r="C19" s="12">
        <v>20</v>
      </c>
      <c r="D19" s="12">
        <v>50</v>
      </c>
      <c r="E19" s="21">
        <v>15</v>
      </c>
    </row>
    <row r="20" spans="1:5" x14ac:dyDescent="0.35">
      <c r="A20" s="15" t="s">
        <v>5</v>
      </c>
      <c r="B20">
        <v>2500</v>
      </c>
      <c r="C20">
        <v>50</v>
      </c>
      <c r="D20">
        <v>100</v>
      </c>
      <c r="E20">
        <v>1</v>
      </c>
    </row>
    <row r="21" spans="1:5" x14ac:dyDescent="0.35">
      <c r="A21" s="15" t="s">
        <v>6</v>
      </c>
      <c r="B21">
        <v>2500</v>
      </c>
      <c r="C21">
        <v>75</v>
      </c>
      <c r="D21">
        <v>200</v>
      </c>
      <c r="E21">
        <v>1</v>
      </c>
    </row>
    <row r="22" spans="1:5" x14ac:dyDescent="0.35">
      <c r="A22" s="16" t="s">
        <v>13</v>
      </c>
      <c r="B22" s="11">
        <f>SUM(B19:B21)</f>
        <v>7500</v>
      </c>
      <c r="C22" s="11">
        <f>SUM(C19:C21)</f>
        <v>145</v>
      </c>
      <c r="D22" s="11">
        <f>SUM(D19:D21)</f>
        <v>350</v>
      </c>
      <c r="E22" s="11">
        <f>SUM(E19:E21)</f>
        <v>17</v>
      </c>
    </row>
    <row r="23" spans="1:5" x14ac:dyDescent="0.35">
      <c r="A23" s="17" t="s">
        <v>7</v>
      </c>
      <c r="B23">
        <v>2500</v>
      </c>
      <c r="C23">
        <v>50</v>
      </c>
      <c r="D23">
        <v>20</v>
      </c>
      <c r="E23">
        <v>15</v>
      </c>
    </row>
    <row r="24" spans="1:5" x14ac:dyDescent="0.35">
      <c r="A24" s="15" t="s">
        <v>5</v>
      </c>
      <c r="B24">
        <v>2500</v>
      </c>
      <c r="C24">
        <v>100</v>
      </c>
      <c r="D24">
        <v>30</v>
      </c>
      <c r="E24">
        <v>1</v>
      </c>
    </row>
    <row r="25" spans="1:5" x14ac:dyDescent="0.35">
      <c r="A25" s="15" t="s">
        <v>6</v>
      </c>
      <c r="B25">
        <v>2500</v>
      </c>
      <c r="C25">
        <v>100</v>
      </c>
      <c r="D25">
        <v>50</v>
      </c>
      <c r="E25">
        <v>1</v>
      </c>
    </row>
    <row r="26" spans="1:5" x14ac:dyDescent="0.35">
      <c r="A26" s="16" t="s">
        <v>13</v>
      </c>
      <c r="B26" s="11">
        <f>SUM(B23:B25)</f>
        <v>7500</v>
      </c>
      <c r="C26" s="11">
        <f>SUM(C23:C25)</f>
        <v>250</v>
      </c>
      <c r="D26" s="11">
        <f>SUM(D23:D25)</f>
        <v>100</v>
      </c>
      <c r="E26" s="11">
        <f>SUM(E23:E25)</f>
        <v>17</v>
      </c>
    </row>
    <row r="27" spans="1:5" x14ac:dyDescent="0.35">
      <c r="A27" s="17" t="s">
        <v>8</v>
      </c>
      <c r="B27">
        <v>2500</v>
      </c>
      <c r="C27">
        <v>20</v>
      </c>
      <c r="D27">
        <v>50</v>
      </c>
      <c r="E27">
        <v>15</v>
      </c>
    </row>
    <row r="28" spans="1:5" x14ac:dyDescent="0.35">
      <c r="A28" s="15" t="s">
        <v>5</v>
      </c>
      <c r="B28">
        <v>2500</v>
      </c>
      <c r="C28">
        <v>30</v>
      </c>
      <c r="D28">
        <v>100</v>
      </c>
      <c r="E28">
        <v>1</v>
      </c>
    </row>
    <row r="29" spans="1:5" x14ac:dyDescent="0.35">
      <c r="A29" s="15" t="s">
        <v>6</v>
      </c>
      <c r="B29">
        <v>2500</v>
      </c>
      <c r="C29">
        <v>50</v>
      </c>
      <c r="D29">
        <v>100</v>
      </c>
      <c r="E29">
        <v>1</v>
      </c>
    </row>
    <row r="30" spans="1:5" ht="15" thickBot="1" x14ac:dyDescent="0.4">
      <c r="A30" s="18" t="s">
        <v>13</v>
      </c>
      <c r="B30" s="19">
        <f>SUM(B27:B29)</f>
        <v>7500</v>
      </c>
      <c r="C30" s="19">
        <f>SUM(C27:C29)</f>
        <v>100</v>
      </c>
      <c r="D30" s="19">
        <f>SUM(D27:D29)</f>
        <v>250</v>
      </c>
      <c r="E30" s="19">
        <f>SUM(E27:E29)</f>
        <v>17</v>
      </c>
    </row>
    <row r="31" spans="1:5" x14ac:dyDescent="0.35">
      <c r="A31" s="24" t="s">
        <v>19</v>
      </c>
      <c r="B31" s="11">
        <f>B22+B26+B30</f>
        <v>22500</v>
      </c>
      <c r="C31" s="11">
        <f>C22+C26+C30</f>
        <v>495</v>
      </c>
      <c r="D31" s="11">
        <f>D22+D26+D30</f>
        <v>700</v>
      </c>
      <c r="E31" s="11"/>
    </row>
    <row r="33" spans="1:7" ht="15" thickBot="1" x14ac:dyDescent="0.4">
      <c r="A33" s="22" t="s">
        <v>20</v>
      </c>
      <c r="C33" s="8"/>
      <c r="D33" s="8"/>
      <c r="E33" s="8"/>
      <c r="F33" s="8"/>
      <c r="G33" s="8"/>
    </row>
    <row r="34" spans="1:7" ht="15" thickBot="1" x14ac:dyDescent="0.4">
      <c r="A34" s="23" t="s">
        <v>0</v>
      </c>
      <c r="B34" s="2" t="s">
        <v>14</v>
      </c>
      <c r="C34" s="26" t="s">
        <v>1</v>
      </c>
      <c r="D34" s="26" t="s">
        <v>2</v>
      </c>
      <c r="E34" s="26" t="s">
        <v>16</v>
      </c>
      <c r="F34" s="26" t="s">
        <v>33</v>
      </c>
      <c r="G34" s="26" t="s">
        <v>26</v>
      </c>
    </row>
    <row r="35" spans="1:7" x14ac:dyDescent="0.35">
      <c r="A35" s="17" t="s">
        <v>4</v>
      </c>
      <c r="B35">
        <f>E19</f>
        <v>15</v>
      </c>
      <c r="C35">
        <f t="shared" ref="C35:D37" si="2">B7</f>
        <v>15</v>
      </c>
      <c r="D35">
        <f t="shared" si="2"/>
        <v>25</v>
      </c>
      <c r="E35" t="s">
        <v>15</v>
      </c>
      <c r="F35">
        <f>B19/10/G7</f>
        <v>20</v>
      </c>
      <c r="G35">
        <f>F35+B35</f>
        <v>35</v>
      </c>
    </row>
    <row r="36" spans="1:7" x14ac:dyDescent="0.35">
      <c r="A36" s="15" t="s">
        <v>5</v>
      </c>
      <c r="B36">
        <v>1</v>
      </c>
      <c r="C36">
        <f t="shared" si="2"/>
        <v>25</v>
      </c>
      <c r="D36">
        <f t="shared" si="2"/>
        <v>50</v>
      </c>
      <c r="E36" t="s">
        <v>15</v>
      </c>
      <c r="F36">
        <f t="shared" ref="F36" si="3">B20/10/G8</f>
        <v>12.5</v>
      </c>
      <c r="G36">
        <f>F36+B36</f>
        <v>13.5</v>
      </c>
    </row>
    <row r="37" spans="1:7" x14ac:dyDescent="0.35">
      <c r="A37" s="15" t="s">
        <v>6</v>
      </c>
      <c r="B37">
        <v>1</v>
      </c>
      <c r="C37">
        <f t="shared" si="2"/>
        <v>45</v>
      </c>
      <c r="D37">
        <f t="shared" si="2"/>
        <v>75</v>
      </c>
      <c r="E37" t="s">
        <v>15</v>
      </c>
      <c r="F37">
        <f>B21/10/G9</f>
        <v>6.666666666666667</v>
      </c>
      <c r="G37">
        <f>F37+B37</f>
        <v>7.666666666666667</v>
      </c>
    </row>
    <row r="38" spans="1:7" x14ac:dyDescent="0.35">
      <c r="A38" s="16" t="s">
        <v>13</v>
      </c>
      <c r="B38" s="11">
        <f>SUM(B35:B37)</f>
        <v>17</v>
      </c>
      <c r="C38" s="11"/>
      <c r="D38" s="11"/>
      <c r="E38" s="11"/>
      <c r="F38" s="11">
        <f>B22/10/G9</f>
        <v>20</v>
      </c>
      <c r="G38" s="11">
        <f>F38+B38</f>
        <v>37</v>
      </c>
    </row>
    <row r="39" spans="1:7" x14ac:dyDescent="0.35">
      <c r="A39" s="17" t="s">
        <v>7</v>
      </c>
      <c r="B39">
        <f>E23</f>
        <v>15</v>
      </c>
      <c r="C39">
        <f t="shared" ref="C39:D41" si="4">B10</f>
        <v>4</v>
      </c>
      <c r="D39">
        <f t="shared" si="4"/>
        <v>25</v>
      </c>
      <c r="E39">
        <f>C23/G10</f>
        <v>33.333333333333336</v>
      </c>
      <c r="F39">
        <f>B23/10/G10</f>
        <v>166.66666666666666</v>
      </c>
      <c r="G39">
        <f t="shared" ref="G39:G46" si="5">E39+F39+B39</f>
        <v>215</v>
      </c>
    </row>
    <row r="40" spans="1:7" x14ac:dyDescent="0.35">
      <c r="A40" s="15" t="s">
        <v>5</v>
      </c>
      <c r="B40">
        <v>1</v>
      </c>
      <c r="C40">
        <f t="shared" si="4"/>
        <v>6</v>
      </c>
      <c r="D40">
        <f t="shared" si="4"/>
        <v>50</v>
      </c>
      <c r="E40">
        <f>C24/G11</f>
        <v>100</v>
      </c>
      <c r="F40">
        <f>B24/10/G11</f>
        <v>250</v>
      </c>
      <c r="G40">
        <f t="shared" si="5"/>
        <v>351</v>
      </c>
    </row>
    <row r="41" spans="1:7" x14ac:dyDescent="0.35">
      <c r="A41" s="15" t="s">
        <v>6</v>
      </c>
      <c r="B41">
        <v>1</v>
      </c>
      <c r="C41">
        <f t="shared" si="4"/>
        <v>8</v>
      </c>
      <c r="D41">
        <f t="shared" si="4"/>
        <v>75</v>
      </c>
      <c r="E41">
        <f>C25/G12</f>
        <v>200</v>
      </c>
      <c r="F41">
        <f>B25/10/G12</f>
        <v>500</v>
      </c>
      <c r="G41">
        <f t="shared" si="5"/>
        <v>701</v>
      </c>
    </row>
    <row r="42" spans="1:7" x14ac:dyDescent="0.35">
      <c r="A42" s="16" t="s">
        <v>13</v>
      </c>
      <c r="B42" s="11">
        <f>SUM(B39:B41)</f>
        <v>17</v>
      </c>
      <c r="C42" s="11">
        <v>8</v>
      </c>
      <c r="D42" s="11">
        <v>75</v>
      </c>
      <c r="E42" s="11">
        <f>C26/G12</f>
        <v>500</v>
      </c>
      <c r="F42" s="11">
        <f>B26/10/G12</f>
        <v>1500</v>
      </c>
      <c r="G42" s="11">
        <f t="shared" si="5"/>
        <v>2017</v>
      </c>
    </row>
    <row r="43" spans="1:7" x14ac:dyDescent="0.35">
      <c r="A43" s="17" t="s">
        <v>8</v>
      </c>
      <c r="B43">
        <f>E27</f>
        <v>15</v>
      </c>
      <c r="C43">
        <f t="shared" ref="C43:D45" si="6">B13</f>
        <v>4</v>
      </c>
      <c r="D43">
        <f t="shared" si="6"/>
        <v>25</v>
      </c>
      <c r="E43">
        <f>D27/G13</f>
        <v>33.333333333333336</v>
      </c>
      <c r="F43">
        <f>B27/10/G13</f>
        <v>166.66666666666666</v>
      </c>
      <c r="G43">
        <f t="shared" si="5"/>
        <v>215</v>
      </c>
    </row>
    <row r="44" spans="1:7" x14ac:dyDescent="0.35">
      <c r="A44" s="15" t="s">
        <v>5</v>
      </c>
      <c r="B44">
        <v>1</v>
      </c>
      <c r="C44">
        <f t="shared" si="6"/>
        <v>6</v>
      </c>
      <c r="D44">
        <f t="shared" si="6"/>
        <v>50</v>
      </c>
      <c r="E44">
        <f>D28/G14</f>
        <v>100</v>
      </c>
      <c r="F44">
        <f t="shared" ref="F44:F45" si="7">B28/10/G14</f>
        <v>250</v>
      </c>
      <c r="G44">
        <f t="shared" si="5"/>
        <v>351</v>
      </c>
    </row>
    <row r="45" spans="1:7" x14ac:dyDescent="0.35">
      <c r="A45" s="15" t="s">
        <v>6</v>
      </c>
      <c r="B45">
        <v>1</v>
      </c>
      <c r="C45">
        <f t="shared" si="6"/>
        <v>8</v>
      </c>
      <c r="D45">
        <f t="shared" si="6"/>
        <v>75</v>
      </c>
      <c r="E45">
        <f>D29/G15</f>
        <v>200</v>
      </c>
      <c r="F45">
        <f t="shared" si="7"/>
        <v>500</v>
      </c>
      <c r="G45">
        <f t="shared" si="5"/>
        <v>701</v>
      </c>
    </row>
    <row r="46" spans="1:7" ht="15" thickBot="1" x14ac:dyDescent="0.4">
      <c r="A46" s="18" t="s">
        <v>13</v>
      </c>
      <c r="B46" s="19">
        <f>SUM(B43:B45)</f>
        <v>17</v>
      </c>
      <c r="C46" s="19"/>
      <c r="D46" s="19"/>
      <c r="E46" s="19">
        <f>D30/G15</f>
        <v>500</v>
      </c>
      <c r="F46" s="19">
        <f>B30/10/G15</f>
        <v>1500</v>
      </c>
      <c r="G46" s="19">
        <f t="shared" si="5"/>
        <v>2017</v>
      </c>
    </row>
    <row r="48" spans="1:7" ht="15" thickBot="1" x14ac:dyDescent="0.4">
      <c r="A48" s="22" t="s">
        <v>21</v>
      </c>
      <c r="B48" s="8"/>
      <c r="C48" s="8"/>
      <c r="D48" s="8"/>
      <c r="E48" s="8"/>
      <c r="F48" s="8"/>
    </row>
    <row r="49" spans="1:6" ht="31.5" customHeight="1" thickBot="1" x14ac:dyDescent="0.4">
      <c r="A49" s="23" t="s">
        <v>22</v>
      </c>
      <c r="B49" s="28" t="s">
        <v>23</v>
      </c>
      <c r="C49" s="29" t="s">
        <v>28</v>
      </c>
      <c r="D49" s="29" t="s">
        <v>24</v>
      </c>
      <c r="E49" s="29" t="s">
        <v>25</v>
      </c>
      <c r="F49" s="29" t="s">
        <v>26</v>
      </c>
    </row>
    <row r="50" spans="1:6" x14ac:dyDescent="0.35">
      <c r="A50" t="s">
        <v>27</v>
      </c>
      <c r="B50">
        <f>B22</f>
        <v>7500</v>
      </c>
      <c r="C50">
        <v>0</v>
      </c>
      <c r="D50">
        <f>B50/10/C37+B38</f>
        <v>33.666666666666671</v>
      </c>
      <c r="F50">
        <f>D50+E50+E22</f>
        <v>50.666666666666671</v>
      </c>
    </row>
    <row r="51" spans="1:6" x14ac:dyDescent="0.35">
      <c r="A51" t="s">
        <v>11</v>
      </c>
      <c r="B51">
        <f>B26</f>
        <v>7500</v>
      </c>
      <c r="C51">
        <f>C31</f>
        <v>495</v>
      </c>
      <c r="D51">
        <f>B51/10/G12</f>
        <v>1500</v>
      </c>
      <c r="E51">
        <f>C51/G12</f>
        <v>990</v>
      </c>
      <c r="F51">
        <f>D51+E51+E26</f>
        <v>2507</v>
      </c>
    </row>
    <row r="52" spans="1:6" ht="15" thickBot="1" x14ac:dyDescent="0.4">
      <c r="A52" s="8" t="s">
        <v>12</v>
      </c>
      <c r="B52" s="8">
        <f>B30</f>
        <v>7500</v>
      </c>
      <c r="C52" s="8">
        <f>D31</f>
        <v>700</v>
      </c>
      <c r="D52" s="8">
        <f>B52/10/G15</f>
        <v>1500</v>
      </c>
      <c r="E52" s="8">
        <f>C52/G15</f>
        <v>1400</v>
      </c>
      <c r="F52" s="8">
        <f>D52+E52+E30</f>
        <v>2917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C0432-2B2D-42E2-8258-EBAE38FC5471}">
  <dimension ref="A1:N58"/>
  <sheetViews>
    <sheetView tabSelected="1" topLeftCell="A7" workbookViewId="0">
      <selection activeCell="E21" sqref="E21"/>
    </sheetView>
  </sheetViews>
  <sheetFormatPr defaultRowHeight="14.5" x14ac:dyDescent="0.35"/>
  <cols>
    <col min="1" max="1" width="16.6328125" bestFit="1" customWidth="1"/>
    <col min="2" max="2" width="10.08984375" bestFit="1" customWidth="1"/>
    <col min="3" max="3" width="10" customWidth="1"/>
    <col min="4" max="4" width="11.81640625" bestFit="1" customWidth="1"/>
    <col min="5" max="5" width="13.1796875" customWidth="1"/>
    <col min="6" max="6" width="12.453125" customWidth="1"/>
    <col min="7" max="7" width="17.54296875" customWidth="1"/>
    <col min="8" max="8" width="19.81640625" customWidth="1"/>
    <col min="9" max="9" width="18" customWidth="1"/>
  </cols>
  <sheetData>
    <row r="1" spans="1:14" x14ac:dyDescent="0.35">
      <c r="A1" s="22" t="s">
        <v>30</v>
      </c>
      <c r="B1" s="9" t="s">
        <v>10</v>
      </c>
      <c r="C1" s="9" t="s">
        <v>27</v>
      </c>
      <c r="D1" s="9" t="s">
        <v>12</v>
      </c>
      <c r="E1" s="9" t="s">
        <v>31</v>
      </c>
    </row>
    <row r="2" spans="1:14" x14ac:dyDescent="0.35">
      <c r="B2">
        <v>7000</v>
      </c>
      <c r="C2">
        <v>50</v>
      </c>
      <c r="D2">
        <v>100</v>
      </c>
      <c r="E2">
        <v>100</v>
      </c>
    </row>
    <row r="4" spans="1:14" x14ac:dyDescent="0.35">
      <c r="A4" s="9" t="s">
        <v>29</v>
      </c>
      <c r="B4" s="22">
        <v>10</v>
      </c>
    </row>
    <row r="5" spans="1:14" ht="15" thickBot="1" x14ac:dyDescent="0.4">
      <c r="G5" s="8"/>
      <c r="H5" s="8"/>
      <c r="I5" s="8"/>
    </row>
    <row r="6" spans="1:14" ht="15" thickBot="1" x14ac:dyDescent="0.4">
      <c r="A6" s="1" t="s">
        <v>0</v>
      </c>
      <c r="B6" s="2" t="s">
        <v>1</v>
      </c>
      <c r="C6" s="2" t="s">
        <v>2</v>
      </c>
      <c r="D6" s="2" t="s">
        <v>36</v>
      </c>
      <c r="E6" s="2" t="s">
        <v>3</v>
      </c>
      <c r="F6" s="2" t="s">
        <v>18</v>
      </c>
      <c r="G6" s="2" t="s">
        <v>17</v>
      </c>
      <c r="H6" s="27" t="s">
        <v>32</v>
      </c>
      <c r="I6" s="2" t="s">
        <v>34</v>
      </c>
    </row>
    <row r="7" spans="1:14" x14ac:dyDescent="0.35">
      <c r="A7" s="3" t="s">
        <v>4</v>
      </c>
      <c r="B7" s="4">
        <v>24</v>
      </c>
      <c r="C7" s="4">
        <v>20</v>
      </c>
      <c r="D7" s="4">
        <v>0</v>
      </c>
      <c r="E7" s="25">
        <f t="shared" ref="E7:E15" si="0">C7/B7</f>
        <v>0.83333333333333337</v>
      </c>
      <c r="F7" s="25">
        <f>B7*B4</f>
        <v>240</v>
      </c>
      <c r="G7" s="25">
        <f t="shared" ref="G7:G15" si="1">F7-C7</f>
        <v>220</v>
      </c>
      <c r="H7" s="11">
        <f>G7/B4</f>
        <v>22</v>
      </c>
      <c r="I7" s="11">
        <f>H7-D10-D13</f>
        <v>18</v>
      </c>
    </row>
    <row r="8" spans="1:14" x14ac:dyDescent="0.35">
      <c r="A8" s="5" t="s">
        <v>5</v>
      </c>
      <c r="B8">
        <v>40</v>
      </c>
      <c r="C8">
        <v>30</v>
      </c>
      <c r="D8">
        <v>0</v>
      </c>
      <c r="E8">
        <f t="shared" si="0"/>
        <v>0.75</v>
      </c>
      <c r="F8">
        <f>B8*B4</f>
        <v>400</v>
      </c>
      <c r="G8">
        <f t="shared" si="1"/>
        <v>370</v>
      </c>
      <c r="H8">
        <f>G8/B4</f>
        <v>37</v>
      </c>
      <c r="I8">
        <f>H8-D11-D14</f>
        <v>31</v>
      </c>
    </row>
    <row r="9" spans="1:14" x14ac:dyDescent="0.35">
      <c r="A9" s="5" t="s">
        <v>6</v>
      </c>
      <c r="B9">
        <v>57</v>
      </c>
      <c r="C9">
        <v>40</v>
      </c>
      <c r="D9">
        <v>0</v>
      </c>
      <c r="E9">
        <f t="shared" si="0"/>
        <v>0.70175438596491224</v>
      </c>
      <c r="F9">
        <f>B9*B4</f>
        <v>570</v>
      </c>
      <c r="G9">
        <f t="shared" si="1"/>
        <v>530</v>
      </c>
      <c r="H9">
        <f>G9/B4</f>
        <v>53</v>
      </c>
      <c r="I9">
        <f>H9-D12-D15</f>
        <v>45</v>
      </c>
    </row>
    <row r="10" spans="1:14" x14ac:dyDescent="0.35">
      <c r="A10" s="6" t="s">
        <v>7</v>
      </c>
      <c r="B10" s="10">
        <v>4</v>
      </c>
      <c r="C10" s="10">
        <v>20</v>
      </c>
      <c r="D10" s="10">
        <v>2</v>
      </c>
      <c r="E10" s="11">
        <f t="shared" si="0"/>
        <v>5</v>
      </c>
      <c r="F10" s="11">
        <f>B10*B4</f>
        <v>40</v>
      </c>
      <c r="G10" s="11">
        <f t="shared" si="1"/>
        <v>20</v>
      </c>
      <c r="H10" s="11">
        <f>G10/B4</f>
        <v>2</v>
      </c>
      <c r="I10" s="11">
        <f>H10+1</f>
        <v>3</v>
      </c>
    </row>
    <row r="11" spans="1:14" x14ac:dyDescent="0.35">
      <c r="A11" s="5" t="s">
        <v>5</v>
      </c>
      <c r="B11">
        <v>7</v>
      </c>
      <c r="C11">
        <v>30</v>
      </c>
      <c r="D11">
        <v>3</v>
      </c>
      <c r="E11">
        <f t="shared" si="0"/>
        <v>4.2857142857142856</v>
      </c>
      <c r="F11">
        <f>B11*B4</f>
        <v>70</v>
      </c>
      <c r="G11">
        <f t="shared" si="1"/>
        <v>40</v>
      </c>
      <c r="H11">
        <f>G11/B4</f>
        <v>4</v>
      </c>
      <c r="I11">
        <f>H11+2</f>
        <v>6</v>
      </c>
      <c r="N11">
        <v>10</v>
      </c>
    </row>
    <row r="12" spans="1:14" x14ac:dyDescent="0.35">
      <c r="A12" s="5" t="s">
        <v>6</v>
      </c>
      <c r="B12">
        <v>10</v>
      </c>
      <c r="C12">
        <v>40</v>
      </c>
      <c r="D12">
        <v>4</v>
      </c>
      <c r="E12">
        <f t="shared" si="0"/>
        <v>4</v>
      </c>
      <c r="F12">
        <f>B12*B4</f>
        <v>100</v>
      </c>
      <c r="G12">
        <f t="shared" si="1"/>
        <v>60</v>
      </c>
      <c r="H12">
        <f>G12/B4</f>
        <v>6</v>
      </c>
      <c r="I12">
        <f>H12+3</f>
        <v>9</v>
      </c>
    </row>
    <row r="13" spans="1:14" x14ac:dyDescent="0.35">
      <c r="A13" s="6" t="s">
        <v>8</v>
      </c>
      <c r="B13" s="10">
        <v>4</v>
      </c>
      <c r="C13" s="10">
        <v>20</v>
      </c>
      <c r="D13" s="10">
        <v>2</v>
      </c>
      <c r="E13" s="11">
        <f t="shared" si="0"/>
        <v>5</v>
      </c>
      <c r="F13" s="11">
        <f>B13*B4</f>
        <v>40</v>
      </c>
      <c r="G13" s="11">
        <f t="shared" si="1"/>
        <v>20</v>
      </c>
      <c r="H13" s="11">
        <f>G13/B4</f>
        <v>2</v>
      </c>
      <c r="I13" s="11">
        <f>H13+1</f>
        <v>3</v>
      </c>
    </row>
    <row r="14" spans="1:14" x14ac:dyDescent="0.35">
      <c r="A14" s="5" t="s">
        <v>5</v>
      </c>
      <c r="B14">
        <v>7</v>
      </c>
      <c r="C14">
        <v>30</v>
      </c>
      <c r="D14">
        <v>3</v>
      </c>
      <c r="E14">
        <f t="shared" si="0"/>
        <v>4.2857142857142856</v>
      </c>
      <c r="F14">
        <f>B14*B4</f>
        <v>70</v>
      </c>
      <c r="G14">
        <f t="shared" si="1"/>
        <v>40</v>
      </c>
      <c r="H14">
        <f>G14/B4</f>
        <v>4</v>
      </c>
      <c r="I14">
        <f>H14+2</f>
        <v>6</v>
      </c>
    </row>
    <row r="15" spans="1:14" ht="15" thickBot="1" x14ac:dyDescent="0.4">
      <c r="A15" s="7" t="s">
        <v>6</v>
      </c>
      <c r="B15" s="8">
        <v>10</v>
      </c>
      <c r="C15" s="8">
        <v>40</v>
      </c>
      <c r="D15" s="8">
        <v>4</v>
      </c>
      <c r="E15" s="8">
        <f t="shared" si="0"/>
        <v>4</v>
      </c>
      <c r="F15" s="8">
        <f>B15*B4</f>
        <v>100</v>
      </c>
      <c r="G15" s="8">
        <f t="shared" si="1"/>
        <v>60</v>
      </c>
      <c r="H15" s="8">
        <f>G15/B4</f>
        <v>6</v>
      </c>
      <c r="I15" s="8">
        <f t="shared" ref="I15" si="2">H15+3</f>
        <v>9</v>
      </c>
    </row>
    <row r="17" spans="1:6" ht="15" thickBot="1" x14ac:dyDescent="0.4">
      <c r="A17" s="22" t="s">
        <v>9</v>
      </c>
    </row>
    <row r="18" spans="1:6" ht="15" thickBot="1" x14ac:dyDescent="0.4">
      <c r="A18" s="13" t="s">
        <v>0</v>
      </c>
      <c r="B18" s="2" t="s">
        <v>10</v>
      </c>
      <c r="C18" s="2" t="s">
        <v>11</v>
      </c>
      <c r="D18" s="2" t="s">
        <v>12</v>
      </c>
      <c r="E18" s="2" t="s">
        <v>27</v>
      </c>
      <c r="F18" s="2" t="s">
        <v>14</v>
      </c>
    </row>
    <row r="19" spans="1:6" x14ac:dyDescent="0.35">
      <c r="A19" s="14" t="s">
        <v>4</v>
      </c>
      <c r="B19" s="12">
        <v>1250</v>
      </c>
      <c r="C19" s="12">
        <v>10</v>
      </c>
      <c r="D19" s="12">
        <v>10</v>
      </c>
      <c r="E19">
        <v>20</v>
      </c>
      <c r="F19" s="30">
        <v>8</v>
      </c>
    </row>
    <row r="20" spans="1:6" x14ac:dyDescent="0.35">
      <c r="A20" s="15" t="s">
        <v>5</v>
      </c>
      <c r="B20">
        <v>2500</v>
      </c>
      <c r="C20">
        <v>10</v>
      </c>
      <c r="D20">
        <v>10</v>
      </c>
      <c r="E20">
        <v>25</v>
      </c>
      <c r="F20">
        <v>4</v>
      </c>
    </row>
    <row r="21" spans="1:6" x14ac:dyDescent="0.35">
      <c r="A21" s="15" t="s">
        <v>6</v>
      </c>
      <c r="B21">
        <v>2500</v>
      </c>
      <c r="C21">
        <v>10</v>
      </c>
      <c r="D21">
        <v>10</v>
      </c>
      <c r="E21">
        <v>30</v>
      </c>
      <c r="F21">
        <v>4</v>
      </c>
    </row>
    <row r="22" spans="1:6" x14ac:dyDescent="0.35">
      <c r="A22" s="16" t="s">
        <v>13</v>
      </c>
      <c r="B22" s="11">
        <f>SUM(B19:B21)</f>
        <v>6250</v>
      </c>
      <c r="C22" s="11">
        <f>SUM(C19:C21)</f>
        <v>30</v>
      </c>
      <c r="D22" s="11">
        <f>SUM(D19:D21)</f>
        <v>30</v>
      </c>
      <c r="E22" s="11">
        <f>SUM(E19:E21)</f>
        <v>75</v>
      </c>
      <c r="F22" s="11">
        <f>SUM(F19:F21)</f>
        <v>16</v>
      </c>
    </row>
    <row r="23" spans="1:6" x14ac:dyDescent="0.35">
      <c r="A23" s="17" t="s">
        <v>7</v>
      </c>
      <c r="B23">
        <v>1000</v>
      </c>
      <c r="C23">
        <v>20</v>
      </c>
      <c r="D23">
        <v>10</v>
      </c>
      <c r="E23">
        <v>30</v>
      </c>
      <c r="F23">
        <v>8</v>
      </c>
    </row>
    <row r="24" spans="1:6" x14ac:dyDescent="0.35">
      <c r="A24" s="15" t="s">
        <v>5</v>
      </c>
      <c r="B24">
        <v>500</v>
      </c>
      <c r="C24">
        <v>25</v>
      </c>
      <c r="D24">
        <v>15</v>
      </c>
      <c r="E24">
        <v>30</v>
      </c>
      <c r="F24">
        <v>4</v>
      </c>
    </row>
    <row r="25" spans="1:6" x14ac:dyDescent="0.35">
      <c r="A25" s="15" t="s">
        <v>6</v>
      </c>
      <c r="B25">
        <v>500</v>
      </c>
      <c r="C25">
        <v>30</v>
      </c>
      <c r="D25">
        <v>20</v>
      </c>
      <c r="E25">
        <v>30</v>
      </c>
      <c r="F25">
        <v>4</v>
      </c>
    </row>
    <row r="26" spans="1:6" x14ac:dyDescent="0.35">
      <c r="A26" s="16" t="s">
        <v>13</v>
      </c>
      <c r="B26" s="11">
        <f>SUM(B23:B25)</f>
        <v>2000</v>
      </c>
      <c r="C26" s="11">
        <f>SUM(C23:C25)</f>
        <v>75</v>
      </c>
      <c r="D26" s="11">
        <f>SUM(D23:D25)</f>
        <v>45</v>
      </c>
      <c r="E26" s="11">
        <f>SUM(E23:E25)</f>
        <v>90</v>
      </c>
      <c r="F26" s="11">
        <f>SUM(F23:F25)</f>
        <v>16</v>
      </c>
    </row>
    <row r="27" spans="1:6" x14ac:dyDescent="0.35">
      <c r="A27" s="17" t="s">
        <v>8</v>
      </c>
      <c r="B27">
        <v>1000</v>
      </c>
      <c r="C27">
        <v>10</v>
      </c>
      <c r="D27">
        <v>20</v>
      </c>
      <c r="E27">
        <v>30</v>
      </c>
      <c r="F27">
        <v>8</v>
      </c>
    </row>
    <row r="28" spans="1:6" x14ac:dyDescent="0.35">
      <c r="A28" s="15" t="s">
        <v>5</v>
      </c>
      <c r="B28">
        <v>500</v>
      </c>
      <c r="C28">
        <v>15</v>
      </c>
      <c r="D28">
        <v>25</v>
      </c>
      <c r="E28">
        <v>30</v>
      </c>
      <c r="F28">
        <v>4</v>
      </c>
    </row>
    <row r="29" spans="1:6" x14ac:dyDescent="0.35">
      <c r="A29" s="15" t="s">
        <v>6</v>
      </c>
      <c r="B29">
        <v>500</v>
      </c>
      <c r="C29">
        <v>20</v>
      </c>
      <c r="D29">
        <v>30</v>
      </c>
      <c r="E29">
        <v>30</v>
      </c>
      <c r="F29">
        <v>4</v>
      </c>
    </row>
    <row r="30" spans="1:6" ht="15" thickBot="1" x14ac:dyDescent="0.4">
      <c r="A30" s="18" t="s">
        <v>13</v>
      </c>
      <c r="B30" s="19">
        <f>SUM(B27:B29)</f>
        <v>2000</v>
      </c>
      <c r="C30" s="19">
        <f>SUM(C27:C29)</f>
        <v>45</v>
      </c>
      <c r="D30" s="19">
        <f>SUM(D27:D29)</f>
        <v>75</v>
      </c>
      <c r="E30" s="19">
        <f>SUM(E27:E29)</f>
        <v>90</v>
      </c>
      <c r="F30" s="19">
        <f>SUM(F27:F29)</f>
        <v>16</v>
      </c>
    </row>
    <row r="31" spans="1:6" x14ac:dyDescent="0.35">
      <c r="A31" s="24" t="s">
        <v>19</v>
      </c>
      <c r="B31" s="11">
        <f>B22+B26+B30</f>
        <v>10250</v>
      </c>
      <c r="C31" s="11">
        <f>C22+C26+C30</f>
        <v>150</v>
      </c>
      <c r="D31" s="11">
        <f>D22+D26+D30</f>
        <v>150</v>
      </c>
      <c r="E31" s="11">
        <f>E22+E26+E30</f>
        <v>255</v>
      </c>
      <c r="F31" s="11"/>
    </row>
    <row r="33" spans="1:7" ht="15" thickBot="1" x14ac:dyDescent="0.4">
      <c r="A33" s="22" t="s">
        <v>20</v>
      </c>
      <c r="C33" s="8"/>
      <c r="D33" s="8"/>
      <c r="E33" s="8"/>
      <c r="F33" s="8"/>
      <c r="G33" s="8"/>
    </row>
    <row r="34" spans="1:7" ht="15" thickBot="1" x14ac:dyDescent="0.4">
      <c r="A34" s="23" t="s">
        <v>0</v>
      </c>
      <c r="B34" s="2" t="s">
        <v>14</v>
      </c>
      <c r="C34" s="26" t="s">
        <v>1</v>
      </c>
      <c r="D34" s="26" t="s">
        <v>2</v>
      </c>
      <c r="E34" s="26" t="s">
        <v>16</v>
      </c>
      <c r="F34" s="26" t="s">
        <v>33</v>
      </c>
      <c r="G34" s="26" t="s">
        <v>26</v>
      </c>
    </row>
    <row r="35" spans="1:7" x14ac:dyDescent="0.35">
      <c r="A35" s="17" t="s">
        <v>4</v>
      </c>
      <c r="B35">
        <f>F19</f>
        <v>8</v>
      </c>
      <c r="C35">
        <f t="shared" ref="C35:D37" si="3">B7</f>
        <v>24</v>
      </c>
      <c r="D35">
        <f t="shared" si="3"/>
        <v>20</v>
      </c>
      <c r="E35">
        <f>E19/H7</f>
        <v>0.90909090909090906</v>
      </c>
      <c r="F35">
        <f>B19/10/H7</f>
        <v>5.6818181818181817</v>
      </c>
      <c r="G35">
        <f>F35+B35</f>
        <v>13.681818181818182</v>
      </c>
    </row>
    <row r="36" spans="1:7" x14ac:dyDescent="0.35">
      <c r="A36" s="15" t="s">
        <v>5</v>
      </c>
      <c r="B36">
        <v>1</v>
      </c>
      <c r="C36">
        <f t="shared" si="3"/>
        <v>40</v>
      </c>
      <c r="D36">
        <f t="shared" si="3"/>
        <v>30</v>
      </c>
      <c r="E36">
        <f>E20/H8</f>
        <v>0.67567567567567566</v>
      </c>
      <c r="F36">
        <f>B20/10/H8</f>
        <v>6.756756756756757</v>
      </c>
      <c r="G36">
        <f>F36+B36</f>
        <v>7.756756756756757</v>
      </c>
    </row>
    <row r="37" spans="1:7" x14ac:dyDescent="0.35">
      <c r="A37" s="15" t="s">
        <v>6</v>
      </c>
      <c r="B37">
        <v>1</v>
      </c>
      <c r="C37">
        <f t="shared" si="3"/>
        <v>57</v>
      </c>
      <c r="D37">
        <f t="shared" si="3"/>
        <v>40</v>
      </c>
      <c r="E37">
        <f>E21/H9</f>
        <v>0.56603773584905659</v>
      </c>
      <c r="F37">
        <f>B21/10/H9</f>
        <v>4.716981132075472</v>
      </c>
      <c r="G37">
        <f>F37+B37</f>
        <v>5.716981132075472</v>
      </c>
    </row>
    <row r="38" spans="1:7" x14ac:dyDescent="0.35">
      <c r="A38" s="16" t="s">
        <v>13</v>
      </c>
      <c r="B38" s="11">
        <f>SUM(B35:B37)</f>
        <v>10</v>
      </c>
      <c r="C38" s="11"/>
      <c r="D38" s="11"/>
      <c r="E38" s="11"/>
      <c r="F38" s="11">
        <f>B22/10/H9</f>
        <v>11.79245283018868</v>
      </c>
      <c r="G38" s="11">
        <f>F38+B38</f>
        <v>21.79245283018868</v>
      </c>
    </row>
    <row r="39" spans="1:7" x14ac:dyDescent="0.35">
      <c r="A39" s="17" t="s">
        <v>7</v>
      </c>
      <c r="B39">
        <f>F23</f>
        <v>8</v>
      </c>
      <c r="C39">
        <f t="shared" ref="C39:D41" si="4">B10</f>
        <v>4</v>
      </c>
      <c r="D39">
        <f t="shared" si="4"/>
        <v>20</v>
      </c>
      <c r="E39">
        <f>C23/H10</f>
        <v>10</v>
      </c>
      <c r="F39">
        <f>B23/10/H10</f>
        <v>50</v>
      </c>
      <c r="G39">
        <f t="shared" ref="G39:G46" si="5">E39+F39+B39</f>
        <v>68</v>
      </c>
    </row>
    <row r="40" spans="1:7" x14ac:dyDescent="0.35">
      <c r="A40" s="15" t="s">
        <v>5</v>
      </c>
      <c r="B40">
        <v>1</v>
      </c>
      <c r="C40">
        <f t="shared" si="4"/>
        <v>7</v>
      </c>
      <c r="D40">
        <f t="shared" si="4"/>
        <v>30</v>
      </c>
      <c r="E40">
        <f>C24/H11</f>
        <v>6.25</v>
      </c>
      <c r="F40">
        <f>B24/10/H11</f>
        <v>12.5</v>
      </c>
      <c r="G40">
        <f t="shared" si="5"/>
        <v>19.75</v>
      </c>
    </row>
    <row r="41" spans="1:7" x14ac:dyDescent="0.35">
      <c r="A41" s="15" t="s">
        <v>6</v>
      </c>
      <c r="B41">
        <v>1</v>
      </c>
      <c r="C41">
        <f t="shared" si="4"/>
        <v>10</v>
      </c>
      <c r="D41">
        <f t="shared" si="4"/>
        <v>40</v>
      </c>
      <c r="E41">
        <f>C25/H12</f>
        <v>5</v>
      </c>
      <c r="F41">
        <f>B25/10/H12</f>
        <v>8.3333333333333339</v>
      </c>
      <c r="G41">
        <f t="shared" si="5"/>
        <v>14.333333333333334</v>
      </c>
    </row>
    <row r="42" spans="1:7" x14ac:dyDescent="0.35">
      <c r="A42" s="16" t="s">
        <v>13</v>
      </c>
      <c r="B42" s="11">
        <f>SUM(B39:B41)</f>
        <v>10</v>
      </c>
      <c r="C42" s="11"/>
      <c r="D42" s="11"/>
      <c r="E42" s="11">
        <f>C26/H12</f>
        <v>12.5</v>
      </c>
      <c r="F42" s="11">
        <f>B26/10/H12</f>
        <v>33.333333333333336</v>
      </c>
      <c r="G42" s="11">
        <f t="shared" si="5"/>
        <v>55.833333333333336</v>
      </c>
    </row>
    <row r="43" spans="1:7" x14ac:dyDescent="0.35">
      <c r="A43" s="17" t="s">
        <v>8</v>
      </c>
      <c r="B43">
        <f>F27</f>
        <v>8</v>
      </c>
      <c r="C43">
        <f t="shared" ref="C43:D45" si="6">B13</f>
        <v>4</v>
      </c>
      <c r="D43">
        <f t="shared" si="6"/>
        <v>20</v>
      </c>
      <c r="E43">
        <f>D27/H13</f>
        <v>10</v>
      </c>
      <c r="F43">
        <f>B27/10/H13</f>
        <v>50</v>
      </c>
      <c r="G43">
        <f t="shared" si="5"/>
        <v>68</v>
      </c>
    </row>
    <row r="44" spans="1:7" x14ac:dyDescent="0.35">
      <c r="A44" s="15" t="s">
        <v>5</v>
      </c>
      <c r="B44">
        <v>1</v>
      </c>
      <c r="C44">
        <f t="shared" si="6"/>
        <v>7</v>
      </c>
      <c r="D44">
        <f t="shared" si="6"/>
        <v>30</v>
      </c>
      <c r="E44">
        <f>D28/H14</f>
        <v>6.25</v>
      </c>
      <c r="F44">
        <f>B28/10/H14</f>
        <v>12.5</v>
      </c>
      <c r="G44">
        <f t="shared" si="5"/>
        <v>19.75</v>
      </c>
    </row>
    <row r="45" spans="1:7" x14ac:dyDescent="0.35">
      <c r="A45" s="15" t="s">
        <v>6</v>
      </c>
      <c r="B45">
        <v>1</v>
      </c>
      <c r="C45">
        <f t="shared" si="6"/>
        <v>10</v>
      </c>
      <c r="D45">
        <f t="shared" si="6"/>
        <v>40</v>
      </c>
      <c r="E45">
        <f>D29/H15</f>
        <v>5</v>
      </c>
      <c r="F45">
        <f>B29/10/H15</f>
        <v>8.3333333333333339</v>
      </c>
      <c r="G45">
        <f t="shared" si="5"/>
        <v>14.333333333333334</v>
      </c>
    </row>
    <row r="46" spans="1:7" ht="15" thickBot="1" x14ac:dyDescent="0.4">
      <c r="A46" s="18" t="s">
        <v>13</v>
      </c>
      <c r="B46" s="19">
        <f>SUM(B43:B45)</f>
        <v>10</v>
      </c>
      <c r="C46" s="19"/>
      <c r="D46" s="19"/>
      <c r="E46" s="19">
        <f>D30/H15</f>
        <v>12.5</v>
      </c>
      <c r="F46" s="19">
        <f>B30/10/H15</f>
        <v>33.333333333333336</v>
      </c>
      <c r="G46" s="19">
        <f t="shared" si="5"/>
        <v>55.833333333333336</v>
      </c>
    </row>
    <row r="48" spans="1:7" ht="15" thickBot="1" x14ac:dyDescent="0.4">
      <c r="A48" s="22" t="s">
        <v>21</v>
      </c>
      <c r="B48" s="8"/>
      <c r="C48" s="8"/>
      <c r="D48" s="8"/>
      <c r="E48" s="8"/>
      <c r="F48" s="8"/>
    </row>
    <row r="49" spans="1:6" ht="31.5" customHeight="1" thickBot="1" x14ac:dyDescent="0.4">
      <c r="A49" s="23" t="s">
        <v>22</v>
      </c>
      <c r="B49" s="28" t="s">
        <v>23</v>
      </c>
      <c r="C49" s="29" t="s">
        <v>28</v>
      </c>
      <c r="D49" s="29" t="s">
        <v>24</v>
      </c>
      <c r="E49" s="29" t="s">
        <v>25</v>
      </c>
      <c r="F49" s="29" t="s">
        <v>26</v>
      </c>
    </row>
    <row r="50" spans="1:6" x14ac:dyDescent="0.35">
      <c r="A50" t="s">
        <v>27</v>
      </c>
      <c r="B50">
        <f>$B$22</f>
        <v>6250</v>
      </c>
      <c r="C50">
        <f>$E$31</f>
        <v>255</v>
      </c>
      <c r="D50">
        <f>B50/10/$H$9+$B$38</f>
        <v>21.79245283018868</v>
      </c>
      <c r="E50">
        <f>C50/$H$9</f>
        <v>4.8113207547169807</v>
      </c>
      <c r="F50">
        <f>D50+E50+$F$22</f>
        <v>42.60377358490566</v>
      </c>
    </row>
    <row r="51" spans="1:6" x14ac:dyDescent="0.35">
      <c r="A51" t="s">
        <v>11</v>
      </c>
      <c r="B51">
        <f>$B$26</f>
        <v>2000</v>
      </c>
      <c r="C51">
        <f>$C$31</f>
        <v>150</v>
      </c>
      <c r="D51">
        <f>B51/10/$H$12</f>
        <v>33.333333333333336</v>
      </c>
      <c r="E51">
        <f>C51/$H$12</f>
        <v>25</v>
      </c>
      <c r="F51">
        <f>D51+E51+$F$26</f>
        <v>74.333333333333343</v>
      </c>
    </row>
    <row r="52" spans="1:6" ht="15" thickBot="1" x14ac:dyDescent="0.4">
      <c r="A52" s="8" t="s">
        <v>12</v>
      </c>
      <c r="B52" s="8">
        <f>$B$30</f>
        <v>2000</v>
      </c>
      <c r="C52" s="8">
        <f>$D$31</f>
        <v>150</v>
      </c>
      <c r="D52" s="8">
        <f>B52/10/$H$15</f>
        <v>33.333333333333336</v>
      </c>
      <c r="E52" s="8">
        <f>C52/$H$15</f>
        <v>25</v>
      </c>
      <c r="F52" s="8">
        <f>D52+E52+$F$30</f>
        <v>74.333333333333343</v>
      </c>
    </row>
    <row r="54" spans="1:6" ht="15" thickBot="1" x14ac:dyDescent="0.4">
      <c r="A54" s="22" t="s">
        <v>35</v>
      </c>
      <c r="B54" s="8"/>
      <c r="C54" s="8"/>
      <c r="D54" s="8"/>
      <c r="E54" s="8"/>
      <c r="F54" s="8"/>
    </row>
    <row r="55" spans="1:6" ht="29.5" thickBot="1" x14ac:dyDescent="0.4">
      <c r="A55" s="23" t="s">
        <v>22</v>
      </c>
      <c r="B55" s="28" t="s">
        <v>23</v>
      </c>
      <c r="C55" s="29" t="s">
        <v>28</v>
      </c>
      <c r="D55" s="29" t="s">
        <v>24</v>
      </c>
      <c r="E55" s="29" t="s">
        <v>25</v>
      </c>
      <c r="F55" s="29" t="s">
        <v>26</v>
      </c>
    </row>
    <row r="56" spans="1:6" x14ac:dyDescent="0.35">
      <c r="A56" t="s">
        <v>27</v>
      </c>
      <c r="B56">
        <f>$B$22</f>
        <v>6250</v>
      </c>
      <c r="C56">
        <f>$E$31</f>
        <v>255</v>
      </c>
      <c r="D56">
        <f>B56/10/$I$9+$B$38</f>
        <v>23.888888888888889</v>
      </c>
      <c r="E56">
        <f>C56/$I$9</f>
        <v>5.666666666666667</v>
      </c>
      <c r="F56">
        <f>D56+E56+$F$22</f>
        <v>45.555555555555557</v>
      </c>
    </row>
    <row r="57" spans="1:6" x14ac:dyDescent="0.35">
      <c r="A57" t="s">
        <v>11</v>
      </c>
      <c r="B57">
        <f>$B$26</f>
        <v>2000</v>
      </c>
      <c r="C57">
        <f>$C$31</f>
        <v>150</v>
      </c>
      <c r="D57">
        <f>B57/10/I12</f>
        <v>22.222222222222221</v>
      </c>
      <c r="E57">
        <f>C57/I12</f>
        <v>16.666666666666668</v>
      </c>
      <c r="F57">
        <f>D57+E57+$F$26</f>
        <v>54.888888888888886</v>
      </c>
    </row>
    <row r="58" spans="1:6" ht="15" thickBot="1" x14ac:dyDescent="0.4">
      <c r="A58" s="8" t="s">
        <v>12</v>
      </c>
      <c r="B58" s="8">
        <f>$B$30</f>
        <v>2000</v>
      </c>
      <c r="C58" s="8">
        <f>$D$31</f>
        <v>150</v>
      </c>
      <c r="D58" s="8">
        <f>B58/10/I15</f>
        <v>22.222222222222221</v>
      </c>
      <c r="E58" s="8">
        <f>C58/I15</f>
        <v>16.666666666666668</v>
      </c>
      <c r="F58" s="8">
        <f>D58+E58+$F$30</f>
        <v>54.888888888888886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2BAAAB-0A7E-4F8A-B936-6563F9343FC5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7753B-2849-49B2-9653-01386514835C}">
  <dimension ref="A1:F5"/>
  <sheetViews>
    <sheetView workbookViewId="0">
      <selection activeCell="E5" sqref="E5"/>
    </sheetView>
  </sheetViews>
  <sheetFormatPr defaultRowHeight="14.5" x14ac:dyDescent="0.35"/>
  <cols>
    <col min="1" max="1" width="16.6328125" bestFit="1" customWidth="1"/>
  </cols>
  <sheetData>
    <row r="1" spans="1:6" ht="15" thickBot="1" x14ac:dyDescent="0.4">
      <c r="A1" s="22" t="s">
        <v>9</v>
      </c>
    </row>
    <row r="2" spans="1:6" ht="15" thickBot="1" x14ac:dyDescent="0.4">
      <c r="A2" s="13" t="s">
        <v>0</v>
      </c>
      <c r="B2" s="2" t="s">
        <v>10</v>
      </c>
      <c r="C2" s="2" t="s">
        <v>11</v>
      </c>
      <c r="D2" s="2" t="s">
        <v>12</v>
      </c>
      <c r="E2" s="2" t="s">
        <v>27</v>
      </c>
      <c r="F2" s="2" t="s">
        <v>14</v>
      </c>
    </row>
    <row r="3" spans="1:6" x14ac:dyDescent="0.35">
      <c r="A3" s="14" t="s">
        <v>37</v>
      </c>
      <c r="B3" s="12">
        <v>1000</v>
      </c>
      <c r="C3" s="12">
        <v>40</v>
      </c>
      <c r="D3" s="12">
        <v>40</v>
      </c>
      <c r="E3">
        <v>20</v>
      </c>
      <c r="F3" s="30">
        <v>8</v>
      </c>
    </row>
    <row r="4" spans="1:6" x14ac:dyDescent="0.35">
      <c r="A4" s="17" t="s">
        <v>38</v>
      </c>
      <c r="B4">
        <v>1000</v>
      </c>
      <c r="C4">
        <v>60</v>
      </c>
      <c r="D4">
        <v>60</v>
      </c>
      <c r="E4">
        <v>20</v>
      </c>
      <c r="F4">
        <v>8</v>
      </c>
    </row>
    <row r="5" spans="1:6" ht="15" thickBot="1" x14ac:dyDescent="0.4">
      <c r="A5" s="31" t="s">
        <v>39</v>
      </c>
      <c r="B5" s="8">
        <v>1000</v>
      </c>
      <c r="C5" s="8">
        <v>20</v>
      </c>
      <c r="D5" s="8">
        <v>60</v>
      </c>
      <c r="E5" s="8">
        <v>20</v>
      </c>
      <c r="F5" s="8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Base</vt:lpstr>
      <vt:lpstr>Adjusted</vt:lpstr>
      <vt:lpstr>Specialized</vt:lpstr>
      <vt:lpstr>Houses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</dc:creator>
  <cp:lastModifiedBy>Justin</cp:lastModifiedBy>
  <dcterms:created xsi:type="dcterms:W3CDTF">2022-11-02T00:52:09Z</dcterms:created>
  <dcterms:modified xsi:type="dcterms:W3CDTF">2022-11-20T06:23:41Z</dcterms:modified>
</cp:coreProperties>
</file>