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EBA4D9E0-C552-44C1-9AF1-EDC052834D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story-start" sheetId="3" r:id="rId1"/>
    <sheet name="history-finish" sheetId="4" r:id="rId2"/>
    <sheet name="roster-start" sheetId="5" r:id="rId3"/>
    <sheet name="roster-finish" sheetId="7" r:id="rId4"/>
    <sheet name="attendance" sheetId="6" r:id="rId5"/>
    <sheet name="tickets" sheetId="10" r:id="rId6"/>
    <sheet name="all_star" sheetId="8" r:id="rId7"/>
  </sheets>
  <definedNames>
    <definedName name="_xlnm._FilterDatabase" localSheetId="6" hidden="1">all_star!$A$1:$B$8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2" i="3"/>
  <c r="H3" i="3"/>
  <c r="H4" i="3"/>
  <c r="H5" i="3"/>
  <c r="H6" i="3"/>
  <c r="H7" i="3"/>
  <c r="H8" i="3"/>
  <c r="H9" i="3"/>
  <c r="H10" i="3"/>
  <c r="H11" i="3"/>
  <c r="H12" i="3"/>
  <c r="H13" i="3"/>
  <c r="H2" i="3"/>
  <c r="AC3" i="5" l="1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2" i="5"/>
  <c r="AC2" i="7"/>
  <c r="AB21" i="5"/>
  <c r="AB7" i="5"/>
  <c r="AB19" i="5"/>
  <c r="AB13" i="5"/>
  <c r="AB27" i="5"/>
  <c r="AB22" i="5"/>
  <c r="AB5" i="5"/>
  <c r="AB9" i="5"/>
  <c r="AB14" i="5"/>
  <c r="AB15" i="5"/>
  <c r="AB25" i="5"/>
  <c r="AB18" i="5"/>
  <c r="AB36" i="5"/>
  <c r="AB33" i="5"/>
  <c r="AB30" i="5"/>
  <c r="AB28" i="5"/>
  <c r="AB6" i="5"/>
  <c r="AB17" i="5"/>
  <c r="AB11" i="5"/>
  <c r="AB32" i="5"/>
  <c r="AB39" i="5"/>
  <c r="AB20" i="5"/>
  <c r="AB16" i="5"/>
  <c r="AB4" i="5"/>
  <c r="AB41" i="5"/>
  <c r="AB45" i="5"/>
  <c r="AB44" i="5"/>
  <c r="AB35" i="5"/>
  <c r="AB8" i="5"/>
  <c r="AB24" i="5"/>
  <c r="AB29" i="5"/>
  <c r="AB10" i="5"/>
  <c r="AB37" i="5"/>
  <c r="AB12" i="5"/>
  <c r="AB26" i="5"/>
  <c r="AB42" i="5"/>
  <c r="AB38" i="5"/>
  <c r="AB40" i="5"/>
  <c r="AB34" i="5"/>
  <c r="AB43" i="5"/>
  <c r="AB3" i="5"/>
  <c r="AB46" i="5"/>
  <c r="AB31" i="5"/>
  <c r="AB23" i="5"/>
  <c r="AB2" i="5"/>
  <c r="L9" i="3"/>
  <c r="M5" i="3"/>
  <c r="M11" i="3" s="1"/>
  <c r="E2" i="3"/>
  <c r="M5" i="4"/>
  <c r="M4" i="3"/>
  <c r="M4" i="4"/>
  <c r="I3" i="3" l="1"/>
  <c r="I4" i="3"/>
  <c r="I5" i="3"/>
  <c r="I6" i="3"/>
  <c r="I7" i="3"/>
  <c r="I8" i="3"/>
  <c r="I9" i="3"/>
  <c r="I10" i="3"/>
  <c r="I11" i="3"/>
  <c r="I12" i="3"/>
  <c r="I13" i="3"/>
  <c r="I2" i="3"/>
  <c r="J3" i="3"/>
  <c r="J4" i="3"/>
  <c r="J5" i="3"/>
  <c r="J6" i="3"/>
  <c r="J7" i="3"/>
  <c r="J8" i="3"/>
  <c r="J9" i="3"/>
  <c r="J10" i="3"/>
  <c r="J11" i="3"/>
  <c r="J12" i="3"/>
  <c r="J13" i="3"/>
  <c r="J2" i="3"/>
  <c r="F2" i="3"/>
  <c r="F3" i="3"/>
  <c r="F4" i="3"/>
  <c r="F5" i="3"/>
  <c r="F6" i="3"/>
  <c r="F7" i="3"/>
  <c r="F8" i="3"/>
  <c r="F9" i="3"/>
  <c r="F10" i="3"/>
  <c r="F11" i="3"/>
  <c r="F12" i="3"/>
  <c r="F13" i="3"/>
  <c r="F2" i="4"/>
  <c r="E3" i="3"/>
  <c r="E4" i="3"/>
  <c r="E5" i="3"/>
  <c r="E6" i="3"/>
  <c r="E7" i="3"/>
  <c r="E8" i="3"/>
  <c r="E9" i="3"/>
  <c r="E10" i="3"/>
  <c r="E11" i="3"/>
  <c r="E12" i="3"/>
  <c r="E13" i="3"/>
  <c r="J3" i="4" l="1"/>
  <c r="J4" i="4"/>
  <c r="J5" i="4"/>
  <c r="J6" i="4"/>
  <c r="J7" i="4"/>
  <c r="J8" i="4"/>
  <c r="J9" i="4"/>
  <c r="J10" i="4"/>
  <c r="J11" i="4"/>
  <c r="J12" i="4"/>
  <c r="J13" i="4"/>
  <c r="J2" i="4"/>
  <c r="AC3" i="7" l="1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H2" i="4"/>
  <c r="H3" i="4"/>
  <c r="H4" i="4"/>
  <c r="H5" i="4"/>
  <c r="H6" i="4"/>
  <c r="H7" i="4"/>
  <c r="H8" i="4"/>
  <c r="H9" i="4"/>
  <c r="H10" i="4"/>
  <c r="H11" i="4"/>
  <c r="H12" i="4"/>
  <c r="H13" i="4"/>
  <c r="G2" i="4"/>
  <c r="M8" i="4" s="1"/>
  <c r="G3" i="4"/>
  <c r="G4" i="4"/>
  <c r="G5" i="4"/>
  <c r="G6" i="4"/>
  <c r="G7" i="4"/>
  <c r="G8" i="4"/>
  <c r="G9" i="4"/>
  <c r="G10" i="4"/>
  <c r="I10" i="4" s="1"/>
  <c r="G11" i="4"/>
  <c r="G12" i="4"/>
  <c r="G13" i="4"/>
  <c r="I13" i="4" s="1"/>
  <c r="F3" i="4"/>
  <c r="F4" i="4"/>
  <c r="F5" i="4"/>
  <c r="F6" i="4"/>
  <c r="F7" i="4"/>
  <c r="F8" i="4"/>
  <c r="F9" i="4"/>
  <c r="F10" i="4"/>
  <c r="F11" i="4"/>
  <c r="F12" i="4"/>
  <c r="F13" i="4"/>
  <c r="E2" i="4"/>
  <c r="E3" i="4"/>
  <c r="E4" i="4"/>
  <c r="E5" i="4"/>
  <c r="E6" i="4"/>
  <c r="E7" i="4"/>
  <c r="E8" i="4"/>
  <c r="E9" i="4"/>
  <c r="E10" i="4"/>
  <c r="E11" i="4"/>
  <c r="E12" i="4"/>
  <c r="E13" i="4"/>
  <c r="I5" i="4" l="1"/>
  <c r="I2" i="4"/>
  <c r="I9" i="4"/>
  <c r="I6" i="4"/>
  <c r="I4" i="4"/>
  <c r="I3" i="4"/>
  <c r="I12" i="4"/>
  <c r="I11" i="4"/>
  <c r="I8" i="4"/>
  <c r="I7" i="4"/>
  <c r="P5" i="3"/>
  <c r="P5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<sst xmlns="http://schemas.openxmlformats.org/spreadsheetml/2006/main" count="698" uniqueCount="127">
  <si>
    <t>G</t>
  </si>
  <si>
    <t>L</t>
  </si>
  <si>
    <t>R</t>
  </si>
  <si>
    <t>2B</t>
  </si>
  <si>
    <t>3B</t>
  </si>
  <si>
    <t>Y</t>
  </si>
  <si>
    <t>Wrigley Field</t>
  </si>
  <si>
    <t>C</t>
  </si>
  <si>
    <t>Name</t>
  </si>
  <si>
    <t>Age</t>
  </si>
  <si>
    <t>B</t>
  </si>
  <si>
    <t>T</t>
  </si>
  <si>
    <t>Ht</t>
  </si>
  <si>
    <t>Wt</t>
  </si>
  <si>
    <t>DoB</t>
  </si>
  <si>
    <t>Yrs</t>
  </si>
  <si>
    <t>GS</t>
  </si>
  <si>
    <t>Batting</t>
  </si>
  <si>
    <t>Defense</t>
  </si>
  <si>
    <t>P</t>
  </si>
  <si>
    <t>1B</t>
  </si>
  <si>
    <t>SS</t>
  </si>
  <si>
    <t>LF</t>
  </si>
  <si>
    <t>CF</t>
  </si>
  <si>
    <t>RF</t>
  </si>
  <si>
    <t>OF</t>
  </si>
  <si>
    <t>DH</t>
  </si>
  <si>
    <t>PH</t>
  </si>
  <si>
    <t>PR</t>
  </si>
  <si>
    <t>WAR</t>
  </si>
  <si>
    <t>Albert Almora</t>
  </si>
  <si>
    <t>us US</t>
  </si>
  <si>
    <t>6' 2"</t>
  </si>
  <si>
    <t>1st</t>
  </si>
  <si>
    <t>Jake Arrieta</t>
  </si>
  <si>
    <t>6' 4"</t>
  </si>
  <si>
    <t>Javier Baez</t>
  </si>
  <si>
    <t>pr PR</t>
  </si>
  <si>
    <t>6' 0"</t>
  </si>
  <si>
    <t>Kris Bryant</t>
  </si>
  <si>
    <t>6' 5"</t>
  </si>
  <si>
    <t>Jake Buchanan</t>
  </si>
  <si>
    <t>Trevor Cahill</t>
  </si>
  <si>
    <t>Jeimer Candelario</t>
  </si>
  <si>
    <t>6' 1"</t>
  </si>
  <si>
    <t>Aroldis Chapman</t>
  </si>
  <si>
    <t>cu CU</t>
  </si>
  <si>
    <t>Chris Coghlan</t>
  </si>
  <si>
    <t>Gerardo Concepcion</t>
  </si>
  <si>
    <t>Willson Contreras</t>
  </si>
  <si>
    <t>ve VE</t>
  </si>
  <si>
    <t>Carl Edwards Jr.</t>
  </si>
  <si>
    <t>6' 3"</t>
  </si>
  <si>
    <t>Tim Federowicz</t>
  </si>
  <si>
    <t>5' 10"</t>
  </si>
  <si>
    <t>Dexter Fowler</t>
  </si>
  <si>
    <t>Justin Grimm</t>
  </si>
  <si>
    <t>Jason Hammel</t>
  </si>
  <si>
    <t>6' 6"</t>
  </si>
  <si>
    <t>Kyle Hendricks</t>
  </si>
  <si>
    <t>Jason Heyward</t>
  </si>
  <si>
    <t>Ryan Kalish</t>
  </si>
  <si>
    <t>Munenori Kawasaki</t>
  </si>
  <si>
    <t>jp JP</t>
  </si>
  <si>
    <t>5' 11"</t>
  </si>
  <si>
    <t>Tommy La Stella</t>
  </si>
  <si>
    <t>John Lackey</t>
  </si>
  <si>
    <t>Jon Lester</t>
  </si>
  <si>
    <t>Brian Matusz</t>
  </si>
  <si>
    <t>Miguel Montero</t>
  </si>
  <si>
    <t>Mike Montgomery</t>
  </si>
  <si>
    <t>Joe Nathan</t>
  </si>
  <si>
    <t>Spencer Patton</t>
  </si>
  <si>
    <t>Felix Pena</t>
  </si>
  <si>
    <t>do DO</t>
  </si>
  <si>
    <t>Joel Peralta</t>
  </si>
  <si>
    <t>Neil Ramirez</t>
  </si>
  <si>
    <t>Clayton Richard</t>
  </si>
  <si>
    <t>Anthony Rizzo</t>
  </si>
  <si>
    <t>Hector Rondon</t>
  </si>
  <si>
    <t>David Ross</t>
  </si>
  <si>
    <t>Addison Russell</t>
  </si>
  <si>
    <t>Kyle Schwarber</t>
  </si>
  <si>
    <t>Joe Smith</t>
  </si>
  <si>
    <t>Jorge Soler</t>
  </si>
  <si>
    <t>Pedro Strop</t>
  </si>
  <si>
    <t>Matt Szczur</t>
  </si>
  <si>
    <t>Adam Warren</t>
  </si>
  <si>
    <t>Travis Wood</t>
  </si>
  <si>
    <t>Rob Zastryzny</t>
  </si>
  <si>
    <t>ca CA</t>
  </si>
  <si>
    <t>Ben Zobrist</t>
  </si>
  <si>
    <t>Year</t>
  </si>
  <si>
    <t>Ballpark Name</t>
  </si>
  <si>
    <t>Game Average</t>
  </si>
  <si>
    <t>Season Total</t>
  </si>
  <si>
    <t>N.L. Average</t>
  </si>
  <si>
    <t>West Side Grounds</t>
  </si>
  <si>
    <t>Weeghman Park</t>
  </si>
  <si>
    <t>Cubs Park</t>
  </si>
  <si>
    <t>--</t>
  </si>
  <si>
    <t>1,13,6016</t>
  </si>
  <si>
    <t>game_average_attendance</t>
  </si>
  <si>
    <t>season_total_attendance</t>
  </si>
  <si>
    <t>nl_average_attendance</t>
  </si>
  <si>
    <t>year_id</t>
  </si>
  <si>
    <t>games_played</t>
  </si>
  <si>
    <t>wins</t>
  </si>
  <si>
    <t>losses</t>
  </si>
  <si>
    <t>win_percentage</t>
  </si>
  <si>
    <t>rand</t>
  </si>
  <si>
    <t>1. Fill AB2:AB46 with RAND()</t>
  </si>
  <si>
    <t>2. Copy and paste values</t>
  </si>
  <si>
    <t>3. Sort range by column AB</t>
  </si>
  <si>
    <t>attendance_difference_absolute</t>
  </si>
  <si>
    <t>all_star</t>
  </si>
  <si>
    <t>Start</t>
  </si>
  <si>
    <t>Duration</t>
  </si>
  <si>
    <t>Average win_percentage</t>
  </si>
  <si>
    <t>Total attendance</t>
  </si>
  <si>
    <t>ticket_price</t>
  </si>
  <si>
    <t>avg_ticket_price</t>
  </si>
  <si>
    <t>Total revenue</t>
  </si>
  <si>
    <t>I created an average of the tickets, then multiplied total attendance by that formulas output. That's why I messed up on the option to the right. Upon reviewing the finished product I realized the question intended for me to approach it in a different way.</t>
  </si>
  <si>
    <t>HERE IS THE WRONG CODE</t>
  </si>
  <si>
    <t>All_Star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</si>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</sst>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33" borderId="0" xfId="0" applyFill="1"/>
    <xf numFmtId="3" fontId="0" fillId="33" borderId="0" xfId="0" applyNumberFormat="1" applyFill="1" applyAlignment="1">
      <alignment wrapText="1"/>
    </xf>
    <xf numFmtId="3" fontId="0" fillId="33" borderId="0" xfId="0" applyNumberFormat="1" applyFill="1"/>
    <xf numFmtId="164" fontId="0" fillId="0" borderId="0" xfId="0" applyNumberFormat="1"/>
    <xf numFmtId="4" fontId="0" fillId="33" borderId="0" xfId="0" applyNumberFormat="1" applyFill="1" applyAlignment="1">
      <alignment wrapText="1"/>
    </xf>
    <xf numFmtId="4" fontId="0" fillId="33" borderId="0" xfId="0" applyNumberFormat="1" applyFill="1"/>
    <xf numFmtId="9" fontId="0" fillId="33" borderId="0" xfId="0" applyNumberFormat="1" applyFill="1"/>
    <xf numFmtId="16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P13"/>
  <sheetViews>
    <sheetView tabSelected="1" topLeftCell="D1" workbookViewId="0">
      <pane ySplit="1" topLeftCell="A2" activePane="bottomLeft" state="frozen"/>
      <selection activeCell="K2" sqref="K2"/>
      <selection pane="bottomLeft" activeCell="G15" sqref="G15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4.6640625" bestFit="1" customWidth="1"/>
    <col min="4" max="4" width="5.6640625" bestFit="1" customWidth="1"/>
    <col min="5" max="5" width="14.109375" bestFit="1" customWidth="1"/>
    <col min="6" max="6" width="18.21875" bestFit="1" customWidth="1"/>
    <col min="7" max="7" width="15" bestFit="1" customWidth="1"/>
    <col min="9" max="9" width="9.109375" bestFit="1" customWidth="1"/>
    <col min="12" max="12" width="21.33203125" bestFit="1" customWidth="1"/>
    <col min="13" max="13" width="11" bestFit="1" customWidth="1"/>
  </cols>
  <sheetData>
    <row r="1" spans="1:16" ht="57.6" x14ac:dyDescent="0.3">
      <c r="A1" t="s">
        <v>105</v>
      </c>
      <c r="B1" t="s">
        <v>106</v>
      </c>
      <c r="C1" t="s">
        <v>107</v>
      </c>
      <c r="D1" t="s">
        <v>108</v>
      </c>
      <c r="E1" s="11" t="s">
        <v>109</v>
      </c>
      <c r="F1" s="6" t="s">
        <v>102</v>
      </c>
      <c r="G1" s="6" t="s">
        <v>103</v>
      </c>
      <c r="H1" s="6" t="s">
        <v>104</v>
      </c>
      <c r="I1" s="6" t="s">
        <v>114</v>
      </c>
      <c r="J1" s="9" t="s">
        <v>121</v>
      </c>
    </row>
    <row r="2" spans="1:16" x14ac:dyDescent="0.3">
      <c r="A2">
        <v>2006</v>
      </c>
      <c r="B2">
        <v>162</v>
      </c>
      <c r="C2">
        <v>66</v>
      </c>
      <c r="D2">
        <v>96</v>
      </c>
      <c r="E2" s="13">
        <f>ROUND(C2/B2,2)</f>
        <v>0.41</v>
      </c>
      <c r="F2">
        <f>ROUND(VLOOKUP(A2,attendance!A1:E119,3,FALSE),-3)</f>
        <v>39000</v>
      </c>
      <c r="G2">
        <f>ROUNDUP(VLOOKUP(A2,attendance!$A$1:$E$119,4,FALSE),-5)</f>
        <v>3200000</v>
      </c>
      <c r="H2">
        <f>ROUNDDOWN(VLOOKUP(A2,attendance!$A$1:$E$119,5,FALSE),-5)</f>
        <v>2500000</v>
      </c>
      <c r="I2">
        <f>ABS(G2-H2)</f>
        <v>700000</v>
      </c>
      <c r="J2">
        <f>ROUND(tickets!B2,0)</f>
        <v>34</v>
      </c>
      <c r="L2" s="2" t="s">
        <v>116</v>
      </c>
      <c r="M2">
        <v>2015</v>
      </c>
    </row>
    <row r="3" spans="1:16" x14ac:dyDescent="0.3">
      <c r="A3">
        <v>2007</v>
      </c>
      <c r="B3">
        <v>162</v>
      </c>
      <c r="C3">
        <v>85</v>
      </c>
      <c r="D3">
        <v>77</v>
      </c>
      <c r="E3" s="13">
        <f t="shared" ref="E3:E13" si="0">ROUND(C3/B3,2)</f>
        <v>0.52</v>
      </c>
      <c r="F3">
        <f>ROUND(VLOOKUP(A3,attendance!A2:E120,3,FALSE),-3)</f>
        <v>40000</v>
      </c>
      <c r="G3">
        <f>ROUNDUP(VLOOKUP(A3,attendance!$A$1:$E$119,4,FALSE),-5)</f>
        <v>3300000</v>
      </c>
      <c r="H3">
        <f>ROUNDDOWN(VLOOKUP(A3,attendance!$A$1:$E$119,5,FALSE),-5)</f>
        <v>2700000</v>
      </c>
      <c r="I3">
        <f t="shared" ref="I3:I13" si="1">ABS(G3-H3)</f>
        <v>600000</v>
      </c>
      <c r="J3">
        <f>ROUND(tickets!B3,0)</f>
        <v>34</v>
      </c>
      <c r="L3" s="2" t="s">
        <v>117</v>
      </c>
      <c r="M3">
        <v>-7</v>
      </c>
    </row>
    <row r="4" spans="1:16" x14ac:dyDescent="0.3">
      <c r="A4">
        <v>2008</v>
      </c>
      <c r="B4">
        <v>161</v>
      </c>
      <c r="C4">
        <v>97</v>
      </c>
      <c r="D4">
        <v>64</v>
      </c>
      <c r="E4" s="13">
        <f t="shared" si="0"/>
        <v>0.6</v>
      </c>
      <c r="F4">
        <f>ROUND(VLOOKUP(A4,attendance!A3:E121,3,FALSE),-3)</f>
        <v>41000</v>
      </c>
      <c r="G4">
        <f>ROUNDUP(VLOOKUP(A4,attendance!$A$1:$E$119,4,FALSE),-5)</f>
        <v>3400000</v>
      </c>
      <c r="H4">
        <f>ROUNDDOWN(VLOOKUP(A4,attendance!$A$1:$E$119,5,FALSE),-5)</f>
        <v>2700000</v>
      </c>
      <c r="I4">
        <f t="shared" si="1"/>
        <v>700000</v>
      </c>
      <c r="J4">
        <f>ROUND(tickets!B4,0)</f>
        <v>42</v>
      </c>
      <c r="L4" s="2" t="s">
        <v>118</v>
      </c>
      <c r="M4" s="12">
        <f ca="1">AVERAGE(OFFSET($A$1,MATCH($M$2,$A$2:$A$13,0),4,$M$3))</f>
        <v>0.46571428571428575</v>
      </c>
    </row>
    <row r="5" spans="1:16" x14ac:dyDescent="0.3">
      <c r="A5">
        <v>2009</v>
      </c>
      <c r="B5">
        <v>161</v>
      </c>
      <c r="C5">
        <v>83</v>
      </c>
      <c r="D5">
        <v>78</v>
      </c>
      <c r="E5" s="13">
        <f t="shared" si="0"/>
        <v>0.52</v>
      </c>
      <c r="F5">
        <f>ROUND(VLOOKUP(A5,attendance!A4:E122,3,FALSE),-3)</f>
        <v>40000</v>
      </c>
      <c r="G5">
        <f>ROUNDUP(VLOOKUP(A5,attendance!$A$1:$E$119,4,FALSE),-5)</f>
        <v>3200000</v>
      </c>
      <c r="H5">
        <f>ROUNDDOWN(VLOOKUP(A5,attendance!$A$1:$E$119,5,FALSE),-5)</f>
        <v>2500000</v>
      </c>
      <c r="I5">
        <f t="shared" si="1"/>
        <v>700000</v>
      </c>
      <c r="J5">
        <f>ROUND(tickets!B5,0)</f>
        <v>48</v>
      </c>
      <c r="L5" s="2" t="s">
        <v>119</v>
      </c>
      <c r="M5">
        <f ca="1">SUM(OFFSET($A$1,MATCH($M$2,$A$2:$A$13,0),6,$M$3))</f>
        <v>20700000</v>
      </c>
      <c r="P5" cm="1">
        <f t="array" aca="1" ref="P5" ca="1">O2:Q10</f>
        <v>0</v>
      </c>
    </row>
    <row r="6" spans="1:16" x14ac:dyDescent="0.3">
      <c r="A6">
        <v>2010</v>
      </c>
      <c r="B6">
        <v>162</v>
      </c>
      <c r="C6">
        <v>75</v>
      </c>
      <c r="D6">
        <v>87</v>
      </c>
      <c r="E6" s="13">
        <f t="shared" si="0"/>
        <v>0.46</v>
      </c>
      <c r="F6">
        <f>ROUND(VLOOKUP(A6,attendance!A5:E123,3,FALSE),-3)</f>
        <v>38000</v>
      </c>
      <c r="G6">
        <f>ROUNDUP(VLOOKUP(A6,attendance!$A$1:$E$119,4,FALSE),-5)</f>
        <v>3100000</v>
      </c>
      <c r="H6">
        <f>ROUNDDOWN(VLOOKUP(A6,attendance!$A$1:$E$119,5,FALSE),-5)</f>
        <v>2500000</v>
      </c>
      <c r="I6">
        <f t="shared" si="1"/>
        <v>600000</v>
      </c>
      <c r="J6">
        <f>ROUND(tickets!B6,0)</f>
        <v>53</v>
      </c>
      <c r="L6" s="2"/>
    </row>
    <row r="7" spans="1:16" x14ac:dyDescent="0.3">
      <c r="A7">
        <v>2011</v>
      </c>
      <c r="B7">
        <v>162</v>
      </c>
      <c r="C7">
        <v>71</v>
      </c>
      <c r="D7">
        <v>91</v>
      </c>
      <c r="E7" s="13">
        <f t="shared" si="0"/>
        <v>0.44</v>
      </c>
      <c r="F7">
        <f>ROUND(VLOOKUP(A7,attendance!A6:E124,3,FALSE),-3)</f>
        <v>37000</v>
      </c>
      <c r="G7">
        <f>ROUNDUP(VLOOKUP(A7,attendance!$A$1:$E$119,4,FALSE),-5)</f>
        <v>3100000</v>
      </c>
      <c r="H7">
        <f>ROUNDDOWN(VLOOKUP(A7,attendance!$A$1:$E$119,5,FALSE),-5)</f>
        <v>2500000</v>
      </c>
      <c r="I7">
        <f t="shared" si="1"/>
        <v>600000</v>
      </c>
      <c r="J7">
        <f>ROUND(tickets!B7,0)</f>
        <v>47</v>
      </c>
      <c r="L7" s="2"/>
    </row>
    <row r="8" spans="1:16" x14ac:dyDescent="0.3">
      <c r="A8">
        <v>2012</v>
      </c>
      <c r="B8">
        <v>162</v>
      </c>
      <c r="C8">
        <v>61</v>
      </c>
      <c r="D8">
        <v>101</v>
      </c>
      <c r="E8" s="13">
        <f t="shared" si="0"/>
        <v>0.38</v>
      </c>
      <c r="F8">
        <f>ROUND(VLOOKUP(A8,attendance!A7:E125,3,FALSE),-3)</f>
        <v>36000</v>
      </c>
      <c r="G8">
        <f>ROUNDUP(VLOOKUP(A8,attendance!$A$1:$E$119,4,FALSE),-5)</f>
        <v>2900000</v>
      </c>
      <c r="H8">
        <f>ROUNDDOWN(VLOOKUP(A8,attendance!$A$1:$E$119,5,FALSE),-5)</f>
        <v>2500000</v>
      </c>
      <c r="I8">
        <f t="shared" si="1"/>
        <v>400000</v>
      </c>
      <c r="J8">
        <f>ROUND(tickets!B8,0)</f>
        <v>46</v>
      </c>
      <c r="L8" s="2" t="s">
        <v>122</v>
      </c>
    </row>
    <row r="9" spans="1:16" x14ac:dyDescent="0.3">
      <c r="A9">
        <v>2013</v>
      </c>
      <c r="B9">
        <v>162</v>
      </c>
      <c r="C9">
        <v>66</v>
      </c>
      <c r="D9">
        <v>96</v>
      </c>
      <c r="E9" s="13">
        <f t="shared" si="0"/>
        <v>0.41</v>
      </c>
      <c r="F9">
        <f>ROUND(VLOOKUP(A9,attendance!A8:E126,3,FALSE),-3)</f>
        <v>33000</v>
      </c>
      <c r="G9">
        <f>ROUNDUP(VLOOKUP(A9,attendance!$A$1:$E$119,4,FALSE),-5)</f>
        <v>2700000</v>
      </c>
      <c r="H9">
        <f>ROUNDDOWN(VLOOKUP(A9,attendance!$A$1:$E$119,5,FALSE),-5)</f>
        <v>2600000</v>
      </c>
      <c r="I9">
        <f t="shared" si="1"/>
        <v>100000</v>
      </c>
      <c r="J9">
        <f>ROUND(tickets!B9,0)</f>
        <v>45</v>
      </c>
      <c r="L9" s="2">
        <f>SUMPRODUCT(J2:J13,G2:G13)</f>
        <v>1693200000</v>
      </c>
      <c r="M9" t="s">
        <v>123</v>
      </c>
    </row>
    <row r="10" spans="1:16" x14ac:dyDescent="0.3">
      <c r="A10">
        <v>2014</v>
      </c>
      <c r="B10">
        <v>162</v>
      </c>
      <c r="C10">
        <v>73</v>
      </c>
      <c r="D10">
        <v>89</v>
      </c>
      <c r="E10" s="13">
        <f t="shared" si="0"/>
        <v>0.45</v>
      </c>
      <c r="F10">
        <f>ROUND(VLOOKUP(A10,attendance!A9:E127,3,FALSE),-3)</f>
        <v>33000</v>
      </c>
      <c r="G10">
        <f>ROUNDUP(VLOOKUP(A10,attendance!$A$1:$E$119,4,FALSE),-5)</f>
        <v>2700000</v>
      </c>
      <c r="H10">
        <f>ROUNDDOWN(VLOOKUP(A10,attendance!$A$1:$E$119,5,FALSE),-5)</f>
        <v>2600000</v>
      </c>
      <c r="I10">
        <f t="shared" si="1"/>
        <v>100000</v>
      </c>
      <c r="J10">
        <f>ROUND(tickets!B10,0)</f>
        <v>44</v>
      </c>
      <c r="M10" t="s">
        <v>124</v>
      </c>
    </row>
    <row r="11" spans="1:16" x14ac:dyDescent="0.3">
      <c r="A11">
        <v>2015</v>
      </c>
      <c r="B11">
        <v>162</v>
      </c>
      <c r="C11">
        <v>97</v>
      </c>
      <c r="D11">
        <v>65</v>
      </c>
      <c r="E11" s="13">
        <f t="shared" si="0"/>
        <v>0.6</v>
      </c>
      <c r="F11">
        <f>ROUND(VLOOKUP(A11,attendance!A10:E128,3,FALSE),-3)</f>
        <v>36000</v>
      </c>
      <c r="G11">
        <f>ROUNDUP(VLOOKUP(A11,attendance!$A$1:$E$119,4,FALSE),-5)</f>
        <v>3000000</v>
      </c>
      <c r="H11">
        <f>ROUNDDOWN(VLOOKUP(A11,attendance!$A$1:$E$119,5,FALSE),-5)</f>
        <v>2500000</v>
      </c>
      <c r="I11">
        <f t="shared" si="1"/>
        <v>500000</v>
      </c>
      <c r="J11">
        <f>ROUND(tickets!B11,0)</f>
        <v>45</v>
      </c>
      <c r="M11">
        <f ca="1">(AVERAGE(OFFSET($A$1,MATCH($M$2,$A$2:$A$13,0),9,$M$3)))*M5</f>
        <v>969942857.14285707</v>
      </c>
    </row>
    <row r="12" spans="1:16" x14ac:dyDescent="0.3">
      <c r="A12">
        <v>2016</v>
      </c>
      <c r="B12">
        <v>162</v>
      </c>
      <c r="C12">
        <v>103</v>
      </c>
      <c r="D12">
        <v>58</v>
      </c>
      <c r="E12" s="13">
        <f t="shared" si="0"/>
        <v>0.64</v>
      </c>
      <c r="F12">
        <f>ROUND(VLOOKUP(A12,attendance!A11:E129,3,FALSE),-3)</f>
        <v>40000</v>
      </c>
      <c r="G12">
        <f>ROUNDUP(VLOOKUP(A12,attendance!$A$1:$E$119,4,FALSE),-5)</f>
        <v>3300000</v>
      </c>
      <c r="H12">
        <f>ROUNDDOWN(VLOOKUP(A12,attendance!$A$1:$E$119,5,FALSE),-5)</f>
        <v>2500000</v>
      </c>
      <c r="I12">
        <f t="shared" si="1"/>
        <v>800000</v>
      </c>
      <c r="J12">
        <f>ROUND(tickets!B12,0)</f>
        <v>51</v>
      </c>
    </row>
    <row r="13" spans="1:16" x14ac:dyDescent="0.3">
      <c r="A13">
        <v>2017</v>
      </c>
      <c r="B13">
        <v>162</v>
      </c>
      <c r="C13">
        <v>92</v>
      </c>
      <c r="D13">
        <v>70</v>
      </c>
      <c r="E13" s="13">
        <f t="shared" si="0"/>
        <v>0.56999999999999995</v>
      </c>
      <c r="F13">
        <f>ROUND(VLOOKUP(A13,attendance!A12:E130,3,FALSE),-3)</f>
        <v>40000</v>
      </c>
      <c r="G13">
        <f>ROUNDUP(VLOOKUP(A13,attendance!$A$1:$E$119,4,FALSE),-5)</f>
        <v>3200000</v>
      </c>
      <c r="H13">
        <f>ROUNDDOWN(VLOOKUP(A13,attendance!$A$1:$E$119,5,FALSE),-5)</f>
        <v>2500000</v>
      </c>
      <c r="I13">
        <f t="shared" si="1"/>
        <v>700000</v>
      </c>
      <c r="J13">
        <f>ROUND(tickets!B13,0)</f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M15"/>
  <sheetViews>
    <sheetView topLeftCell="G1" workbookViewId="0">
      <pane ySplit="1" topLeftCell="A2" activePane="bottomLeft" state="frozen"/>
      <selection activeCell="K2" sqref="K2"/>
      <selection pane="bottomLeft" activeCell="M8" sqref="M8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4.6640625" bestFit="1" customWidth="1"/>
    <col min="4" max="4" width="5.6640625" bestFit="1" customWidth="1"/>
    <col min="5" max="5" width="14.109375" style="11" bestFit="1" customWidth="1"/>
    <col min="6" max="6" width="12.6640625" style="7" bestFit="1" customWidth="1"/>
    <col min="7" max="7" width="10.88671875" style="7" bestFit="1" customWidth="1"/>
    <col min="8" max="8" width="10.77734375" style="7" bestFit="1" customWidth="1"/>
    <col min="9" max="9" width="9.21875" style="7"/>
    <col min="10" max="10" width="9.21875" style="10"/>
    <col min="12" max="12" width="21.33203125" bestFit="1" customWidth="1"/>
    <col min="13" max="13" width="13.33203125" bestFit="1" customWidth="1"/>
  </cols>
  <sheetData>
    <row r="1" spans="1:13" ht="57.6" x14ac:dyDescent="0.3">
      <c r="A1" t="s">
        <v>105</v>
      </c>
      <c r="B1" t="s">
        <v>106</v>
      </c>
      <c r="C1" t="s">
        <v>107</v>
      </c>
      <c r="D1" t="s">
        <v>108</v>
      </c>
      <c r="E1" s="11" t="s">
        <v>109</v>
      </c>
      <c r="F1" s="6" t="s">
        <v>102</v>
      </c>
      <c r="G1" s="6" t="s">
        <v>103</v>
      </c>
      <c r="H1" s="6" t="s">
        <v>104</v>
      </c>
      <c r="I1" s="6" t="s">
        <v>114</v>
      </c>
      <c r="J1" s="9" t="s">
        <v>121</v>
      </c>
    </row>
    <row r="2" spans="1:13" x14ac:dyDescent="0.3">
      <c r="A2">
        <v>2006</v>
      </c>
      <c r="B2">
        <v>162</v>
      </c>
      <c r="C2">
        <v>66</v>
      </c>
      <c r="D2">
        <v>96</v>
      </c>
      <c r="E2" s="11">
        <f t="shared" ref="E2:E13" si="0">ROUND(C2/B2,2)</f>
        <v>0.41</v>
      </c>
      <c r="F2" s="7">
        <f>ROUND(VLOOKUP($A2,attendance!$A$1:$E$119,3,FALSE),-3)</f>
        <v>39000</v>
      </c>
      <c r="G2" s="7">
        <f>ROUNDUP(VLOOKUP($A2,attendance!$A$1:$E$119,4,FALSE),-5)</f>
        <v>3200000</v>
      </c>
      <c r="H2" s="7">
        <f>ROUNDDOWN(VLOOKUP($A2,attendance!$A$1:$E$119,5,FALSE),-5)</f>
        <v>2500000</v>
      </c>
      <c r="I2" s="7">
        <f t="shared" ref="I2:I13" si="1">ABS(G2-H2)</f>
        <v>700000</v>
      </c>
      <c r="J2" s="10">
        <f>ROUND(VLOOKUP(A2,tickets!$A$1:$B$13,2,FALSE),0)</f>
        <v>34</v>
      </c>
      <c r="L2" s="2" t="s">
        <v>116</v>
      </c>
      <c r="M2">
        <v>2015</v>
      </c>
    </row>
    <row r="3" spans="1:13" x14ac:dyDescent="0.3">
      <c r="A3">
        <v>2007</v>
      </c>
      <c r="B3">
        <v>162</v>
      </c>
      <c r="C3">
        <v>85</v>
      </c>
      <c r="D3">
        <v>77</v>
      </c>
      <c r="E3" s="11">
        <f t="shared" si="0"/>
        <v>0.52</v>
      </c>
      <c r="F3" s="7">
        <f>ROUND(VLOOKUP($A3,attendance!$A$1:$E$119,3,FALSE),-3)</f>
        <v>40000</v>
      </c>
      <c r="G3" s="7">
        <f>ROUNDUP(VLOOKUP($A3,attendance!$A$1:$E$119,4,FALSE),-5)</f>
        <v>3300000</v>
      </c>
      <c r="H3" s="7">
        <f>ROUNDDOWN(VLOOKUP($A3,attendance!$A$1:$E$119,5,FALSE),-5)</f>
        <v>2700000</v>
      </c>
      <c r="I3" s="7">
        <f t="shared" si="1"/>
        <v>600000</v>
      </c>
      <c r="J3" s="10">
        <f>ROUND(VLOOKUP(A3,tickets!$A$1:$B$13,2,FALSE),0)</f>
        <v>34</v>
      </c>
      <c r="L3" s="2" t="s">
        <v>117</v>
      </c>
      <c r="M3">
        <v>-7</v>
      </c>
    </row>
    <row r="4" spans="1:13" x14ac:dyDescent="0.3">
      <c r="A4">
        <v>2008</v>
      </c>
      <c r="B4">
        <v>161</v>
      </c>
      <c r="C4">
        <v>97</v>
      </c>
      <c r="D4">
        <v>64</v>
      </c>
      <c r="E4" s="11">
        <f t="shared" si="0"/>
        <v>0.6</v>
      </c>
      <c r="F4" s="7">
        <f>ROUND(VLOOKUP($A4,attendance!$A$1:$E$119,3,FALSE),-3)</f>
        <v>41000</v>
      </c>
      <c r="G4" s="7">
        <f>ROUNDUP(VLOOKUP($A4,attendance!$A$1:$E$119,4,FALSE),-5)</f>
        <v>3400000</v>
      </c>
      <c r="H4" s="7">
        <f>ROUNDDOWN(VLOOKUP($A4,attendance!$A$1:$E$119,5,FALSE),-5)</f>
        <v>2700000</v>
      </c>
      <c r="I4" s="7">
        <f t="shared" si="1"/>
        <v>700000</v>
      </c>
      <c r="J4" s="10">
        <f>ROUND(VLOOKUP(A4,tickets!$A$1:$B$13,2,FALSE),0)</f>
        <v>42</v>
      </c>
      <c r="L4" s="2" t="s">
        <v>118</v>
      </c>
      <c r="M4" s="3">
        <f ca="1">AVERAGE(OFFSET($A$1,MATCH($M$2,$A$2:$A$13,0),4,$M$3))</f>
        <v>0.46571428571428575</v>
      </c>
    </row>
    <row r="5" spans="1:13" x14ac:dyDescent="0.3">
      <c r="A5">
        <v>2009</v>
      </c>
      <c r="B5">
        <v>161</v>
      </c>
      <c r="C5">
        <v>83</v>
      </c>
      <c r="D5">
        <v>78</v>
      </c>
      <c r="E5" s="11">
        <f t="shared" si="0"/>
        <v>0.52</v>
      </c>
      <c r="F5" s="7">
        <f>ROUND(VLOOKUP($A5,attendance!$A$1:$E$119,3,FALSE),-3)</f>
        <v>40000</v>
      </c>
      <c r="G5" s="7">
        <f>ROUNDUP(VLOOKUP($A5,attendance!$A$1:$E$119,4,FALSE),-5)</f>
        <v>3200000</v>
      </c>
      <c r="H5" s="7">
        <f>ROUNDDOWN(VLOOKUP($A5,attendance!$A$1:$E$119,5,FALSE),-5)</f>
        <v>2500000</v>
      </c>
      <c r="I5" s="7">
        <f t="shared" si="1"/>
        <v>700000</v>
      </c>
      <c r="J5" s="10">
        <f>ROUND(VLOOKUP(A5,tickets!$A$1:$B$13,2,FALSE),0)</f>
        <v>48</v>
      </c>
      <c r="L5" s="2" t="s">
        <v>119</v>
      </c>
      <c r="M5" s="4">
        <f ca="1">SUM(OFFSET($A$1,MATCH($M$2,$A$2:$A$13,0),6,$M$3))</f>
        <v>20700000</v>
      </c>
    </row>
    <row r="6" spans="1:13" x14ac:dyDescent="0.3">
      <c r="A6">
        <v>2010</v>
      </c>
      <c r="B6">
        <v>162</v>
      </c>
      <c r="C6">
        <v>75</v>
      </c>
      <c r="D6">
        <v>87</v>
      </c>
      <c r="E6" s="11">
        <f t="shared" si="0"/>
        <v>0.46</v>
      </c>
      <c r="F6" s="7">
        <f>ROUND(VLOOKUP($A6,attendance!$A$1:$E$119,3,FALSE),-3)</f>
        <v>38000</v>
      </c>
      <c r="G6" s="7">
        <f>ROUNDUP(VLOOKUP($A6,attendance!$A$1:$E$119,4,FALSE),-5)</f>
        <v>3100000</v>
      </c>
      <c r="H6" s="7">
        <f>ROUNDDOWN(VLOOKUP($A6,attendance!$A$1:$E$119,5,FALSE),-5)</f>
        <v>2500000</v>
      </c>
      <c r="I6" s="7">
        <f t="shared" si="1"/>
        <v>600000</v>
      </c>
      <c r="J6" s="10">
        <f>ROUND(VLOOKUP(A6,tickets!$A$1:$B$13,2,FALSE),0)</f>
        <v>53</v>
      </c>
      <c r="L6" s="2"/>
    </row>
    <row r="7" spans="1:13" x14ac:dyDescent="0.3">
      <c r="A7">
        <v>2011</v>
      </c>
      <c r="B7">
        <v>162</v>
      </c>
      <c r="C7">
        <v>71</v>
      </c>
      <c r="D7">
        <v>91</v>
      </c>
      <c r="E7" s="11">
        <f t="shared" si="0"/>
        <v>0.44</v>
      </c>
      <c r="F7" s="7">
        <f>ROUND(VLOOKUP($A7,attendance!$A$1:$E$119,3,FALSE),-3)</f>
        <v>37000</v>
      </c>
      <c r="G7" s="7">
        <f>ROUNDUP(VLOOKUP($A7,attendance!$A$1:$E$119,4,FALSE),-5)</f>
        <v>3100000</v>
      </c>
      <c r="H7" s="7">
        <f>ROUNDDOWN(VLOOKUP($A7,attendance!$A$1:$E$119,5,FALSE),-5)</f>
        <v>2500000</v>
      </c>
      <c r="I7" s="7">
        <f t="shared" si="1"/>
        <v>600000</v>
      </c>
      <c r="J7" s="10">
        <f>ROUND(VLOOKUP(A7,tickets!$A$1:$B$13,2,FALSE),0)</f>
        <v>47</v>
      </c>
      <c r="L7" s="2"/>
    </row>
    <row r="8" spans="1:13" x14ac:dyDescent="0.3">
      <c r="A8">
        <v>2012</v>
      </c>
      <c r="B8">
        <v>162</v>
      </c>
      <c r="C8">
        <v>61</v>
      </c>
      <c r="D8">
        <v>101</v>
      </c>
      <c r="E8" s="11">
        <f t="shared" si="0"/>
        <v>0.38</v>
      </c>
      <c r="F8" s="7">
        <f>ROUND(VLOOKUP($A8,attendance!$A$1:$E$119,3,FALSE),-3)</f>
        <v>36000</v>
      </c>
      <c r="G8" s="7">
        <f>ROUNDUP(VLOOKUP($A8,attendance!$A$1:$E$119,4,FALSE),-5)</f>
        <v>2900000</v>
      </c>
      <c r="H8" s="7">
        <f>ROUNDDOWN(VLOOKUP($A8,attendance!$A$1:$E$119,5,FALSE),-5)</f>
        <v>2500000</v>
      </c>
      <c r="I8" s="7">
        <f t="shared" si="1"/>
        <v>400000</v>
      </c>
      <c r="J8" s="10">
        <f>ROUND(VLOOKUP(A8,tickets!$A$1:$B$13,2,FALSE),0)</f>
        <v>46</v>
      </c>
      <c r="L8" s="2" t="s">
        <v>122</v>
      </c>
      <c r="M8" s="8">
        <f>SUMPRODUCT(J2:J13,G2:G13)</f>
        <v>1693200000</v>
      </c>
    </row>
    <row r="9" spans="1:13" x14ac:dyDescent="0.3">
      <c r="A9">
        <v>2013</v>
      </c>
      <c r="B9">
        <v>162</v>
      </c>
      <c r="C9">
        <v>66</v>
      </c>
      <c r="D9">
        <v>96</v>
      </c>
      <c r="E9" s="11">
        <f t="shared" si="0"/>
        <v>0.41</v>
      </c>
      <c r="F9" s="7">
        <f>ROUND(VLOOKUP($A9,attendance!$A$1:$E$119,3,FALSE),-3)</f>
        <v>33000</v>
      </c>
      <c r="G9" s="7">
        <f>ROUNDUP(VLOOKUP($A9,attendance!$A$1:$E$119,4,FALSE),-5)</f>
        <v>2700000</v>
      </c>
      <c r="H9" s="7">
        <f>ROUNDDOWN(VLOOKUP($A9,attendance!$A$1:$E$119,5,FALSE),-5)</f>
        <v>2600000</v>
      </c>
      <c r="I9" s="7">
        <f t="shared" si="1"/>
        <v>100000</v>
      </c>
      <c r="J9" s="10">
        <f>ROUND(VLOOKUP(A9,tickets!$A$1:$B$13,2,FALSE),0)</f>
        <v>45</v>
      </c>
      <c r="L9" s="2"/>
    </row>
    <row r="10" spans="1:13" x14ac:dyDescent="0.3">
      <c r="A10">
        <v>2014</v>
      </c>
      <c r="B10">
        <v>162</v>
      </c>
      <c r="C10">
        <v>73</v>
      </c>
      <c r="D10">
        <v>89</v>
      </c>
      <c r="E10" s="11">
        <f t="shared" si="0"/>
        <v>0.45</v>
      </c>
      <c r="F10" s="7">
        <f>ROUND(VLOOKUP($A10,attendance!$A$1:$E$119,3,FALSE),-3)</f>
        <v>33000</v>
      </c>
      <c r="G10" s="7">
        <f>ROUNDUP(VLOOKUP($A10,attendance!$A$1:$E$119,4,FALSE),-5)</f>
        <v>2700000</v>
      </c>
      <c r="H10" s="7">
        <f>ROUNDDOWN(VLOOKUP($A10,attendance!$A$1:$E$119,5,FALSE),-5)</f>
        <v>2600000</v>
      </c>
      <c r="I10" s="7">
        <f t="shared" si="1"/>
        <v>100000</v>
      </c>
      <c r="J10" s="10">
        <f>ROUND(VLOOKUP(A10,tickets!$A$1:$B$13,2,FALSE),0)</f>
        <v>44</v>
      </c>
      <c r="L10" s="2"/>
    </row>
    <row r="11" spans="1:13" x14ac:dyDescent="0.3">
      <c r="A11">
        <v>2015</v>
      </c>
      <c r="B11">
        <v>162</v>
      </c>
      <c r="C11">
        <v>97</v>
      </c>
      <c r="D11">
        <v>65</v>
      </c>
      <c r="E11" s="11">
        <f t="shared" si="0"/>
        <v>0.6</v>
      </c>
      <c r="F11" s="7">
        <f>ROUND(VLOOKUP($A11,attendance!$A$1:$E$119,3,FALSE),-3)</f>
        <v>36000</v>
      </c>
      <c r="G11" s="7">
        <f>ROUNDUP(VLOOKUP($A11,attendance!$A$1:$E$119,4,FALSE),-5)</f>
        <v>3000000</v>
      </c>
      <c r="H11" s="7">
        <f>ROUNDDOWN(VLOOKUP($A11,attendance!$A$1:$E$119,5,FALSE),-5)</f>
        <v>2500000</v>
      </c>
      <c r="I11" s="7">
        <f t="shared" si="1"/>
        <v>500000</v>
      </c>
      <c r="J11" s="10">
        <f>ROUND(VLOOKUP(A11,tickets!$A$1:$B$13,2,FALSE),0)</f>
        <v>45</v>
      </c>
      <c r="L11" s="2"/>
    </row>
    <row r="12" spans="1:13" x14ac:dyDescent="0.3">
      <c r="A12">
        <v>2016</v>
      </c>
      <c r="B12">
        <v>162</v>
      </c>
      <c r="C12">
        <v>103</v>
      </c>
      <c r="D12">
        <v>58</v>
      </c>
      <c r="E12" s="11">
        <f t="shared" si="0"/>
        <v>0.64</v>
      </c>
      <c r="F12" s="7">
        <f>ROUND(VLOOKUP($A12,attendance!$A$1:$E$119,3,FALSE),-3)</f>
        <v>40000</v>
      </c>
      <c r="G12" s="7">
        <f>ROUNDUP(VLOOKUP($A12,attendance!$A$1:$E$119,4,FALSE),-5)</f>
        <v>3300000</v>
      </c>
      <c r="H12" s="7">
        <f>ROUNDDOWN(VLOOKUP($A12,attendance!$A$1:$E$119,5,FALSE),-5)</f>
        <v>2500000</v>
      </c>
      <c r="I12" s="7">
        <f t="shared" si="1"/>
        <v>800000</v>
      </c>
      <c r="J12" s="10">
        <f>ROUND(VLOOKUP(A12,tickets!$A$1:$B$13,2,FALSE),0)</f>
        <v>51</v>
      </c>
      <c r="L12" s="2"/>
    </row>
    <row r="13" spans="1:13" x14ac:dyDescent="0.3">
      <c r="A13">
        <v>2017</v>
      </c>
      <c r="B13">
        <v>162</v>
      </c>
      <c r="C13">
        <v>92</v>
      </c>
      <c r="D13">
        <v>70</v>
      </c>
      <c r="E13" s="11">
        <f t="shared" si="0"/>
        <v>0.56999999999999995</v>
      </c>
      <c r="F13" s="7">
        <f>ROUND(VLOOKUP($A13,attendance!$A$1:$E$119,3,FALSE),-3)</f>
        <v>40000</v>
      </c>
      <c r="G13" s="7">
        <f>ROUNDUP(VLOOKUP($A13,attendance!$A$1:$E$119,4,FALSE),-5)</f>
        <v>3200000</v>
      </c>
      <c r="H13" s="7">
        <f>ROUNDDOWN(VLOOKUP($A13,attendance!$A$1:$E$119,5,FALSE),-5)</f>
        <v>2500000</v>
      </c>
      <c r="I13" s="7">
        <f t="shared" si="1"/>
        <v>700000</v>
      </c>
      <c r="J13" s="10">
        <f>ROUND(VLOOKUP(A13,tickets!$A$1:$B$13,2,FALSE),0)</f>
        <v>59</v>
      </c>
      <c r="L13" s="2"/>
    </row>
    <row r="14" spans="1:13" x14ac:dyDescent="0.3">
      <c r="L14" s="2"/>
    </row>
    <row r="15" spans="1:13" x14ac:dyDescent="0.3">
      <c r="L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AC46"/>
  <sheetViews>
    <sheetView topLeftCell="S1" workbookViewId="0">
      <pane ySplit="1" topLeftCell="A2" activePane="bottomLeft" state="frozen"/>
      <selection activeCell="A2" sqref="A2"/>
      <selection pane="bottomLeft" activeCell="AD3" sqref="AD3"/>
    </sheetView>
  </sheetViews>
  <sheetFormatPr defaultRowHeight="14.4" x14ac:dyDescent="0.3"/>
  <cols>
    <col min="1" max="1" width="17.77734375" bestFit="1" customWidth="1"/>
    <col min="2" max="2" width="3.88671875" bestFit="1" customWidth="1"/>
    <col min="3" max="3" width="6" bestFit="1" customWidth="1"/>
    <col min="4" max="5" width="1.88671875" bestFit="1" customWidth="1"/>
    <col min="6" max="6" width="5.5546875" bestFit="1" customWidth="1"/>
    <col min="7" max="7" width="3.88671875" bestFit="1" customWidth="1"/>
    <col min="8" max="8" width="9.6640625" bestFit="1" customWidth="1"/>
    <col min="9" max="9" width="3.33203125" bestFit="1" customWidth="1"/>
    <col min="10" max="11" width="3.88671875" bestFit="1" customWidth="1"/>
    <col min="12" max="12" width="6.6640625" bestFit="1" customWidth="1"/>
    <col min="13" max="13" width="7.5546875" bestFit="1" customWidth="1"/>
    <col min="14" max="15" width="2.88671875" bestFit="1" customWidth="1"/>
    <col min="16" max="19" width="3.88671875" bestFit="1" customWidth="1"/>
    <col min="20" max="20" width="2.88671875" bestFit="1" customWidth="1"/>
    <col min="21" max="23" width="3.88671875" bestFit="1" customWidth="1"/>
    <col min="24" max="24" width="3.33203125" bestFit="1" customWidth="1"/>
    <col min="25" max="25" width="3.109375" bestFit="1" customWidth="1"/>
    <col min="26" max="26" width="2.88671875" bestFit="1" customWidth="1"/>
    <col min="27" max="27" width="4.88671875" bestFit="1" customWidth="1"/>
  </cols>
  <sheetData>
    <row r="1" spans="1:29" x14ac:dyDescent="0.3">
      <c r="A1" t="s">
        <v>8</v>
      </c>
      <c r="B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7</v>
      </c>
      <c r="P1" t="s">
        <v>20</v>
      </c>
      <c r="Q1" t="s">
        <v>3</v>
      </c>
      <c r="R1" t="s">
        <v>4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126</v>
      </c>
      <c r="AC1" t="s">
        <v>125</v>
      </c>
    </row>
    <row r="2" spans="1:29" x14ac:dyDescent="0.3">
      <c r="A2" t="s">
        <v>30</v>
      </c>
      <c r="B2">
        <v>22</v>
      </c>
      <c r="C2" t="s">
        <v>31</v>
      </c>
      <c r="D2" t="s">
        <v>2</v>
      </c>
      <c r="E2" t="s">
        <v>2</v>
      </c>
      <c r="F2" t="s">
        <v>32</v>
      </c>
      <c r="G2">
        <v>190</v>
      </c>
      <c r="H2" s="1">
        <v>34440</v>
      </c>
      <c r="I2" t="s">
        <v>33</v>
      </c>
      <c r="J2">
        <v>47</v>
      </c>
      <c r="K2">
        <v>22</v>
      </c>
      <c r="L2">
        <v>47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33</v>
      </c>
      <c r="V2">
        <v>2</v>
      </c>
      <c r="W2">
        <v>43</v>
      </c>
      <c r="X2">
        <v>0</v>
      </c>
      <c r="Y2">
        <v>10</v>
      </c>
      <c r="Z2">
        <v>1</v>
      </c>
      <c r="AA2">
        <v>0.7</v>
      </c>
      <c r="AB2">
        <f t="shared" ref="AB2:AB46" ca="1" si="0">RAND()</f>
        <v>0.22260624574967358</v>
      </c>
      <c r="AC2" t="str">
        <f>IFERROR(VLOOKUP(A2,all_star!$A$1:$B$8,2,FALSE),"N")</f>
        <v>N</v>
      </c>
    </row>
    <row r="3" spans="1:29" x14ac:dyDescent="0.3">
      <c r="A3" t="s">
        <v>87</v>
      </c>
      <c r="B3">
        <v>28</v>
      </c>
      <c r="C3" t="s">
        <v>31</v>
      </c>
      <c r="D3" t="s">
        <v>2</v>
      </c>
      <c r="E3" t="s">
        <v>2</v>
      </c>
      <c r="F3" t="s">
        <v>44</v>
      </c>
      <c r="G3">
        <v>224</v>
      </c>
      <c r="H3" s="1">
        <v>32014</v>
      </c>
      <c r="I3">
        <v>5</v>
      </c>
      <c r="J3">
        <v>29</v>
      </c>
      <c r="K3">
        <v>1</v>
      </c>
      <c r="L3">
        <v>29</v>
      </c>
      <c r="M3">
        <v>29</v>
      </c>
      <c r="N3">
        <v>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-0.9</v>
      </c>
      <c r="AB3">
        <f t="shared" ca="1" si="0"/>
        <v>0.21450633358537863</v>
      </c>
      <c r="AC3" t="str">
        <f>IFERROR(VLOOKUP(A3,all_star!$A$1:$B$8,2,FALSE),"N")</f>
        <v>N</v>
      </c>
    </row>
    <row r="4" spans="1:29" x14ac:dyDescent="0.3">
      <c r="A4" t="s">
        <v>69</v>
      </c>
      <c r="B4">
        <v>32</v>
      </c>
      <c r="C4" t="s">
        <v>50</v>
      </c>
      <c r="D4" t="s">
        <v>1</v>
      </c>
      <c r="E4" t="s">
        <v>2</v>
      </c>
      <c r="F4" t="s">
        <v>64</v>
      </c>
      <c r="G4">
        <v>221</v>
      </c>
      <c r="H4" s="1">
        <v>30506</v>
      </c>
      <c r="I4">
        <v>11</v>
      </c>
      <c r="J4">
        <v>86</v>
      </c>
      <c r="K4">
        <v>65</v>
      </c>
      <c r="L4">
        <v>86</v>
      </c>
      <c r="M4">
        <v>72</v>
      </c>
      <c r="N4">
        <v>1</v>
      </c>
      <c r="O4">
        <v>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19</v>
      </c>
      <c r="Z4">
        <v>0</v>
      </c>
      <c r="AA4">
        <v>-0.5</v>
      </c>
      <c r="AB4">
        <f t="shared" ca="1" si="0"/>
        <v>0.82965839576759626</v>
      </c>
      <c r="AC4" t="str">
        <f>IFERROR(VLOOKUP(A4,all_star!$A$1:$B$8,2,FALSE),"N")</f>
        <v>N</v>
      </c>
    </row>
    <row r="5" spans="1:29" x14ac:dyDescent="0.3">
      <c r="A5" t="s">
        <v>45</v>
      </c>
      <c r="B5">
        <v>28</v>
      </c>
      <c r="C5" t="s">
        <v>46</v>
      </c>
      <c r="D5" t="s">
        <v>1</v>
      </c>
      <c r="E5" t="s">
        <v>1</v>
      </c>
      <c r="F5" t="s">
        <v>35</v>
      </c>
      <c r="G5">
        <v>212</v>
      </c>
      <c r="H5" s="1">
        <v>32201</v>
      </c>
      <c r="I5">
        <v>7</v>
      </c>
      <c r="J5">
        <v>28</v>
      </c>
      <c r="K5">
        <v>0</v>
      </c>
      <c r="L5">
        <v>26</v>
      </c>
      <c r="M5">
        <v>28</v>
      </c>
      <c r="N5">
        <v>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1.2</v>
      </c>
      <c r="AB5">
        <f t="shared" ca="1" si="0"/>
        <v>0.26516455304739883</v>
      </c>
      <c r="AC5" t="str">
        <f>IFERROR(VLOOKUP(A5,all_star!$A$1:$B$8,2,FALSE),"N")</f>
        <v>N</v>
      </c>
    </row>
    <row r="6" spans="1:29" x14ac:dyDescent="0.3">
      <c r="A6" t="s">
        <v>60</v>
      </c>
      <c r="B6">
        <v>26</v>
      </c>
      <c r="C6" t="s">
        <v>31</v>
      </c>
      <c r="D6" t="s">
        <v>1</v>
      </c>
      <c r="E6" t="s">
        <v>1</v>
      </c>
      <c r="F6" t="s">
        <v>40</v>
      </c>
      <c r="G6">
        <v>240</v>
      </c>
      <c r="H6" s="1">
        <v>32729</v>
      </c>
      <c r="I6">
        <v>7</v>
      </c>
      <c r="J6">
        <v>142</v>
      </c>
      <c r="K6">
        <v>133</v>
      </c>
      <c r="L6">
        <v>142</v>
      </c>
      <c r="M6">
        <v>141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131</v>
      </c>
      <c r="W6">
        <v>155</v>
      </c>
      <c r="X6">
        <v>0</v>
      </c>
      <c r="Y6">
        <v>2</v>
      </c>
      <c r="Z6">
        <v>0</v>
      </c>
      <c r="AA6">
        <v>1.3</v>
      </c>
      <c r="AB6">
        <f t="shared" ca="1" si="0"/>
        <v>0.29078116301942591</v>
      </c>
      <c r="AC6" t="str">
        <f>IFERROR(VLOOKUP(A6,all_star!$A$1:$B$8,2,FALSE),"N")</f>
        <v>N</v>
      </c>
    </row>
    <row r="7" spans="1:29" x14ac:dyDescent="0.3">
      <c r="A7" t="s">
        <v>36</v>
      </c>
      <c r="B7">
        <v>23</v>
      </c>
      <c r="C7" t="s">
        <v>37</v>
      </c>
      <c r="D7" t="s">
        <v>2</v>
      </c>
      <c r="E7" t="s">
        <v>2</v>
      </c>
      <c r="F7" t="s">
        <v>38</v>
      </c>
      <c r="G7">
        <v>190</v>
      </c>
      <c r="H7" s="1">
        <v>33939</v>
      </c>
      <c r="I7">
        <v>3</v>
      </c>
      <c r="J7">
        <v>142</v>
      </c>
      <c r="K7">
        <v>97</v>
      </c>
      <c r="L7">
        <v>142</v>
      </c>
      <c r="M7">
        <v>137</v>
      </c>
      <c r="N7">
        <v>0</v>
      </c>
      <c r="O7">
        <v>0</v>
      </c>
      <c r="P7">
        <v>6</v>
      </c>
      <c r="Q7">
        <v>59</v>
      </c>
      <c r="R7">
        <v>62</v>
      </c>
      <c r="S7">
        <v>25</v>
      </c>
      <c r="T7">
        <v>2</v>
      </c>
      <c r="U7">
        <v>0</v>
      </c>
      <c r="V7">
        <v>0</v>
      </c>
      <c r="W7">
        <v>2</v>
      </c>
      <c r="X7">
        <v>0</v>
      </c>
      <c r="Y7">
        <v>18</v>
      </c>
      <c r="Z7">
        <v>3</v>
      </c>
      <c r="AA7">
        <v>3.2</v>
      </c>
      <c r="AB7">
        <f t="shared" ca="1" si="0"/>
        <v>0.26099976585833351</v>
      </c>
      <c r="AC7" t="str">
        <f>IFERROR(VLOOKUP(A7,all_star!$A$1:$B$8,2,FALSE),"N")</f>
        <v>N</v>
      </c>
    </row>
    <row r="8" spans="1:29" x14ac:dyDescent="0.3">
      <c r="A8" t="s">
        <v>75</v>
      </c>
      <c r="B8">
        <v>40</v>
      </c>
      <c r="C8" t="s">
        <v>74</v>
      </c>
      <c r="D8" t="s">
        <v>2</v>
      </c>
      <c r="E8" t="s">
        <v>2</v>
      </c>
      <c r="F8" t="s">
        <v>54</v>
      </c>
      <c r="G8">
        <v>210</v>
      </c>
      <c r="H8" s="1">
        <v>27842</v>
      </c>
      <c r="I8">
        <v>12</v>
      </c>
      <c r="J8">
        <v>5</v>
      </c>
      <c r="K8">
        <v>0</v>
      </c>
      <c r="L8">
        <v>5</v>
      </c>
      <c r="M8">
        <v>5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-0.4</v>
      </c>
      <c r="AB8">
        <f t="shared" ca="1" si="0"/>
        <v>0.36520032958896909</v>
      </c>
      <c r="AC8" t="str">
        <f>IFERROR(VLOOKUP(A8,all_star!$A$1:$B$8,2,FALSE),"N")</f>
        <v>N</v>
      </c>
    </row>
    <row r="9" spans="1:29" x14ac:dyDescent="0.3">
      <c r="A9" t="s">
        <v>47</v>
      </c>
      <c r="B9">
        <v>31</v>
      </c>
      <c r="C9" t="s">
        <v>31</v>
      </c>
      <c r="D9" t="s">
        <v>1</v>
      </c>
      <c r="E9" t="s">
        <v>2</v>
      </c>
      <c r="F9" t="s">
        <v>38</v>
      </c>
      <c r="G9">
        <v>195</v>
      </c>
      <c r="H9" s="1">
        <v>31216</v>
      </c>
      <c r="I9">
        <v>8</v>
      </c>
      <c r="J9">
        <v>48</v>
      </c>
      <c r="K9">
        <v>29</v>
      </c>
      <c r="L9">
        <v>48</v>
      </c>
      <c r="M9">
        <v>36</v>
      </c>
      <c r="N9">
        <v>0</v>
      </c>
      <c r="O9">
        <v>0</v>
      </c>
      <c r="P9">
        <v>6</v>
      </c>
      <c r="Q9">
        <v>0</v>
      </c>
      <c r="R9">
        <v>1</v>
      </c>
      <c r="S9">
        <v>0</v>
      </c>
      <c r="T9">
        <v>25</v>
      </c>
      <c r="U9">
        <v>0</v>
      </c>
      <c r="V9">
        <v>6</v>
      </c>
      <c r="W9">
        <v>31</v>
      </c>
      <c r="X9">
        <v>0</v>
      </c>
      <c r="Y9">
        <v>17</v>
      </c>
      <c r="Z9">
        <v>0</v>
      </c>
      <c r="AA9">
        <v>0.9</v>
      </c>
      <c r="AB9">
        <f t="shared" ca="1" si="0"/>
        <v>0.6112992781104345</v>
      </c>
      <c r="AC9" t="str">
        <f>IFERROR(VLOOKUP(A9,all_star!$A$1:$B$8,2,FALSE),"N")</f>
        <v>N</v>
      </c>
    </row>
    <row r="10" spans="1:29" x14ac:dyDescent="0.3">
      <c r="A10" t="s">
        <v>78</v>
      </c>
      <c r="B10">
        <v>26</v>
      </c>
      <c r="C10" t="s">
        <v>31</v>
      </c>
      <c r="D10" t="s">
        <v>1</v>
      </c>
      <c r="E10" t="s">
        <v>1</v>
      </c>
      <c r="F10" t="s">
        <v>52</v>
      </c>
      <c r="G10">
        <v>240</v>
      </c>
      <c r="H10" s="1">
        <v>32728</v>
      </c>
      <c r="I10">
        <v>6</v>
      </c>
      <c r="J10">
        <v>155</v>
      </c>
      <c r="K10">
        <v>151</v>
      </c>
      <c r="L10">
        <v>155</v>
      </c>
      <c r="M10">
        <v>154</v>
      </c>
      <c r="N10">
        <v>0</v>
      </c>
      <c r="O10">
        <v>0</v>
      </c>
      <c r="P10">
        <v>154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5.5</v>
      </c>
      <c r="AB10">
        <f t="shared" ca="1" si="0"/>
        <v>0.44764884198190824</v>
      </c>
      <c r="AC10" t="str">
        <f>IFERROR(VLOOKUP(A10,all_star!$A$1:$B$8,2,FALSE),"N")</f>
        <v>Y</v>
      </c>
    </row>
    <row r="11" spans="1:29" x14ac:dyDescent="0.3">
      <c r="A11" t="s">
        <v>62</v>
      </c>
      <c r="B11">
        <v>35</v>
      </c>
      <c r="C11" t="s">
        <v>63</v>
      </c>
      <c r="D11" t="s">
        <v>1</v>
      </c>
      <c r="E11" t="s">
        <v>2</v>
      </c>
      <c r="F11" t="s">
        <v>64</v>
      </c>
      <c r="G11">
        <v>175</v>
      </c>
      <c r="H11" s="1">
        <v>29740</v>
      </c>
      <c r="I11">
        <v>5</v>
      </c>
      <c r="J11">
        <v>14</v>
      </c>
      <c r="K11">
        <v>4</v>
      </c>
      <c r="L11">
        <v>14</v>
      </c>
      <c r="M11">
        <v>11</v>
      </c>
      <c r="N11">
        <v>0</v>
      </c>
      <c r="O11">
        <v>0</v>
      </c>
      <c r="P11">
        <v>0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1</v>
      </c>
      <c r="AA11">
        <v>0.2</v>
      </c>
      <c r="AB11">
        <f t="shared" ca="1" si="0"/>
        <v>0.84884063523772912</v>
      </c>
      <c r="AC11" t="str">
        <f>IFERROR(VLOOKUP(A11,all_star!$A$1:$B$8,2,FALSE),"N")</f>
        <v>N</v>
      </c>
    </row>
    <row r="12" spans="1:29" x14ac:dyDescent="0.3">
      <c r="A12" t="s">
        <v>80</v>
      </c>
      <c r="B12">
        <v>39</v>
      </c>
      <c r="C12" t="s">
        <v>31</v>
      </c>
      <c r="D12" t="s">
        <v>2</v>
      </c>
      <c r="E12" t="s">
        <v>2</v>
      </c>
      <c r="F12" t="s">
        <v>32</v>
      </c>
      <c r="G12">
        <v>230</v>
      </c>
      <c r="H12" s="1">
        <v>28203</v>
      </c>
      <c r="I12">
        <v>15</v>
      </c>
      <c r="J12">
        <v>67</v>
      </c>
      <c r="K12">
        <v>50</v>
      </c>
      <c r="L12">
        <v>67</v>
      </c>
      <c r="M12">
        <v>58</v>
      </c>
      <c r="N12">
        <v>0</v>
      </c>
      <c r="O12">
        <v>58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1.7</v>
      </c>
      <c r="AB12">
        <f t="shared" ca="1" si="0"/>
        <v>2.8317429104659175E-2</v>
      </c>
      <c r="AC12" t="str">
        <f>IFERROR(VLOOKUP(A12,all_star!$A$1:$B$8,2,FALSE),"N")</f>
        <v>N</v>
      </c>
    </row>
    <row r="13" spans="1:29" x14ac:dyDescent="0.3">
      <c r="A13" t="s">
        <v>41</v>
      </c>
      <c r="B13">
        <v>26</v>
      </c>
      <c r="C13" t="s">
        <v>31</v>
      </c>
      <c r="D13" t="s">
        <v>2</v>
      </c>
      <c r="E13" t="s">
        <v>2</v>
      </c>
      <c r="F13" t="s">
        <v>38</v>
      </c>
      <c r="G13">
        <v>232</v>
      </c>
      <c r="H13" s="1">
        <v>32775</v>
      </c>
      <c r="I13">
        <v>3</v>
      </c>
      <c r="J13">
        <v>2</v>
      </c>
      <c r="K13">
        <v>1</v>
      </c>
      <c r="L13">
        <v>2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</v>
      </c>
      <c r="AB13">
        <f t="shared" ca="1" si="0"/>
        <v>0.14802751805430658</v>
      </c>
      <c r="AC13" t="str">
        <f>IFERROR(VLOOKUP(A13,all_star!$A$1:$B$8,2,FALSE),"N")</f>
        <v>N</v>
      </c>
    </row>
    <row r="14" spans="1:29" x14ac:dyDescent="0.3">
      <c r="A14" t="s">
        <v>48</v>
      </c>
      <c r="B14">
        <v>24</v>
      </c>
      <c r="C14" t="s">
        <v>46</v>
      </c>
      <c r="D14" t="s">
        <v>1</v>
      </c>
      <c r="E14" t="s">
        <v>1</v>
      </c>
      <c r="F14" t="s">
        <v>32</v>
      </c>
      <c r="G14">
        <v>200</v>
      </c>
      <c r="H14" s="1">
        <v>33663</v>
      </c>
      <c r="I14" t="s">
        <v>33</v>
      </c>
      <c r="J14">
        <v>3</v>
      </c>
      <c r="K14">
        <v>0</v>
      </c>
      <c r="L14">
        <v>3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f t="shared" ca="1" si="0"/>
        <v>0.11164792960997738</v>
      </c>
      <c r="AC14" t="str">
        <f>IFERROR(VLOOKUP(A14,all_star!$A$1:$B$8,2,FALSE),"N")</f>
        <v>N</v>
      </c>
    </row>
    <row r="15" spans="1:29" x14ac:dyDescent="0.3">
      <c r="A15" t="s">
        <v>49</v>
      </c>
      <c r="B15">
        <v>24</v>
      </c>
      <c r="C15" t="s">
        <v>50</v>
      </c>
      <c r="D15" t="s">
        <v>2</v>
      </c>
      <c r="E15" t="s">
        <v>2</v>
      </c>
      <c r="F15" t="s">
        <v>44</v>
      </c>
      <c r="G15">
        <v>210</v>
      </c>
      <c r="H15" s="1">
        <v>33737</v>
      </c>
      <c r="I15" t="s">
        <v>33</v>
      </c>
      <c r="J15">
        <v>76</v>
      </c>
      <c r="K15">
        <v>64</v>
      </c>
      <c r="L15">
        <v>76</v>
      </c>
      <c r="M15">
        <v>74</v>
      </c>
      <c r="N15">
        <v>0</v>
      </c>
      <c r="O15">
        <v>57</v>
      </c>
      <c r="P15">
        <v>3</v>
      </c>
      <c r="Q15">
        <v>0</v>
      </c>
      <c r="R15">
        <v>0</v>
      </c>
      <c r="S15">
        <v>0</v>
      </c>
      <c r="T15">
        <v>24</v>
      </c>
      <c r="U15">
        <v>0</v>
      </c>
      <c r="V15">
        <v>0</v>
      </c>
      <c r="W15">
        <v>24</v>
      </c>
      <c r="X15">
        <v>0</v>
      </c>
      <c r="Y15">
        <v>5</v>
      </c>
      <c r="Z15">
        <v>0</v>
      </c>
      <c r="AA15">
        <v>1.7</v>
      </c>
      <c r="AB15">
        <f t="shared" ca="1" si="0"/>
        <v>0.36437284750434851</v>
      </c>
      <c r="AC15" t="str">
        <f>IFERROR(VLOOKUP(A15,all_star!$A$1:$B$8,2,FALSE),"N")</f>
        <v>N</v>
      </c>
    </row>
    <row r="16" spans="1:29" x14ac:dyDescent="0.3">
      <c r="A16" t="s">
        <v>68</v>
      </c>
      <c r="B16">
        <v>29</v>
      </c>
      <c r="C16" t="s">
        <v>31</v>
      </c>
      <c r="D16" t="s">
        <v>1</v>
      </c>
      <c r="E16" t="s">
        <v>1</v>
      </c>
      <c r="F16" t="s">
        <v>40</v>
      </c>
      <c r="G16">
        <v>190</v>
      </c>
      <c r="H16" s="1">
        <v>31819</v>
      </c>
      <c r="I16">
        <v>8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-0.3</v>
      </c>
      <c r="AB16">
        <f t="shared" ca="1" si="0"/>
        <v>0.97913140596574944</v>
      </c>
      <c r="AC16" t="str">
        <f>IFERROR(VLOOKUP(A16,all_star!$A$1:$B$8,2,FALSE),"N")</f>
        <v>N</v>
      </c>
    </row>
    <row r="17" spans="1:29" x14ac:dyDescent="0.3">
      <c r="A17" t="s">
        <v>61</v>
      </c>
      <c r="B17">
        <v>28</v>
      </c>
      <c r="C17" t="s">
        <v>31</v>
      </c>
      <c r="D17" t="s">
        <v>1</v>
      </c>
      <c r="E17" t="s">
        <v>1</v>
      </c>
      <c r="F17" t="s">
        <v>38</v>
      </c>
      <c r="G17">
        <v>215</v>
      </c>
      <c r="H17" s="1">
        <v>32230</v>
      </c>
      <c r="I17">
        <v>4</v>
      </c>
      <c r="J17">
        <v>7</v>
      </c>
      <c r="K17">
        <v>1</v>
      </c>
      <c r="L17">
        <v>7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3</v>
      </c>
      <c r="X17">
        <v>0</v>
      </c>
      <c r="Y17">
        <v>6</v>
      </c>
      <c r="Z17">
        <v>0</v>
      </c>
      <c r="AA17">
        <v>0.1</v>
      </c>
      <c r="AB17">
        <f t="shared" ca="1" si="0"/>
        <v>0.35302181888959183</v>
      </c>
      <c r="AC17" t="str">
        <f>IFERROR(VLOOKUP(A17,all_star!$A$1:$B$8,2,FALSE),"N")</f>
        <v>N</v>
      </c>
    </row>
    <row r="18" spans="1:29" x14ac:dyDescent="0.3">
      <c r="A18" t="s">
        <v>53</v>
      </c>
      <c r="B18">
        <v>28</v>
      </c>
      <c r="C18" t="s">
        <v>31</v>
      </c>
      <c r="D18" t="s">
        <v>2</v>
      </c>
      <c r="E18" t="s">
        <v>2</v>
      </c>
      <c r="F18" t="s">
        <v>54</v>
      </c>
      <c r="G18">
        <v>215</v>
      </c>
      <c r="H18" s="1">
        <v>31994</v>
      </c>
      <c r="I18">
        <v>5</v>
      </c>
      <c r="J18">
        <v>17</v>
      </c>
      <c r="K18">
        <v>7</v>
      </c>
      <c r="L18">
        <v>17</v>
      </c>
      <c r="M18">
        <v>12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0</v>
      </c>
      <c r="AA18">
        <v>-0.4</v>
      </c>
      <c r="AB18">
        <f t="shared" ca="1" si="0"/>
        <v>0.26648420870711453</v>
      </c>
      <c r="AC18" t="str">
        <f>IFERROR(VLOOKUP(A18,all_star!$A$1:$B$8,2,FALSE),"N")</f>
        <v>N</v>
      </c>
    </row>
    <row r="19" spans="1:29" x14ac:dyDescent="0.3">
      <c r="A19" t="s">
        <v>39</v>
      </c>
      <c r="B19">
        <v>24</v>
      </c>
      <c r="C19" t="s">
        <v>31</v>
      </c>
      <c r="D19" t="s">
        <v>2</v>
      </c>
      <c r="E19" t="s">
        <v>2</v>
      </c>
      <c r="F19" t="s">
        <v>40</v>
      </c>
      <c r="G19">
        <v>230</v>
      </c>
      <c r="H19" s="1">
        <v>33607</v>
      </c>
      <c r="I19">
        <v>2</v>
      </c>
      <c r="J19">
        <v>155</v>
      </c>
      <c r="K19">
        <v>155</v>
      </c>
      <c r="L19">
        <v>155</v>
      </c>
      <c r="M19">
        <v>154</v>
      </c>
      <c r="N19">
        <v>0</v>
      </c>
      <c r="O19">
        <v>0</v>
      </c>
      <c r="P19">
        <v>9</v>
      </c>
      <c r="Q19">
        <v>0</v>
      </c>
      <c r="R19">
        <v>107</v>
      </c>
      <c r="S19">
        <v>1</v>
      </c>
      <c r="T19">
        <v>60</v>
      </c>
      <c r="U19">
        <v>1</v>
      </c>
      <c r="V19">
        <v>14</v>
      </c>
      <c r="W19">
        <v>75</v>
      </c>
      <c r="X19">
        <v>1</v>
      </c>
      <c r="Y19">
        <v>0</v>
      </c>
      <c r="Z19">
        <v>0</v>
      </c>
      <c r="AA19">
        <v>7.4</v>
      </c>
      <c r="AB19">
        <f t="shared" ca="1" si="0"/>
        <v>0.79817022479642641</v>
      </c>
      <c r="AC19" t="str">
        <f>IFERROR(VLOOKUP(A19,all_star!$A$1:$B$8,2,FALSE),"N")</f>
        <v>Y</v>
      </c>
    </row>
    <row r="20" spans="1:29" x14ac:dyDescent="0.3">
      <c r="A20" t="s">
        <v>67</v>
      </c>
      <c r="B20">
        <v>32</v>
      </c>
      <c r="C20" t="s">
        <v>31</v>
      </c>
      <c r="D20" t="s">
        <v>1</v>
      </c>
      <c r="E20" t="s">
        <v>1</v>
      </c>
      <c r="F20" t="s">
        <v>35</v>
      </c>
      <c r="G20">
        <v>240</v>
      </c>
      <c r="H20" s="1">
        <v>30688</v>
      </c>
      <c r="I20">
        <v>11</v>
      </c>
      <c r="J20">
        <v>33</v>
      </c>
      <c r="K20">
        <v>32</v>
      </c>
      <c r="L20">
        <v>30</v>
      </c>
      <c r="M20">
        <v>32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5.5</v>
      </c>
      <c r="AB20">
        <f t="shared" ca="1" si="0"/>
        <v>0.74328457713407992</v>
      </c>
      <c r="AC20" t="str">
        <f>IFERROR(VLOOKUP(A20,all_star!$A$1:$B$8,2,FALSE),"N")</f>
        <v>Y</v>
      </c>
    </row>
    <row r="21" spans="1:29" x14ac:dyDescent="0.3">
      <c r="A21" t="s">
        <v>34</v>
      </c>
      <c r="B21">
        <v>30</v>
      </c>
      <c r="C21" t="s">
        <v>31</v>
      </c>
      <c r="D21" t="s">
        <v>2</v>
      </c>
      <c r="E21" t="s">
        <v>2</v>
      </c>
      <c r="F21" t="s">
        <v>35</v>
      </c>
      <c r="G21">
        <v>225</v>
      </c>
      <c r="H21" s="1">
        <v>31477</v>
      </c>
      <c r="I21">
        <v>7</v>
      </c>
      <c r="J21">
        <v>31</v>
      </c>
      <c r="K21">
        <v>31</v>
      </c>
      <c r="L21">
        <v>27</v>
      </c>
      <c r="M21">
        <v>31</v>
      </c>
      <c r="N21">
        <v>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4.5</v>
      </c>
      <c r="AB21">
        <f t="shared" ca="1" si="0"/>
        <v>0.84458044552927591</v>
      </c>
      <c r="AC21" t="str">
        <f>IFERROR(VLOOKUP(A21,all_star!$A$1:$B$8,2,FALSE),"N")</f>
        <v>Y</v>
      </c>
    </row>
    <row r="22" spans="1:29" x14ac:dyDescent="0.3">
      <c r="A22" t="s">
        <v>43</v>
      </c>
      <c r="B22">
        <v>22</v>
      </c>
      <c r="C22" t="s">
        <v>31</v>
      </c>
      <c r="D22" t="s">
        <v>10</v>
      </c>
      <c r="E22" t="s">
        <v>2</v>
      </c>
      <c r="F22" t="s">
        <v>44</v>
      </c>
      <c r="G22">
        <v>221</v>
      </c>
      <c r="H22" s="1">
        <v>34297</v>
      </c>
      <c r="I22" t="s">
        <v>33</v>
      </c>
      <c r="J22">
        <v>5</v>
      </c>
      <c r="K22">
        <v>2</v>
      </c>
      <c r="L22">
        <v>5</v>
      </c>
      <c r="M22">
        <v>3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-0.2</v>
      </c>
      <c r="AB22">
        <f t="shared" ca="1" si="0"/>
        <v>0.61462130558511963</v>
      </c>
      <c r="AC22" t="str">
        <f>IFERROR(VLOOKUP(A22,all_star!$A$1:$B$8,2,FALSE),"N")</f>
        <v>N</v>
      </c>
    </row>
    <row r="23" spans="1:29" x14ac:dyDescent="0.3">
      <c r="A23" t="s">
        <v>91</v>
      </c>
      <c r="B23">
        <v>35</v>
      </c>
      <c r="C23" t="s">
        <v>31</v>
      </c>
      <c r="D23" t="s">
        <v>10</v>
      </c>
      <c r="E23" t="s">
        <v>2</v>
      </c>
      <c r="F23" t="s">
        <v>52</v>
      </c>
      <c r="G23">
        <v>210</v>
      </c>
      <c r="H23" s="1">
        <v>29732</v>
      </c>
      <c r="I23">
        <v>11</v>
      </c>
      <c r="J23">
        <v>147</v>
      </c>
      <c r="K23">
        <v>142</v>
      </c>
      <c r="L23">
        <v>147</v>
      </c>
      <c r="M23">
        <v>146</v>
      </c>
      <c r="N23">
        <v>0</v>
      </c>
      <c r="O23">
        <v>0</v>
      </c>
      <c r="P23">
        <v>1</v>
      </c>
      <c r="Q23">
        <v>119</v>
      </c>
      <c r="R23">
        <v>0</v>
      </c>
      <c r="S23">
        <v>1</v>
      </c>
      <c r="T23">
        <v>27</v>
      </c>
      <c r="U23">
        <v>0</v>
      </c>
      <c r="V23">
        <v>24</v>
      </c>
      <c r="W23">
        <v>51</v>
      </c>
      <c r="X23">
        <v>0</v>
      </c>
      <c r="Y23">
        <v>4</v>
      </c>
      <c r="Z23">
        <v>0</v>
      </c>
      <c r="AA23">
        <v>3.7</v>
      </c>
      <c r="AB23">
        <f t="shared" ca="1" si="0"/>
        <v>0.56369880377087112</v>
      </c>
      <c r="AC23" t="str">
        <f>IFERROR(VLOOKUP(A23,all_star!$A$1:$B$8,2,FALSE),"N")</f>
        <v>Y</v>
      </c>
    </row>
    <row r="24" spans="1:29" x14ac:dyDescent="0.3">
      <c r="A24" t="s">
        <v>76</v>
      </c>
      <c r="B24">
        <v>27</v>
      </c>
      <c r="C24" t="s">
        <v>31</v>
      </c>
      <c r="D24" t="s">
        <v>2</v>
      </c>
      <c r="E24" t="s">
        <v>2</v>
      </c>
      <c r="F24" t="s">
        <v>35</v>
      </c>
      <c r="G24">
        <v>215</v>
      </c>
      <c r="H24" s="1">
        <v>32653</v>
      </c>
      <c r="I24">
        <v>3</v>
      </c>
      <c r="J24">
        <v>8</v>
      </c>
      <c r="K24">
        <v>0</v>
      </c>
      <c r="L24">
        <v>8</v>
      </c>
      <c r="M24">
        <v>8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f t="shared" ca="1" si="0"/>
        <v>0.23389729064776865</v>
      </c>
      <c r="AC24" t="str">
        <f>IFERROR(VLOOKUP(A24,all_star!$A$1:$B$8,2,FALSE),"N")</f>
        <v>N</v>
      </c>
    </row>
    <row r="25" spans="1:29" x14ac:dyDescent="0.3">
      <c r="A25" t="s">
        <v>51</v>
      </c>
      <c r="B25">
        <v>24</v>
      </c>
      <c r="C25" t="s">
        <v>31</v>
      </c>
      <c r="D25" t="s">
        <v>2</v>
      </c>
      <c r="E25" t="s">
        <v>2</v>
      </c>
      <c r="F25" t="s">
        <v>52</v>
      </c>
      <c r="G25">
        <v>170</v>
      </c>
      <c r="H25" s="1">
        <v>33484</v>
      </c>
      <c r="I25">
        <v>2</v>
      </c>
      <c r="J25">
        <v>37</v>
      </c>
      <c r="K25">
        <v>0</v>
      </c>
      <c r="L25">
        <v>34</v>
      </c>
      <c r="M25">
        <v>36</v>
      </c>
      <c r="N25">
        <v>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0.3</v>
      </c>
      <c r="AB25">
        <f t="shared" ca="1" si="0"/>
        <v>0.93285259223769945</v>
      </c>
      <c r="AC25" t="str">
        <f>IFERROR(VLOOKUP(A25,all_star!$A$1:$B$8,2,FALSE),"N")</f>
        <v>N</v>
      </c>
    </row>
    <row r="26" spans="1:29" x14ac:dyDescent="0.3">
      <c r="A26" t="s">
        <v>81</v>
      </c>
      <c r="B26">
        <v>22</v>
      </c>
      <c r="C26" t="s">
        <v>31</v>
      </c>
      <c r="D26" t="s">
        <v>2</v>
      </c>
      <c r="E26" t="s">
        <v>2</v>
      </c>
      <c r="F26" t="s">
        <v>38</v>
      </c>
      <c r="G26">
        <v>200</v>
      </c>
      <c r="H26" s="1">
        <v>34357</v>
      </c>
      <c r="I26">
        <v>2</v>
      </c>
      <c r="J26">
        <v>151</v>
      </c>
      <c r="K26">
        <v>141</v>
      </c>
      <c r="L26">
        <v>151</v>
      </c>
      <c r="M26">
        <v>148</v>
      </c>
      <c r="N26">
        <v>0</v>
      </c>
      <c r="O26">
        <v>0</v>
      </c>
      <c r="P26">
        <v>0</v>
      </c>
      <c r="Q26">
        <v>0</v>
      </c>
      <c r="R26">
        <v>0</v>
      </c>
      <c r="S26">
        <v>148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0</v>
      </c>
      <c r="AA26">
        <v>4.0999999999999996</v>
      </c>
      <c r="AB26">
        <f t="shared" ca="1" si="0"/>
        <v>0.88324020669505265</v>
      </c>
      <c r="AC26" t="str">
        <f>IFERROR(VLOOKUP(A26,all_star!$A$1:$B$8,2,FALSE),"N")</f>
        <v>Y</v>
      </c>
    </row>
    <row r="27" spans="1:29" x14ac:dyDescent="0.3">
      <c r="A27" t="s">
        <v>42</v>
      </c>
      <c r="B27">
        <v>28</v>
      </c>
      <c r="C27" t="s">
        <v>31</v>
      </c>
      <c r="D27" t="s">
        <v>2</v>
      </c>
      <c r="E27" t="s">
        <v>2</v>
      </c>
      <c r="F27" t="s">
        <v>35</v>
      </c>
      <c r="G27">
        <v>230</v>
      </c>
      <c r="H27" s="1">
        <v>32203</v>
      </c>
      <c r="I27">
        <v>8</v>
      </c>
      <c r="J27">
        <v>51</v>
      </c>
      <c r="K27">
        <v>1</v>
      </c>
      <c r="L27">
        <v>49</v>
      </c>
      <c r="M27">
        <v>50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f t="shared" ca="1" si="0"/>
        <v>0.89983843850846734</v>
      </c>
      <c r="AC27" t="str">
        <f>IFERROR(VLOOKUP(A27,all_star!$A$1:$B$8,2,FALSE),"N")</f>
        <v>N</v>
      </c>
    </row>
    <row r="28" spans="1:29" x14ac:dyDescent="0.3">
      <c r="A28" t="s">
        <v>59</v>
      </c>
      <c r="B28">
        <v>26</v>
      </c>
      <c r="C28" t="s">
        <v>31</v>
      </c>
      <c r="D28" t="s">
        <v>2</v>
      </c>
      <c r="E28" t="s">
        <v>2</v>
      </c>
      <c r="F28" t="s">
        <v>52</v>
      </c>
      <c r="G28">
        <v>190</v>
      </c>
      <c r="H28" s="1">
        <v>32849</v>
      </c>
      <c r="I28">
        <v>3</v>
      </c>
      <c r="J28">
        <v>32</v>
      </c>
      <c r="K28">
        <v>30</v>
      </c>
      <c r="L28">
        <v>30</v>
      </c>
      <c r="M28">
        <v>31</v>
      </c>
      <c r="N28">
        <v>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5.2</v>
      </c>
      <c r="AB28">
        <f t="shared" ca="1" si="0"/>
        <v>0.12391636494149494</v>
      </c>
      <c r="AC28" t="str">
        <f>IFERROR(VLOOKUP(A28,all_star!$A$1:$B$8,2,FALSE),"N")</f>
        <v>N</v>
      </c>
    </row>
    <row r="29" spans="1:29" x14ac:dyDescent="0.3">
      <c r="A29" t="s">
        <v>77</v>
      </c>
      <c r="B29">
        <v>32</v>
      </c>
      <c r="C29" t="s">
        <v>31</v>
      </c>
      <c r="D29" t="s">
        <v>1</v>
      </c>
      <c r="E29" t="s">
        <v>1</v>
      </c>
      <c r="F29" t="s">
        <v>40</v>
      </c>
      <c r="G29">
        <v>240</v>
      </c>
      <c r="H29" s="1">
        <v>30571</v>
      </c>
      <c r="I29">
        <v>8</v>
      </c>
      <c r="J29">
        <v>26</v>
      </c>
      <c r="K29">
        <v>0</v>
      </c>
      <c r="L29">
        <v>26</v>
      </c>
      <c r="M29">
        <v>25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-0.6</v>
      </c>
      <c r="AB29">
        <f t="shared" ca="1" si="0"/>
        <v>0.27787436264410403</v>
      </c>
      <c r="AC29" t="str">
        <f>IFERROR(VLOOKUP(A29,all_star!$A$1:$B$8,2,FALSE),"N")</f>
        <v>N</v>
      </c>
    </row>
    <row r="30" spans="1:29" x14ac:dyDescent="0.3">
      <c r="A30" t="s">
        <v>57</v>
      </c>
      <c r="B30">
        <v>33</v>
      </c>
      <c r="C30" t="s">
        <v>31</v>
      </c>
      <c r="D30" t="s">
        <v>2</v>
      </c>
      <c r="E30" t="s">
        <v>2</v>
      </c>
      <c r="F30" t="s">
        <v>58</v>
      </c>
      <c r="G30">
        <v>225</v>
      </c>
      <c r="H30" s="1">
        <v>30196</v>
      </c>
      <c r="I30">
        <v>11</v>
      </c>
      <c r="J30">
        <v>35</v>
      </c>
      <c r="K30">
        <v>30</v>
      </c>
      <c r="L30">
        <v>35</v>
      </c>
      <c r="M30">
        <v>30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0</v>
      </c>
      <c r="AA30">
        <v>1.7</v>
      </c>
      <c r="AB30">
        <f t="shared" ca="1" si="0"/>
        <v>0.53070175300155009</v>
      </c>
      <c r="AC30" t="str">
        <f>IFERROR(VLOOKUP(A30,all_star!$A$1:$B$8,2,FALSE),"N")</f>
        <v>N</v>
      </c>
    </row>
    <row r="31" spans="1:29" x14ac:dyDescent="0.3">
      <c r="A31" t="s">
        <v>89</v>
      </c>
      <c r="B31">
        <v>24</v>
      </c>
      <c r="C31" t="s">
        <v>90</v>
      </c>
      <c r="D31" t="s">
        <v>2</v>
      </c>
      <c r="E31" t="s">
        <v>1</v>
      </c>
      <c r="F31" t="s">
        <v>52</v>
      </c>
      <c r="G31">
        <v>205</v>
      </c>
      <c r="H31" s="1">
        <v>33689</v>
      </c>
      <c r="I31" t="s">
        <v>33</v>
      </c>
      <c r="J31">
        <v>8</v>
      </c>
      <c r="K31">
        <v>1</v>
      </c>
      <c r="L31">
        <v>8</v>
      </c>
      <c r="M31">
        <v>8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0.6</v>
      </c>
      <c r="AB31">
        <f t="shared" ca="1" si="0"/>
        <v>0.49475241132880909</v>
      </c>
      <c r="AC31" t="str">
        <f>IFERROR(VLOOKUP(A31,all_star!$A$1:$B$8,2,FALSE),"N")</f>
        <v>N</v>
      </c>
    </row>
    <row r="32" spans="1:29" x14ac:dyDescent="0.3">
      <c r="A32" t="s">
        <v>65</v>
      </c>
      <c r="B32">
        <v>27</v>
      </c>
      <c r="C32" t="s">
        <v>31</v>
      </c>
      <c r="D32" t="s">
        <v>1</v>
      </c>
      <c r="E32" t="s">
        <v>2</v>
      </c>
      <c r="F32" t="s">
        <v>64</v>
      </c>
      <c r="G32">
        <v>180</v>
      </c>
      <c r="H32" s="1">
        <v>32539</v>
      </c>
      <c r="I32">
        <v>3</v>
      </c>
      <c r="J32">
        <v>74</v>
      </c>
      <c r="K32">
        <v>31</v>
      </c>
      <c r="L32">
        <v>74</v>
      </c>
      <c r="M32">
        <v>41</v>
      </c>
      <c r="N32">
        <v>0</v>
      </c>
      <c r="O32">
        <v>0</v>
      </c>
      <c r="P32">
        <v>0</v>
      </c>
      <c r="Q32">
        <v>9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</v>
      </c>
      <c r="Z32">
        <v>0</v>
      </c>
      <c r="AA32">
        <v>0.5</v>
      </c>
      <c r="AB32">
        <f t="shared" ca="1" si="0"/>
        <v>0.23035110038828144</v>
      </c>
      <c r="AC32" t="str">
        <f>IFERROR(VLOOKUP(A32,all_star!$A$1:$B$8,2,FALSE),"N")</f>
        <v>N</v>
      </c>
    </row>
    <row r="33" spans="1:29" x14ac:dyDescent="0.3">
      <c r="A33" t="s">
        <v>56</v>
      </c>
      <c r="B33">
        <v>27</v>
      </c>
      <c r="C33" t="s">
        <v>31</v>
      </c>
      <c r="D33" t="s">
        <v>2</v>
      </c>
      <c r="E33" t="s">
        <v>2</v>
      </c>
      <c r="F33" t="s">
        <v>52</v>
      </c>
      <c r="G33">
        <v>210</v>
      </c>
      <c r="H33" s="1">
        <v>32371</v>
      </c>
      <c r="I33">
        <v>5</v>
      </c>
      <c r="J33">
        <v>68</v>
      </c>
      <c r="K33">
        <v>0</v>
      </c>
      <c r="L33">
        <v>64</v>
      </c>
      <c r="M33">
        <v>68</v>
      </c>
      <c r="N33">
        <v>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0.2</v>
      </c>
      <c r="AB33">
        <f t="shared" ca="1" si="0"/>
        <v>0.66952400903826115</v>
      </c>
      <c r="AC33" t="str">
        <f>IFERROR(VLOOKUP(A33,all_star!$A$1:$B$8,2,FALSE),"N")</f>
        <v>N</v>
      </c>
    </row>
    <row r="34" spans="1:29" x14ac:dyDescent="0.3">
      <c r="A34" t="s">
        <v>85</v>
      </c>
      <c r="B34">
        <v>31</v>
      </c>
      <c r="C34" t="s">
        <v>74</v>
      </c>
      <c r="D34" t="s">
        <v>2</v>
      </c>
      <c r="E34" t="s">
        <v>2</v>
      </c>
      <c r="F34" t="s">
        <v>44</v>
      </c>
      <c r="G34">
        <v>220</v>
      </c>
      <c r="H34" s="1">
        <v>31211</v>
      </c>
      <c r="I34">
        <v>8</v>
      </c>
      <c r="J34">
        <v>55</v>
      </c>
      <c r="K34">
        <v>0</v>
      </c>
      <c r="L34">
        <v>52</v>
      </c>
      <c r="M34">
        <v>54</v>
      </c>
      <c r="N34">
        <v>54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0.8</v>
      </c>
      <c r="AB34">
        <f t="shared" ca="1" si="0"/>
        <v>0.79729844320504983</v>
      </c>
      <c r="AC34" t="str">
        <f>IFERROR(VLOOKUP(A34,all_star!$A$1:$B$8,2,FALSE),"N")</f>
        <v>N</v>
      </c>
    </row>
    <row r="35" spans="1:29" x14ac:dyDescent="0.3">
      <c r="A35" t="s">
        <v>73</v>
      </c>
      <c r="B35">
        <v>26</v>
      </c>
      <c r="C35" t="s">
        <v>74</v>
      </c>
      <c r="D35" t="s">
        <v>2</v>
      </c>
      <c r="E35" t="s">
        <v>2</v>
      </c>
      <c r="F35" t="s">
        <v>32</v>
      </c>
      <c r="G35">
        <v>220</v>
      </c>
      <c r="H35" s="1">
        <v>32929</v>
      </c>
      <c r="I35" t="s">
        <v>33</v>
      </c>
      <c r="J35">
        <v>11</v>
      </c>
      <c r="K35">
        <v>0</v>
      </c>
      <c r="L35">
        <v>11</v>
      </c>
      <c r="M35">
        <v>11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f t="shared" ca="1" si="0"/>
        <v>0.56740063690789211</v>
      </c>
      <c r="AC35" t="str">
        <f>IFERROR(VLOOKUP(A35,all_star!$A$1:$B$8,2,FALSE),"N")</f>
        <v>N</v>
      </c>
    </row>
    <row r="36" spans="1:29" x14ac:dyDescent="0.3">
      <c r="A36" t="s">
        <v>55</v>
      </c>
      <c r="B36">
        <v>30</v>
      </c>
      <c r="C36" t="s">
        <v>31</v>
      </c>
      <c r="D36" t="s">
        <v>10</v>
      </c>
      <c r="E36" t="s">
        <v>2</v>
      </c>
      <c r="F36" t="s">
        <v>40</v>
      </c>
      <c r="G36">
        <v>195</v>
      </c>
      <c r="H36" s="1">
        <v>31493</v>
      </c>
      <c r="I36">
        <v>9</v>
      </c>
      <c r="J36">
        <v>125</v>
      </c>
      <c r="K36">
        <v>118</v>
      </c>
      <c r="L36">
        <v>125</v>
      </c>
      <c r="M36">
        <v>121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121</v>
      </c>
      <c r="V36">
        <v>0</v>
      </c>
      <c r="W36">
        <v>121</v>
      </c>
      <c r="X36">
        <v>1</v>
      </c>
      <c r="Y36">
        <v>4</v>
      </c>
      <c r="Z36">
        <v>0</v>
      </c>
      <c r="AA36">
        <v>4.0999999999999996</v>
      </c>
      <c r="AB36">
        <f t="shared" ca="1" si="0"/>
        <v>0.9884785619249391</v>
      </c>
      <c r="AC36" t="str">
        <f>IFERROR(VLOOKUP(A36,all_star!$A$1:$B$8,2,FALSE),"N")</f>
        <v>Y</v>
      </c>
    </row>
    <row r="37" spans="1:29" x14ac:dyDescent="0.3">
      <c r="A37" t="s">
        <v>79</v>
      </c>
      <c r="B37">
        <v>28</v>
      </c>
      <c r="C37" t="s">
        <v>50</v>
      </c>
      <c r="D37" t="s">
        <v>2</v>
      </c>
      <c r="E37" t="s">
        <v>2</v>
      </c>
      <c r="F37" t="s">
        <v>52</v>
      </c>
      <c r="G37">
        <v>230</v>
      </c>
      <c r="H37" s="1">
        <v>32199</v>
      </c>
      <c r="I37">
        <v>4</v>
      </c>
      <c r="J37">
        <v>54</v>
      </c>
      <c r="K37">
        <v>0</v>
      </c>
      <c r="L37">
        <v>53</v>
      </c>
      <c r="M37">
        <v>54</v>
      </c>
      <c r="N37">
        <v>54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</v>
      </c>
      <c r="AB37">
        <f t="shared" ca="1" si="0"/>
        <v>0.12115188175158464</v>
      </c>
      <c r="AC37" t="str">
        <f>IFERROR(VLOOKUP(A37,all_star!$A$1:$B$8,2,FALSE),"N")</f>
        <v>N</v>
      </c>
    </row>
    <row r="38" spans="1:29" x14ac:dyDescent="0.3">
      <c r="A38" t="s">
        <v>83</v>
      </c>
      <c r="B38">
        <v>32</v>
      </c>
      <c r="C38" t="s">
        <v>31</v>
      </c>
      <c r="D38" t="s">
        <v>2</v>
      </c>
      <c r="E38" t="s">
        <v>2</v>
      </c>
      <c r="F38" t="s">
        <v>32</v>
      </c>
      <c r="G38">
        <v>205</v>
      </c>
      <c r="H38" s="1">
        <v>30763</v>
      </c>
      <c r="I38">
        <v>10</v>
      </c>
      <c r="J38">
        <v>16</v>
      </c>
      <c r="K38">
        <v>0</v>
      </c>
      <c r="L38">
        <v>15</v>
      </c>
      <c r="M38">
        <v>16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0.3</v>
      </c>
      <c r="AB38">
        <f t="shared" ca="1" si="0"/>
        <v>0.84943973525466543</v>
      </c>
      <c r="AC38" t="str">
        <f>IFERROR(VLOOKUP(A38,all_star!$A$1:$B$8,2,FALSE),"N")</f>
        <v>N</v>
      </c>
    </row>
    <row r="39" spans="1:29" x14ac:dyDescent="0.3">
      <c r="A39" t="s">
        <v>66</v>
      </c>
      <c r="B39">
        <v>37</v>
      </c>
      <c r="C39" t="s">
        <v>31</v>
      </c>
      <c r="D39" t="s">
        <v>2</v>
      </c>
      <c r="E39" t="s">
        <v>2</v>
      </c>
      <c r="F39" t="s">
        <v>58</v>
      </c>
      <c r="G39">
        <v>235</v>
      </c>
      <c r="H39" s="1">
        <v>28786</v>
      </c>
      <c r="I39">
        <v>14</v>
      </c>
      <c r="J39">
        <v>29</v>
      </c>
      <c r="K39">
        <v>29</v>
      </c>
      <c r="L39">
        <v>28</v>
      </c>
      <c r="M39">
        <v>29</v>
      </c>
      <c r="N39">
        <v>29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2.5</v>
      </c>
      <c r="AB39">
        <f t="shared" ca="1" si="0"/>
        <v>4.4184090947962051E-2</v>
      </c>
      <c r="AC39" t="str">
        <f>IFERROR(VLOOKUP(A39,all_star!$A$1:$B$8,2,FALSE),"N")</f>
        <v>N</v>
      </c>
    </row>
    <row r="40" spans="1:29" x14ac:dyDescent="0.3">
      <c r="A40" t="s">
        <v>84</v>
      </c>
      <c r="B40">
        <v>24</v>
      </c>
      <c r="C40" t="s">
        <v>46</v>
      </c>
      <c r="D40" t="s">
        <v>2</v>
      </c>
      <c r="E40" t="s">
        <v>2</v>
      </c>
      <c r="F40" t="s">
        <v>35</v>
      </c>
      <c r="G40">
        <v>230</v>
      </c>
      <c r="H40" s="1">
        <v>33659</v>
      </c>
      <c r="I40">
        <v>3</v>
      </c>
      <c r="J40">
        <v>86</v>
      </c>
      <c r="K40">
        <v>63</v>
      </c>
      <c r="L40">
        <v>86</v>
      </c>
      <c r="M40">
        <v>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53</v>
      </c>
      <c r="U40">
        <v>0</v>
      </c>
      <c r="V40">
        <v>7</v>
      </c>
      <c r="W40">
        <v>60</v>
      </c>
      <c r="X40">
        <v>7</v>
      </c>
      <c r="Y40">
        <v>21</v>
      </c>
      <c r="Z40">
        <v>0</v>
      </c>
      <c r="AA40">
        <v>0.1</v>
      </c>
      <c r="AB40">
        <f t="shared" ca="1" si="0"/>
        <v>0.72245080861221977</v>
      </c>
      <c r="AC40" t="str">
        <f>IFERROR(VLOOKUP(A40,all_star!$A$1:$B$8,2,FALSE),"N")</f>
        <v>N</v>
      </c>
    </row>
    <row r="41" spans="1:29" x14ac:dyDescent="0.3">
      <c r="A41" t="s">
        <v>70</v>
      </c>
      <c r="B41">
        <v>26</v>
      </c>
      <c r="C41" t="s">
        <v>31</v>
      </c>
      <c r="D41" t="s">
        <v>1</v>
      </c>
      <c r="E41" t="s">
        <v>1</v>
      </c>
      <c r="F41" t="s">
        <v>40</v>
      </c>
      <c r="G41">
        <v>215</v>
      </c>
      <c r="H41" s="1">
        <v>32690</v>
      </c>
      <c r="I41">
        <v>2</v>
      </c>
      <c r="J41">
        <v>17</v>
      </c>
      <c r="K41">
        <v>5</v>
      </c>
      <c r="L41">
        <v>16</v>
      </c>
      <c r="M41">
        <v>17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B41">
        <f t="shared" ca="1" si="0"/>
        <v>0.51475948636310243</v>
      </c>
      <c r="AC41" t="str">
        <f>IFERROR(VLOOKUP(A41,all_star!$A$1:$B$8,2,FALSE),"N")</f>
        <v>N</v>
      </c>
    </row>
    <row r="42" spans="1:29" x14ac:dyDescent="0.3">
      <c r="A42" t="s">
        <v>82</v>
      </c>
      <c r="B42">
        <v>23</v>
      </c>
      <c r="C42" t="s">
        <v>31</v>
      </c>
      <c r="D42" t="s">
        <v>1</v>
      </c>
      <c r="E42" t="s">
        <v>2</v>
      </c>
      <c r="F42" t="s">
        <v>38</v>
      </c>
      <c r="G42">
        <v>235</v>
      </c>
      <c r="H42" s="1">
        <v>34033</v>
      </c>
      <c r="I42">
        <v>2</v>
      </c>
      <c r="J42">
        <v>2</v>
      </c>
      <c r="K42">
        <v>2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-0.1</v>
      </c>
      <c r="AB42">
        <f t="shared" ca="1" si="0"/>
        <v>0.82328468734171545</v>
      </c>
      <c r="AC42" t="str">
        <f>IFERROR(VLOOKUP(A42,all_star!$A$1:$B$8,2,FALSE),"N")</f>
        <v>N</v>
      </c>
    </row>
    <row r="43" spans="1:29" x14ac:dyDescent="0.3">
      <c r="A43" t="s">
        <v>86</v>
      </c>
      <c r="B43">
        <v>26</v>
      </c>
      <c r="C43" t="s">
        <v>31</v>
      </c>
      <c r="D43" t="s">
        <v>2</v>
      </c>
      <c r="E43" t="s">
        <v>2</v>
      </c>
      <c r="F43" t="s">
        <v>38</v>
      </c>
      <c r="G43">
        <v>200</v>
      </c>
      <c r="H43" s="1">
        <v>32709</v>
      </c>
      <c r="I43">
        <v>3</v>
      </c>
      <c r="J43">
        <v>107</v>
      </c>
      <c r="K43">
        <v>29</v>
      </c>
      <c r="L43">
        <v>107</v>
      </c>
      <c r="M43">
        <v>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15</v>
      </c>
      <c r="V43">
        <v>15</v>
      </c>
      <c r="W43">
        <v>80</v>
      </c>
      <c r="X43">
        <v>0</v>
      </c>
      <c r="Y43">
        <v>49</v>
      </c>
      <c r="Z43">
        <v>9</v>
      </c>
      <c r="AA43">
        <v>0.3</v>
      </c>
      <c r="AB43">
        <f t="shared" ca="1" si="0"/>
        <v>0.90112548243044654</v>
      </c>
      <c r="AC43" t="str">
        <f>IFERROR(VLOOKUP(A43,all_star!$A$1:$B$8,2,FALSE),"N")</f>
        <v>N</v>
      </c>
    </row>
    <row r="44" spans="1:29" x14ac:dyDescent="0.3">
      <c r="A44" t="s">
        <v>72</v>
      </c>
      <c r="B44">
        <v>28</v>
      </c>
      <c r="C44" t="s">
        <v>31</v>
      </c>
      <c r="D44" t="s">
        <v>2</v>
      </c>
      <c r="E44" t="s">
        <v>2</v>
      </c>
      <c r="F44" t="s">
        <v>44</v>
      </c>
      <c r="G44">
        <v>200</v>
      </c>
      <c r="H44" s="1">
        <v>32193</v>
      </c>
      <c r="I44">
        <v>3</v>
      </c>
      <c r="J44">
        <v>16</v>
      </c>
      <c r="K44">
        <v>0</v>
      </c>
      <c r="L44">
        <v>16</v>
      </c>
      <c r="M44">
        <v>16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-0.5</v>
      </c>
      <c r="AB44">
        <f t="shared" ca="1" si="0"/>
        <v>0.51241871978072351</v>
      </c>
      <c r="AC44" t="str">
        <f>IFERROR(VLOOKUP(A44,all_star!$A$1:$B$8,2,FALSE),"N")</f>
        <v>N</v>
      </c>
    </row>
    <row r="45" spans="1:29" x14ac:dyDescent="0.3">
      <c r="A45" t="s">
        <v>71</v>
      </c>
      <c r="B45">
        <v>41</v>
      </c>
      <c r="C45" t="s">
        <v>31</v>
      </c>
      <c r="D45" t="s">
        <v>2</v>
      </c>
      <c r="E45" t="s">
        <v>2</v>
      </c>
      <c r="F45" t="s">
        <v>35</v>
      </c>
      <c r="G45">
        <v>230</v>
      </c>
      <c r="H45" s="1">
        <v>27355</v>
      </c>
      <c r="I45">
        <v>16</v>
      </c>
      <c r="J45">
        <v>3</v>
      </c>
      <c r="K45">
        <v>0</v>
      </c>
      <c r="L45">
        <v>2</v>
      </c>
      <c r="M45">
        <v>3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</v>
      </c>
      <c r="AB45">
        <f t="shared" ca="1" si="0"/>
        <v>8.8079757934653058E-2</v>
      </c>
      <c r="AC45" t="str">
        <f>IFERROR(VLOOKUP(A45,all_star!$A$1:$B$8,2,FALSE),"N")</f>
        <v>N</v>
      </c>
    </row>
    <row r="46" spans="1:29" x14ac:dyDescent="0.3">
      <c r="A46" t="s">
        <v>88</v>
      </c>
      <c r="B46">
        <v>29</v>
      </c>
      <c r="C46" t="s">
        <v>31</v>
      </c>
      <c r="D46" t="s">
        <v>2</v>
      </c>
      <c r="E46" t="s">
        <v>1</v>
      </c>
      <c r="F46" t="s">
        <v>64</v>
      </c>
      <c r="G46">
        <v>175</v>
      </c>
      <c r="H46" s="1">
        <v>31814</v>
      </c>
      <c r="I46">
        <v>7</v>
      </c>
      <c r="J46">
        <v>81</v>
      </c>
      <c r="K46">
        <v>0</v>
      </c>
      <c r="L46">
        <v>76</v>
      </c>
      <c r="M46">
        <v>78</v>
      </c>
      <c r="N46">
        <v>77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3</v>
      </c>
      <c r="X46">
        <v>0</v>
      </c>
      <c r="Y46">
        <v>2</v>
      </c>
      <c r="Z46">
        <v>3</v>
      </c>
      <c r="AA46">
        <v>0.6</v>
      </c>
      <c r="AB46">
        <f t="shared" ca="1" si="0"/>
        <v>0.26578053481492514</v>
      </c>
      <c r="AC46" t="str">
        <f>IFERROR(VLOOKUP(A46,all_star!$A$1:$B$8,2,FALSE),"N")</f>
        <v>N</v>
      </c>
    </row>
  </sheetData>
  <sortState xmlns:xlrd2="http://schemas.microsoft.com/office/spreadsheetml/2017/richdata2" ref="A3:AC46">
    <sortCondition ref="A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AE46"/>
  <sheetViews>
    <sheetView workbookViewId="0">
      <pane ySplit="1" topLeftCell="A2" activePane="bottomLeft" state="frozen"/>
      <selection activeCell="A2" sqref="A2"/>
      <selection pane="bottomLeft" activeCell="AC2" sqref="AC2"/>
    </sheetView>
  </sheetViews>
  <sheetFormatPr defaultRowHeight="14.4" x14ac:dyDescent="0.3"/>
  <cols>
    <col min="1" max="1" width="17.77734375" bestFit="1" customWidth="1"/>
    <col min="2" max="2" width="3.88671875" bestFit="1" customWidth="1"/>
    <col min="3" max="3" width="6" bestFit="1" customWidth="1"/>
    <col min="4" max="5" width="1.88671875" bestFit="1" customWidth="1"/>
    <col min="6" max="6" width="5.5546875" bestFit="1" customWidth="1"/>
    <col min="7" max="7" width="3.88671875" bestFit="1" customWidth="1"/>
    <col min="8" max="8" width="9.6640625" bestFit="1" customWidth="1"/>
    <col min="9" max="9" width="3.33203125" bestFit="1" customWidth="1"/>
    <col min="10" max="11" width="3.88671875" bestFit="1" customWidth="1"/>
    <col min="12" max="12" width="6.6640625" bestFit="1" customWidth="1"/>
    <col min="13" max="13" width="7.5546875" bestFit="1" customWidth="1"/>
    <col min="14" max="15" width="2.88671875" bestFit="1" customWidth="1"/>
    <col min="16" max="19" width="3.88671875" bestFit="1" customWidth="1"/>
    <col min="20" max="20" width="2.88671875" bestFit="1" customWidth="1"/>
    <col min="21" max="23" width="3.88671875" bestFit="1" customWidth="1"/>
    <col min="24" max="24" width="3.33203125" bestFit="1" customWidth="1"/>
    <col min="25" max="25" width="3.109375" bestFit="1" customWidth="1"/>
    <col min="26" max="26" width="2.88671875" bestFit="1" customWidth="1"/>
    <col min="27" max="27" width="4.88671875" bestFit="1" customWidth="1"/>
    <col min="28" max="29" width="9.21875" style="5"/>
  </cols>
  <sheetData>
    <row r="1" spans="1:31" x14ac:dyDescent="0.3">
      <c r="A1" t="s">
        <v>8</v>
      </c>
      <c r="B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16</v>
      </c>
      <c r="L1" t="s">
        <v>17</v>
      </c>
      <c r="M1" t="s">
        <v>18</v>
      </c>
      <c r="N1" t="s">
        <v>19</v>
      </c>
      <c r="O1" t="s">
        <v>7</v>
      </c>
      <c r="P1" t="s">
        <v>20</v>
      </c>
      <c r="Q1" t="s">
        <v>3</v>
      </c>
      <c r="R1" t="s">
        <v>4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5" t="s">
        <v>110</v>
      </c>
      <c r="AC1" s="5" t="s">
        <v>115</v>
      </c>
    </row>
    <row r="2" spans="1:31" x14ac:dyDescent="0.3">
      <c r="A2" t="s">
        <v>83</v>
      </c>
      <c r="B2">
        <v>32</v>
      </c>
      <c r="C2" t="s">
        <v>31</v>
      </c>
      <c r="D2" t="s">
        <v>2</v>
      </c>
      <c r="E2" t="s">
        <v>2</v>
      </c>
      <c r="F2" t="s">
        <v>32</v>
      </c>
      <c r="G2">
        <v>205</v>
      </c>
      <c r="H2" s="1">
        <v>30763</v>
      </c>
      <c r="I2">
        <v>10</v>
      </c>
      <c r="J2">
        <v>16</v>
      </c>
      <c r="K2">
        <v>0</v>
      </c>
      <c r="L2">
        <v>15</v>
      </c>
      <c r="M2">
        <v>16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</v>
      </c>
      <c r="AB2" s="5">
        <v>0.94884367309896567</v>
      </c>
      <c r="AC2" s="5" t="str">
        <f>IFERROR(VLOOKUP(A2,all_star!$A$1:$B$8,2,FALSE),"N")</f>
        <v>N</v>
      </c>
      <c r="AE2" t="s">
        <v>111</v>
      </c>
    </row>
    <row r="3" spans="1:31" x14ac:dyDescent="0.3">
      <c r="A3" t="s">
        <v>53</v>
      </c>
      <c r="B3">
        <v>28</v>
      </c>
      <c r="C3" t="s">
        <v>31</v>
      </c>
      <c r="D3" t="s">
        <v>2</v>
      </c>
      <c r="E3" t="s">
        <v>2</v>
      </c>
      <c r="F3" t="s">
        <v>54</v>
      </c>
      <c r="G3">
        <v>215</v>
      </c>
      <c r="H3" s="1">
        <v>31994</v>
      </c>
      <c r="I3">
        <v>5</v>
      </c>
      <c r="J3">
        <v>17</v>
      </c>
      <c r="K3">
        <v>7</v>
      </c>
      <c r="L3">
        <v>17</v>
      </c>
      <c r="M3">
        <v>12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-0.4</v>
      </c>
      <c r="AB3" s="5">
        <v>0.94675978378069836</v>
      </c>
      <c r="AC3" s="5" t="str">
        <f>IFERROR(VLOOKUP(A3,all_star!$A$1:$B$8,2,FALSE),"N")</f>
        <v>N</v>
      </c>
      <c r="AE3" t="s">
        <v>112</v>
      </c>
    </row>
    <row r="4" spans="1:31" x14ac:dyDescent="0.3">
      <c r="A4" t="s">
        <v>73</v>
      </c>
      <c r="B4">
        <v>26</v>
      </c>
      <c r="C4" t="s">
        <v>74</v>
      </c>
      <c r="D4" t="s">
        <v>2</v>
      </c>
      <c r="E4" t="s">
        <v>2</v>
      </c>
      <c r="F4" t="s">
        <v>32</v>
      </c>
      <c r="G4">
        <v>220</v>
      </c>
      <c r="H4" s="1">
        <v>32929</v>
      </c>
      <c r="I4" t="s">
        <v>33</v>
      </c>
      <c r="J4">
        <v>11</v>
      </c>
      <c r="K4">
        <v>0</v>
      </c>
      <c r="L4">
        <v>11</v>
      </c>
      <c r="M4">
        <v>11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5">
        <v>0.87635483532203839</v>
      </c>
      <c r="AC4" s="5" t="str">
        <f>IFERROR(VLOOKUP(A4,all_star!$A$1:$B$8,2,FALSE),"N")</f>
        <v>N</v>
      </c>
      <c r="AE4" t="s">
        <v>113</v>
      </c>
    </row>
    <row r="5" spans="1:31" x14ac:dyDescent="0.3">
      <c r="A5" t="s">
        <v>71</v>
      </c>
      <c r="B5">
        <v>41</v>
      </c>
      <c r="C5" t="s">
        <v>31</v>
      </c>
      <c r="D5" t="s">
        <v>2</v>
      </c>
      <c r="E5" t="s">
        <v>2</v>
      </c>
      <c r="F5" t="s">
        <v>35</v>
      </c>
      <c r="G5">
        <v>230</v>
      </c>
      <c r="H5" s="1">
        <v>27355</v>
      </c>
      <c r="I5">
        <v>16</v>
      </c>
      <c r="J5">
        <v>3</v>
      </c>
      <c r="K5">
        <v>0</v>
      </c>
      <c r="L5">
        <v>2</v>
      </c>
      <c r="M5">
        <v>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</v>
      </c>
      <c r="AB5" s="5">
        <v>0.86978120396815972</v>
      </c>
      <c r="AC5" s="5" t="str">
        <f>IFERROR(VLOOKUP(A5,all_star!$A$1:$B$8,2,FALSE),"N")</f>
        <v>N</v>
      </c>
    </row>
    <row r="6" spans="1:31" x14ac:dyDescent="0.3">
      <c r="A6" t="s">
        <v>85</v>
      </c>
      <c r="B6">
        <v>31</v>
      </c>
      <c r="C6" t="s">
        <v>74</v>
      </c>
      <c r="D6" t="s">
        <v>2</v>
      </c>
      <c r="E6" t="s">
        <v>2</v>
      </c>
      <c r="F6" t="s">
        <v>44</v>
      </c>
      <c r="G6">
        <v>220</v>
      </c>
      <c r="H6" s="1">
        <v>31211</v>
      </c>
      <c r="I6">
        <v>8</v>
      </c>
      <c r="J6">
        <v>55</v>
      </c>
      <c r="K6">
        <v>0</v>
      </c>
      <c r="L6">
        <v>52</v>
      </c>
      <c r="M6">
        <v>54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0.8</v>
      </c>
      <c r="AB6" s="5">
        <v>0.86949931691116888</v>
      </c>
      <c r="AC6" s="5" t="str">
        <f>IFERROR(VLOOKUP(A6,all_star!$A$1:$B$8,2,FALSE),"N")</f>
        <v>N</v>
      </c>
    </row>
    <row r="7" spans="1:31" x14ac:dyDescent="0.3">
      <c r="A7" t="s">
        <v>59</v>
      </c>
      <c r="B7">
        <v>26</v>
      </c>
      <c r="C7" t="s">
        <v>31</v>
      </c>
      <c r="D7" t="s">
        <v>2</v>
      </c>
      <c r="E7" t="s">
        <v>2</v>
      </c>
      <c r="F7" t="s">
        <v>52</v>
      </c>
      <c r="G7">
        <v>190</v>
      </c>
      <c r="H7" s="1">
        <v>32849</v>
      </c>
      <c r="I7">
        <v>3</v>
      </c>
      <c r="J7">
        <v>32</v>
      </c>
      <c r="K7">
        <v>30</v>
      </c>
      <c r="L7">
        <v>30</v>
      </c>
      <c r="M7">
        <v>31</v>
      </c>
      <c r="N7">
        <v>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5.2</v>
      </c>
      <c r="AB7" s="5">
        <v>0.84612051542297428</v>
      </c>
      <c r="AC7" s="5" t="str">
        <f>IFERROR(VLOOKUP(A7,all_star!$A$1:$B$8,2,FALSE),"N")</f>
        <v>N</v>
      </c>
    </row>
    <row r="8" spans="1:31" x14ac:dyDescent="0.3">
      <c r="A8" t="s">
        <v>36</v>
      </c>
      <c r="B8">
        <v>23</v>
      </c>
      <c r="C8" t="s">
        <v>37</v>
      </c>
      <c r="D8" t="s">
        <v>2</v>
      </c>
      <c r="E8" t="s">
        <v>2</v>
      </c>
      <c r="F8" t="s">
        <v>38</v>
      </c>
      <c r="G8">
        <v>190</v>
      </c>
      <c r="H8" s="1">
        <v>33939</v>
      </c>
      <c r="I8">
        <v>3</v>
      </c>
      <c r="J8">
        <v>142</v>
      </c>
      <c r="K8">
        <v>97</v>
      </c>
      <c r="L8">
        <v>142</v>
      </c>
      <c r="M8">
        <v>137</v>
      </c>
      <c r="N8">
        <v>0</v>
      </c>
      <c r="O8">
        <v>0</v>
      </c>
      <c r="P8">
        <v>6</v>
      </c>
      <c r="Q8">
        <v>59</v>
      </c>
      <c r="R8">
        <v>62</v>
      </c>
      <c r="S8">
        <v>25</v>
      </c>
      <c r="T8">
        <v>2</v>
      </c>
      <c r="U8">
        <v>0</v>
      </c>
      <c r="V8">
        <v>0</v>
      </c>
      <c r="W8">
        <v>2</v>
      </c>
      <c r="X8">
        <v>0</v>
      </c>
      <c r="Y8">
        <v>18</v>
      </c>
      <c r="Z8">
        <v>3</v>
      </c>
      <c r="AA8">
        <v>3.2</v>
      </c>
      <c r="AB8" s="5">
        <v>0.83291426703214921</v>
      </c>
      <c r="AC8" s="5" t="str">
        <f>IFERROR(VLOOKUP(A8,all_star!$A$1:$B$8,2,FALSE),"N")</f>
        <v>N</v>
      </c>
    </row>
    <row r="9" spans="1:31" x14ac:dyDescent="0.3">
      <c r="A9" t="s">
        <v>80</v>
      </c>
      <c r="B9">
        <v>39</v>
      </c>
      <c r="C9" t="s">
        <v>31</v>
      </c>
      <c r="D9" t="s">
        <v>2</v>
      </c>
      <c r="E9" t="s">
        <v>2</v>
      </c>
      <c r="F9" t="s">
        <v>32</v>
      </c>
      <c r="G9">
        <v>230</v>
      </c>
      <c r="H9" s="1">
        <v>28203</v>
      </c>
      <c r="I9">
        <v>15</v>
      </c>
      <c r="J9">
        <v>67</v>
      </c>
      <c r="K9">
        <v>50</v>
      </c>
      <c r="L9">
        <v>67</v>
      </c>
      <c r="M9">
        <v>58</v>
      </c>
      <c r="N9">
        <v>0</v>
      </c>
      <c r="O9">
        <v>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1.7</v>
      </c>
      <c r="AB9" s="5">
        <v>0.82351690894917606</v>
      </c>
      <c r="AC9" s="5" t="str">
        <f>IFERROR(VLOOKUP(A9,all_star!$A$1:$B$8,2,FALSE),"N")</f>
        <v>N</v>
      </c>
    </row>
    <row r="10" spans="1:31" x14ac:dyDescent="0.3">
      <c r="A10" t="s">
        <v>45</v>
      </c>
      <c r="B10">
        <v>28</v>
      </c>
      <c r="C10" t="s">
        <v>46</v>
      </c>
      <c r="D10" t="s">
        <v>1</v>
      </c>
      <c r="E10" t="s">
        <v>1</v>
      </c>
      <c r="F10" t="s">
        <v>35</v>
      </c>
      <c r="G10">
        <v>212</v>
      </c>
      <c r="H10" s="1">
        <v>32201</v>
      </c>
      <c r="I10">
        <v>7</v>
      </c>
      <c r="J10">
        <v>28</v>
      </c>
      <c r="K10">
        <v>0</v>
      </c>
      <c r="L10">
        <v>26</v>
      </c>
      <c r="M10">
        <v>28</v>
      </c>
      <c r="N10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1.2</v>
      </c>
      <c r="AB10" s="5">
        <v>0.77310138878139945</v>
      </c>
      <c r="AC10" s="5" t="str">
        <f>IFERROR(VLOOKUP(A10,all_star!$A$1:$B$8,2,FALSE),"N")</f>
        <v>N</v>
      </c>
    </row>
    <row r="11" spans="1:31" x14ac:dyDescent="0.3">
      <c r="A11" t="s">
        <v>66</v>
      </c>
      <c r="B11">
        <v>37</v>
      </c>
      <c r="C11" t="s">
        <v>31</v>
      </c>
      <c r="D11" t="s">
        <v>2</v>
      </c>
      <c r="E11" t="s">
        <v>2</v>
      </c>
      <c r="F11" t="s">
        <v>58</v>
      </c>
      <c r="G11">
        <v>235</v>
      </c>
      <c r="H11" s="1">
        <v>28786</v>
      </c>
      <c r="I11">
        <v>14</v>
      </c>
      <c r="J11">
        <v>29</v>
      </c>
      <c r="K11">
        <v>29</v>
      </c>
      <c r="L11">
        <v>28</v>
      </c>
      <c r="M11">
        <v>29</v>
      </c>
      <c r="N11">
        <v>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</v>
      </c>
      <c r="AB11" s="5">
        <v>0.76850731426020491</v>
      </c>
      <c r="AC11" s="5" t="str">
        <f>IFERROR(VLOOKUP(A11,all_star!$A$1:$B$8,2,FALSE),"N")</f>
        <v>N</v>
      </c>
    </row>
    <row r="12" spans="1:31" x14ac:dyDescent="0.3">
      <c r="A12" t="s">
        <v>51</v>
      </c>
      <c r="B12">
        <v>24</v>
      </c>
      <c r="C12" t="s">
        <v>31</v>
      </c>
      <c r="D12" t="s">
        <v>2</v>
      </c>
      <c r="E12" t="s">
        <v>2</v>
      </c>
      <c r="F12" t="s">
        <v>52</v>
      </c>
      <c r="G12">
        <v>170</v>
      </c>
      <c r="H12" s="1">
        <v>33484</v>
      </c>
      <c r="I12">
        <v>2</v>
      </c>
      <c r="J12">
        <v>37</v>
      </c>
      <c r="K12">
        <v>0</v>
      </c>
      <c r="L12">
        <v>34</v>
      </c>
      <c r="M12">
        <v>36</v>
      </c>
      <c r="N12">
        <v>36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0.3</v>
      </c>
      <c r="AB12" s="5">
        <v>0.73993757302641971</v>
      </c>
      <c r="AC12" s="5" t="str">
        <f>IFERROR(VLOOKUP(A12,all_star!$A$1:$B$8,2,FALSE),"N")</f>
        <v>N</v>
      </c>
    </row>
    <row r="13" spans="1:31" x14ac:dyDescent="0.3">
      <c r="A13" t="s">
        <v>75</v>
      </c>
      <c r="B13">
        <v>40</v>
      </c>
      <c r="C13" t="s">
        <v>74</v>
      </c>
      <c r="D13" t="s">
        <v>2</v>
      </c>
      <c r="E13" t="s">
        <v>2</v>
      </c>
      <c r="F13" t="s">
        <v>54</v>
      </c>
      <c r="G13">
        <v>210</v>
      </c>
      <c r="H13" s="1">
        <v>27842</v>
      </c>
      <c r="I13">
        <v>12</v>
      </c>
      <c r="J13">
        <v>5</v>
      </c>
      <c r="K13">
        <v>0</v>
      </c>
      <c r="L13">
        <v>5</v>
      </c>
      <c r="M13">
        <v>5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-0.4</v>
      </c>
      <c r="AB13" s="5">
        <v>0.73980289946982281</v>
      </c>
      <c r="AC13" s="5" t="str">
        <f>IFERROR(VLOOKUP(A13,all_star!$A$1:$B$8,2,FALSE),"N")</f>
        <v>N</v>
      </c>
    </row>
    <row r="14" spans="1:31" x14ac:dyDescent="0.3">
      <c r="A14" t="s">
        <v>81</v>
      </c>
      <c r="B14">
        <v>22</v>
      </c>
      <c r="C14" t="s">
        <v>31</v>
      </c>
      <c r="D14" t="s">
        <v>2</v>
      </c>
      <c r="E14" t="s">
        <v>2</v>
      </c>
      <c r="F14" t="s">
        <v>38</v>
      </c>
      <c r="G14">
        <v>200</v>
      </c>
      <c r="H14" s="1">
        <v>34357</v>
      </c>
      <c r="I14">
        <v>2</v>
      </c>
      <c r="J14">
        <v>151</v>
      </c>
      <c r="K14">
        <v>141</v>
      </c>
      <c r="L14">
        <v>151</v>
      </c>
      <c r="M14">
        <v>148</v>
      </c>
      <c r="N14">
        <v>0</v>
      </c>
      <c r="O14">
        <v>0</v>
      </c>
      <c r="P14">
        <v>0</v>
      </c>
      <c r="Q14">
        <v>0</v>
      </c>
      <c r="R14">
        <v>0</v>
      </c>
      <c r="S14">
        <v>148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4.0999999999999996</v>
      </c>
      <c r="AB14" s="5">
        <v>0.71254419556766624</v>
      </c>
      <c r="AC14" s="5" t="str">
        <f>IFERROR(VLOOKUP(A14,all_star!$A$1:$B$8,2,FALSE),"N")</f>
        <v>Y</v>
      </c>
    </row>
    <row r="15" spans="1:31" x14ac:dyDescent="0.3">
      <c r="A15" t="s">
        <v>68</v>
      </c>
      <c r="B15">
        <v>29</v>
      </c>
      <c r="C15" t="s">
        <v>31</v>
      </c>
      <c r="D15" t="s">
        <v>1</v>
      </c>
      <c r="E15" t="s">
        <v>1</v>
      </c>
      <c r="F15" t="s">
        <v>40</v>
      </c>
      <c r="G15">
        <v>190</v>
      </c>
      <c r="H15" s="1">
        <v>31819</v>
      </c>
      <c r="I15">
        <v>8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-0.3</v>
      </c>
      <c r="AB15" s="5">
        <v>0.70244649052716313</v>
      </c>
      <c r="AC15" s="5" t="str">
        <f>IFERROR(VLOOKUP(A15,all_star!$A$1:$B$8,2,FALSE),"N")</f>
        <v>N</v>
      </c>
    </row>
    <row r="16" spans="1:31" x14ac:dyDescent="0.3">
      <c r="A16" t="s">
        <v>49</v>
      </c>
      <c r="B16">
        <v>24</v>
      </c>
      <c r="C16" t="s">
        <v>50</v>
      </c>
      <c r="D16" t="s">
        <v>2</v>
      </c>
      <c r="E16" t="s">
        <v>2</v>
      </c>
      <c r="F16" t="s">
        <v>44</v>
      </c>
      <c r="G16">
        <v>210</v>
      </c>
      <c r="H16" s="1">
        <v>33737</v>
      </c>
      <c r="I16" t="s">
        <v>33</v>
      </c>
      <c r="J16">
        <v>76</v>
      </c>
      <c r="K16">
        <v>64</v>
      </c>
      <c r="L16">
        <v>76</v>
      </c>
      <c r="M16">
        <v>74</v>
      </c>
      <c r="N16">
        <v>0</v>
      </c>
      <c r="O16">
        <v>57</v>
      </c>
      <c r="P16">
        <v>3</v>
      </c>
      <c r="Q16">
        <v>0</v>
      </c>
      <c r="R16">
        <v>0</v>
      </c>
      <c r="S16">
        <v>0</v>
      </c>
      <c r="T16">
        <v>24</v>
      </c>
      <c r="U16">
        <v>0</v>
      </c>
      <c r="V16">
        <v>0</v>
      </c>
      <c r="W16">
        <v>24</v>
      </c>
      <c r="X16">
        <v>0</v>
      </c>
      <c r="Y16">
        <v>5</v>
      </c>
      <c r="Z16">
        <v>0</v>
      </c>
      <c r="AA16">
        <v>1.7</v>
      </c>
      <c r="AB16" s="5">
        <v>0.64565347379962212</v>
      </c>
      <c r="AC16" s="5" t="str">
        <f>IFERROR(VLOOKUP(A16,all_star!$A$1:$B$8,2,FALSE),"N")</f>
        <v>N</v>
      </c>
    </row>
    <row r="17" spans="1:29" x14ac:dyDescent="0.3">
      <c r="A17" t="s">
        <v>78</v>
      </c>
      <c r="B17">
        <v>26</v>
      </c>
      <c r="C17" t="s">
        <v>31</v>
      </c>
      <c r="D17" t="s">
        <v>1</v>
      </c>
      <c r="E17" t="s">
        <v>1</v>
      </c>
      <c r="F17" t="s">
        <v>52</v>
      </c>
      <c r="G17">
        <v>240</v>
      </c>
      <c r="H17" s="1">
        <v>32728</v>
      </c>
      <c r="I17">
        <v>6</v>
      </c>
      <c r="J17">
        <v>155</v>
      </c>
      <c r="K17">
        <v>151</v>
      </c>
      <c r="L17">
        <v>155</v>
      </c>
      <c r="M17">
        <v>154</v>
      </c>
      <c r="N17">
        <v>0</v>
      </c>
      <c r="O17">
        <v>0</v>
      </c>
      <c r="P17">
        <v>154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5.5</v>
      </c>
      <c r="AB17" s="5">
        <v>0.63722737514438443</v>
      </c>
      <c r="AC17" s="5" t="str">
        <f>IFERROR(VLOOKUP(A17,all_star!$A$1:$B$8,2,FALSE),"N")</f>
        <v>Y</v>
      </c>
    </row>
    <row r="18" spans="1:29" x14ac:dyDescent="0.3">
      <c r="A18" t="s">
        <v>48</v>
      </c>
      <c r="B18">
        <v>24</v>
      </c>
      <c r="C18" t="s">
        <v>46</v>
      </c>
      <c r="D18" t="s">
        <v>1</v>
      </c>
      <c r="E18" t="s">
        <v>1</v>
      </c>
      <c r="F18" t="s">
        <v>32</v>
      </c>
      <c r="G18">
        <v>200</v>
      </c>
      <c r="H18" s="1">
        <v>33663</v>
      </c>
      <c r="I18" t="s">
        <v>33</v>
      </c>
      <c r="J18">
        <v>3</v>
      </c>
      <c r="K18">
        <v>0</v>
      </c>
      <c r="L18">
        <v>3</v>
      </c>
      <c r="M18">
        <v>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5">
        <v>0.61004173321737309</v>
      </c>
      <c r="AC18" s="5" t="str">
        <f>IFERROR(VLOOKUP(A18,all_star!$A$1:$B$8,2,FALSE),"N")</f>
        <v>N</v>
      </c>
    </row>
    <row r="19" spans="1:29" x14ac:dyDescent="0.3">
      <c r="A19" t="s">
        <v>61</v>
      </c>
      <c r="B19">
        <v>28</v>
      </c>
      <c r="C19" t="s">
        <v>31</v>
      </c>
      <c r="D19" t="s">
        <v>1</v>
      </c>
      <c r="E19" t="s">
        <v>1</v>
      </c>
      <c r="F19" t="s">
        <v>38</v>
      </c>
      <c r="G19">
        <v>215</v>
      </c>
      <c r="H19" s="1">
        <v>32230</v>
      </c>
      <c r="I19">
        <v>4</v>
      </c>
      <c r="J19">
        <v>7</v>
      </c>
      <c r="K19">
        <v>1</v>
      </c>
      <c r="L19">
        <v>7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3</v>
      </c>
      <c r="X19">
        <v>0</v>
      </c>
      <c r="Y19">
        <v>6</v>
      </c>
      <c r="Z19">
        <v>0</v>
      </c>
      <c r="AA19">
        <v>0.1</v>
      </c>
      <c r="AB19" s="5">
        <v>0.5372942347120222</v>
      </c>
      <c r="AC19" s="5" t="str">
        <f>IFERROR(VLOOKUP(A19,all_star!$A$1:$B$8,2,FALSE),"N")</f>
        <v>N</v>
      </c>
    </row>
    <row r="20" spans="1:29" x14ac:dyDescent="0.3">
      <c r="A20" t="s">
        <v>39</v>
      </c>
      <c r="B20">
        <v>24</v>
      </c>
      <c r="C20" t="s">
        <v>31</v>
      </c>
      <c r="D20" t="s">
        <v>2</v>
      </c>
      <c r="E20" t="s">
        <v>2</v>
      </c>
      <c r="F20" t="s">
        <v>40</v>
      </c>
      <c r="G20">
        <v>230</v>
      </c>
      <c r="H20" s="1">
        <v>33607</v>
      </c>
      <c r="I20">
        <v>2</v>
      </c>
      <c r="J20">
        <v>155</v>
      </c>
      <c r="K20">
        <v>155</v>
      </c>
      <c r="L20">
        <v>155</v>
      </c>
      <c r="M20">
        <v>154</v>
      </c>
      <c r="N20">
        <v>0</v>
      </c>
      <c r="O20">
        <v>0</v>
      </c>
      <c r="P20">
        <v>9</v>
      </c>
      <c r="Q20">
        <v>0</v>
      </c>
      <c r="R20">
        <v>107</v>
      </c>
      <c r="S20">
        <v>1</v>
      </c>
      <c r="T20">
        <v>60</v>
      </c>
      <c r="U20">
        <v>1</v>
      </c>
      <c r="V20">
        <v>14</v>
      </c>
      <c r="W20">
        <v>75</v>
      </c>
      <c r="X20">
        <v>1</v>
      </c>
      <c r="Y20">
        <v>0</v>
      </c>
      <c r="Z20">
        <v>0</v>
      </c>
      <c r="AA20">
        <v>7.4</v>
      </c>
      <c r="AB20" s="5">
        <v>0.51026073729029164</v>
      </c>
      <c r="AC20" s="5" t="str">
        <f>IFERROR(VLOOKUP(A20,all_star!$A$1:$B$8,2,FALSE),"N")</f>
        <v>Y</v>
      </c>
    </row>
    <row r="21" spans="1:29" x14ac:dyDescent="0.3">
      <c r="A21" t="s">
        <v>34</v>
      </c>
      <c r="B21">
        <v>30</v>
      </c>
      <c r="C21" t="s">
        <v>31</v>
      </c>
      <c r="D21" t="s">
        <v>2</v>
      </c>
      <c r="E21" t="s">
        <v>2</v>
      </c>
      <c r="F21" t="s">
        <v>35</v>
      </c>
      <c r="G21">
        <v>225</v>
      </c>
      <c r="H21" s="1">
        <v>31477</v>
      </c>
      <c r="I21">
        <v>7</v>
      </c>
      <c r="J21">
        <v>31</v>
      </c>
      <c r="K21">
        <v>31</v>
      </c>
      <c r="L21">
        <v>27</v>
      </c>
      <c r="M21">
        <v>31</v>
      </c>
      <c r="N21">
        <v>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4.5</v>
      </c>
      <c r="AB21" s="5">
        <v>0.50997282448188974</v>
      </c>
      <c r="AC21" s="5" t="str">
        <f>IFERROR(VLOOKUP(A21,all_star!$A$1:$B$8,2,FALSE),"N")</f>
        <v>Y</v>
      </c>
    </row>
    <row r="22" spans="1:29" x14ac:dyDescent="0.3">
      <c r="A22" t="s">
        <v>56</v>
      </c>
      <c r="B22">
        <v>27</v>
      </c>
      <c r="C22" t="s">
        <v>31</v>
      </c>
      <c r="D22" t="s">
        <v>2</v>
      </c>
      <c r="E22" t="s">
        <v>2</v>
      </c>
      <c r="F22" t="s">
        <v>52</v>
      </c>
      <c r="G22">
        <v>210</v>
      </c>
      <c r="H22" s="1">
        <v>32371</v>
      </c>
      <c r="I22">
        <v>5</v>
      </c>
      <c r="J22">
        <v>68</v>
      </c>
      <c r="K22">
        <v>0</v>
      </c>
      <c r="L22">
        <v>64</v>
      </c>
      <c r="M22">
        <v>68</v>
      </c>
      <c r="N22">
        <v>68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</v>
      </c>
      <c r="AB22" s="5">
        <v>0.49234150507747465</v>
      </c>
      <c r="AC22" s="5" t="str">
        <f>IFERROR(VLOOKUP(A22,all_star!$A$1:$B$8,2,FALSE),"N")</f>
        <v>N</v>
      </c>
    </row>
    <row r="23" spans="1:29" x14ac:dyDescent="0.3">
      <c r="A23" t="s">
        <v>42</v>
      </c>
      <c r="B23">
        <v>28</v>
      </c>
      <c r="C23" t="s">
        <v>31</v>
      </c>
      <c r="D23" t="s">
        <v>2</v>
      </c>
      <c r="E23" t="s">
        <v>2</v>
      </c>
      <c r="F23" t="s">
        <v>35</v>
      </c>
      <c r="G23">
        <v>230</v>
      </c>
      <c r="H23" s="1">
        <v>32203</v>
      </c>
      <c r="I23">
        <v>8</v>
      </c>
      <c r="J23">
        <v>51</v>
      </c>
      <c r="K23">
        <v>1</v>
      </c>
      <c r="L23">
        <v>49</v>
      </c>
      <c r="M23">
        <v>50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 s="5">
        <v>0.48313179436908338</v>
      </c>
      <c r="AC23" s="5" t="str">
        <f>IFERROR(VLOOKUP(A23,all_star!$A$1:$B$8,2,FALSE),"N")</f>
        <v>N</v>
      </c>
    </row>
    <row r="24" spans="1:29" x14ac:dyDescent="0.3">
      <c r="A24" t="s">
        <v>89</v>
      </c>
      <c r="B24">
        <v>24</v>
      </c>
      <c r="C24" t="s">
        <v>90</v>
      </c>
      <c r="D24" t="s">
        <v>2</v>
      </c>
      <c r="E24" t="s">
        <v>1</v>
      </c>
      <c r="F24" t="s">
        <v>52</v>
      </c>
      <c r="G24">
        <v>205</v>
      </c>
      <c r="H24" s="1">
        <v>33689</v>
      </c>
      <c r="I24" t="s">
        <v>33</v>
      </c>
      <c r="J24">
        <v>8</v>
      </c>
      <c r="K24">
        <v>1</v>
      </c>
      <c r="L24">
        <v>8</v>
      </c>
      <c r="M24">
        <v>8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</v>
      </c>
      <c r="AB24" s="5">
        <v>0.47381485912151211</v>
      </c>
      <c r="AC24" s="5" t="str">
        <f>IFERROR(VLOOKUP(A24,all_star!$A$1:$B$8,2,FALSE),"N")</f>
        <v>N</v>
      </c>
    </row>
    <row r="25" spans="1:29" x14ac:dyDescent="0.3">
      <c r="A25" t="s">
        <v>43</v>
      </c>
      <c r="B25">
        <v>22</v>
      </c>
      <c r="C25" t="s">
        <v>31</v>
      </c>
      <c r="D25" t="s">
        <v>10</v>
      </c>
      <c r="E25" t="s">
        <v>2</v>
      </c>
      <c r="F25" t="s">
        <v>44</v>
      </c>
      <c r="G25">
        <v>221</v>
      </c>
      <c r="H25" s="1">
        <v>34297</v>
      </c>
      <c r="I25" t="s">
        <v>33</v>
      </c>
      <c r="J25">
        <v>5</v>
      </c>
      <c r="K25">
        <v>2</v>
      </c>
      <c r="L25">
        <v>5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-0.2</v>
      </c>
      <c r="AB25" s="5">
        <v>0.45314081605196188</v>
      </c>
      <c r="AC25" s="5" t="str">
        <f>IFERROR(VLOOKUP(A25,all_star!$A$1:$B$8,2,FALSE),"N")</f>
        <v>N</v>
      </c>
    </row>
    <row r="26" spans="1:29" x14ac:dyDescent="0.3">
      <c r="A26" t="s">
        <v>88</v>
      </c>
      <c r="B26">
        <v>29</v>
      </c>
      <c r="C26" t="s">
        <v>31</v>
      </c>
      <c r="D26" t="s">
        <v>2</v>
      </c>
      <c r="E26" t="s">
        <v>1</v>
      </c>
      <c r="F26" t="s">
        <v>64</v>
      </c>
      <c r="G26">
        <v>175</v>
      </c>
      <c r="H26" s="1">
        <v>31814</v>
      </c>
      <c r="I26">
        <v>7</v>
      </c>
      <c r="J26">
        <v>81</v>
      </c>
      <c r="K26">
        <v>0</v>
      </c>
      <c r="L26">
        <v>76</v>
      </c>
      <c r="M26">
        <v>78</v>
      </c>
      <c r="N26">
        <v>77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2</v>
      </c>
      <c r="Z26">
        <v>3</v>
      </c>
      <c r="AA26">
        <v>0.6</v>
      </c>
      <c r="AB26" s="5">
        <v>0.44044129523340347</v>
      </c>
      <c r="AC26" s="5" t="str">
        <f>IFERROR(VLOOKUP(A26,all_star!$A$1:$B$8,2,FALSE),"N")</f>
        <v>N</v>
      </c>
    </row>
    <row r="27" spans="1:29" x14ac:dyDescent="0.3">
      <c r="A27" t="s">
        <v>77</v>
      </c>
      <c r="B27">
        <v>32</v>
      </c>
      <c r="C27" t="s">
        <v>31</v>
      </c>
      <c r="D27" t="s">
        <v>1</v>
      </c>
      <c r="E27" t="s">
        <v>1</v>
      </c>
      <c r="F27" t="s">
        <v>40</v>
      </c>
      <c r="G27">
        <v>240</v>
      </c>
      <c r="H27" s="1">
        <v>30571</v>
      </c>
      <c r="I27">
        <v>8</v>
      </c>
      <c r="J27">
        <v>26</v>
      </c>
      <c r="K27">
        <v>0</v>
      </c>
      <c r="L27">
        <v>26</v>
      </c>
      <c r="M27">
        <v>25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-0.6</v>
      </c>
      <c r="AB27" s="5">
        <v>0.44036815985867961</v>
      </c>
      <c r="AC27" s="5" t="str">
        <f>IFERROR(VLOOKUP(A27,all_star!$A$1:$B$8,2,FALSE),"N")</f>
        <v>N</v>
      </c>
    </row>
    <row r="28" spans="1:29" x14ac:dyDescent="0.3">
      <c r="A28" t="s">
        <v>57</v>
      </c>
      <c r="B28">
        <v>33</v>
      </c>
      <c r="C28" t="s">
        <v>31</v>
      </c>
      <c r="D28" t="s">
        <v>2</v>
      </c>
      <c r="E28" t="s">
        <v>2</v>
      </c>
      <c r="F28" t="s">
        <v>58</v>
      </c>
      <c r="G28">
        <v>225</v>
      </c>
      <c r="H28" s="1">
        <v>30196</v>
      </c>
      <c r="I28">
        <v>11</v>
      </c>
      <c r="J28">
        <v>35</v>
      </c>
      <c r="K28">
        <v>30</v>
      </c>
      <c r="L28">
        <v>35</v>
      </c>
      <c r="M28">
        <v>30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0</v>
      </c>
      <c r="AA28">
        <v>1.7</v>
      </c>
      <c r="AB28" s="5">
        <v>0.43739023033618074</v>
      </c>
      <c r="AC28" s="5" t="str">
        <f>IFERROR(VLOOKUP(A28,all_star!$A$1:$B$8,2,FALSE),"N")</f>
        <v>N</v>
      </c>
    </row>
    <row r="29" spans="1:29" x14ac:dyDescent="0.3">
      <c r="A29" t="s">
        <v>86</v>
      </c>
      <c r="B29">
        <v>26</v>
      </c>
      <c r="C29" t="s">
        <v>31</v>
      </c>
      <c r="D29" t="s">
        <v>2</v>
      </c>
      <c r="E29" t="s">
        <v>2</v>
      </c>
      <c r="F29" t="s">
        <v>38</v>
      </c>
      <c r="G29">
        <v>200</v>
      </c>
      <c r="H29" s="1">
        <v>32709</v>
      </c>
      <c r="I29">
        <v>3</v>
      </c>
      <c r="J29">
        <v>107</v>
      </c>
      <c r="K29">
        <v>29</v>
      </c>
      <c r="L29">
        <v>107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>
        <v>15</v>
      </c>
      <c r="V29">
        <v>15</v>
      </c>
      <c r="W29">
        <v>80</v>
      </c>
      <c r="X29">
        <v>0</v>
      </c>
      <c r="Y29">
        <v>49</v>
      </c>
      <c r="Z29">
        <v>9</v>
      </c>
      <c r="AA29">
        <v>0.3</v>
      </c>
      <c r="AB29" s="5">
        <v>0.41093725149804283</v>
      </c>
      <c r="AC29" s="5" t="str">
        <f>IFERROR(VLOOKUP(A29,all_star!$A$1:$B$8,2,FALSE),"N")</f>
        <v>N</v>
      </c>
    </row>
    <row r="30" spans="1:29" x14ac:dyDescent="0.3">
      <c r="A30" t="s">
        <v>70</v>
      </c>
      <c r="B30">
        <v>26</v>
      </c>
      <c r="C30" t="s">
        <v>31</v>
      </c>
      <c r="D30" t="s">
        <v>1</v>
      </c>
      <c r="E30" t="s">
        <v>1</v>
      </c>
      <c r="F30" t="s">
        <v>40</v>
      </c>
      <c r="G30">
        <v>215</v>
      </c>
      <c r="H30" s="1">
        <v>32690</v>
      </c>
      <c r="I30">
        <v>2</v>
      </c>
      <c r="J30">
        <v>17</v>
      </c>
      <c r="K30">
        <v>5</v>
      </c>
      <c r="L30">
        <v>16</v>
      </c>
      <c r="M30">
        <v>17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</v>
      </c>
      <c r="AB30" s="5">
        <v>0.39056467722517318</v>
      </c>
      <c r="AC30" s="5" t="str">
        <f>IFERROR(VLOOKUP(A30,all_star!$A$1:$B$8,2,FALSE),"N")</f>
        <v>N</v>
      </c>
    </row>
    <row r="31" spans="1:29" x14ac:dyDescent="0.3">
      <c r="A31" t="s">
        <v>82</v>
      </c>
      <c r="B31">
        <v>23</v>
      </c>
      <c r="C31" t="s">
        <v>31</v>
      </c>
      <c r="D31" t="s">
        <v>1</v>
      </c>
      <c r="E31" t="s">
        <v>2</v>
      </c>
      <c r="F31" t="s">
        <v>38</v>
      </c>
      <c r="G31">
        <v>235</v>
      </c>
      <c r="H31" s="1">
        <v>34033</v>
      </c>
      <c r="I31">
        <v>2</v>
      </c>
      <c r="J31">
        <v>2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-0.1</v>
      </c>
      <c r="AB31" s="5">
        <v>0.3499176469552524</v>
      </c>
      <c r="AC31" s="5" t="str">
        <f>IFERROR(VLOOKUP(A31,all_star!$A$1:$B$8,2,FALSE),"N")</f>
        <v>N</v>
      </c>
    </row>
    <row r="32" spans="1:29" x14ac:dyDescent="0.3">
      <c r="A32" t="s">
        <v>91</v>
      </c>
      <c r="B32">
        <v>35</v>
      </c>
      <c r="C32" t="s">
        <v>31</v>
      </c>
      <c r="D32" t="s">
        <v>10</v>
      </c>
      <c r="E32" t="s">
        <v>2</v>
      </c>
      <c r="F32" t="s">
        <v>52</v>
      </c>
      <c r="G32">
        <v>210</v>
      </c>
      <c r="H32" s="1">
        <v>29732</v>
      </c>
      <c r="I32">
        <v>11</v>
      </c>
      <c r="J32">
        <v>147</v>
      </c>
      <c r="K32">
        <v>142</v>
      </c>
      <c r="L32">
        <v>147</v>
      </c>
      <c r="M32">
        <v>146</v>
      </c>
      <c r="N32">
        <v>0</v>
      </c>
      <c r="O32">
        <v>0</v>
      </c>
      <c r="P32">
        <v>1</v>
      </c>
      <c r="Q32">
        <v>119</v>
      </c>
      <c r="R32">
        <v>0</v>
      </c>
      <c r="S32">
        <v>1</v>
      </c>
      <c r="T32">
        <v>27</v>
      </c>
      <c r="U32">
        <v>0</v>
      </c>
      <c r="V32">
        <v>24</v>
      </c>
      <c r="W32">
        <v>51</v>
      </c>
      <c r="X32">
        <v>0</v>
      </c>
      <c r="Y32">
        <v>4</v>
      </c>
      <c r="Z32">
        <v>0</v>
      </c>
      <c r="AA32">
        <v>3.7</v>
      </c>
      <c r="AB32" s="5">
        <v>0.33116414313544196</v>
      </c>
      <c r="AC32" s="5" t="str">
        <f>IFERROR(VLOOKUP(A32,all_star!$A$1:$B$8,2,FALSE),"N")</f>
        <v>Y</v>
      </c>
    </row>
    <row r="33" spans="1:29" x14ac:dyDescent="0.3">
      <c r="A33" t="s">
        <v>60</v>
      </c>
      <c r="B33">
        <v>26</v>
      </c>
      <c r="C33" t="s">
        <v>31</v>
      </c>
      <c r="D33" t="s">
        <v>1</v>
      </c>
      <c r="E33" t="s">
        <v>1</v>
      </c>
      <c r="F33" t="s">
        <v>40</v>
      </c>
      <c r="G33">
        <v>240</v>
      </c>
      <c r="H33" s="1">
        <v>32729</v>
      </c>
      <c r="I33">
        <v>7</v>
      </c>
      <c r="J33">
        <v>142</v>
      </c>
      <c r="K33">
        <v>133</v>
      </c>
      <c r="L33">
        <v>142</v>
      </c>
      <c r="M33">
        <v>141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24</v>
      </c>
      <c r="V33">
        <v>131</v>
      </c>
      <c r="W33">
        <v>155</v>
      </c>
      <c r="X33">
        <v>0</v>
      </c>
      <c r="Y33">
        <v>2</v>
      </c>
      <c r="Z33">
        <v>0</v>
      </c>
      <c r="AA33">
        <v>1.3</v>
      </c>
      <c r="AB33" s="5">
        <v>0.32227464697460551</v>
      </c>
      <c r="AC33" s="5" t="str">
        <f>IFERROR(VLOOKUP(A33,all_star!$A$1:$B$8,2,FALSE),"N")</f>
        <v>N</v>
      </c>
    </row>
    <row r="34" spans="1:29" x14ac:dyDescent="0.3">
      <c r="A34" t="s">
        <v>69</v>
      </c>
      <c r="B34">
        <v>32</v>
      </c>
      <c r="C34" t="s">
        <v>50</v>
      </c>
      <c r="D34" t="s">
        <v>1</v>
      </c>
      <c r="E34" t="s">
        <v>2</v>
      </c>
      <c r="F34" t="s">
        <v>64</v>
      </c>
      <c r="G34">
        <v>221</v>
      </c>
      <c r="H34" s="1">
        <v>30506</v>
      </c>
      <c r="I34">
        <v>11</v>
      </c>
      <c r="J34">
        <v>86</v>
      </c>
      <c r="K34">
        <v>65</v>
      </c>
      <c r="L34">
        <v>86</v>
      </c>
      <c r="M34">
        <v>72</v>
      </c>
      <c r="N34">
        <v>1</v>
      </c>
      <c r="O34">
        <v>71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19</v>
      </c>
      <c r="Z34">
        <v>0</v>
      </c>
      <c r="AA34">
        <v>-0.5</v>
      </c>
      <c r="AB34" s="5">
        <v>0.30712771066311551</v>
      </c>
      <c r="AC34" s="5" t="str">
        <f>IFERROR(VLOOKUP(A34,all_star!$A$1:$B$8,2,FALSE),"N")</f>
        <v>N</v>
      </c>
    </row>
    <row r="35" spans="1:29" x14ac:dyDescent="0.3">
      <c r="A35" t="s">
        <v>67</v>
      </c>
      <c r="B35">
        <v>32</v>
      </c>
      <c r="C35" t="s">
        <v>31</v>
      </c>
      <c r="D35" t="s">
        <v>1</v>
      </c>
      <c r="E35" t="s">
        <v>1</v>
      </c>
      <c r="F35" t="s">
        <v>35</v>
      </c>
      <c r="G35">
        <v>240</v>
      </c>
      <c r="H35" s="1">
        <v>30688</v>
      </c>
      <c r="I35">
        <v>11</v>
      </c>
      <c r="J35">
        <v>33</v>
      </c>
      <c r="K35">
        <v>32</v>
      </c>
      <c r="L35">
        <v>30</v>
      </c>
      <c r="M35">
        <v>32</v>
      </c>
      <c r="N35">
        <v>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5.5</v>
      </c>
      <c r="AB35" s="5">
        <v>0.29228793888484217</v>
      </c>
      <c r="AC35" s="5" t="str">
        <f>IFERROR(VLOOKUP(A35,all_star!$A$1:$B$8,2,FALSE),"N")</f>
        <v>Y</v>
      </c>
    </row>
    <row r="36" spans="1:29" x14ac:dyDescent="0.3">
      <c r="A36" t="s">
        <v>30</v>
      </c>
      <c r="B36">
        <v>22</v>
      </c>
      <c r="C36" t="s">
        <v>31</v>
      </c>
      <c r="D36" t="s">
        <v>2</v>
      </c>
      <c r="E36" t="s">
        <v>2</v>
      </c>
      <c r="F36" t="s">
        <v>32</v>
      </c>
      <c r="G36">
        <v>190</v>
      </c>
      <c r="H36" s="1">
        <v>34440</v>
      </c>
      <c r="I36" t="s">
        <v>33</v>
      </c>
      <c r="J36">
        <v>47</v>
      </c>
      <c r="K36">
        <v>22</v>
      </c>
      <c r="L36">
        <v>47</v>
      </c>
      <c r="M36">
        <v>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33</v>
      </c>
      <c r="V36">
        <v>2</v>
      </c>
      <c r="W36">
        <v>43</v>
      </c>
      <c r="X36">
        <v>0</v>
      </c>
      <c r="Y36">
        <v>10</v>
      </c>
      <c r="Z36">
        <v>1</v>
      </c>
      <c r="AA36">
        <v>0.7</v>
      </c>
      <c r="AB36" s="5">
        <v>0.27217834513832806</v>
      </c>
      <c r="AC36" s="5" t="str">
        <f>IFERROR(VLOOKUP(A36,all_star!$A$1:$B$8,2,FALSE),"N")</f>
        <v>N</v>
      </c>
    </row>
    <row r="37" spans="1:29" x14ac:dyDescent="0.3">
      <c r="A37" t="s">
        <v>76</v>
      </c>
      <c r="B37">
        <v>27</v>
      </c>
      <c r="C37" t="s">
        <v>31</v>
      </c>
      <c r="D37" t="s">
        <v>2</v>
      </c>
      <c r="E37" t="s">
        <v>2</v>
      </c>
      <c r="F37" t="s">
        <v>35</v>
      </c>
      <c r="G37">
        <v>215</v>
      </c>
      <c r="H37" s="1">
        <v>32653</v>
      </c>
      <c r="I37">
        <v>3</v>
      </c>
      <c r="J37">
        <v>8</v>
      </c>
      <c r="K37">
        <v>0</v>
      </c>
      <c r="L37">
        <v>8</v>
      </c>
      <c r="M37">
        <v>8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5">
        <v>0.26353366512172949</v>
      </c>
      <c r="AC37" s="5" t="str">
        <f>IFERROR(VLOOKUP(A37,all_star!$A$1:$B$8,2,FALSE),"N")</f>
        <v>N</v>
      </c>
    </row>
    <row r="38" spans="1:29" x14ac:dyDescent="0.3">
      <c r="A38" t="s">
        <v>55</v>
      </c>
      <c r="B38">
        <v>30</v>
      </c>
      <c r="C38" t="s">
        <v>31</v>
      </c>
      <c r="D38" t="s">
        <v>10</v>
      </c>
      <c r="E38" t="s">
        <v>2</v>
      </c>
      <c r="F38" t="s">
        <v>40</v>
      </c>
      <c r="G38">
        <v>195</v>
      </c>
      <c r="H38" s="1">
        <v>31493</v>
      </c>
      <c r="I38">
        <v>9</v>
      </c>
      <c r="J38">
        <v>125</v>
      </c>
      <c r="K38">
        <v>118</v>
      </c>
      <c r="L38">
        <v>125</v>
      </c>
      <c r="M38">
        <v>121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121</v>
      </c>
      <c r="V38">
        <v>0</v>
      </c>
      <c r="W38">
        <v>121</v>
      </c>
      <c r="X38">
        <v>1</v>
      </c>
      <c r="Y38">
        <v>4</v>
      </c>
      <c r="Z38">
        <v>0</v>
      </c>
      <c r="AA38">
        <v>4.0999999999999996</v>
      </c>
      <c r="AB38" s="5">
        <v>0.23385560735131172</v>
      </c>
      <c r="AC38" s="5" t="str">
        <f>IFERROR(VLOOKUP(A38,all_star!$A$1:$B$8,2,FALSE),"N")</f>
        <v>Y</v>
      </c>
    </row>
    <row r="39" spans="1:29" x14ac:dyDescent="0.3">
      <c r="A39" t="s">
        <v>72</v>
      </c>
      <c r="B39">
        <v>28</v>
      </c>
      <c r="C39" t="s">
        <v>31</v>
      </c>
      <c r="D39" t="s">
        <v>2</v>
      </c>
      <c r="E39" t="s">
        <v>2</v>
      </c>
      <c r="F39" t="s">
        <v>44</v>
      </c>
      <c r="G39">
        <v>200</v>
      </c>
      <c r="H39" s="1">
        <v>32193</v>
      </c>
      <c r="I39">
        <v>3</v>
      </c>
      <c r="J39">
        <v>16</v>
      </c>
      <c r="K39">
        <v>0</v>
      </c>
      <c r="L39">
        <v>16</v>
      </c>
      <c r="M39">
        <v>16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-0.5</v>
      </c>
      <c r="AB39" s="5">
        <v>0.2144515959845219</v>
      </c>
      <c r="AC39" s="5" t="str">
        <f>IFERROR(VLOOKUP(A39,all_star!$A$1:$B$8,2,FALSE),"N")</f>
        <v>N</v>
      </c>
    </row>
    <row r="40" spans="1:29" x14ac:dyDescent="0.3">
      <c r="A40" t="s">
        <v>65</v>
      </c>
      <c r="B40">
        <v>27</v>
      </c>
      <c r="C40" t="s">
        <v>31</v>
      </c>
      <c r="D40" t="s">
        <v>1</v>
      </c>
      <c r="E40" t="s">
        <v>2</v>
      </c>
      <c r="F40" t="s">
        <v>64</v>
      </c>
      <c r="G40">
        <v>180</v>
      </c>
      <c r="H40" s="1">
        <v>32539</v>
      </c>
      <c r="I40">
        <v>3</v>
      </c>
      <c r="J40">
        <v>74</v>
      </c>
      <c r="K40">
        <v>31</v>
      </c>
      <c r="L40">
        <v>74</v>
      </c>
      <c r="M40">
        <v>41</v>
      </c>
      <c r="N40">
        <v>0</v>
      </c>
      <c r="O40">
        <v>0</v>
      </c>
      <c r="P40">
        <v>0</v>
      </c>
      <c r="Q40">
        <v>9</v>
      </c>
      <c r="R40">
        <v>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37</v>
      </c>
      <c r="Z40">
        <v>0</v>
      </c>
      <c r="AA40">
        <v>0.5</v>
      </c>
      <c r="AB40" s="5">
        <v>0.19849355906469768</v>
      </c>
      <c r="AC40" s="5" t="str">
        <f>IFERROR(VLOOKUP(A40,all_star!$A$1:$B$8,2,FALSE),"N")</f>
        <v>N</v>
      </c>
    </row>
    <row r="41" spans="1:29" x14ac:dyDescent="0.3">
      <c r="A41" t="s">
        <v>62</v>
      </c>
      <c r="B41">
        <v>35</v>
      </c>
      <c r="C41" t="s">
        <v>63</v>
      </c>
      <c r="D41" t="s">
        <v>1</v>
      </c>
      <c r="E41" t="s">
        <v>2</v>
      </c>
      <c r="F41" t="s">
        <v>64</v>
      </c>
      <c r="G41">
        <v>175</v>
      </c>
      <c r="H41" s="1">
        <v>29740</v>
      </c>
      <c r="I41">
        <v>5</v>
      </c>
      <c r="J41">
        <v>14</v>
      </c>
      <c r="K41">
        <v>4</v>
      </c>
      <c r="L41">
        <v>14</v>
      </c>
      <c r="M41">
        <v>11</v>
      </c>
      <c r="N41">
        <v>0</v>
      </c>
      <c r="O41">
        <v>0</v>
      </c>
      <c r="P41">
        <v>0</v>
      </c>
      <c r="Q41">
        <v>10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</v>
      </c>
      <c r="Z41">
        <v>1</v>
      </c>
      <c r="AA41">
        <v>0.2</v>
      </c>
      <c r="AB41" s="5">
        <v>0.14111988760709204</v>
      </c>
      <c r="AC41" s="5" t="str">
        <f>IFERROR(VLOOKUP(A41,all_star!$A$1:$B$8,2,FALSE),"N")</f>
        <v>N</v>
      </c>
    </row>
    <row r="42" spans="1:29" x14ac:dyDescent="0.3">
      <c r="A42" t="s">
        <v>87</v>
      </c>
      <c r="B42">
        <v>28</v>
      </c>
      <c r="C42" t="s">
        <v>31</v>
      </c>
      <c r="D42" t="s">
        <v>2</v>
      </c>
      <c r="E42" t="s">
        <v>2</v>
      </c>
      <c r="F42" t="s">
        <v>44</v>
      </c>
      <c r="G42">
        <v>224</v>
      </c>
      <c r="H42" s="1">
        <v>32014</v>
      </c>
      <c r="I42">
        <v>5</v>
      </c>
      <c r="J42">
        <v>29</v>
      </c>
      <c r="K42">
        <v>1</v>
      </c>
      <c r="L42">
        <v>29</v>
      </c>
      <c r="M42">
        <v>29</v>
      </c>
      <c r="N42">
        <v>29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-0.9</v>
      </c>
      <c r="AB42" s="5">
        <v>0.11514152298839442</v>
      </c>
      <c r="AC42" s="5" t="str">
        <f>IFERROR(VLOOKUP(A42,all_star!$A$1:$B$8,2,FALSE),"N")</f>
        <v>N</v>
      </c>
    </row>
    <row r="43" spans="1:29" x14ac:dyDescent="0.3">
      <c r="A43" t="s">
        <v>79</v>
      </c>
      <c r="B43">
        <v>28</v>
      </c>
      <c r="C43" t="s">
        <v>50</v>
      </c>
      <c r="D43" t="s">
        <v>2</v>
      </c>
      <c r="E43" t="s">
        <v>2</v>
      </c>
      <c r="F43" t="s">
        <v>52</v>
      </c>
      <c r="G43">
        <v>230</v>
      </c>
      <c r="H43" s="1">
        <v>32199</v>
      </c>
      <c r="I43">
        <v>4</v>
      </c>
      <c r="J43">
        <v>54</v>
      </c>
      <c r="K43">
        <v>0</v>
      </c>
      <c r="L43">
        <v>53</v>
      </c>
      <c r="M43">
        <v>54</v>
      </c>
      <c r="N43">
        <v>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0.4</v>
      </c>
      <c r="AB43" s="5">
        <v>0.11454891258962319</v>
      </c>
      <c r="AC43" s="5" t="str">
        <f>IFERROR(VLOOKUP(A43,all_star!$A$1:$B$8,2,FALSE),"N")</f>
        <v>N</v>
      </c>
    </row>
    <row r="44" spans="1:29" x14ac:dyDescent="0.3">
      <c r="A44" t="s">
        <v>47</v>
      </c>
      <c r="B44">
        <v>31</v>
      </c>
      <c r="C44" t="s">
        <v>31</v>
      </c>
      <c r="D44" t="s">
        <v>1</v>
      </c>
      <c r="E44" t="s">
        <v>2</v>
      </c>
      <c r="F44" t="s">
        <v>38</v>
      </c>
      <c r="G44">
        <v>195</v>
      </c>
      <c r="H44" s="1">
        <v>31216</v>
      </c>
      <c r="I44">
        <v>8</v>
      </c>
      <c r="J44">
        <v>48</v>
      </c>
      <c r="K44">
        <v>29</v>
      </c>
      <c r="L44">
        <v>48</v>
      </c>
      <c r="M44">
        <v>36</v>
      </c>
      <c r="N44">
        <v>0</v>
      </c>
      <c r="O44">
        <v>0</v>
      </c>
      <c r="P44">
        <v>6</v>
      </c>
      <c r="Q44">
        <v>0</v>
      </c>
      <c r="R44">
        <v>1</v>
      </c>
      <c r="S44">
        <v>0</v>
      </c>
      <c r="T44">
        <v>25</v>
      </c>
      <c r="U44">
        <v>0</v>
      </c>
      <c r="V44">
        <v>6</v>
      </c>
      <c r="W44">
        <v>31</v>
      </c>
      <c r="X44">
        <v>0</v>
      </c>
      <c r="Y44">
        <v>17</v>
      </c>
      <c r="Z44">
        <v>0</v>
      </c>
      <c r="AA44">
        <v>0.9</v>
      </c>
      <c r="AB44" s="5">
        <v>0.11396296041631926</v>
      </c>
      <c r="AC44" s="5" t="str">
        <f>IFERROR(VLOOKUP(A44,all_star!$A$1:$B$8,2,FALSE),"N")</f>
        <v>N</v>
      </c>
    </row>
    <row r="45" spans="1:29" x14ac:dyDescent="0.3">
      <c r="A45" t="s">
        <v>84</v>
      </c>
      <c r="B45">
        <v>24</v>
      </c>
      <c r="C45" t="s">
        <v>46</v>
      </c>
      <c r="D45" t="s">
        <v>2</v>
      </c>
      <c r="E45" t="s">
        <v>2</v>
      </c>
      <c r="F45" t="s">
        <v>35</v>
      </c>
      <c r="G45">
        <v>230</v>
      </c>
      <c r="H45" s="1">
        <v>33659</v>
      </c>
      <c r="I45">
        <v>3</v>
      </c>
      <c r="J45">
        <v>86</v>
      </c>
      <c r="K45">
        <v>63</v>
      </c>
      <c r="L45">
        <v>86</v>
      </c>
      <c r="M45">
        <v>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53</v>
      </c>
      <c r="U45">
        <v>0</v>
      </c>
      <c r="V45">
        <v>7</v>
      </c>
      <c r="W45">
        <v>60</v>
      </c>
      <c r="X45">
        <v>7</v>
      </c>
      <c r="Y45">
        <v>21</v>
      </c>
      <c r="Z45">
        <v>0</v>
      </c>
      <c r="AA45">
        <v>0.1</v>
      </c>
      <c r="AB45" s="5">
        <v>0.10246460678828928</v>
      </c>
      <c r="AC45" s="5" t="str">
        <f>IFERROR(VLOOKUP(A45,all_star!$A$1:$B$8,2,FALSE),"N")</f>
        <v>N</v>
      </c>
    </row>
    <row r="46" spans="1:29" x14ac:dyDescent="0.3">
      <c r="A46" t="s">
        <v>41</v>
      </c>
      <c r="B46">
        <v>26</v>
      </c>
      <c r="C46" t="s">
        <v>31</v>
      </c>
      <c r="D46" t="s">
        <v>2</v>
      </c>
      <c r="E46" t="s">
        <v>2</v>
      </c>
      <c r="F46" t="s">
        <v>38</v>
      </c>
      <c r="G46">
        <v>232</v>
      </c>
      <c r="H46" s="1">
        <v>32775</v>
      </c>
      <c r="I46">
        <v>3</v>
      </c>
      <c r="J46">
        <v>2</v>
      </c>
      <c r="K46">
        <v>1</v>
      </c>
      <c r="L46">
        <v>2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0.2</v>
      </c>
      <c r="AB46" s="5">
        <v>5.1970550385023517E-2</v>
      </c>
      <c r="AC46" s="5" t="str">
        <f>IFERROR(VLOOKUP(A46,all_star!$A$1:$B$8,2,FALSE),"N")</f>
        <v>N</v>
      </c>
    </row>
  </sheetData>
  <sortState xmlns:xlrd2="http://schemas.microsoft.com/office/spreadsheetml/2017/richdata2" ref="A2:AB46">
    <sortCondition descending="1" ref="A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119"/>
  <sheetViews>
    <sheetView workbookViewId="0">
      <pane ySplit="1" topLeftCell="A92" activePane="bottomLeft" state="frozen"/>
      <selection activeCell="J39" sqref="J39"/>
      <selection pane="bottomLeft" activeCell="J39" sqref="J39"/>
    </sheetView>
  </sheetViews>
  <sheetFormatPr defaultRowHeight="14.4" x14ac:dyDescent="0.3"/>
  <cols>
    <col min="1" max="1" width="4.88671875" bestFit="1" customWidth="1"/>
    <col min="2" max="2" width="16.5546875" bestFit="1" customWidth="1"/>
    <col min="3" max="3" width="12.6640625" bestFit="1" customWidth="1"/>
    <col min="4" max="4" width="11.21875" bestFit="1" customWidth="1"/>
    <col min="5" max="5" width="11.109375" bestFit="1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>
        <v>1902</v>
      </c>
      <c r="B2" t="s">
        <v>97</v>
      </c>
      <c r="C2" s="2">
        <v>3740</v>
      </c>
      <c r="D2" s="2">
        <v>263700</v>
      </c>
      <c r="E2" s="2">
        <v>210377</v>
      </c>
    </row>
    <row r="3" spans="1:5" x14ac:dyDescent="0.3">
      <c r="A3">
        <v>1903</v>
      </c>
      <c r="B3" t="s">
        <v>97</v>
      </c>
      <c r="C3" s="2">
        <v>5557</v>
      </c>
      <c r="D3" s="2">
        <v>386205</v>
      </c>
      <c r="E3" s="2">
        <v>298795</v>
      </c>
    </row>
    <row r="4" spans="1:5" x14ac:dyDescent="0.3">
      <c r="A4">
        <v>1904</v>
      </c>
      <c r="B4" t="s">
        <v>97</v>
      </c>
      <c r="C4" s="2">
        <v>5629</v>
      </c>
      <c r="D4" s="2">
        <v>439100</v>
      </c>
      <c r="E4" s="2">
        <v>333034</v>
      </c>
    </row>
    <row r="5" spans="1:5" x14ac:dyDescent="0.3">
      <c r="A5">
        <v>1905</v>
      </c>
      <c r="B5" t="s">
        <v>97</v>
      </c>
      <c r="C5" s="2">
        <v>6579</v>
      </c>
      <c r="D5" s="2">
        <v>509900</v>
      </c>
      <c r="E5" s="2">
        <v>341789</v>
      </c>
    </row>
    <row r="6" spans="1:5" x14ac:dyDescent="0.3">
      <c r="A6">
        <v>1906</v>
      </c>
      <c r="B6" t="s">
        <v>97</v>
      </c>
      <c r="C6" s="2">
        <v>8443</v>
      </c>
      <c r="D6" s="2">
        <v>654300</v>
      </c>
      <c r="E6" s="2">
        <v>347652</v>
      </c>
    </row>
    <row r="7" spans="1:5" x14ac:dyDescent="0.3">
      <c r="A7">
        <v>1907</v>
      </c>
      <c r="B7" t="s">
        <v>97</v>
      </c>
      <c r="C7" s="2">
        <v>5452</v>
      </c>
      <c r="D7" s="2">
        <v>422550</v>
      </c>
      <c r="E7" s="2">
        <v>330028</v>
      </c>
    </row>
    <row r="8" spans="1:5" x14ac:dyDescent="0.3">
      <c r="A8">
        <v>1908</v>
      </c>
      <c r="B8" t="s">
        <v>97</v>
      </c>
      <c r="C8" s="2">
        <v>8422</v>
      </c>
      <c r="D8" s="2">
        <v>665325</v>
      </c>
      <c r="E8" s="2">
        <v>439014</v>
      </c>
    </row>
    <row r="9" spans="1:5" x14ac:dyDescent="0.3">
      <c r="A9">
        <v>1909</v>
      </c>
      <c r="B9" t="s">
        <v>97</v>
      </c>
      <c r="C9" s="2">
        <v>8174</v>
      </c>
      <c r="D9" s="2">
        <v>633480</v>
      </c>
      <c r="E9" s="2">
        <v>437053</v>
      </c>
    </row>
    <row r="10" spans="1:5" x14ac:dyDescent="0.3">
      <c r="A10">
        <v>1910</v>
      </c>
      <c r="B10" t="s">
        <v>97</v>
      </c>
      <c r="C10" s="2">
        <v>6833</v>
      </c>
      <c r="D10" s="2">
        <v>526152</v>
      </c>
      <c r="E10" s="2">
        <v>366970</v>
      </c>
    </row>
    <row r="11" spans="1:5" x14ac:dyDescent="0.3">
      <c r="A11">
        <v>1911</v>
      </c>
      <c r="B11" t="s">
        <v>97</v>
      </c>
      <c r="C11" s="2">
        <v>7338</v>
      </c>
      <c r="D11" s="2">
        <v>576000</v>
      </c>
      <c r="E11" s="2">
        <v>403971</v>
      </c>
    </row>
    <row r="12" spans="1:5" x14ac:dyDescent="0.3">
      <c r="A12">
        <v>1912</v>
      </c>
      <c r="B12" t="s">
        <v>97</v>
      </c>
      <c r="C12" s="2">
        <v>6763</v>
      </c>
      <c r="D12" s="2">
        <v>514000</v>
      </c>
      <c r="E12" s="2">
        <v>341970</v>
      </c>
    </row>
    <row r="13" spans="1:5" x14ac:dyDescent="0.3">
      <c r="A13">
        <v>1913</v>
      </c>
      <c r="B13" t="s">
        <v>97</v>
      </c>
      <c r="C13" s="2">
        <v>5406</v>
      </c>
      <c r="D13" s="2">
        <v>419000</v>
      </c>
      <c r="E13" s="2">
        <v>353941</v>
      </c>
    </row>
    <row r="14" spans="1:5" x14ac:dyDescent="0.3">
      <c r="A14">
        <v>1914</v>
      </c>
      <c r="B14" t="s">
        <v>97</v>
      </c>
      <c r="C14" s="2">
        <v>2596</v>
      </c>
      <c r="D14" s="2">
        <v>202516</v>
      </c>
      <c r="E14" s="2">
        <v>213425</v>
      </c>
    </row>
    <row r="15" spans="1:5" x14ac:dyDescent="0.3">
      <c r="A15">
        <v>1915</v>
      </c>
      <c r="B15" t="s">
        <v>97</v>
      </c>
      <c r="C15" s="2">
        <v>2783</v>
      </c>
      <c r="D15" s="2">
        <v>217058</v>
      </c>
      <c r="E15" s="2">
        <v>303768</v>
      </c>
    </row>
    <row r="16" spans="1:5" x14ac:dyDescent="0.3">
      <c r="A16">
        <v>1916</v>
      </c>
      <c r="B16" t="s">
        <v>98</v>
      </c>
      <c r="C16" s="2">
        <v>5816</v>
      </c>
      <c r="D16" s="2">
        <v>453685</v>
      </c>
      <c r="E16" s="2">
        <v>381454</v>
      </c>
    </row>
    <row r="17" spans="1:5" x14ac:dyDescent="0.3">
      <c r="A17">
        <v>1917</v>
      </c>
      <c r="B17" t="s">
        <v>98</v>
      </c>
      <c r="C17" s="2">
        <v>4589</v>
      </c>
      <c r="D17" s="2">
        <v>360218</v>
      </c>
      <c r="E17" s="2">
        <v>295142</v>
      </c>
    </row>
    <row r="18" spans="1:5" x14ac:dyDescent="0.3">
      <c r="A18">
        <v>1918</v>
      </c>
      <c r="B18" t="s">
        <v>98</v>
      </c>
      <c r="C18" s="2">
        <v>5149</v>
      </c>
      <c r="D18" s="2">
        <v>337256</v>
      </c>
      <c r="E18" s="2">
        <v>171516</v>
      </c>
    </row>
    <row r="19" spans="1:5" x14ac:dyDescent="0.3">
      <c r="A19">
        <v>1919</v>
      </c>
      <c r="B19" t="s">
        <v>98</v>
      </c>
      <c r="C19" s="2">
        <v>6063</v>
      </c>
      <c r="D19" s="2">
        <v>424430</v>
      </c>
      <c r="E19" s="2">
        <v>359775</v>
      </c>
    </row>
    <row r="20" spans="1:5" x14ac:dyDescent="0.3">
      <c r="A20">
        <v>1920</v>
      </c>
      <c r="B20" t="s">
        <v>99</v>
      </c>
      <c r="C20" s="2">
        <v>6244</v>
      </c>
      <c r="D20" s="2">
        <v>480783</v>
      </c>
      <c r="E20" s="2">
        <v>504572</v>
      </c>
    </row>
    <row r="21" spans="1:5" x14ac:dyDescent="0.3">
      <c r="A21">
        <v>1921</v>
      </c>
      <c r="B21" t="s">
        <v>99</v>
      </c>
      <c r="C21" s="2">
        <v>5361</v>
      </c>
      <c r="D21" s="2">
        <v>410107</v>
      </c>
      <c r="E21" s="2">
        <v>498373</v>
      </c>
    </row>
    <row r="22" spans="1:5" x14ac:dyDescent="0.3">
      <c r="A22">
        <v>1922</v>
      </c>
      <c r="B22" t="s">
        <v>99</v>
      </c>
      <c r="C22" s="2">
        <v>6952</v>
      </c>
      <c r="D22" s="2">
        <v>542283</v>
      </c>
      <c r="E22" s="2">
        <v>492728</v>
      </c>
    </row>
    <row r="23" spans="1:5" x14ac:dyDescent="0.3">
      <c r="A23">
        <v>1923</v>
      </c>
      <c r="B23" t="s">
        <v>99</v>
      </c>
      <c r="C23" s="2">
        <v>9139</v>
      </c>
      <c r="D23" s="2">
        <v>703705</v>
      </c>
      <c r="E23" s="2">
        <v>508727</v>
      </c>
    </row>
    <row r="24" spans="1:5" x14ac:dyDescent="0.3">
      <c r="A24">
        <v>1924</v>
      </c>
      <c r="B24" t="s">
        <v>99</v>
      </c>
      <c r="C24" s="2">
        <v>9311</v>
      </c>
      <c r="D24" s="2">
        <v>716922</v>
      </c>
      <c r="E24" s="2">
        <v>542581</v>
      </c>
    </row>
    <row r="25" spans="1:5" x14ac:dyDescent="0.3">
      <c r="A25">
        <v>1925</v>
      </c>
      <c r="B25" t="s">
        <v>99</v>
      </c>
      <c r="C25" s="2">
        <v>8086</v>
      </c>
      <c r="D25" s="2">
        <v>622610</v>
      </c>
      <c r="E25" s="2">
        <v>544213</v>
      </c>
    </row>
    <row r="26" spans="1:5" x14ac:dyDescent="0.3">
      <c r="A26">
        <v>1926</v>
      </c>
      <c r="B26" t="s">
        <v>6</v>
      </c>
      <c r="C26" s="2">
        <v>11420</v>
      </c>
      <c r="D26" s="2">
        <v>885063</v>
      </c>
      <c r="E26" s="2">
        <v>615050</v>
      </c>
    </row>
    <row r="27" spans="1:5" x14ac:dyDescent="0.3">
      <c r="A27">
        <v>1927</v>
      </c>
      <c r="B27" t="s">
        <v>6</v>
      </c>
      <c r="C27" s="2">
        <v>15153</v>
      </c>
      <c r="D27" s="2">
        <v>1159168</v>
      </c>
      <c r="E27" s="2">
        <v>663740</v>
      </c>
    </row>
    <row r="28" spans="1:5" x14ac:dyDescent="0.3">
      <c r="A28">
        <v>1928</v>
      </c>
      <c r="B28" t="s">
        <v>6</v>
      </c>
      <c r="C28" s="2">
        <v>14854</v>
      </c>
      <c r="D28" s="2">
        <v>1143740</v>
      </c>
      <c r="E28" s="2">
        <v>610137</v>
      </c>
    </row>
    <row r="29" spans="1:5" x14ac:dyDescent="0.3">
      <c r="A29">
        <v>1929</v>
      </c>
      <c r="B29" t="s">
        <v>6</v>
      </c>
      <c r="C29" s="2">
        <v>19041</v>
      </c>
      <c r="D29" s="2">
        <v>1485166</v>
      </c>
      <c r="E29" s="2">
        <v>615714</v>
      </c>
    </row>
    <row r="30" spans="1:5" x14ac:dyDescent="0.3">
      <c r="A30">
        <v>1930</v>
      </c>
      <c r="B30" t="s">
        <v>6</v>
      </c>
      <c r="C30" s="2">
        <v>18764</v>
      </c>
      <c r="D30" s="2">
        <v>1463624</v>
      </c>
      <c r="E30" s="2">
        <v>680817</v>
      </c>
    </row>
    <row r="31" spans="1:5" x14ac:dyDescent="0.3">
      <c r="A31">
        <v>1931</v>
      </c>
      <c r="B31" t="s">
        <v>6</v>
      </c>
      <c r="C31" s="2">
        <v>13928</v>
      </c>
      <c r="D31" s="2">
        <v>1086422</v>
      </c>
      <c r="E31" s="2">
        <v>572977</v>
      </c>
    </row>
    <row r="32" spans="1:5" x14ac:dyDescent="0.3">
      <c r="A32">
        <v>1932</v>
      </c>
      <c r="B32" t="s">
        <v>6</v>
      </c>
      <c r="C32" s="2">
        <v>12658</v>
      </c>
      <c r="D32" s="2">
        <v>974688</v>
      </c>
      <c r="E32" s="2">
        <v>480167</v>
      </c>
    </row>
    <row r="33" spans="1:5" x14ac:dyDescent="0.3">
      <c r="A33">
        <v>1933</v>
      </c>
      <c r="B33" t="s">
        <v>6</v>
      </c>
      <c r="C33" s="2">
        <v>7716</v>
      </c>
      <c r="D33" s="2">
        <v>594112</v>
      </c>
      <c r="E33" s="2">
        <v>395353</v>
      </c>
    </row>
    <row r="34" spans="1:5" x14ac:dyDescent="0.3">
      <c r="A34">
        <v>1934</v>
      </c>
      <c r="B34" t="s">
        <v>6</v>
      </c>
      <c r="C34" s="2">
        <v>9310</v>
      </c>
      <c r="D34" s="2">
        <v>707525</v>
      </c>
      <c r="E34" s="2">
        <v>400013</v>
      </c>
    </row>
    <row r="35" spans="1:5" x14ac:dyDescent="0.3">
      <c r="A35">
        <v>1935</v>
      </c>
      <c r="B35" t="s">
        <v>6</v>
      </c>
      <c r="C35" s="2">
        <v>8995</v>
      </c>
      <c r="D35" s="2">
        <v>692604</v>
      </c>
      <c r="E35" s="2">
        <v>457164</v>
      </c>
    </row>
    <row r="36" spans="1:5" x14ac:dyDescent="0.3">
      <c r="A36">
        <v>1936</v>
      </c>
      <c r="B36" t="s">
        <v>6</v>
      </c>
      <c r="C36" s="2">
        <v>9083</v>
      </c>
      <c r="D36" s="2">
        <v>699370</v>
      </c>
      <c r="E36" s="2">
        <v>487961</v>
      </c>
    </row>
    <row r="37" spans="1:5" x14ac:dyDescent="0.3">
      <c r="A37">
        <v>1937</v>
      </c>
      <c r="B37" t="s">
        <v>6</v>
      </c>
      <c r="C37" s="2">
        <v>11624</v>
      </c>
      <c r="D37" s="2">
        <v>895020</v>
      </c>
      <c r="E37" s="2">
        <v>525529</v>
      </c>
    </row>
    <row r="38" spans="1:5" x14ac:dyDescent="0.3">
      <c r="A38">
        <v>1938</v>
      </c>
      <c r="B38" t="s">
        <v>6</v>
      </c>
      <c r="C38" s="2">
        <v>12359</v>
      </c>
      <c r="D38" s="2">
        <v>951640</v>
      </c>
      <c r="E38" s="2">
        <v>570103</v>
      </c>
    </row>
    <row r="39" spans="1:5" x14ac:dyDescent="0.3">
      <c r="A39">
        <v>1939</v>
      </c>
      <c r="B39" t="s">
        <v>6</v>
      </c>
      <c r="C39" s="2">
        <v>9316</v>
      </c>
      <c r="D39" s="2">
        <v>726663</v>
      </c>
      <c r="E39" s="2">
        <v>588397</v>
      </c>
    </row>
    <row r="40" spans="1:5" x14ac:dyDescent="0.3">
      <c r="A40">
        <v>1940</v>
      </c>
      <c r="B40" t="s">
        <v>6</v>
      </c>
      <c r="C40" s="2">
        <v>6946</v>
      </c>
      <c r="D40" s="2">
        <v>534878</v>
      </c>
      <c r="E40" s="2">
        <v>548712</v>
      </c>
    </row>
    <row r="41" spans="1:5" x14ac:dyDescent="0.3">
      <c r="A41">
        <v>1941</v>
      </c>
      <c r="B41" t="s">
        <v>6</v>
      </c>
      <c r="C41" s="2">
        <v>7034</v>
      </c>
      <c r="D41" s="2">
        <v>545159</v>
      </c>
      <c r="E41" s="2">
        <v>597206</v>
      </c>
    </row>
    <row r="42" spans="1:5" x14ac:dyDescent="0.3">
      <c r="A42">
        <v>1942</v>
      </c>
      <c r="B42" t="s">
        <v>6</v>
      </c>
      <c r="C42" s="2">
        <v>7625</v>
      </c>
      <c r="D42" s="2">
        <v>590972</v>
      </c>
      <c r="E42" s="2">
        <v>544169</v>
      </c>
    </row>
    <row r="43" spans="1:5" x14ac:dyDescent="0.3">
      <c r="A43">
        <v>1943</v>
      </c>
      <c r="B43" t="s">
        <v>6</v>
      </c>
      <c r="C43" s="2">
        <v>6601</v>
      </c>
      <c r="D43" s="2">
        <v>508247</v>
      </c>
      <c r="E43" s="2">
        <v>471168</v>
      </c>
    </row>
    <row r="44" spans="1:5" x14ac:dyDescent="0.3">
      <c r="A44">
        <v>1944</v>
      </c>
      <c r="B44" t="s">
        <v>6</v>
      </c>
      <c r="C44" s="2">
        <v>8154</v>
      </c>
      <c r="D44" s="2">
        <v>640110</v>
      </c>
      <c r="E44" s="2">
        <v>496824</v>
      </c>
    </row>
    <row r="45" spans="1:5" x14ac:dyDescent="0.3">
      <c r="A45">
        <v>1945</v>
      </c>
      <c r="B45" t="s">
        <v>6</v>
      </c>
      <c r="C45" s="2">
        <v>13373</v>
      </c>
      <c r="D45" s="2">
        <v>1036386</v>
      </c>
      <c r="E45" s="2">
        <v>657588</v>
      </c>
    </row>
    <row r="46" spans="1:5" x14ac:dyDescent="0.3">
      <c r="A46">
        <v>1946</v>
      </c>
      <c r="B46" t="s">
        <v>6</v>
      </c>
      <c r="C46" s="2">
        <v>17329</v>
      </c>
      <c r="D46" s="2">
        <v>1342970</v>
      </c>
      <c r="E46" s="2">
        <v>1112763</v>
      </c>
    </row>
    <row r="47" spans="1:5" x14ac:dyDescent="0.3">
      <c r="A47">
        <v>1947</v>
      </c>
      <c r="B47" t="s">
        <v>6</v>
      </c>
      <c r="C47" s="2">
        <v>17601</v>
      </c>
      <c r="D47" s="2">
        <v>1364039</v>
      </c>
      <c r="E47" s="2">
        <v>1298559</v>
      </c>
    </row>
    <row r="48" spans="1:5" x14ac:dyDescent="0.3">
      <c r="A48">
        <v>1948</v>
      </c>
      <c r="B48" t="s">
        <v>6</v>
      </c>
      <c r="C48" s="2">
        <v>15972</v>
      </c>
      <c r="D48" s="2">
        <v>1237792</v>
      </c>
      <c r="E48" s="2">
        <v>1221343</v>
      </c>
    </row>
    <row r="49" spans="1:5" x14ac:dyDescent="0.3">
      <c r="A49">
        <v>1949</v>
      </c>
      <c r="B49" t="s">
        <v>6</v>
      </c>
      <c r="C49" s="2">
        <v>14846</v>
      </c>
      <c r="D49" s="2">
        <v>1143139</v>
      </c>
      <c r="E49" s="2">
        <v>1185590</v>
      </c>
    </row>
    <row r="50" spans="1:5" x14ac:dyDescent="0.3">
      <c r="A50">
        <v>1950</v>
      </c>
      <c r="B50" t="s">
        <v>6</v>
      </c>
      <c r="C50" s="2">
        <v>15142</v>
      </c>
      <c r="D50" s="2">
        <v>1165944</v>
      </c>
      <c r="E50" s="2">
        <v>1040077</v>
      </c>
    </row>
    <row r="51" spans="1:5" x14ac:dyDescent="0.3">
      <c r="A51">
        <v>1951</v>
      </c>
      <c r="B51" t="s">
        <v>6</v>
      </c>
      <c r="C51" s="2">
        <v>11541</v>
      </c>
      <c r="D51" s="2">
        <v>894415</v>
      </c>
      <c r="E51" s="2">
        <v>905500</v>
      </c>
    </row>
    <row r="52" spans="1:5" x14ac:dyDescent="0.3">
      <c r="A52">
        <v>1952</v>
      </c>
      <c r="B52" t="s">
        <v>6</v>
      </c>
      <c r="C52" s="2">
        <v>13224</v>
      </c>
      <c r="D52" s="2">
        <v>1024826</v>
      </c>
      <c r="E52" s="2">
        <v>792394</v>
      </c>
    </row>
    <row r="53" spans="1:5" x14ac:dyDescent="0.3">
      <c r="A53">
        <v>1953</v>
      </c>
      <c r="B53" t="s">
        <v>6</v>
      </c>
      <c r="C53" s="2">
        <v>9854</v>
      </c>
      <c r="D53" s="2">
        <v>763658</v>
      </c>
      <c r="E53" s="2">
        <v>927465</v>
      </c>
    </row>
    <row r="54" spans="1:5" x14ac:dyDescent="0.3">
      <c r="A54">
        <v>1954</v>
      </c>
      <c r="B54" t="s">
        <v>6</v>
      </c>
      <c r="C54" s="2">
        <v>9717</v>
      </c>
      <c r="D54" s="2">
        <v>748183</v>
      </c>
      <c r="E54" s="2">
        <v>1001690</v>
      </c>
    </row>
    <row r="55" spans="1:5" x14ac:dyDescent="0.3">
      <c r="A55">
        <v>1955</v>
      </c>
      <c r="B55" t="s">
        <v>6</v>
      </c>
      <c r="C55" s="2">
        <v>11374</v>
      </c>
      <c r="D55" s="2">
        <v>875800</v>
      </c>
      <c r="E55" s="2">
        <v>959302</v>
      </c>
    </row>
    <row r="56" spans="1:5" x14ac:dyDescent="0.3">
      <c r="A56">
        <v>1956</v>
      </c>
      <c r="B56" t="s">
        <v>6</v>
      </c>
      <c r="C56" s="2">
        <v>9173</v>
      </c>
      <c r="D56" s="2">
        <v>720118</v>
      </c>
      <c r="E56" s="2">
        <v>1081196</v>
      </c>
    </row>
    <row r="57" spans="1:5" x14ac:dyDescent="0.3">
      <c r="A57">
        <v>1957</v>
      </c>
      <c r="B57" t="s">
        <v>6</v>
      </c>
      <c r="C57" s="2">
        <v>8598</v>
      </c>
      <c r="D57" s="2">
        <v>670629</v>
      </c>
      <c r="E57" s="2">
        <v>1102450</v>
      </c>
    </row>
    <row r="58" spans="1:5" x14ac:dyDescent="0.3">
      <c r="A58">
        <v>1958</v>
      </c>
      <c r="B58" t="s">
        <v>6</v>
      </c>
      <c r="C58" s="2">
        <v>12726</v>
      </c>
      <c r="D58" s="2">
        <v>979904</v>
      </c>
      <c r="E58" s="2">
        <v>1270575</v>
      </c>
    </row>
    <row r="59" spans="1:5" x14ac:dyDescent="0.3">
      <c r="A59">
        <v>1959</v>
      </c>
      <c r="B59" t="s">
        <v>6</v>
      </c>
      <c r="C59" s="2">
        <v>11074</v>
      </c>
      <c r="D59" s="2">
        <v>858255</v>
      </c>
      <c r="E59" s="2">
        <v>1249316</v>
      </c>
    </row>
    <row r="60" spans="1:5" x14ac:dyDescent="0.3">
      <c r="A60">
        <v>1960</v>
      </c>
      <c r="B60" t="s">
        <v>6</v>
      </c>
      <c r="C60" s="2">
        <v>10382</v>
      </c>
      <c r="D60" s="2">
        <v>809770</v>
      </c>
      <c r="E60" s="2">
        <v>1335620</v>
      </c>
    </row>
    <row r="61" spans="1:5" x14ac:dyDescent="0.3">
      <c r="A61">
        <v>1961</v>
      </c>
      <c r="B61" t="s">
        <v>6</v>
      </c>
      <c r="C61" s="2">
        <v>8629</v>
      </c>
      <c r="D61" s="2">
        <v>673057</v>
      </c>
      <c r="E61" s="2">
        <v>1091438</v>
      </c>
    </row>
    <row r="62" spans="1:5" x14ac:dyDescent="0.3">
      <c r="A62">
        <v>1962</v>
      </c>
      <c r="B62" t="s">
        <v>6</v>
      </c>
      <c r="C62" s="2">
        <v>7528</v>
      </c>
      <c r="D62" s="2">
        <v>609802</v>
      </c>
      <c r="E62" t="s">
        <v>101</v>
      </c>
    </row>
    <row r="63" spans="1:5" x14ac:dyDescent="0.3">
      <c r="A63">
        <v>1963</v>
      </c>
      <c r="B63" t="s">
        <v>6</v>
      </c>
      <c r="C63" s="2">
        <v>12093</v>
      </c>
      <c r="D63" s="2">
        <v>979551</v>
      </c>
      <c r="E63" s="2">
        <v>1138223</v>
      </c>
    </row>
    <row r="64" spans="1:5" x14ac:dyDescent="0.3">
      <c r="A64">
        <v>1964</v>
      </c>
      <c r="B64" t="s">
        <v>6</v>
      </c>
      <c r="C64" s="2">
        <v>9280</v>
      </c>
      <c r="D64" s="2">
        <v>751647</v>
      </c>
      <c r="E64" s="2">
        <v>1204519</v>
      </c>
    </row>
    <row r="65" spans="1:6" x14ac:dyDescent="0.3">
      <c r="A65">
        <v>1965</v>
      </c>
      <c r="B65" t="s">
        <v>6</v>
      </c>
      <c r="C65" s="2">
        <v>7821</v>
      </c>
      <c r="D65" s="2">
        <v>641361</v>
      </c>
      <c r="E65" s="2">
        <v>1358114</v>
      </c>
    </row>
    <row r="66" spans="1:6" x14ac:dyDescent="0.3">
      <c r="A66">
        <v>1966</v>
      </c>
      <c r="B66" t="s">
        <v>6</v>
      </c>
      <c r="C66" s="2">
        <v>7851</v>
      </c>
      <c r="D66" s="2">
        <v>635891</v>
      </c>
      <c r="E66" s="2">
        <v>1501547</v>
      </c>
    </row>
    <row r="67" spans="1:6" x14ac:dyDescent="0.3">
      <c r="A67">
        <v>1967</v>
      </c>
      <c r="B67" t="s">
        <v>6</v>
      </c>
      <c r="C67" s="2">
        <v>12065</v>
      </c>
      <c r="D67" s="2">
        <v>977226</v>
      </c>
      <c r="E67" s="2">
        <v>1297143</v>
      </c>
    </row>
    <row r="68" spans="1:6" x14ac:dyDescent="0.3">
      <c r="A68">
        <v>1968</v>
      </c>
      <c r="B68" t="s">
        <v>6</v>
      </c>
      <c r="C68" s="2">
        <v>12803</v>
      </c>
      <c r="D68" s="2">
        <v>1043409</v>
      </c>
      <c r="E68" s="2">
        <v>1178536</v>
      </c>
    </row>
    <row r="69" spans="1:6" x14ac:dyDescent="0.3">
      <c r="A69">
        <v>1969</v>
      </c>
      <c r="B69" t="s">
        <v>6</v>
      </c>
      <c r="C69" s="2">
        <v>20552</v>
      </c>
      <c r="D69" s="2">
        <v>1674993</v>
      </c>
      <c r="E69" s="2">
        <v>1257912</v>
      </c>
    </row>
    <row r="70" spans="1:6" x14ac:dyDescent="0.3">
      <c r="A70">
        <v>1970</v>
      </c>
      <c r="B70" t="s">
        <v>6</v>
      </c>
      <c r="C70" s="2">
        <v>20280</v>
      </c>
      <c r="D70" s="2">
        <v>1642705</v>
      </c>
      <c r="E70" s="2">
        <v>1388517</v>
      </c>
    </row>
    <row r="71" spans="1:6" x14ac:dyDescent="0.3">
      <c r="A71">
        <v>1971</v>
      </c>
      <c r="B71" t="s">
        <v>6</v>
      </c>
      <c r="C71" s="2">
        <v>20407</v>
      </c>
      <c r="D71" s="2">
        <v>1653007</v>
      </c>
      <c r="E71" s="2">
        <v>1443738</v>
      </c>
    </row>
    <row r="72" spans="1:6" x14ac:dyDescent="0.3">
      <c r="A72">
        <v>1972</v>
      </c>
      <c r="B72" t="s">
        <v>6</v>
      </c>
      <c r="C72" s="2">
        <v>16656</v>
      </c>
      <c r="D72" s="2">
        <v>1299163</v>
      </c>
      <c r="E72" s="2">
        <v>1294144</v>
      </c>
    </row>
    <row r="73" spans="1:6" x14ac:dyDescent="0.3">
      <c r="A73">
        <v>1973</v>
      </c>
      <c r="B73" t="s">
        <v>6</v>
      </c>
      <c r="C73" s="2">
        <v>16791</v>
      </c>
      <c r="D73" s="2">
        <v>1351705</v>
      </c>
      <c r="E73" s="2">
        <v>1389610</v>
      </c>
    </row>
    <row r="74" spans="1:6" x14ac:dyDescent="0.3">
      <c r="A74">
        <v>1974</v>
      </c>
      <c r="B74" t="s">
        <v>6</v>
      </c>
      <c r="C74" s="2">
        <v>12536</v>
      </c>
      <c r="D74" s="2">
        <v>1015378</v>
      </c>
      <c r="E74" s="2">
        <v>1414860</v>
      </c>
      <c r="F74" s="2"/>
    </row>
    <row r="75" spans="1:6" x14ac:dyDescent="0.3">
      <c r="A75">
        <v>1975</v>
      </c>
      <c r="B75" t="s">
        <v>6</v>
      </c>
      <c r="C75" s="2">
        <v>12776</v>
      </c>
      <c r="D75" s="2">
        <v>1034819</v>
      </c>
      <c r="E75" s="2">
        <v>1383374</v>
      </c>
      <c r="F75" s="2"/>
    </row>
    <row r="76" spans="1:6" x14ac:dyDescent="0.3">
      <c r="A76">
        <v>1976</v>
      </c>
      <c r="B76" t="s">
        <v>6</v>
      </c>
      <c r="C76" s="2">
        <v>12669</v>
      </c>
      <c r="D76" s="2">
        <v>1026217</v>
      </c>
      <c r="E76" s="2">
        <v>1388377</v>
      </c>
      <c r="F76" s="2"/>
    </row>
    <row r="77" spans="1:6" x14ac:dyDescent="0.3">
      <c r="A77">
        <v>1977</v>
      </c>
      <c r="B77" t="s">
        <v>6</v>
      </c>
      <c r="C77" s="2">
        <v>17776</v>
      </c>
      <c r="D77" s="2">
        <v>1439834</v>
      </c>
      <c r="E77" s="2">
        <v>1589186</v>
      </c>
      <c r="F77" s="2"/>
    </row>
    <row r="78" spans="1:6" x14ac:dyDescent="0.3">
      <c r="A78">
        <v>1978</v>
      </c>
      <c r="B78" t="s">
        <v>6</v>
      </c>
      <c r="C78" s="2">
        <v>18831</v>
      </c>
      <c r="D78" s="2">
        <v>1525311</v>
      </c>
      <c r="E78" s="2">
        <v>1675577</v>
      </c>
      <c r="F78" s="2"/>
    </row>
    <row r="79" spans="1:6" x14ac:dyDescent="0.3">
      <c r="A79">
        <v>1979</v>
      </c>
      <c r="B79" t="s">
        <v>6</v>
      </c>
      <c r="C79" s="2">
        <v>20353</v>
      </c>
      <c r="D79" s="2">
        <v>1648587</v>
      </c>
      <c r="E79" s="2">
        <v>1764868</v>
      </c>
      <c r="F79" s="2"/>
    </row>
    <row r="80" spans="1:6" x14ac:dyDescent="0.3">
      <c r="A80">
        <v>1980</v>
      </c>
      <c r="B80" t="s">
        <v>6</v>
      </c>
      <c r="C80" s="2">
        <v>14898</v>
      </c>
      <c r="D80" s="2">
        <v>1206776</v>
      </c>
      <c r="E80" s="2">
        <v>1760340</v>
      </c>
      <c r="F80" s="2"/>
    </row>
    <row r="81" spans="1:6" x14ac:dyDescent="0.3">
      <c r="A81">
        <v>1981</v>
      </c>
      <c r="B81" t="s">
        <v>6</v>
      </c>
      <c r="C81" s="2">
        <v>10672</v>
      </c>
      <c r="D81" s="2">
        <v>565637</v>
      </c>
      <c r="E81" s="2">
        <v>1039866</v>
      </c>
      <c r="F81" s="2"/>
    </row>
    <row r="82" spans="1:6" x14ac:dyDescent="0.3">
      <c r="A82">
        <v>1982</v>
      </c>
      <c r="B82" t="s">
        <v>6</v>
      </c>
      <c r="C82" s="2">
        <v>15423</v>
      </c>
      <c r="D82" s="2">
        <v>1249278</v>
      </c>
      <c r="E82" s="2">
        <v>1792285</v>
      </c>
      <c r="F82" s="2"/>
    </row>
    <row r="83" spans="1:6" x14ac:dyDescent="0.3">
      <c r="A83">
        <v>1983</v>
      </c>
      <c r="B83" t="s">
        <v>6</v>
      </c>
      <c r="C83" s="2">
        <v>18268</v>
      </c>
      <c r="D83" s="2">
        <v>1479717</v>
      </c>
      <c r="E83" s="2">
        <v>1795774</v>
      </c>
      <c r="F83" s="2"/>
    </row>
    <row r="84" spans="1:6" x14ac:dyDescent="0.3">
      <c r="A84">
        <v>1984</v>
      </c>
      <c r="B84" t="s">
        <v>6</v>
      </c>
      <c r="C84" s="2">
        <v>26182</v>
      </c>
      <c r="D84" s="2">
        <v>2107655</v>
      </c>
      <c r="E84" s="2">
        <v>1731786</v>
      </c>
      <c r="F84" s="2"/>
    </row>
    <row r="85" spans="1:6" x14ac:dyDescent="0.3">
      <c r="A85">
        <v>1985</v>
      </c>
      <c r="B85" t="s">
        <v>6</v>
      </c>
      <c r="C85" s="2">
        <v>26686</v>
      </c>
      <c r="D85" s="2">
        <v>2161534</v>
      </c>
      <c r="E85" s="2">
        <v>1857680</v>
      </c>
      <c r="F85" s="2"/>
    </row>
    <row r="86" spans="1:6" x14ac:dyDescent="0.3">
      <c r="A86">
        <v>1986</v>
      </c>
      <c r="B86" t="s">
        <v>6</v>
      </c>
      <c r="C86" s="2">
        <v>23239</v>
      </c>
      <c r="D86" s="2">
        <v>1859102</v>
      </c>
      <c r="E86" s="2">
        <v>1861123</v>
      </c>
      <c r="F86" s="2"/>
    </row>
    <row r="87" spans="1:6" x14ac:dyDescent="0.3">
      <c r="A87">
        <v>1987</v>
      </c>
      <c r="B87" t="s">
        <v>6</v>
      </c>
      <c r="C87" s="2">
        <v>25281</v>
      </c>
      <c r="D87" s="2">
        <v>2035130</v>
      </c>
      <c r="E87" s="2">
        <v>2061180</v>
      </c>
      <c r="F87" s="2"/>
    </row>
    <row r="88" spans="1:6" x14ac:dyDescent="0.3">
      <c r="A88">
        <v>1988</v>
      </c>
      <c r="B88" t="s">
        <v>6</v>
      </c>
      <c r="C88" s="2">
        <v>25632</v>
      </c>
      <c r="D88" s="2">
        <v>2089034</v>
      </c>
      <c r="E88" s="2">
        <v>2041606</v>
      </c>
      <c r="F88" s="2"/>
    </row>
    <row r="89" spans="1:6" x14ac:dyDescent="0.3">
      <c r="A89">
        <v>1989</v>
      </c>
      <c r="B89" t="s">
        <v>6</v>
      </c>
      <c r="C89" s="2">
        <v>30765</v>
      </c>
      <c r="D89" s="2">
        <v>2491942</v>
      </c>
      <c r="E89" s="2">
        <v>2110320</v>
      </c>
      <c r="F89" s="2"/>
    </row>
    <row r="90" spans="1:6" x14ac:dyDescent="0.3">
      <c r="A90">
        <v>1990</v>
      </c>
      <c r="B90" t="s">
        <v>6</v>
      </c>
      <c r="C90" s="2">
        <v>27701</v>
      </c>
      <c r="D90" s="2">
        <v>2243791</v>
      </c>
      <c r="E90" s="2">
        <v>2040959</v>
      </c>
      <c r="F90" s="2"/>
    </row>
    <row r="91" spans="1:6" x14ac:dyDescent="0.3">
      <c r="A91">
        <v>1991</v>
      </c>
      <c r="B91" t="s">
        <v>6</v>
      </c>
      <c r="C91" s="2">
        <v>28928</v>
      </c>
      <c r="D91" s="2">
        <v>2314250</v>
      </c>
      <c r="E91" s="2">
        <v>2058014</v>
      </c>
      <c r="F91" s="2"/>
    </row>
    <row r="92" spans="1:6" x14ac:dyDescent="0.3">
      <c r="A92">
        <v>1992</v>
      </c>
      <c r="B92" t="s">
        <v>6</v>
      </c>
      <c r="C92" s="2">
        <v>26256</v>
      </c>
      <c r="D92" s="2">
        <v>2126720</v>
      </c>
      <c r="E92" s="2">
        <v>2009261</v>
      </c>
      <c r="F92" s="2"/>
    </row>
    <row r="93" spans="1:6" x14ac:dyDescent="0.3">
      <c r="A93">
        <v>1993</v>
      </c>
      <c r="B93" t="s">
        <v>6</v>
      </c>
      <c r="C93" s="2">
        <v>32562</v>
      </c>
      <c r="D93" s="2">
        <v>2653763</v>
      </c>
      <c r="E93" s="2">
        <v>2637470</v>
      </c>
      <c r="F93" s="2"/>
    </row>
    <row r="94" spans="1:6" x14ac:dyDescent="0.3">
      <c r="A94">
        <v>1994</v>
      </c>
      <c r="B94" t="s">
        <v>6</v>
      </c>
      <c r="C94" s="2">
        <v>32659</v>
      </c>
      <c r="D94" s="2">
        <v>1845208</v>
      </c>
      <c r="E94" s="2">
        <v>1843416</v>
      </c>
      <c r="F94" s="2"/>
    </row>
    <row r="95" spans="1:6" x14ac:dyDescent="0.3">
      <c r="A95">
        <v>1995</v>
      </c>
      <c r="B95" t="s">
        <v>6</v>
      </c>
      <c r="C95" s="2">
        <v>26643</v>
      </c>
      <c r="D95" s="2">
        <v>1918265</v>
      </c>
      <c r="E95" s="2">
        <v>1793589</v>
      </c>
      <c r="F95" s="2"/>
    </row>
    <row r="96" spans="1:6" x14ac:dyDescent="0.3">
      <c r="A96">
        <v>1996</v>
      </c>
      <c r="B96" t="s">
        <v>6</v>
      </c>
      <c r="C96" s="2">
        <v>27228</v>
      </c>
      <c r="D96" s="2">
        <v>2219110</v>
      </c>
      <c r="E96" s="2">
        <v>2169949</v>
      </c>
      <c r="F96" s="2"/>
    </row>
    <row r="97" spans="1:6" x14ac:dyDescent="0.3">
      <c r="A97">
        <v>1997</v>
      </c>
      <c r="B97" t="s">
        <v>6</v>
      </c>
      <c r="C97" s="2">
        <v>27041</v>
      </c>
      <c r="D97" s="2">
        <v>2190308</v>
      </c>
      <c r="E97" s="2">
        <v>2277526</v>
      </c>
      <c r="F97" s="2"/>
    </row>
    <row r="98" spans="1:6" x14ac:dyDescent="0.3">
      <c r="A98">
        <v>1998</v>
      </c>
      <c r="B98" t="s">
        <v>6</v>
      </c>
      <c r="C98" s="2">
        <v>32186</v>
      </c>
      <c r="D98" s="2">
        <v>2623194</v>
      </c>
      <c r="E98" s="2">
        <v>2401674</v>
      </c>
      <c r="F98" s="2"/>
    </row>
    <row r="99" spans="1:6" x14ac:dyDescent="0.3">
      <c r="A99">
        <v>1999</v>
      </c>
      <c r="B99" t="s">
        <v>6</v>
      </c>
      <c r="C99" s="2">
        <v>34739</v>
      </c>
      <c r="D99" s="2">
        <v>2813854</v>
      </c>
      <c r="E99" s="2">
        <v>2380436</v>
      </c>
      <c r="F99" s="2"/>
    </row>
    <row r="100" spans="1:6" x14ac:dyDescent="0.3">
      <c r="A100">
        <v>2000</v>
      </c>
      <c r="B100" t="s">
        <v>6</v>
      </c>
      <c r="C100" s="2">
        <v>34438</v>
      </c>
      <c r="D100" s="2">
        <v>2789511</v>
      </c>
      <c r="E100" s="2">
        <v>2480194</v>
      </c>
      <c r="F100" s="2"/>
    </row>
    <row r="101" spans="1:6" x14ac:dyDescent="0.3">
      <c r="A101">
        <v>2001</v>
      </c>
      <c r="B101" t="s">
        <v>6</v>
      </c>
      <c r="C101" s="2">
        <v>35196</v>
      </c>
      <c r="D101" s="2">
        <v>2780465</v>
      </c>
      <c r="E101" s="2">
        <v>2481346</v>
      </c>
      <c r="F101" s="2"/>
    </row>
    <row r="102" spans="1:6" x14ac:dyDescent="0.3">
      <c r="A102">
        <v>2002</v>
      </c>
      <c r="B102" t="s">
        <v>6</v>
      </c>
      <c r="C102" s="2">
        <v>33248</v>
      </c>
      <c r="D102" s="2">
        <v>2693071</v>
      </c>
      <c r="E102" s="2">
        <v>2309294</v>
      </c>
      <c r="F102" s="2"/>
    </row>
    <row r="103" spans="1:6" x14ac:dyDescent="0.3">
      <c r="A103">
        <v>2003</v>
      </c>
      <c r="B103" t="s">
        <v>6</v>
      </c>
      <c r="C103" s="2">
        <v>37032</v>
      </c>
      <c r="D103" s="2">
        <v>2962630</v>
      </c>
      <c r="E103" s="2">
        <v>2273813</v>
      </c>
      <c r="F103" s="2"/>
    </row>
    <row r="104" spans="1:6" x14ac:dyDescent="0.3">
      <c r="A104">
        <v>2004</v>
      </c>
      <c r="B104" t="s">
        <v>6</v>
      </c>
      <c r="C104" s="2">
        <v>39138</v>
      </c>
      <c r="D104" s="2">
        <v>3170184</v>
      </c>
      <c r="E104" s="2">
        <v>2512690</v>
      </c>
      <c r="F104" s="2"/>
    </row>
    <row r="105" spans="1:6" x14ac:dyDescent="0.3">
      <c r="A105">
        <v>2005</v>
      </c>
      <c r="B105" t="s">
        <v>6</v>
      </c>
      <c r="C105" s="2">
        <v>38753</v>
      </c>
      <c r="D105" s="2">
        <v>3100262</v>
      </c>
      <c r="E105" s="2">
        <v>2583685</v>
      </c>
      <c r="F105" s="2"/>
    </row>
    <row r="106" spans="1:6" x14ac:dyDescent="0.3">
      <c r="A106">
        <v>2006</v>
      </c>
      <c r="B106" t="s">
        <v>6</v>
      </c>
      <c r="C106" s="2">
        <v>39040</v>
      </c>
      <c r="D106" s="2">
        <v>3123215</v>
      </c>
      <c r="E106" s="2">
        <v>2598741</v>
      </c>
      <c r="F106" s="2"/>
    </row>
    <row r="107" spans="1:6" x14ac:dyDescent="0.3">
      <c r="A107">
        <v>2007</v>
      </c>
      <c r="B107" t="s">
        <v>6</v>
      </c>
      <c r="C107" s="2">
        <v>40153</v>
      </c>
      <c r="D107" s="2">
        <v>3252462</v>
      </c>
      <c r="E107" s="2">
        <v>2756384</v>
      </c>
      <c r="F107" s="2"/>
    </row>
    <row r="108" spans="1:6" x14ac:dyDescent="0.3">
      <c r="A108">
        <v>2008</v>
      </c>
      <c r="B108" t="s">
        <v>6</v>
      </c>
      <c r="C108" s="2">
        <v>40743</v>
      </c>
      <c r="D108" s="2">
        <v>3300200</v>
      </c>
      <c r="E108" s="2">
        <v>2755082</v>
      </c>
      <c r="F108" s="2"/>
    </row>
    <row r="109" spans="1:6" x14ac:dyDescent="0.3">
      <c r="A109">
        <v>2009</v>
      </c>
      <c r="B109" t="s">
        <v>6</v>
      </c>
      <c r="C109" s="2">
        <v>39610</v>
      </c>
      <c r="D109" s="2">
        <v>3168859</v>
      </c>
      <c r="E109" s="2">
        <v>2571627</v>
      </c>
      <c r="F109" s="2"/>
    </row>
    <row r="110" spans="1:6" x14ac:dyDescent="0.3">
      <c r="A110">
        <v>2010</v>
      </c>
      <c r="B110" t="s">
        <v>6</v>
      </c>
      <c r="C110" s="2">
        <v>37814</v>
      </c>
      <c r="D110" s="2">
        <v>3062973</v>
      </c>
      <c r="E110" s="2">
        <v>2563111</v>
      </c>
      <c r="F110" s="2"/>
    </row>
    <row r="111" spans="1:6" x14ac:dyDescent="0.3">
      <c r="A111">
        <v>2011</v>
      </c>
      <c r="B111" t="s">
        <v>6</v>
      </c>
      <c r="C111" s="2">
        <v>37259</v>
      </c>
      <c r="D111" s="2">
        <v>3017966</v>
      </c>
      <c r="E111" s="2">
        <v>2547018</v>
      </c>
      <c r="F111" s="2"/>
    </row>
    <row r="112" spans="1:6" x14ac:dyDescent="0.3">
      <c r="A112">
        <v>2012</v>
      </c>
      <c r="B112" t="s">
        <v>6</v>
      </c>
      <c r="C112" s="2">
        <v>35589</v>
      </c>
      <c r="D112" s="2">
        <v>2882756</v>
      </c>
      <c r="E112" s="2">
        <v>2592218</v>
      </c>
      <c r="F112" s="2"/>
    </row>
    <row r="113" spans="1:6" x14ac:dyDescent="0.3">
      <c r="A113">
        <v>2013</v>
      </c>
      <c r="B113" t="s">
        <v>6</v>
      </c>
      <c r="C113" s="2">
        <v>32626</v>
      </c>
      <c r="D113" s="2">
        <v>2642682</v>
      </c>
      <c r="E113" s="2">
        <v>2629060</v>
      </c>
      <c r="F113" s="2"/>
    </row>
    <row r="114" spans="1:6" x14ac:dyDescent="0.3">
      <c r="A114">
        <v>2014</v>
      </c>
      <c r="B114" t="s">
        <v>6</v>
      </c>
      <c r="C114" s="2">
        <v>32742</v>
      </c>
      <c r="D114" s="2">
        <v>2652113</v>
      </c>
      <c r="E114" s="2">
        <v>2615565</v>
      </c>
      <c r="F114" s="2"/>
    </row>
    <row r="115" spans="1:6" x14ac:dyDescent="0.3">
      <c r="A115">
        <v>2015</v>
      </c>
      <c r="B115" t="s">
        <v>6</v>
      </c>
      <c r="C115" s="2">
        <v>36039</v>
      </c>
      <c r="D115" s="2">
        <v>2919122</v>
      </c>
      <c r="E115" s="2">
        <v>2593535</v>
      </c>
      <c r="F115" s="2"/>
    </row>
    <row r="116" spans="1:6" x14ac:dyDescent="0.3">
      <c r="A116">
        <v>2016</v>
      </c>
      <c r="B116" t="s">
        <v>6</v>
      </c>
      <c r="C116" s="2">
        <v>39906</v>
      </c>
      <c r="D116" s="2">
        <v>3232420</v>
      </c>
      <c r="E116" s="2">
        <v>2540903</v>
      </c>
      <c r="F116" s="2"/>
    </row>
    <row r="117" spans="1:6" x14ac:dyDescent="0.3">
      <c r="A117">
        <v>2017</v>
      </c>
      <c r="B117" t="s">
        <v>6</v>
      </c>
      <c r="C117" s="2">
        <v>39500</v>
      </c>
      <c r="D117" s="2">
        <v>3199562</v>
      </c>
      <c r="E117" s="2">
        <v>2553787</v>
      </c>
      <c r="F117" s="2"/>
    </row>
    <row r="118" spans="1:6" x14ac:dyDescent="0.3">
      <c r="A118">
        <v>2018</v>
      </c>
      <c r="B118" t="s">
        <v>6</v>
      </c>
      <c r="C118" s="2">
        <v>38793</v>
      </c>
      <c r="D118" s="2">
        <v>3181089</v>
      </c>
      <c r="E118" s="2">
        <v>2481939</v>
      </c>
      <c r="F118" s="2"/>
    </row>
    <row r="119" spans="1:6" x14ac:dyDescent="0.3">
      <c r="A119">
        <v>2019</v>
      </c>
      <c r="B119" t="s">
        <v>6</v>
      </c>
      <c r="C119" t="s">
        <v>100</v>
      </c>
      <c r="D119" t="s">
        <v>100</v>
      </c>
      <c r="E119" t="s">
        <v>100</v>
      </c>
      <c r="F1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92</v>
      </c>
      <c r="B1" t="s">
        <v>120</v>
      </c>
    </row>
    <row r="2" spans="1:2" x14ac:dyDescent="0.3">
      <c r="A2">
        <v>2006</v>
      </c>
      <c r="B2">
        <v>34.299999999999997</v>
      </c>
    </row>
    <row r="3" spans="1:2" x14ac:dyDescent="0.3">
      <c r="A3">
        <v>2007</v>
      </c>
      <c r="B3">
        <v>34.299999999999997</v>
      </c>
    </row>
    <row r="4" spans="1:2" x14ac:dyDescent="0.3">
      <c r="A4">
        <v>2008</v>
      </c>
      <c r="B4">
        <v>42.49</v>
      </c>
    </row>
    <row r="5" spans="1:2" x14ac:dyDescent="0.3">
      <c r="A5">
        <v>2009</v>
      </c>
      <c r="B5">
        <v>47.75</v>
      </c>
    </row>
    <row r="6" spans="1:2" x14ac:dyDescent="0.3">
      <c r="A6">
        <v>2010</v>
      </c>
      <c r="B6">
        <v>52.56</v>
      </c>
    </row>
    <row r="7" spans="1:2" x14ac:dyDescent="0.3">
      <c r="A7">
        <v>2011</v>
      </c>
      <c r="B7">
        <v>46.9</v>
      </c>
    </row>
    <row r="8" spans="1:2" x14ac:dyDescent="0.3">
      <c r="A8">
        <v>2012</v>
      </c>
      <c r="B8">
        <v>46.3</v>
      </c>
    </row>
    <row r="9" spans="1:2" x14ac:dyDescent="0.3">
      <c r="A9">
        <v>2013</v>
      </c>
      <c r="B9">
        <v>44.55</v>
      </c>
    </row>
    <row r="10" spans="1:2" x14ac:dyDescent="0.3">
      <c r="A10">
        <v>2014</v>
      </c>
      <c r="B10">
        <v>44.16</v>
      </c>
    </row>
    <row r="11" spans="1:2" x14ac:dyDescent="0.3">
      <c r="A11">
        <v>2015</v>
      </c>
      <c r="B11">
        <v>44.81</v>
      </c>
    </row>
    <row r="12" spans="1:2" x14ac:dyDescent="0.3">
      <c r="A12">
        <v>2016</v>
      </c>
      <c r="B12">
        <v>51.33</v>
      </c>
    </row>
    <row r="13" spans="1:2" x14ac:dyDescent="0.3">
      <c r="A13">
        <v>2017</v>
      </c>
      <c r="B13">
        <v>58.57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8"/>
  <sheetViews>
    <sheetView workbookViewId="0">
      <selection activeCell="B2" sqref="B2"/>
    </sheetView>
  </sheetViews>
  <sheetFormatPr defaultRowHeight="14.4" x14ac:dyDescent="0.3"/>
  <cols>
    <col min="1" max="1" width="13.6640625" bestFit="1" customWidth="1"/>
  </cols>
  <sheetData>
    <row r="1" spans="1:2" x14ac:dyDescent="0.3">
      <c r="A1" t="s">
        <v>8</v>
      </c>
      <c r="B1" t="s">
        <v>115</v>
      </c>
    </row>
    <row r="2" spans="1:2" x14ac:dyDescent="0.3">
      <c r="A2" t="s">
        <v>34</v>
      </c>
      <c r="B2" t="s">
        <v>5</v>
      </c>
    </row>
    <row r="3" spans="1:2" x14ac:dyDescent="0.3">
      <c r="A3" t="s">
        <v>39</v>
      </c>
      <c r="B3" t="s">
        <v>5</v>
      </c>
    </row>
    <row r="4" spans="1:2" x14ac:dyDescent="0.3">
      <c r="A4" t="s">
        <v>55</v>
      </c>
      <c r="B4" t="s">
        <v>5</v>
      </c>
    </row>
    <row r="5" spans="1:2" x14ac:dyDescent="0.3">
      <c r="A5" t="s">
        <v>67</v>
      </c>
      <c r="B5" t="s">
        <v>5</v>
      </c>
    </row>
    <row r="6" spans="1:2" x14ac:dyDescent="0.3">
      <c r="A6" t="s">
        <v>78</v>
      </c>
      <c r="B6" t="s">
        <v>5</v>
      </c>
    </row>
    <row r="7" spans="1:2" x14ac:dyDescent="0.3">
      <c r="A7" t="s">
        <v>81</v>
      </c>
      <c r="B7" t="s">
        <v>5</v>
      </c>
    </row>
    <row r="8" spans="1:2" x14ac:dyDescent="0.3">
      <c r="A8" t="s">
        <v>91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history-start</vt:lpstr>
      <vt:lpstr>history-finish</vt:lpstr>
      <vt:lpstr>roster-start</vt:lpstr>
      <vt:lpstr>roster-finish</vt:lpstr>
      <vt:lpstr>attendance</vt:lpstr>
      <vt:lpstr>tickets</vt:lpstr>
      <vt:lpstr>all_star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Scott Brown</cp:lastModifiedBy>
  <dcterms:created xsi:type="dcterms:W3CDTF">2019-06-23T00:11:52Z</dcterms:created>
  <dcterms:modified xsi:type="dcterms:W3CDTF">2020-08-28T17:19:52Z</dcterms:modified>
</cp:coreProperties>
</file>