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hidePivotFieldList="1" defaultThemeVersion="166925"/>
  <mc:AlternateContent xmlns:mc="http://schemas.openxmlformats.org/markup-compatibility/2006">
    <mc:Choice Requires="x15">
      <x15ac:absPath xmlns:x15ac="http://schemas.microsoft.com/office/spreadsheetml/2010/11/ac" url="C:\Users\benwa\Desktop\"/>
    </mc:Choice>
  </mc:AlternateContent>
  <xr:revisionPtr revIDLastSave="0" documentId="13_ncr:1_{3516BBBC-FE1F-48BC-97CA-C4475D5FAB64}" xr6:coauthVersionLast="40" xr6:coauthVersionMax="40" xr10:uidLastSave="{00000000-0000-0000-0000-000000000000}"/>
  <bookViews>
    <workbookView xWindow="-96" yWindow="-96" windowWidth="19392" windowHeight="10992" tabRatio="803" activeTab="1" xr2:uid="{86C8F276-7FB8-4C6C-A12A-5132E1768D42}"/>
  </bookViews>
  <sheets>
    <sheet name="Raw Data" sheetId="2" r:id="rId1"/>
    <sheet name="Next Match Alliances" sheetId="6" r:id="rId2"/>
    <sheet name="Abbreviated NMA" sheetId="13" r:id="rId3"/>
    <sheet name="Scouting Output" sheetId="1" r:id="rId4"/>
    <sheet name="pick list" sheetId="12" r:id="rId5"/>
    <sheet name="Data Spitter" sheetId="8" r:id="rId6"/>
    <sheet name="EVENT DATA" sheetId="5" r:id="rId7"/>
    <sheet name="Data Validation" sheetId="3" r:id="rId8"/>
    <sheet name="How to use this spreadsheet" sheetId="11" r:id="rId9"/>
    <sheet name="Scouting Sheets" sheetId="7" r:id="rId10"/>
  </sheets>
  <externalReferences>
    <externalReference r:id="rId11"/>
  </externalReferences>
  <definedNames>
    <definedName name="assist">'Scouting Output'!$AQ$21</definedName>
    <definedName name="assistThreshold">'Scouting Output'!$AQ$22</definedName>
    <definedName name="auto">'Scouting Output'!$AQ$14</definedName>
    <definedName name="autoThreshold">'Scouting Output'!$AQ$15</definedName>
    <definedName name="cargo">'Scouting Output'!$AQ$17</definedName>
    <definedName name="cCargo">'Scouting Output'!$AW$14</definedName>
    <definedName name="climb">'Scouting Output'!$AQ$19</definedName>
    <definedName name="climbThreshold">'Scouting Output'!$AQ$20</definedName>
    <definedName name="cNoAuto">'Scouting Output'!$AW$19</definedName>
    <definedName name="cNoAutoThreshold">'Scouting Output'!$AW$20</definedName>
    <definedName name="cPenalty">'Scouting Output'!$AW$17</definedName>
    <definedName name="cRocket23">'Scouting Output'!$AW$15</definedName>
    <definedName name="cSandstorm">'Scouting Output'!$AW$16</definedName>
    <definedName name="cTippedBroke">'Scouting Output'!$AW$18</definedName>
    <definedName name="doesNothing">'Scouting Output'!$AQ$28</definedName>
    <definedName name="doesNothingThreshold">'Scouting Output'!$AQ$29</definedName>
    <definedName name="dropHatch">'Scouting Output'!$AQ$24</definedName>
    <definedName name="hatch">'Scouting Output'!$AQ$16</definedName>
    <definedName name="hDropHatch">'Scouting Output'!$AT$18</definedName>
    <definedName name="hFloorHatch">'Scouting Output'!$AT$22</definedName>
    <definedName name="hFloorHatchThreshold">'Scouting Output'!$AT$23</definedName>
    <definedName name="hHatch">'Scouting Output'!$AT$14</definedName>
    <definedName name="hNoAuto">'Scouting Output'!$AT$20</definedName>
    <definedName name="hNoAutoThreshold">'Scouting Output'!$AT$21</definedName>
    <definedName name="hPenalty">'Scouting Output'!$AT$17</definedName>
    <definedName name="hRocket23">'Scouting Output'!$AT$15</definedName>
    <definedName name="hSandstorm">'Scouting Output'!$AT$16</definedName>
    <definedName name="hTippedBroke">'Scouting Output'!$AT$19</definedName>
    <definedName name="Look">[1]VLOOKUP!$A:$U</definedName>
    <definedName name="noAuto">'Scouting Output'!$AQ$26</definedName>
    <definedName name="noAutoThreshold">'Scouting Output'!$AQ$27</definedName>
    <definedName name="penalty">'Scouting Output'!$AQ$23</definedName>
    <definedName name="rocket23">'Scouting Output'!$AQ$18</definedName>
    <definedName name="rocket2and3">'Scouting Output'!$AQ$18</definedName>
    <definedName name="sandstorm">'Scouting Output'!$AT$16</definedName>
    <definedName name="tippedBroke">'Scouting Output'!$AQ$25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 i="13" l="1"/>
  <c r="A11" i="13"/>
  <c r="A10" i="13"/>
  <c r="A6" i="13"/>
  <c r="A5" i="13"/>
  <c r="A4" i="13"/>
  <c r="B19" i="6"/>
  <c r="B18" i="6"/>
  <c r="B17" i="6"/>
  <c r="B11" i="6"/>
  <c r="B10" i="6"/>
  <c r="B9" i="6"/>
  <c r="D2" i="6"/>
  <c r="T3" i="12"/>
  <c r="T4" i="12"/>
  <c r="T5" i="12"/>
  <c r="T6" i="12"/>
  <c r="T7" i="12"/>
  <c r="T8" i="12"/>
  <c r="T9" i="12"/>
  <c r="T10" i="12"/>
  <c r="T11" i="12"/>
  <c r="T12" i="12"/>
  <c r="T13" i="12"/>
  <c r="T14" i="12"/>
  <c r="T15" i="12"/>
  <c r="T16" i="12"/>
  <c r="T17" i="12"/>
  <c r="T18" i="12"/>
  <c r="T19" i="12"/>
  <c r="T20" i="12"/>
  <c r="T21" i="12"/>
  <c r="T22" i="12"/>
  <c r="T23" i="12"/>
  <c r="T24" i="12"/>
  <c r="T25" i="12"/>
  <c r="T26" i="12"/>
  <c r="T27" i="12"/>
  <c r="T28" i="12"/>
  <c r="T29" i="12"/>
  <c r="T30" i="12"/>
  <c r="T31" i="12"/>
  <c r="T32" i="12"/>
  <c r="T33" i="12"/>
  <c r="T34" i="12"/>
  <c r="T35" i="12"/>
  <c r="T36" i="12"/>
  <c r="T37" i="12"/>
  <c r="T38" i="12"/>
  <c r="T39" i="12"/>
  <c r="T40" i="12"/>
  <c r="T41" i="12"/>
  <c r="U41" i="12"/>
  <c r="U40" i="12"/>
  <c r="U39" i="12"/>
  <c r="U38" i="12"/>
  <c r="U37" i="12"/>
  <c r="U36" i="12"/>
  <c r="U35" i="12"/>
  <c r="U34" i="12"/>
  <c r="U33" i="12"/>
  <c r="U32" i="12"/>
  <c r="U31" i="12"/>
  <c r="U30" i="12"/>
  <c r="U29" i="12"/>
  <c r="U28" i="12"/>
  <c r="U27" i="12"/>
  <c r="U26" i="12"/>
  <c r="U25" i="12"/>
  <c r="U24" i="12"/>
  <c r="U23" i="12"/>
  <c r="U22" i="12"/>
  <c r="U21" i="12"/>
  <c r="U20" i="12"/>
  <c r="U19" i="12"/>
  <c r="U18" i="12"/>
  <c r="U17" i="12"/>
  <c r="U16" i="12"/>
  <c r="U15" i="12"/>
  <c r="U14" i="12"/>
  <c r="U13" i="12"/>
  <c r="U12" i="12"/>
  <c r="U11" i="12"/>
  <c r="U10" i="12"/>
  <c r="U9" i="12"/>
  <c r="U8" i="12"/>
  <c r="U7" i="12"/>
  <c r="U6" i="12"/>
  <c r="U5" i="12"/>
  <c r="U4" i="12"/>
  <c r="U3" i="12"/>
  <c r="U2" i="12"/>
  <c r="T2" i="12"/>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2" i="12"/>
  <c r="L2" i="12"/>
  <c r="C333" i="2"/>
  <c r="B300" i="2"/>
  <c r="B9" i="13"/>
  <c r="O9" i="13"/>
  <c r="P9" i="13"/>
  <c r="N9" i="13"/>
  <c r="M9" i="13"/>
  <c r="D9" i="13"/>
  <c r="E9" i="13"/>
  <c r="F9" i="13"/>
  <c r="G9" i="13"/>
  <c r="H9" i="13"/>
  <c r="I9" i="13"/>
  <c r="J9" i="13"/>
  <c r="K9" i="13"/>
  <c r="L9" i="13"/>
  <c r="C9" i="13"/>
  <c r="L9" i="12" l="1"/>
  <c r="L8" i="12"/>
  <c r="L5" i="12"/>
  <c r="L38" i="12"/>
  <c r="L39" i="12"/>
  <c r="L21" i="12"/>
  <c r="L37" i="12"/>
  <c r="L20" i="12"/>
  <c r="L16" i="12"/>
  <c r="L7" i="12"/>
  <c r="L19" i="12"/>
  <c r="L31" i="12"/>
  <c r="L34" i="12"/>
  <c r="L30" i="12"/>
  <c r="L25" i="12"/>
  <c r="L17" i="12"/>
  <c r="L15" i="12"/>
  <c r="L3" i="12"/>
  <c r="L4" i="12"/>
  <c r="L11" i="12"/>
  <c r="L28" i="12"/>
  <c r="L32" i="12"/>
  <c r="L36" i="12"/>
  <c r="L18" i="12"/>
  <c r="L10" i="12"/>
  <c r="L27" i="12"/>
  <c r="L24" i="12"/>
  <c r="L22" i="12"/>
  <c r="L12" i="12"/>
  <c r="L29" i="12"/>
  <c r="L40" i="12"/>
  <c r="L33" i="12"/>
  <c r="L6" i="12"/>
  <c r="L26" i="12"/>
  <c r="L13" i="12"/>
  <c r="L35" i="12"/>
  <c r="L23" i="12"/>
  <c r="L41" i="12"/>
  <c r="L14" i="12"/>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3" i="1"/>
  <c r="K10" i="13" l="1"/>
  <c r="K11" i="13"/>
  <c r="K6" i="13"/>
  <c r="K5" i="13"/>
  <c r="K12" i="13"/>
  <c r="K4" i="13"/>
  <c r="E1" i="12"/>
  <c r="D1" i="12"/>
  <c r="B12" i="12"/>
  <c r="B3" i="12"/>
  <c r="B6" i="12"/>
  <c r="B15" i="12"/>
  <c r="B39" i="12"/>
  <c r="B24" i="12"/>
  <c r="B37" i="12"/>
  <c r="B23" i="12"/>
  <c r="B28" i="12"/>
  <c r="B2" i="12"/>
  <c r="B9" i="12"/>
  <c r="B13" i="12"/>
  <c r="B36" i="12"/>
  <c r="B40" i="12"/>
  <c r="B29" i="12"/>
  <c r="B18" i="12"/>
  <c r="B11" i="12"/>
  <c r="B4" i="12"/>
  <c r="B25" i="12"/>
  <c r="B27" i="12"/>
  <c r="B20" i="12"/>
  <c r="B14" i="12"/>
  <c r="B5" i="12"/>
  <c r="B32" i="12"/>
  <c r="B30" i="12"/>
  <c r="B7" i="12"/>
  <c r="B34" i="12"/>
  <c r="B26" i="12"/>
  <c r="B31" i="12"/>
  <c r="B22" i="12"/>
  <c r="B8" i="12"/>
  <c r="B33" i="12"/>
  <c r="B17" i="12"/>
  <c r="B21" i="12"/>
  <c r="B16" i="12"/>
  <c r="B19" i="12"/>
  <c r="B41" i="12"/>
  <c r="B35" i="12"/>
  <c r="B38" i="12"/>
  <c r="B10" i="12"/>
  <c r="A3" i="12"/>
  <c r="A6" i="12"/>
  <c r="A15" i="12"/>
  <c r="A39" i="12"/>
  <c r="A24" i="12"/>
  <c r="A37" i="12"/>
  <c r="A23" i="12"/>
  <c r="A28" i="12"/>
  <c r="A2" i="12"/>
  <c r="A9" i="12"/>
  <c r="A13" i="12"/>
  <c r="A36" i="12"/>
  <c r="A40" i="12"/>
  <c r="A29" i="12"/>
  <c r="A18" i="12"/>
  <c r="A11" i="12"/>
  <c r="A4" i="12"/>
  <c r="A25" i="12"/>
  <c r="A27" i="12"/>
  <c r="A20" i="12"/>
  <c r="A14" i="12"/>
  <c r="A5" i="12"/>
  <c r="A32" i="12"/>
  <c r="A30" i="12"/>
  <c r="A7" i="12"/>
  <c r="A34" i="12"/>
  <c r="A26" i="12"/>
  <c r="A31" i="12"/>
  <c r="A22" i="12"/>
  <c r="A8" i="12"/>
  <c r="A33" i="12"/>
  <c r="A17" i="12"/>
  <c r="A21" i="12"/>
  <c r="A16" i="12"/>
  <c r="A19" i="12"/>
  <c r="A41" i="12"/>
  <c r="A35" i="12"/>
  <c r="A38" i="12"/>
  <c r="A10" i="12"/>
  <c r="A12" i="12"/>
  <c r="C52" i="2" l="1"/>
  <c r="C53" i="2" s="1"/>
  <c r="C54" i="2" s="1"/>
  <c r="C56" i="2" s="1"/>
  <c r="C57" i="2" s="1"/>
  <c r="C58" i="2" s="1"/>
  <c r="C60" i="2" s="1"/>
  <c r="C61" i="2" s="1"/>
  <c r="C62" i="2" s="1"/>
  <c r="C64" i="2" s="1"/>
  <c r="C65" i="2" s="1"/>
  <c r="C66" i="2" s="1"/>
  <c r="C68" i="2" s="1"/>
  <c r="C69" i="2" s="1"/>
  <c r="C70" i="2" s="1"/>
  <c r="C72" i="2" s="1"/>
  <c r="C73" i="2" s="1"/>
  <c r="C74" i="2" s="1"/>
  <c r="C75" i="2" s="1"/>
  <c r="C76" i="2" s="1"/>
  <c r="C77" i="2" s="1"/>
  <c r="C78" i="2" s="1"/>
  <c r="C80" i="2" s="1"/>
  <c r="C81" i="2" s="1"/>
  <c r="C82" i="2" s="1"/>
  <c r="C84" i="2" s="1"/>
  <c r="C85" i="2" s="1"/>
  <c r="C86" i="2" s="1"/>
  <c r="C88" i="2" s="1"/>
  <c r="C89" i="2" s="1"/>
  <c r="C90" i="2" s="1"/>
  <c r="C92" i="2" s="1"/>
  <c r="C93" i="2" s="1"/>
  <c r="C94" i="2" s="1"/>
  <c r="C96" i="2" s="1"/>
  <c r="C97" i="2" s="1"/>
  <c r="C98" i="2" s="1"/>
  <c r="C99" i="2" s="1"/>
  <c r="C101" i="2" s="1"/>
  <c r="C102" i="2" s="1"/>
  <c r="C103" i="2" s="1"/>
  <c r="C104" i="2" s="1"/>
  <c r="C105" i="2" s="1"/>
  <c r="C106" i="2" s="1"/>
  <c r="C107" i="2" s="1"/>
  <c r="C109" i="2" s="1"/>
  <c r="C110" i="2" s="1"/>
  <c r="C111" i="2" s="1"/>
  <c r="C112" i="2" s="1"/>
  <c r="C113" i="2" s="1"/>
  <c r="C114" i="2" s="1"/>
  <c r="C115" i="2" s="1"/>
  <c r="C117" i="2" s="1"/>
  <c r="C118" i="2" s="1"/>
  <c r="C119" i="2" s="1"/>
  <c r="C120" i="2" s="1"/>
  <c r="C121" i="2" s="1"/>
  <c r="C122" i="2" s="1"/>
  <c r="C123" i="2" s="1"/>
  <c r="C125" i="2" s="1"/>
  <c r="C126" i="2" s="1"/>
  <c r="C127" i="2" s="1"/>
  <c r="C128" i="2" s="1"/>
  <c r="C129" i="2" s="1"/>
  <c r="C130" i="2" s="1"/>
  <c r="C131" i="2" s="1"/>
  <c r="C135" i="2" s="1"/>
  <c r="C136" i="2" s="1"/>
  <c r="C138" i="2" s="1"/>
  <c r="C139" i="2" s="1"/>
  <c r="C141" i="2" s="1"/>
  <c r="C142" i="2" s="1"/>
  <c r="C143" i="2" s="1"/>
  <c r="C144" i="2" s="1"/>
  <c r="C145" i="2" s="1"/>
  <c r="C146" i="2" s="1"/>
  <c r="C147" i="2" s="1"/>
  <c r="C148" i="2" s="1"/>
  <c r="C149" i="2" s="1"/>
  <c r="C150" i="2" s="1"/>
  <c r="C151" i="2" s="1"/>
  <c r="C152" i="2" s="1"/>
  <c r="C153" i="2" s="1"/>
  <c r="C155" i="2" s="1"/>
  <c r="C156" i="2" s="1"/>
  <c r="C158" i="2" s="1"/>
  <c r="C159" i="2" s="1"/>
  <c r="C160" i="2" s="1"/>
  <c r="C161" i="2" s="1"/>
  <c r="C162" i="2" s="1"/>
  <c r="C163" i="2" s="1"/>
  <c r="C164" i="2" s="1"/>
  <c r="C166" i="2" s="1"/>
  <c r="C167" i="2" l="1"/>
  <c r="C168" i="2" s="1"/>
  <c r="C169" i="2" s="1"/>
  <c r="C170" i="2" s="1"/>
  <c r="C171" i="2" s="1"/>
  <c r="C172" i="2" s="1"/>
  <c r="C174" i="2" s="1"/>
  <c r="C175" i="2" s="1"/>
  <c r="C176" i="2" s="1"/>
  <c r="C177" i="2" s="1"/>
  <c r="C179" i="2" s="1"/>
  <c r="C180" i="2" s="1"/>
  <c r="C181" i="2" s="1"/>
  <c r="C182" i="2" s="1"/>
  <c r="C183" i="2" s="1"/>
  <c r="C184" i="2" s="1"/>
  <c r="C185" i="2" s="1"/>
  <c r="C187" i="2" s="1"/>
  <c r="C190" i="2" s="1"/>
  <c r="C191" i="2" s="1"/>
  <c r="C192" i="2" s="1"/>
  <c r="C193" i="2" s="1"/>
  <c r="C194" i="2" s="1"/>
  <c r="C195" i="2" s="1"/>
  <c r="C197" i="2" s="1"/>
  <c r="C198" i="2" s="1"/>
  <c r="C199" i="2" s="1"/>
  <c r="C200" i="2" s="1"/>
  <c r="C201" i="2" s="1"/>
  <c r="C202" i="2" s="1"/>
  <c r="C203" i="2" s="1"/>
  <c r="C205" i="2" s="1"/>
  <c r="C206" i="2" s="1"/>
  <c r="C207" i="2" s="1"/>
  <c r="C208" i="2" s="1"/>
  <c r="C209" i="2" s="1"/>
  <c r="C210" i="2" s="1"/>
  <c r="C212" i="2" s="1"/>
  <c r="C213" i="2" s="1"/>
  <c r="C214" i="2" s="1"/>
  <c r="C215" i="2" s="1"/>
  <c r="C216" i="2" s="1"/>
  <c r="C217" i="2" s="1"/>
  <c r="C218" i="2" s="1"/>
  <c r="C220" i="2" s="1"/>
  <c r="C221" i="2" s="1"/>
  <c r="C222" i="2" s="1"/>
  <c r="C223" i="2" s="1"/>
  <c r="C224" i="2" s="1"/>
  <c r="C225" i="2" s="1"/>
  <c r="C226" i="2" s="1"/>
  <c r="C228" i="2" s="1"/>
  <c r="C229" i="2" s="1"/>
  <c r="C231" i="2" s="1"/>
  <c r="C232" i="2" s="1"/>
  <c r="C233" i="2" s="1"/>
  <c r="C234" i="2" s="1"/>
  <c r="C236" i="2" s="1"/>
  <c r="C237" i="2" s="1"/>
  <c r="C238" i="2" s="1"/>
  <c r="C240" i="2" s="1"/>
  <c r="C241" i="2" s="1"/>
  <c r="C242" i="2" s="1"/>
  <c r="C243" i="2" s="1"/>
  <c r="C245" i="2" s="1"/>
  <c r="C246" i="2" s="1"/>
  <c r="C248" i="2" s="1"/>
  <c r="C249" i="2" s="1"/>
  <c r="C250" i="2" s="1"/>
  <c r="C253" i="2" s="1"/>
  <c r="C254" i="2" s="1"/>
  <c r="C255" i="2" s="1"/>
  <c r="C256" i="2" s="1"/>
  <c r="C257" i="2" s="1"/>
  <c r="C258" i="2" s="1"/>
  <c r="C259" i="2" s="1"/>
  <c r="C261" i="2" s="1"/>
  <c r="C262" i="2" s="1"/>
  <c r="C263" i="2" s="1"/>
  <c r="C264" i="2" s="1"/>
  <c r="C265" i="2" s="1"/>
  <c r="C266" i="2" s="1"/>
  <c r="C267" i="2" s="1"/>
  <c r="C269" i="2" s="1"/>
  <c r="C270" i="2" s="1"/>
  <c r="C271" i="2" s="1"/>
  <c r="C272" i="2" s="1"/>
  <c r="C273" i="2" s="1"/>
  <c r="C274" i="2" s="1"/>
  <c r="C275" i="2" s="1"/>
  <c r="C277" i="2" s="1"/>
  <c r="C278" i="2" s="1"/>
  <c r="C279" i="2" s="1"/>
  <c r="C280" i="2" s="1"/>
  <c r="C281" i="2" s="1"/>
  <c r="C282" i="2" s="1"/>
  <c r="C283" i="2" s="1"/>
  <c r="C285" i="2" s="1"/>
  <c r="C286" i="2" s="1"/>
  <c r="C287" i="2" s="1"/>
  <c r="C288" i="2" s="1"/>
  <c r="C289" i="2" s="1"/>
  <c r="C290" i="2" s="1"/>
  <c r="C291" i="2" s="1"/>
  <c r="C293" i="2" s="1"/>
  <c r="C294" i="2" s="1"/>
  <c r="C295" i="2" s="1"/>
  <c r="C296" i="2" s="1"/>
  <c r="C297" i="2" s="1"/>
  <c r="C298" i="2" s="1"/>
  <c r="C299" i="2" s="1"/>
  <c r="C300" i="2" s="1"/>
  <c r="C301" i="2" s="1"/>
  <c r="C302" i="2" s="1"/>
  <c r="C303" i="2" s="1"/>
  <c r="C304" i="2" s="1"/>
  <c r="C305" i="2" s="1"/>
  <c r="C306" i="2" s="1"/>
  <c r="C307" i="2" s="1"/>
  <c r="C308" i="2" s="1"/>
  <c r="C309" i="2" s="1"/>
  <c r="C310" i="2" s="1"/>
  <c r="C311" i="2" s="1"/>
  <c r="C312" i="2" s="1"/>
  <c r="C313" i="2" s="1"/>
  <c r="C315" i="2" s="1"/>
  <c r="C316" i="2" s="1"/>
  <c r="C318" i="2" s="1"/>
  <c r="C319" i="2" s="1"/>
  <c r="C321" i="2" s="1"/>
  <c r="C322" i="2" s="1"/>
  <c r="C324" i="2" s="1"/>
  <c r="C325" i="2" s="1"/>
  <c r="C327" i="2" s="1"/>
  <c r="C328" i="2" s="1"/>
  <c r="C329" i="2" s="1"/>
  <c r="C330" i="2" s="1"/>
  <c r="C331" i="2" s="1"/>
  <c r="C332" i="2" s="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3" i="1"/>
  <c r="C335" i="2" l="1"/>
  <c r="C336" i="2" s="1"/>
  <c r="C337" i="2" s="1"/>
  <c r="C338" i="2" s="1"/>
  <c r="C341" i="2" s="1"/>
  <c r="C343" i="2" s="1"/>
  <c r="C344" i="2" s="1"/>
  <c r="C348" i="2" s="1"/>
  <c r="C349" i="2" s="1"/>
  <c r="C351" i="2" s="1"/>
  <c r="C352" i="2" s="1"/>
  <c r="C353" i="2" s="1"/>
  <c r="C354" i="2" s="1"/>
  <c r="C355" i="2" s="1"/>
  <c r="C356" i="2" s="1"/>
  <c r="C357" i="2" s="1"/>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C405" i="2" s="1"/>
  <c r="C406" i="2" s="1"/>
  <c r="C407" i="2" s="1"/>
  <c r="C408" i="2" s="1"/>
  <c r="C409" i="2" s="1"/>
  <c r="C410" i="2" s="1"/>
  <c r="C411" i="2" s="1"/>
  <c r="C412" i="2" s="1"/>
  <c r="C413" i="2" s="1"/>
  <c r="C414" i="2" s="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454" i="2" s="1"/>
  <c r="C455" i="2" s="1"/>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C502" i="2" s="1"/>
  <c r="C503" i="2" s="1"/>
  <c r="C504" i="2" s="1"/>
  <c r="C505" i="2" s="1"/>
  <c r="C506" i="2" s="1"/>
  <c r="C507" i="2" s="1"/>
  <c r="C508" i="2" s="1"/>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C551" i="2" s="1"/>
  <c r="C552" i="2" s="1"/>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C599" i="2" s="1"/>
  <c r="C600" i="2" s="1"/>
  <c r="C601" i="2" s="1"/>
  <c r="C602" i="2" s="1"/>
  <c r="C603" i="2" s="1"/>
  <c r="C604" i="2" s="1"/>
  <c r="C605" i="2" s="1"/>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C648" i="2" s="1"/>
  <c r="C649" i="2" s="1"/>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C696" i="2" s="1"/>
  <c r="C697" i="2" s="1"/>
  <c r="C698" i="2" s="1"/>
  <c r="C699" i="2" s="1"/>
  <c r="C700" i="2" s="1"/>
  <c r="C701" i="2" s="1"/>
  <c r="C702" i="2" s="1"/>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C745" i="2" s="1"/>
  <c r="C746" i="2" s="1"/>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C793" i="2" s="1"/>
  <c r="C794" i="2" s="1"/>
  <c r="C795" i="2" s="1"/>
  <c r="C796" i="2" s="1"/>
  <c r="C797" i="2" s="1"/>
  <c r="C798" i="2" s="1"/>
  <c r="C799" i="2" s="1"/>
  <c r="C800" i="2" s="1"/>
  <c r="C801" i="2" s="1"/>
  <c r="C802" i="2" s="1"/>
  <c r="C803" i="2" s="1"/>
  <c r="C804" i="2" s="1"/>
  <c r="C805" i="2" s="1"/>
  <c r="C806" i="2" s="1"/>
  <c r="C807" i="2" s="1"/>
  <c r="C808" i="2" s="1"/>
  <c r="C809" i="2" s="1"/>
  <c r="C810" i="2" s="1"/>
  <c r="C811" i="2" s="1"/>
  <c r="C812" i="2" s="1"/>
  <c r="C813" i="2" s="1"/>
  <c r="C814" i="2" s="1"/>
  <c r="C815" i="2" s="1"/>
  <c r="C816" i="2" s="1"/>
  <c r="C817" i="2" s="1"/>
  <c r="C818" i="2" s="1"/>
  <c r="C819" i="2" s="1"/>
  <c r="C820" i="2" s="1"/>
  <c r="C821" i="2" s="1"/>
  <c r="C822" i="2" s="1"/>
  <c r="C823" i="2" s="1"/>
  <c r="C824" i="2" s="1"/>
  <c r="C825" i="2" s="1"/>
  <c r="C826" i="2" s="1"/>
  <c r="C827" i="2" s="1"/>
  <c r="C828" i="2" s="1"/>
  <c r="C829" i="2" s="1"/>
  <c r="C830" i="2" s="1"/>
  <c r="C831" i="2" s="1"/>
  <c r="C832" i="2" s="1"/>
  <c r="C833" i="2" s="1"/>
  <c r="C834" i="2" s="1"/>
  <c r="C835" i="2" s="1"/>
  <c r="C836" i="2" s="1"/>
  <c r="C837" i="2" s="1"/>
  <c r="C838" i="2" s="1"/>
  <c r="C839" i="2" s="1"/>
  <c r="C840" i="2" s="1"/>
  <c r="C841" i="2" s="1"/>
  <c r="C842" i="2" s="1"/>
  <c r="C843" i="2" s="1"/>
  <c r="C844" i="2" s="1"/>
  <c r="C845" i="2" s="1"/>
  <c r="C846" i="2" s="1"/>
  <c r="C847" i="2" s="1"/>
  <c r="C848" i="2" s="1"/>
  <c r="C849" i="2" s="1"/>
  <c r="C850" i="2" s="1"/>
  <c r="C851" i="2" s="1"/>
  <c r="C852" i="2" s="1"/>
  <c r="C853" i="2" s="1"/>
  <c r="C854" i="2" s="1"/>
  <c r="C855" i="2" s="1"/>
  <c r="C856" i="2" s="1"/>
  <c r="C857" i="2" s="1"/>
  <c r="C858" i="2" s="1"/>
  <c r="C859" i="2" s="1"/>
  <c r="C860" i="2" s="1"/>
  <c r="C861" i="2" s="1"/>
  <c r="C862" i="2" s="1"/>
  <c r="C863" i="2" s="1"/>
  <c r="C864" i="2" s="1"/>
  <c r="C865" i="2" s="1"/>
  <c r="C866" i="2" s="1"/>
  <c r="C867" i="2" s="1"/>
  <c r="C868" i="2" s="1"/>
  <c r="C869" i="2" s="1"/>
  <c r="C870" i="2" s="1"/>
  <c r="C871" i="2" s="1"/>
  <c r="C872" i="2" s="1"/>
  <c r="C873" i="2" s="1"/>
  <c r="C874" i="2" s="1"/>
  <c r="C875" i="2" s="1"/>
  <c r="C876" i="2" s="1"/>
  <c r="C877" i="2" s="1"/>
  <c r="C878" i="2" s="1"/>
  <c r="C879" i="2" s="1"/>
  <c r="C880" i="2" s="1"/>
  <c r="C881" i="2" s="1"/>
  <c r="C882" i="2" s="1"/>
  <c r="C883" i="2" s="1"/>
  <c r="C884" i="2" s="1"/>
  <c r="C885" i="2" s="1"/>
  <c r="C886" i="2" s="1"/>
  <c r="C887" i="2" s="1"/>
  <c r="C888" i="2" s="1"/>
  <c r="C889" i="2" s="1"/>
  <c r="C890" i="2" s="1"/>
  <c r="C891" i="2" s="1"/>
  <c r="C892" i="2" s="1"/>
  <c r="C893" i="2" s="1"/>
  <c r="C894" i="2" s="1"/>
  <c r="C895" i="2" s="1"/>
  <c r="C896" i="2" s="1"/>
  <c r="C897" i="2" s="1"/>
  <c r="C898" i="2" s="1"/>
  <c r="C899" i="2" s="1"/>
  <c r="C900" i="2" s="1"/>
  <c r="C901" i="2" s="1"/>
  <c r="C902" i="2" s="1"/>
  <c r="C903" i="2" s="1"/>
  <c r="C904" i="2" s="1"/>
  <c r="C905" i="2" s="1"/>
  <c r="C906" i="2" s="1"/>
  <c r="C907" i="2" s="1"/>
  <c r="C908" i="2" s="1"/>
  <c r="C909" i="2" s="1"/>
  <c r="C910" i="2" s="1"/>
  <c r="C911" i="2" s="1"/>
  <c r="C912" i="2" s="1"/>
  <c r="C913" i="2" s="1"/>
  <c r="C914" i="2" s="1"/>
  <c r="C915" i="2" s="1"/>
  <c r="C916" i="2" s="1"/>
  <c r="C917" i="2" s="1"/>
  <c r="C918" i="2" s="1"/>
  <c r="C919" i="2" s="1"/>
  <c r="C920" i="2" s="1"/>
  <c r="C921" i="2" s="1"/>
  <c r="C922" i="2" s="1"/>
  <c r="C923" i="2" s="1"/>
  <c r="C924" i="2" s="1"/>
  <c r="C925" i="2" s="1"/>
  <c r="C926" i="2" s="1"/>
  <c r="C927" i="2" s="1"/>
  <c r="C928" i="2" s="1"/>
  <c r="B5" i="2"/>
  <c r="B6" i="2" s="1"/>
  <c r="B7" i="2" s="1"/>
  <c r="B8" i="2" s="1"/>
  <c r="B9" i="2" s="1"/>
  <c r="B10" i="2" s="1"/>
  <c r="B11" i="2" s="1"/>
  <c r="B13" i="2" s="1"/>
  <c r="B14" i="2" s="1"/>
  <c r="B15" i="2" s="1"/>
  <c r="B16" i="2" s="1"/>
  <c r="B17" i="2" s="1"/>
  <c r="B18" i="2" s="1"/>
  <c r="B19" i="2" s="1"/>
  <c r="B20" i="2" s="1"/>
  <c r="B21" i="2" s="1"/>
  <c r="B22" i="2" s="1"/>
  <c r="B23" i="2" s="1"/>
  <c r="B24" i="2" s="1"/>
  <c r="B25" i="2" s="1"/>
  <c r="B26" i="2" s="1"/>
  <c r="B27" i="2" s="1"/>
  <c r="B28" i="2" s="1"/>
  <c r="B29" i="2" s="1"/>
  <c r="B30" i="2" s="1"/>
  <c r="B31" i="2" s="1"/>
  <c r="B33" i="2" s="1"/>
  <c r="B34" i="2" s="1"/>
  <c r="B36" i="2" s="1"/>
  <c r="B37" i="2" s="1"/>
  <c r="B38" i="2" s="1"/>
  <c r="B39" i="2" s="1"/>
  <c r="B40" i="2" s="1"/>
  <c r="B41" i="2" s="1"/>
  <c r="B42" i="2" s="1"/>
  <c r="B43" i="2" s="1"/>
  <c r="B44" i="2" s="1"/>
  <c r="B45" i="2" s="1"/>
  <c r="B46" i="2" s="1"/>
  <c r="B47" i="2" s="1"/>
  <c r="B48" i="2" s="1"/>
  <c r="B49" i="2" s="1"/>
  <c r="B50" i="2" s="1"/>
  <c r="B52" i="2" s="1"/>
  <c r="B53" i="2" s="1"/>
  <c r="B54" i="2" s="1"/>
  <c r="B55" i="2" s="1"/>
  <c r="B56" i="2" s="1"/>
  <c r="B57" i="2" s="1"/>
  <c r="B58" i="2" s="1"/>
  <c r="B60" i="2" s="1"/>
  <c r="B61" i="2" s="1"/>
  <c r="B62" i="2" s="1"/>
  <c r="B65" i="2" s="1"/>
  <c r="B66" i="2" s="1"/>
  <c r="B68" i="2" s="1"/>
  <c r="B69" i="2" s="1"/>
  <c r="B70" i="2" s="1"/>
  <c r="B71" i="2" s="1"/>
  <c r="B72" i="2" s="1"/>
  <c r="B73" i="2" s="1"/>
  <c r="B74" i="2" s="1"/>
  <c r="C18" i="6"/>
  <c r="C17" i="6"/>
  <c r="C10" i="6"/>
  <c r="T928"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Z386" i="2" s="1"/>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Z426" i="2" s="1"/>
  <c r="T427" i="2"/>
  <c r="T428" i="2"/>
  <c r="T429" i="2"/>
  <c r="T430" i="2"/>
  <c r="T431" i="2"/>
  <c r="T432" i="2"/>
  <c r="T433" i="2"/>
  <c r="T434" i="2"/>
  <c r="T435" i="2"/>
  <c r="T436" i="2"/>
  <c r="T437" i="2"/>
  <c r="T438" i="2"/>
  <c r="T439" i="2"/>
  <c r="T440" i="2"/>
  <c r="T441" i="2"/>
  <c r="T442" i="2"/>
  <c r="T443" i="2"/>
  <c r="T444" i="2"/>
  <c r="T445" i="2"/>
  <c r="T446" i="2"/>
  <c r="T447" i="2"/>
  <c r="T448" i="2"/>
  <c r="T449" i="2"/>
  <c r="T450" i="2"/>
  <c r="Z450" i="2" s="1"/>
  <c r="T451" i="2"/>
  <c r="T452" i="2"/>
  <c r="T453" i="2"/>
  <c r="T454" i="2"/>
  <c r="T455" i="2"/>
  <c r="T456" i="2"/>
  <c r="T457" i="2"/>
  <c r="T458" i="2"/>
  <c r="T459" i="2"/>
  <c r="Z459" i="2" s="1"/>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Z503" i="2" s="1"/>
  <c r="T504" i="2"/>
  <c r="T505" i="2"/>
  <c r="T506" i="2"/>
  <c r="T507" i="2"/>
  <c r="Z507" i="2" s="1"/>
  <c r="T508" i="2"/>
  <c r="T509" i="2"/>
  <c r="T510" i="2"/>
  <c r="T511" i="2"/>
  <c r="T512" i="2"/>
  <c r="T513" i="2"/>
  <c r="T514" i="2"/>
  <c r="T515" i="2"/>
  <c r="T516" i="2"/>
  <c r="T517" i="2"/>
  <c r="T518" i="2"/>
  <c r="T519" i="2"/>
  <c r="T520" i="2"/>
  <c r="T521" i="2"/>
  <c r="T522" i="2"/>
  <c r="T523" i="2"/>
  <c r="T524" i="2"/>
  <c r="T525" i="2"/>
  <c r="T526" i="2"/>
  <c r="T527" i="2"/>
  <c r="Z527" i="2" s="1"/>
  <c r="T528" i="2"/>
  <c r="T529" i="2"/>
  <c r="T530" i="2"/>
  <c r="T531" i="2"/>
  <c r="Z531" i="2" s="1"/>
  <c r="T532" i="2"/>
  <c r="T533" i="2"/>
  <c r="T534" i="2"/>
  <c r="T535" i="2"/>
  <c r="Z535" i="2" s="1"/>
  <c r="T536" i="2"/>
  <c r="T537" i="2"/>
  <c r="T538" i="2"/>
  <c r="T539" i="2"/>
  <c r="Z539" i="2" s="1"/>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Z599" i="2" s="1"/>
  <c r="T600" i="2"/>
  <c r="T601" i="2"/>
  <c r="T602" i="2"/>
  <c r="T603" i="2"/>
  <c r="Z603" i="2" s="1"/>
  <c r="T604" i="2"/>
  <c r="T605" i="2"/>
  <c r="T606" i="2"/>
  <c r="T607" i="2"/>
  <c r="Z607" i="2" s="1"/>
  <c r="T608" i="2"/>
  <c r="T609" i="2"/>
  <c r="T610" i="2"/>
  <c r="T611" i="2"/>
  <c r="Z611" i="2" s="1"/>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Z682" i="2" s="1"/>
  <c r="T683" i="2"/>
  <c r="Z683" i="2" s="1"/>
  <c r="T684" i="2"/>
  <c r="T685" i="2"/>
  <c r="T686" i="2"/>
  <c r="T687" i="2"/>
  <c r="Z687" i="2" s="1"/>
  <c r="T688" i="2"/>
  <c r="T689" i="2"/>
  <c r="T690" i="2"/>
  <c r="T691" i="2"/>
  <c r="Z691" i="2" s="1"/>
  <c r="T692" i="2"/>
  <c r="T693" i="2"/>
  <c r="T694" i="2"/>
  <c r="T695" i="2"/>
  <c r="T696" i="2"/>
  <c r="T697" i="2"/>
  <c r="T698" i="2"/>
  <c r="T699" i="2"/>
  <c r="Z699" i="2" s="1"/>
  <c r="T700" i="2"/>
  <c r="T701" i="2"/>
  <c r="T702" i="2"/>
  <c r="T703" i="2"/>
  <c r="Z703" i="2" s="1"/>
  <c r="T704" i="2"/>
  <c r="T705" i="2"/>
  <c r="T706" i="2"/>
  <c r="T707" i="2"/>
  <c r="Z707" i="2" s="1"/>
  <c r="T708" i="2"/>
  <c r="T709" i="2"/>
  <c r="T710" i="2"/>
  <c r="T711" i="2"/>
  <c r="Z711" i="2" s="1"/>
  <c r="T712" i="2"/>
  <c r="T713" i="2"/>
  <c r="T714" i="2"/>
  <c r="T715" i="2"/>
  <c r="Z715" i="2" s="1"/>
  <c r="T716" i="2"/>
  <c r="T717" i="2"/>
  <c r="T718" i="2"/>
  <c r="T719" i="2"/>
  <c r="T720" i="2"/>
  <c r="T721" i="2"/>
  <c r="T722" i="2"/>
  <c r="Z722" i="2" s="1"/>
  <c r="T723" i="2"/>
  <c r="T724" i="2"/>
  <c r="T725" i="2"/>
  <c r="T726" i="2"/>
  <c r="T727" i="2"/>
  <c r="T728" i="2"/>
  <c r="T729" i="2"/>
  <c r="T730" i="2"/>
  <c r="T731" i="2"/>
  <c r="T732" i="2"/>
  <c r="T733" i="2"/>
  <c r="T734" i="2"/>
  <c r="T735" i="2"/>
  <c r="T736" i="2"/>
  <c r="T737" i="2"/>
  <c r="T738" i="2"/>
  <c r="Z738" i="2" s="1"/>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Z882" i="2" s="1"/>
  <c r="T883" i="2"/>
  <c r="T884" i="2"/>
  <c r="T885" i="2"/>
  <c r="T886" i="2"/>
  <c r="T887" i="2"/>
  <c r="T888" i="2"/>
  <c r="T889" i="2"/>
  <c r="T890" i="2"/>
  <c r="T891" i="2"/>
  <c r="T892" i="2"/>
  <c r="T893" i="2"/>
  <c r="T894" i="2"/>
  <c r="T895" i="2"/>
  <c r="T896" i="2"/>
  <c r="T897" i="2"/>
  <c r="T898" i="2"/>
  <c r="T899" i="2"/>
  <c r="T900" i="2"/>
  <c r="T901" i="2"/>
  <c r="T902" i="2"/>
  <c r="T903" i="2"/>
  <c r="Z903" i="2" s="1"/>
  <c r="T904" i="2"/>
  <c r="T905" i="2"/>
  <c r="T906" i="2"/>
  <c r="T907" i="2"/>
  <c r="Z907" i="2" s="1"/>
  <c r="T908" i="2"/>
  <c r="T909" i="2"/>
  <c r="T910" i="2"/>
  <c r="T911" i="2"/>
  <c r="T912" i="2"/>
  <c r="T913" i="2"/>
  <c r="T914" i="2"/>
  <c r="T915" i="2"/>
  <c r="Z915" i="2" s="1"/>
  <c r="T916" i="2"/>
  <c r="T917" i="2"/>
  <c r="T918" i="2"/>
  <c r="T919" i="2"/>
  <c r="Z919" i="2" s="1"/>
  <c r="T920" i="2"/>
  <c r="T921" i="2"/>
  <c r="T922" i="2"/>
  <c r="T923" i="2"/>
  <c r="Z923" i="2" s="1"/>
  <c r="T924" i="2"/>
  <c r="T925" i="2"/>
  <c r="T926" i="2"/>
  <c r="T927" i="2"/>
  <c r="Z927" i="2" s="1"/>
  <c r="Y327" i="2"/>
  <c r="Y328" i="2"/>
  <c r="Z328" i="2" s="1"/>
  <c r="Y329" i="2"/>
  <c r="Y330" i="2"/>
  <c r="Y331" i="2"/>
  <c r="Y332" i="2"/>
  <c r="Z332" i="2"/>
  <c r="Y333" i="2"/>
  <c r="Y334" i="2"/>
  <c r="Y335" i="2"/>
  <c r="Y336" i="2"/>
  <c r="Z336" i="2" s="1"/>
  <c r="Y337" i="2"/>
  <c r="Y338" i="2"/>
  <c r="Y339" i="2"/>
  <c r="Y340" i="2"/>
  <c r="Y341" i="2"/>
  <c r="Y342" i="2"/>
  <c r="Y343" i="2"/>
  <c r="Y344" i="2"/>
  <c r="Z344" i="2" s="1"/>
  <c r="Y345" i="2"/>
  <c r="Y346" i="2"/>
  <c r="Y347" i="2"/>
  <c r="Y348" i="2"/>
  <c r="Z348" i="2" s="1"/>
  <c r="Y349" i="2"/>
  <c r="Y350" i="2"/>
  <c r="Y351" i="2"/>
  <c r="Y352" i="2"/>
  <c r="Y353" i="2"/>
  <c r="Y354" i="2"/>
  <c r="Y355" i="2"/>
  <c r="Y356" i="2"/>
  <c r="Y357" i="2"/>
  <c r="Y358" i="2"/>
  <c r="Y359" i="2"/>
  <c r="Y360" i="2"/>
  <c r="Y361" i="2"/>
  <c r="Y362" i="2"/>
  <c r="Y363" i="2"/>
  <c r="Y364" i="2"/>
  <c r="Y365" i="2"/>
  <c r="Y366" i="2"/>
  <c r="Z366" i="2" s="1"/>
  <c r="Y367" i="2"/>
  <c r="Y368" i="2"/>
  <c r="Z368" i="2" s="1"/>
  <c r="Y369" i="2"/>
  <c r="Y370" i="2"/>
  <c r="Z370" i="2" s="1"/>
  <c r="Y371" i="2"/>
  <c r="Y372" i="2"/>
  <c r="Z372" i="2" s="1"/>
  <c r="Y373" i="2"/>
  <c r="Y374" i="2"/>
  <c r="Z374" i="2" s="1"/>
  <c r="Y375" i="2"/>
  <c r="Y376" i="2"/>
  <c r="Z376" i="2" s="1"/>
  <c r="Y377" i="2"/>
  <c r="Y378" i="2"/>
  <c r="Z378" i="2" s="1"/>
  <c r="Y379" i="2"/>
  <c r="Y380" i="2"/>
  <c r="Z380" i="2" s="1"/>
  <c r="Y381" i="2"/>
  <c r="Y382" i="2"/>
  <c r="Z382" i="2" s="1"/>
  <c r="Y383" i="2"/>
  <c r="Y384" i="2"/>
  <c r="Z384" i="2" s="1"/>
  <c r="Y385" i="2"/>
  <c r="Y386" i="2"/>
  <c r="Y387" i="2"/>
  <c r="Y388" i="2"/>
  <c r="Z388" i="2" s="1"/>
  <c r="Y389" i="2"/>
  <c r="Y390" i="2"/>
  <c r="Y391" i="2"/>
  <c r="Y392" i="2"/>
  <c r="Z392" i="2" s="1"/>
  <c r="Y393" i="2"/>
  <c r="Y394" i="2"/>
  <c r="Y395" i="2"/>
  <c r="Y396" i="2"/>
  <c r="Z396" i="2"/>
  <c r="Y397" i="2"/>
  <c r="Y398" i="2"/>
  <c r="Y399" i="2"/>
  <c r="Y400" i="2"/>
  <c r="Z400" i="2" s="1"/>
  <c r="Y401" i="2"/>
  <c r="Y402" i="2"/>
  <c r="Y403" i="2"/>
  <c r="Y404" i="2"/>
  <c r="Z404" i="2" s="1"/>
  <c r="Y405" i="2"/>
  <c r="Y406" i="2"/>
  <c r="Y407" i="2"/>
  <c r="Y408" i="2"/>
  <c r="Z408" i="2" s="1"/>
  <c r="Y409" i="2"/>
  <c r="Y410" i="2"/>
  <c r="Y411" i="2"/>
  <c r="Y412" i="2"/>
  <c r="Z412" i="2" s="1"/>
  <c r="Y413" i="2"/>
  <c r="Y414" i="2"/>
  <c r="Y415" i="2"/>
  <c r="Y416" i="2"/>
  <c r="Z416" i="2" s="1"/>
  <c r="Y417" i="2"/>
  <c r="Y418" i="2"/>
  <c r="Y419" i="2"/>
  <c r="Y420" i="2"/>
  <c r="Z420" i="2" s="1"/>
  <c r="Y421" i="2"/>
  <c r="Y422" i="2"/>
  <c r="Y423" i="2"/>
  <c r="Y424" i="2"/>
  <c r="Z424" i="2" s="1"/>
  <c r="Y425" i="2"/>
  <c r="Y426" i="2"/>
  <c r="Y427" i="2"/>
  <c r="Y428" i="2"/>
  <c r="Z428" i="2" s="1"/>
  <c r="Y429" i="2"/>
  <c r="Y430" i="2"/>
  <c r="Y431" i="2"/>
  <c r="Y432" i="2"/>
  <c r="Z432" i="2" s="1"/>
  <c r="Y433" i="2"/>
  <c r="Y434" i="2"/>
  <c r="Y435" i="2"/>
  <c r="Y436" i="2"/>
  <c r="Z436" i="2" s="1"/>
  <c r="Y437" i="2"/>
  <c r="Y438" i="2"/>
  <c r="Y439" i="2"/>
  <c r="Y440" i="2"/>
  <c r="Z440" i="2" s="1"/>
  <c r="Y441" i="2"/>
  <c r="Y442" i="2"/>
  <c r="Y443" i="2"/>
  <c r="Y444" i="2"/>
  <c r="Z444" i="2" s="1"/>
  <c r="Y445" i="2"/>
  <c r="Y446" i="2"/>
  <c r="Y447" i="2"/>
  <c r="Y448" i="2"/>
  <c r="Z448" i="2" s="1"/>
  <c r="Y449" i="2"/>
  <c r="Y450" i="2"/>
  <c r="Y451" i="2"/>
  <c r="Y452" i="2"/>
  <c r="Z452" i="2"/>
  <c r="Y453" i="2"/>
  <c r="Y454" i="2"/>
  <c r="Y455" i="2"/>
  <c r="Y456" i="2"/>
  <c r="Z456" i="2" s="1"/>
  <c r="Y457" i="2"/>
  <c r="Y458" i="2"/>
  <c r="Y459" i="2"/>
  <c r="Y460" i="2"/>
  <c r="Z460" i="2" s="1"/>
  <c r="Y461" i="2"/>
  <c r="Y462" i="2"/>
  <c r="Y463" i="2"/>
  <c r="Y464" i="2"/>
  <c r="Z464" i="2" s="1"/>
  <c r="Y465" i="2"/>
  <c r="Y466" i="2"/>
  <c r="Y467" i="2"/>
  <c r="Y468" i="2"/>
  <c r="Z468" i="2" s="1"/>
  <c r="Y469" i="2"/>
  <c r="Y470" i="2"/>
  <c r="Y471" i="2"/>
  <c r="Y472" i="2"/>
  <c r="Z472" i="2" s="1"/>
  <c r="Y473" i="2"/>
  <c r="Y474" i="2"/>
  <c r="Y475" i="2"/>
  <c r="Y476" i="2"/>
  <c r="Z476" i="2" s="1"/>
  <c r="Y477" i="2"/>
  <c r="Y478" i="2"/>
  <c r="Y479" i="2"/>
  <c r="Y480" i="2"/>
  <c r="Z480" i="2" s="1"/>
  <c r="Y481" i="2"/>
  <c r="Y482" i="2"/>
  <c r="Y483" i="2"/>
  <c r="Y484" i="2"/>
  <c r="Z484" i="2" s="1"/>
  <c r="Y485" i="2"/>
  <c r="Y486" i="2"/>
  <c r="Y487" i="2"/>
  <c r="Y488" i="2"/>
  <c r="Z488" i="2" s="1"/>
  <c r="Y489" i="2"/>
  <c r="Y490" i="2"/>
  <c r="Y491" i="2"/>
  <c r="Y492" i="2"/>
  <c r="Z492" i="2" s="1"/>
  <c r="Y493" i="2"/>
  <c r="Y494" i="2"/>
  <c r="Y495" i="2"/>
  <c r="Y496" i="2"/>
  <c r="Z496" i="2" s="1"/>
  <c r="Y497" i="2"/>
  <c r="Y498" i="2"/>
  <c r="Y499" i="2"/>
  <c r="Y500" i="2"/>
  <c r="Z500" i="2"/>
  <c r="Y501" i="2"/>
  <c r="Y502" i="2"/>
  <c r="Y503" i="2"/>
  <c r="Y504" i="2"/>
  <c r="Z504" i="2" s="1"/>
  <c r="Y505" i="2"/>
  <c r="Y506" i="2"/>
  <c r="Y507" i="2"/>
  <c r="Y508" i="2"/>
  <c r="Z508" i="2" s="1"/>
  <c r="Y509" i="2"/>
  <c r="Y510" i="2"/>
  <c r="Y511" i="2"/>
  <c r="Y512" i="2"/>
  <c r="Z512" i="2" s="1"/>
  <c r="Y513" i="2"/>
  <c r="Y514" i="2"/>
  <c r="Y515" i="2"/>
  <c r="Y516" i="2"/>
  <c r="Z516" i="2" s="1"/>
  <c r="Y517" i="2"/>
  <c r="Y518" i="2"/>
  <c r="Y519" i="2"/>
  <c r="Y520" i="2"/>
  <c r="Z520" i="2" s="1"/>
  <c r="Y521" i="2"/>
  <c r="Y522" i="2"/>
  <c r="Y523" i="2"/>
  <c r="Y524" i="2"/>
  <c r="Z524" i="2" s="1"/>
  <c r="Y525" i="2"/>
  <c r="Y526" i="2"/>
  <c r="Y527" i="2"/>
  <c r="Y528" i="2"/>
  <c r="Z528" i="2" s="1"/>
  <c r="Y529" i="2"/>
  <c r="Y530" i="2"/>
  <c r="Y531" i="2"/>
  <c r="Y532" i="2"/>
  <c r="Z532" i="2" s="1"/>
  <c r="Y533" i="2"/>
  <c r="Y534" i="2"/>
  <c r="Y535" i="2"/>
  <c r="Y536" i="2"/>
  <c r="Z536" i="2" s="1"/>
  <c r="Y537" i="2"/>
  <c r="Y538" i="2"/>
  <c r="Y539" i="2"/>
  <c r="Y540" i="2"/>
  <c r="Z540" i="2" s="1"/>
  <c r="Y541" i="2"/>
  <c r="Y542" i="2"/>
  <c r="Y543" i="2"/>
  <c r="Y544" i="2"/>
  <c r="Z544" i="2" s="1"/>
  <c r="Y545" i="2"/>
  <c r="Y546" i="2"/>
  <c r="Y547" i="2"/>
  <c r="Y548" i="2"/>
  <c r="Z548" i="2" s="1"/>
  <c r="Y549" i="2"/>
  <c r="Y550" i="2"/>
  <c r="Y551" i="2"/>
  <c r="Y552" i="2"/>
  <c r="Z552" i="2" s="1"/>
  <c r="Y553" i="2"/>
  <c r="Y554" i="2"/>
  <c r="Y555" i="2"/>
  <c r="Y556" i="2"/>
  <c r="Z556" i="2" s="1"/>
  <c r="Y557" i="2"/>
  <c r="Y558" i="2"/>
  <c r="Y559" i="2"/>
  <c r="Y560" i="2"/>
  <c r="Z560" i="2" s="1"/>
  <c r="Y561" i="2"/>
  <c r="Y562" i="2"/>
  <c r="Y563" i="2"/>
  <c r="Y564" i="2"/>
  <c r="Z564" i="2" s="1"/>
  <c r="Y565" i="2"/>
  <c r="Y566" i="2"/>
  <c r="Y567" i="2"/>
  <c r="Y568" i="2"/>
  <c r="Z568" i="2" s="1"/>
  <c r="Y569" i="2"/>
  <c r="Y570" i="2"/>
  <c r="Y571" i="2"/>
  <c r="Y572" i="2"/>
  <c r="Z572" i="2" s="1"/>
  <c r="Y573" i="2"/>
  <c r="Y574" i="2"/>
  <c r="Y575" i="2"/>
  <c r="Y576" i="2"/>
  <c r="Z576" i="2" s="1"/>
  <c r="Y577" i="2"/>
  <c r="Y578" i="2"/>
  <c r="Z578" i="2"/>
  <c r="Y579" i="2"/>
  <c r="Y580" i="2"/>
  <c r="Z580" i="2" s="1"/>
  <c r="Y581" i="2"/>
  <c r="Y582" i="2"/>
  <c r="Y583" i="2"/>
  <c r="Y584" i="2"/>
  <c r="Z584" i="2" s="1"/>
  <c r="Y585" i="2"/>
  <c r="Y586" i="2"/>
  <c r="Y587" i="2"/>
  <c r="Y588" i="2"/>
  <c r="Z588" i="2" s="1"/>
  <c r="Y589" i="2"/>
  <c r="Y590" i="2"/>
  <c r="Y591" i="2"/>
  <c r="Y592" i="2"/>
  <c r="Z592" i="2" s="1"/>
  <c r="Y593" i="2"/>
  <c r="Y594" i="2"/>
  <c r="Z594" i="2" s="1"/>
  <c r="Y595" i="2"/>
  <c r="Y596" i="2"/>
  <c r="Z596" i="2"/>
  <c r="Y597" i="2"/>
  <c r="Y598" i="2"/>
  <c r="Y599" i="2"/>
  <c r="Y600" i="2"/>
  <c r="Z600" i="2" s="1"/>
  <c r="Y601" i="2"/>
  <c r="Y602" i="2"/>
  <c r="Y603" i="2"/>
  <c r="Y604" i="2"/>
  <c r="Z604" i="2" s="1"/>
  <c r="Y605" i="2"/>
  <c r="Y606" i="2"/>
  <c r="Y607" i="2"/>
  <c r="Y608" i="2"/>
  <c r="Z608" i="2" s="1"/>
  <c r="Y609" i="2"/>
  <c r="Y610" i="2"/>
  <c r="Y611" i="2"/>
  <c r="Y612" i="2"/>
  <c r="Z612" i="2"/>
  <c r="Y613" i="2"/>
  <c r="Y614" i="2"/>
  <c r="Y615" i="2"/>
  <c r="Y616" i="2"/>
  <c r="Z616" i="2" s="1"/>
  <c r="Y617" i="2"/>
  <c r="Y618" i="2"/>
  <c r="Y619" i="2"/>
  <c r="Y620" i="2"/>
  <c r="Z620" i="2" s="1"/>
  <c r="Y621" i="2"/>
  <c r="Y622" i="2"/>
  <c r="Y623" i="2"/>
  <c r="Y624" i="2"/>
  <c r="Z624" i="2" s="1"/>
  <c r="Y625" i="2"/>
  <c r="Y626" i="2"/>
  <c r="Y627" i="2"/>
  <c r="Y628" i="2"/>
  <c r="Z628" i="2" s="1"/>
  <c r="Y629" i="2"/>
  <c r="Y630" i="2"/>
  <c r="Y631" i="2"/>
  <c r="Y632" i="2"/>
  <c r="Z632" i="2" s="1"/>
  <c r="Y633" i="2"/>
  <c r="Y634" i="2"/>
  <c r="Y635" i="2"/>
  <c r="Y636" i="2"/>
  <c r="Z636" i="2" s="1"/>
  <c r="Y637" i="2"/>
  <c r="Y638" i="2"/>
  <c r="Y639" i="2"/>
  <c r="Y640" i="2"/>
  <c r="Z640" i="2" s="1"/>
  <c r="Y641" i="2"/>
  <c r="Y642" i="2"/>
  <c r="Y643" i="2"/>
  <c r="Y644" i="2"/>
  <c r="Z644" i="2" s="1"/>
  <c r="Y645" i="2"/>
  <c r="Y646" i="2"/>
  <c r="Y647" i="2"/>
  <c r="Y648" i="2"/>
  <c r="Z648" i="2" s="1"/>
  <c r="Y649" i="2"/>
  <c r="Y650" i="2"/>
  <c r="Y651" i="2"/>
  <c r="Y652" i="2"/>
  <c r="Z652" i="2" s="1"/>
  <c r="Y653" i="2"/>
  <c r="Y654" i="2"/>
  <c r="Y655" i="2"/>
  <c r="Y656" i="2"/>
  <c r="Z656" i="2" s="1"/>
  <c r="Y657" i="2"/>
  <c r="Y658" i="2"/>
  <c r="Y659" i="2"/>
  <c r="Y660" i="2"/>
  <c r="Z660" i="2" s="1"/>
  <c r="Y661" i="2"/>
  <c r="Y662" i="2"/>
  <c r="Y663" i="2"/>
  <c r="Y664" i="2"/>
  <c r="Z664" i="2" s="1"/>
  <c r="Y665" i="2"/>
  <c r="Y666" i="2"/>
  <c r="Y667" i="2"/>
  <c r="Y668" i="2"/>
  <c r="Z668" i="2" s="1"/>
  <c r="Y669" i="2"/>
  <c r="Y670" i="2"/>
  <c r="Y671" i="2"/>
  <c r="Y672" i="2"/>
  <c r="Z672" i="2" s="1"/>
  <c r="Y673" i="2"/>
  <c r="Y674" i="2"/>
  <c r="Y675" i="2"/>
  <c r="Y676" i="2"/>
  <c r="Z676" i="2" s="1"/>
  <c r="Y677" i="2"/>
  <c r="Y678" i="2"/>
  <c r="Y679" i="2"/>
  <c r="Y680" i="2"/>
  <c r="Z680" i="2" s="1"/>
  <c r="Y681" i="2"/>
  <c r="Y682" i="2"/>
  <c r="Y683" i="2"/>
  <c r="Y684" i="2"/>
  <c r="Z684" i="2" s="1"/>
  <c r="Y685" i="2"/>
  <c r="Y686" i="2"/>
  <c r="Y687" i="2"/>
  <c r="Y688" i="2"/>
  <c r="Z688" i="2" s="1"/>
  <c r="Y689" i="2"/>
  <c r="Y690" i="2"/>
  <c r="Y691" i="2"/>
  <c r="Y692" i="2"/>
  <c r="Z692" i="2" s="1"/>
  <c r="Y693" i="2"/>
  <c r="Y694" i="2"/>
  <c r="Y695" i="2"/>
  <c r="Y696" i="2"/>
  <c r="Z696" i="2" s="1"/>
  <c r="Y697" i="2"/>
  <c r="Y698" i="2"/>
  <c r="Y699" i="2"/>
  <c r="Y700" i="2"/>
  <c r="Z700" i="2" s="1"/>
  <c r="Y701" i="2"/>
  <c r="Y702" i="2"/>
  <c r="Y703" i="2"/>
  <c r="Y704" i="2"/>
  <c r="Z704" i="2" s="1"/>
  <c r="Y705" i="2"/>
  <c r="Y706" i="2"/>
  <c r="Y707" i="2"/>
  <c r="Y708" i="2"/>
  <c r="Z708" i="2" s="1"/>
  <c r="Y709" i="2"/>
  <c r="Y710" i="2"/>
  <c r="Y711" i="2"/>
  <c r="Y712" i="2"/>
  <c r="Z712" i="2" s="1"/>
  <c r="Y713" i="2"/>
  <c r="Y714" i="2"/>
  <c r="Y715" i="2"/>
  <c r="Y716" i="2"/>
  <c r="Z716" i="2" s="1"/>
  <c r="Y717" i="2"/>
  <c r="Y718" i="2"/>
  <c r="Y719" i="2"/>
  <c r="Y720" i="2"/>
  <c r="Z720" i="2" s="1"/>
  <c r="Y721" i="2"/>
  <c r="Y722" i="2"/>
  <c r="Y723" i="2"/>
  <c r="Y724" i="2"/>
  <c r="Z724" i="2" s="1"/>
  <c r="Y725" i="2"/>
  <c r="Y726" i="2"/>
  <c r="Y727" i="2"/>
  <c r="Y728" i="2"/>
  <c r="Z728" i="2" s="1"/>
  <c r="Y729" i="2"/>
  <c r="Y730" i="2"/>
  <c r="Y731" i="2"/>
  <c r="Y732" i="2"/>
  <c r="Z732" i="2" s="1"/>
  <c r="Y733" i="2"/>
  <c r="Y734" i="2"/>
  <c r="Y735" i="2"/>
  <c r="Y736" i="2"/>
  <c r="Z736" i="2" s="1"/>
  <c r="Y737" i="2"/>
  <c r="Y738" i="2"/>
  <c r="Y739" i="2"/>
  <c r="Y740" i="2"/>
  <c r="Z740" i="2" s="1"/>
  <c r="Y741" i="2"/>
  <c r="Y742" i="2"/>
  <c r="Y743" i="2"/>
  <c r="Y744" i="2"/>
  <c r="Z744" i="2" s="1"/>
  <c r="Y745" i="2"/>
  <c r="Y746" i="2"/>
  <c r="Y747" i="2"/>
  <c r="Y748" i="2"/>
  <c r="Z748" i="2" s="1"/>
  <c r="Y749" i="2"/>
  <c r="Y750" i="2"/>
  <c r="Y751" i="2"/>
  <c r="Y752" i="2"/>
  <c r="Z752" i="2" s="1"/>
  <c r="Y753" i="2"/>
  <c r="Y754" i="2"/>
  <c r="Y755" i="2"/>
  <c r="Y756" i="2"/>
  <c r="Z756" i="2" s="1"/>
  <c r="Y757" i="2"/>
  <c r="Y758" i="2"/>
  <c r="Y759" i="2"/>
  <c r="Y760" i="2"/>
  <c r="Z760" i="2" s="1"/>
  <c r="Y761" i="2"/>
  <c r="Y762" i="2"/>
  <c r="Y763" i="2"/>
  <c r="Y764" i="2"/>
  <c r="Z764" i="2" s="1"/>
  <c r="Y765" i="2"/>
  <c r="Y766" i="2"/>
  <c r="Y767" i="2"/>
  <c r="Y768" i="2"/>
  <c r="Z768" i="2" s="1"/>
  <c r="Y769" i="2"/>
  <c r="Y770" i="2"/>
  <c r="Y771" i="2"/>
  <c r="Y772" i="2"/>
  <c r="Z772" i="2" s="1"/>
  <c r="Y773" i="2"/>
  <c r="Y774" i="2"/>
  <c r="Y775" i="2"/>
  <c r="Y776" i="2"/>
  <c r="Z776" i="2" s="1"/>
  <c r="Y777" i="2"/>
  <c r="Y778" i="2"/>
  <c r="Y779" i="2"/>
  <c r="Y780" i="2"/>
  <c r="Z780" i="2" s="1"/>
  <c r="Y781" i="2"/>
  <c r="Y782" i="2"/>
  <c r="Y783" i="2"/>
  <c r="Y784" i="2"/>
  <c r="Z784" i="2" s="1"/>
  <c r="Y785" i="2"/>
  <c r="Y786" i="2"/>
  <c r="Y787" i="2"/>
  <c r="Y788" i="2"/>
  <c r="Z788" i="2" s="1"/>
  <c r="Y789" i="2"/>
  <c r="Y790" i="2"/>
  <c r="Y791" i="2"/>
  <c r="Y792" i="2"/>
  <c r="Z792" i="2" s="1"/>
  <c r="Y793" i="2"/>
  <c r="Y794" i="2"/>
  <c r="Y795" i="2"/>
  <c r="Y796" i="2"/>
  <c r="Z796" i="2" s="1"/>
  <c r="Y797" i="2"/>
  <c r="Y798" i="2"/>
  <c r="Y799" i="2"/>
  <c r="Y800" i="2"/>
  <c r="Z800" i="2" s="1"/>
  <c r="Y801" i="2"/>
  <c r="Y802" i="2"/>
  <c r="Y803" i="2"/>
  <c r="Y804" i="2"/>
  <c r="Z804" i="2" s="1"/>
  <c r="Y805" i="2"/>
  <c r="Y806" i="2"/>
  <c r="Y807" i="2"/>
  <c r="Y808" i="2"/>
  <c r="Z808" i="2" s="1"/>
  <c r="Y809" i="2"/>
  <c r="Y810" i="2"/>
  <c r="Y811" i="2"/>
  <c r="Y812" i="2"/>
  <c r="Z812" i="2" s="1"/>
  <c r="Y813" i="2"/>
  <c r="Y814" i="2"/>
  <c r="Y815" i="2"/>
  <c r="Y816" i="2"/>
  <c r="Z816" i="2" s="1"/>
  <c r="Y817" i="2"/>
  <c r="Y818" i="2"/>
  <c r="Y819" i="2"/>
  <c r="Y820" i="2"/>
  <c r="Z820" i="2" s="1"/>
  <c r="Y821" i="2"/>
  <c r="Y822" i="2"/>
  <c r="Y823" i="2"/>
  <c r="Y824" i="2"/>
  <c r="Z824" i="2" s="1"/>
  <c r="Y825" i="2"/>
  <c r="Y826" i="2"/>
  <c r="Y827" i="2"/>
  <c r="Y828" i="2"/>
  <c r="Z828" i="2" s="1"/>
  <c r="Y829" i="2"/>
  <c r="Y830" i="2"/>
  <c r="Y831" i="2"/>
  <c r="Y832" i="2"/>
  <c r="Z832" i="2" s="1"/>
  <c r="Y833" i="2"/>
  <c r="Y834" i="2"/>
  <c r="Y835" i="2"/>
  <c r="Y836" i="2"/>
  <c r="Z836" i="2" s="1"/>
  <c r="Y837" i="2"/>
  <c r="Y838" i="2"/>
  <c r="Y839" i="2"/>
  <c r="Y840" i="2"/>
  <c r="Z840" i="2" s="1"/>
  <c r="Y841" i="2"/>
  <c r="Y842" i="2"/>
  <c r="Y843" i="2"/>
  <c r="Y844" i="2"/>
  <c r="Z844" i="2" s="1"/>
  <c r="Y845" i="2"/>
  <c r="Y846" i="2"/>
  <c r="Y847" i="2"/>
  <c r="Y848" i="2"/>
  <c r="Z848" i="2" s="1"/>
  <c r="Y849" i="2"/>
  <c r="Y850" i="2"/>
  <c r="Y851" i="2"/>
  <c r="Y852" i="2"/>
  <c r="Z852" i="2" s="1"/>
  <c r="Y853" i="2"/>
  <c r="Y854" i="2"/>
  <c r="Y855" i="2"/>
  <c r="Y856" i="2"/>
  <c r="Z856" i="2" s="1"/>
  <c r="Y857" i="2"/>
  <c r="Y858" i="2"/>
  <c r="Y859" i="2"/>
  <c r="Y860" i="2"/>
  <c r="Z860" i="2" s="1"/>
  <c r="Y861" i="2"/>
  <c r="Y862" i="2"/>
  <c r="Y863" i="2"/>
  <c r="Y864" i="2"/>
  <c r="Z864" i="2" s="1"/>
  <c r="Y865" i="2"/>
  <c r="Y866" i="2"/>
  <c r="Y867" i="2"/>
  <c r="Y868" i="2"/>
  <c r="Z868" i="2" s="1"/>
  <c r="Y869" i="2"/>
  <c r="Y870" i="2"/>
  <c r="Y871" i="2"/>
  <c r="Y872" i="2"/>
  <c r="Z872" i="2" s="1"/>
  <c r="Y873" i="2"/>
  <c r="Y874" i="2"/>
  <c r="Y875" i="2"/>
  <c r="Y876" i="2"/>
  <c r="Z876" i="2" s="1"/>
  <c r="Y877" i="2"/>
  <c r="Y878" i="2"/>
  <c r="Y879" i="2"/>
  <c r="Y880" i="2"/>
  <c r="Z880" i="2" s="1"/>
  <c r="Y881" i="2"/>
  <c r="Y882" i="2"/>
  <c r="Y883" i="2"/>
  <c r="Y884" i="2"/>
  <c r="Z884" i="2" s="1"/>
  <c r="Y885" i="2"/>
  <c r="Y886" i="2"/>
  <c r="Y887" i="2"/>
  <c r="Y888" i="2"/>
  <c r="Z888" i="2" s="1"/>
  <c r="Y889" i="2"/>
  <c r="Y890" i="2"/>
  <c r="Y891" i="2"/>
  <c r="Y892" i="2"/>
  <c r="Z892" i="2" s="1"/>
  <c r="Y893" i="2"/>
  <c r="Y894" i="2"/>
  <c r="Y895" i="2"/>
  <c r="Y896" i="2"/>
  <c r="Z896" i="2" s="1"/>
  <c r="Y897" i="2"/>
  <c r="Y898" i="2"/>
  <c r="Y899" i="2"/>
  <c r="Y900" i="2"/>
  <c r="Z900" i="2" s="1"/>
  <c r="Y901" i="2"/>
  <c r="Y902" i="2"/>
  <c r="Y903" i="2"/>
  <c r="Y904" i="2"/>
  <c r="Z904" i="2" s="1"/>
  <c r="Y905" i="2"/>
  <c r="Y906" i="2"/>
  <c r="Y907" i="2"/>
  <c r="Y908" i="2"/>
  <c r="Z908" i="2" s="1"/>
  <c r="Y909" i="2"/>
  <c r="Y910" i="2"/>
  <c r="Y911" i="2"/>
  <c r="Y912" i="2"/>
  <c r="Z912" i="2" s="1"/>
  <c r="Y913" i="2"/>
  <c r="Y914" i="2"/>
  <c r="Y915" i="2"/>
  <c r="Y916" i="2"/>
  <c r="Z916" i="2" s="1"/>
  <c r="Y917" i="2"/>
  <c r="Y918" i="2"/>
  <c r="Y919" i="2"/>
  <c r="Y920" i="2"/>
  <c r="Z920" i="2" s="1"/>
  <c r="Y921" i="2"/>
  <c r="Y922" i="2"/>
  <c r="Y923" i="2"/>
  <c r="Y924" i="2"/>
  <c r="Z924" i="2" s="1"/>
  <c r="Y925" i="2"/>
  <c r="Y926" i="2"/>
  <c r="Y927" i="2"/>
  <c r="Y928" i="2"/>
  <c r="Z928" i="2" s="1"/>
  <c r="Y237" i="2"/>
  <c r="Y238" i="2"/>
  <c r="Y239" i="2"/>
  <c r="Y240" i="2"/>
  <c r="Z240" i="2" s="1"/>
  <c r="Y241" i="2"/>
  <c r="Z241" i="2" s="1"/>
  <c r="Y242" i="2"/>
  <c r="Y243" i="2"/>
  <c r="Y244" i="2"/>
  <c r="Z244" i="2" s="1"/>
  <c r="Y245" i="2"/>
  <c r="Z245" i="2" s="1"/>
  <c r="Y246" i="2"/>
  <c r="Y247" i="2"/>
  <c r="Y248" i="2"/>
  <c r="Z248" i="2" s="1"/>
  <c r="Y249" i="2"/>
  <c r="Z249" i="2" s="1"/>
  <c r="Y250" i="2"/>
  <c r="Y251" i="2"/>
  <c r="Y252" i="2"/>
  <c r="Z252" i="2" s="1"/>
  <c r="Y253" i="2"/>
  <c r="Z253" i="2" s="1"/>
  <c r="Y254" i="2"/>
  <c r="Y255" i="2"/>
  <c r="Y256" i="2"/>
  <c r="Z256" i="2" s="1"/>
  <c r="Y257" i="2"/>
  <c r="Z257" i="2" s="1"/>
  <c r="Y258" i="2"/>
  <c r="Y259" i="2"/>
  <c r="Y260" i="2"/>
  <c r="Z260" i="2" s="1"/>
  <c r="Y261" i="2"/>
  <c r="Z261" i="2" s="1"/>
  <c r="Y262" i="2"/>
  <c r="Y263" i="2"/>
  <c r="Y264" i="2"/>
  <c r="Z264" i="2" s="1"/>
  <c r="Y265" i="2"/>
  <c r="Z265" i="2" s="1"/>
  <c r="Y266" i="2"/>
  <c r="Y267" i="2"/>
  <c r="Y268" i="2"/>
  <c r="Z268" i="2" s="1"/>
  <c r="Y269" i="2"/>
  <c r="Z269" i="2" s="1"/>
  <c r="Y270" i="2"/>
  <c r="Y271" i="2"/>
  <c r="Y272" i="2"/>
  <c r="Z272" i="2" s="1"/>
  <c r="Y273" i="2"/>
  <c r="Z273" i="2" s="1"/>
  <c r="Y274" i="2"/>
  <c r="Y275" i="2"/>
  <c r="Y276" i="2"/>
  <c r="Z276" i="2" s="1"/>
  <c r="Y277" i="2"/>
  <c r="Z277" i="2" s="1"/>
  <c r="Y278" i="2"/>
  <c r="Y279" i="2"/>
  <c r="Y280" i="2"/>
  <c r="Z280" i="2" s="1"/>
  <c r="Y281" i="2"/>
  <c r="Z281" i="2" s="1"/>
  <c r="Y282" i="2"/>
  <c r="Y283" i="2"/>
  <c r="Y284" i="2"/>
  <c r="Z284" i="2" s="1"/>
  <c r="Y285" i="2"/>
  <c r="Z285" i="2" s="1"/>
  <c r="Y286" i="2"/>
  <c r="Y287" i="2"/>
  <c r="Y288" i="2"/>
  <c r="Z288" i="2" s="1"/>
  <c r="Y289" i="2"/>
  <c r="Z289" i="2" s="1"/>
  <c r="Y290" i="2"/>
  <c r="Y291" i="2"/>
  <c r="Y292" i="2"/>
  <c r="Z292" i="2" s="1"/>
  <c r="Y293" i="2"/>
  <c r="Z293" i="2" s="1"/>
  <c r="Y294" i="2"/>
  <c r="Y295" i="2"/>
  <c r="Y296" i="2"/>
  <c r="Z296" i="2" s="1"/>
  <c r="Y297" i="2"/>
  <c r="Z297" i="2" s="1"/>
  <c r="Y298" i="2"/>
  <c r="Y299" i="2"/>
  <c r="Y300" i="2"/>
  <c r="Z300" i="2" s="1"/>
  <c r="Y301" i="2"/>
  <c r="Z301" i="2" s="1"/>
  <c r="Y302" i="2"/>
  <c r="Y303" i="2"/>
  <c r="Y304" i="2"/>
  <c r="Z304" i="2" s="1"/>
  <c r="Y305" i="2"/>
  <c r="Z305" i="2" s="1"/>
  <c r="Y306" i="2"/>
  <c r="Y307" i="2"/>
  <c r="Y308" i="2"/>
  <c r="Z308" i="2" s="1"/>
  <c r="Y309" i="2"/>
  <c r="Z309" i="2" s="1"/>
  <c r="Y310" i="2"/>
  <c r="Y311" i="2"/>
  <c r="Y312" i="2"/>
  <c r="Z312" i="2" s="1"/>
  <c r="Y313" i="2"/>
  <c r="Z313" i="2" s="1"/>
  <c r="Y314" i="2"/>
  <c r="Y315" i="2"/>
  <c r="Y316" i="2"/>
  <c r="Z316" i="2"/>
  <c r="Y317" i="2"/>
  <c r="Y318" i="2"/>
  <c r="Y319" i="2"/>
  <c r="Y320" i="2"/>
  <c r="Z320" i="2" s="1"/>
  <c r="Y321" i="2"/>
  <c r="Z321" i="2" s="1"/>
  <c r="Y322" i="2"/>
  <c r="Y323" i="2"/>
  <c r="Y324" i="2"/>
  <c r="Z324" i="2" s="1"/>
  <c r="Y325" i="2"/>
  <c r="Z325" i="2" s="1"/>
  <c r="Y326" i="2"/>
  <c r="Y3" i="2"/>
  <c r="Y4" i="2"/>
  <c r="Z4" i="2" s="1"/>
  <c r="Y5" i="2"/>
  <c r="Y6" i="2"/>
  <c r="Y7" i="2"/>
  <c r="Y8" i="2"/>
  <c r="Z8" i="2" s="1"/>
  <c r="Y9" i="2"/>
  <c r="Z9" i="2" s="1"/>
  <c r="Y10" i="2"/>
  <c r="Y11" i="2"/>
  <c r="Y12" i="2"/>
  <c r="Z12" i="2" s="1"/>
  <c r="Y13" i="2"/>
  <c r="Z13" i="2" s="1"/>
  <c r="Y14" i="2"/>
  <c r="Y15" i="2"/>
  <c r="Y16" i="2"/>
  <c r="Z16" i="2" s="1"/>
  <c r="Y17" i="2"/>
  <c r="Z17" i="2" s="1"/>
  <c r="Y18" i="2"/>
  <c r="Y19" i="2"/>
  <c r="Y20" i="2"/>
  <c r="Z20" i="2" s="1"/>
  <c r="Y21" i="2"/>
  <c r="Z21" i="2" s="1"/>
  <c r="Y22" i="2"/>
  <c r="Y23" i="2"/>
  <c r="Y24" i="2"/>
  <c r="Z24" i="2" s="1"/>
  <c r="Y25" i="2"/>
  <c r="Z25" i="2" s="1"/>
  <c r="Y26" i="2"/>
  <c r="Z26" i="2" s="1"/>
  <c r="Y27" i="2"/>
  <c r="Y28" i="2"/>
  <c r="Z28" i="2" s="1"/>
  <c r="Y29" i="2"/>
  <c r="Z29" i="2" s="1"/>
  <c r="Y30" i="2"/>
  <c r="Z30" i="2" s="1"/>
  <c r="Y31" i="2"/>
  <c r="Y32" i="2"/>
  <c r="Z32" i="2" s="1"/>
  <c r="Y33" i="2"/>
  <c r="Z33" i="2" s="1"/>
  <c r="Y34" i="2"/>
  <c r="Y35" i="2"/>
  <c r="Y36" i="2"/>
  <c r="Y37" i="2"/>
  <c r="Z37" i="2" s="1"/>
  <c r="Y38" i="2"/>
  <c r="Y39" i="2"/>
  <c r="Y40" i="2"/>
  <c r="Z40" i="2" s="1"/>
  <c r="Y41" i="2"/>
  <c r="Y42" i="2"/>
  <c r="Y43" i="2"/>
  <c r="Y44" i="2"/>
  <c r="Z44" i="2" s="1"/>
  <c r="Y45" i="2"/>
  <c r="Z45" i="2" s="1"/>
  <c r="Y46" i="2"/>
  <c r="Y47" i="2"/>
  <c r="Y48" i="2"/>
  <c r="Z48" i="2" s="1"/>
  <c r="Y49" i="2"/>
  <c r="Z49" i="2" s="1"/>
  <c r="Y50" i="2"/>
  <c r="Z50" i="2" s="1"/>
  <c r="Y51" i="2"/>
  <c r="Y52" i="2"/>
  <c r="Z52" i="2" s="1"/>
  <c r="Y53" i="2"/>
  <c r="Z53" i="2" s="1"/>
  <c r="Y54" i="2"/>
  <c r="Y55" i="2"/>
  <c r="Y56" i="2"/>
  <c r="Z56" i="2" s="1"/>
  <c r="Y57" i="2"/>
  <c r="Z57" i="2" s="1"/>
  <c r="Y58" i="2"/>
  <c r="Y59" i="2"/>
  <c r="Y60" i="2"/>
  <c r="Z60" i="2" s="1"/>
  <c r="Y61" i="2"/>
  <c r="Z61" i="2" s="1"/>
  <c r="Y62" i="2"/>
  <c r="Y63" i="2"/>
  <c r="Y64" i="2"/>
  <c r="Z64" i="2" s="1"/>
  <c r="Y65" i="2"/>
  <c r="Z65" i="2" s="1"/>
  <c r="Y66" i="2"/>
  <c r="Y67" i="2"/>
  <c r="Y68" i="2"/>
  <c r="Z68" i="2" s="1"/>
  <c r="Y69" i="2"/>
  <c r="Z69" i="2" s="1"/>
  <c r="Y70" i="2"/>
  <c r="Y71" i="2"/>
  <c r="Y72" i="2"/>
  <c r="Z72" i="2" s="1"/>
  <c r="Y73" i="2"/>
  <c r="Z73" i="2" s="1"/>
  <c r="Y74" i="2"/>
  <c r="Y75" i="2"/>
  <c r="Y76" i="2"/>
  <c r="Z76" i="2" s="1"/>
  <c r="Y77" i="2"/>
  <c r="Z77" i="2" s="1"/>
  <c r="Y78" i="2"/>
  <c r="Y79" i="2"/>
  <c r="Y80" i="2"/>
  <c r="Z80" i="2" s="1"/>
  <c r="Y81" i="2"/>
  <c r="Z81" i="2" s="1"/>
  <c r="Y82" i="2"/>
  <c r="Y83" i="2"/>
  <c r="Y84" i="2"/>
  <c r="Z84" i="2" s="1"/>
  <c r="Y85" i="2"/>
  <c r="Y86" i="2"/>
  <c r="Y87" i="2"/>
  <c r="Y88" i="2"/>
  <c r="Z88" i="2" s="1"/>
  <c r="Y89" i="2"/>
  <c r="Z89" i="2" s="1"/>
  <c r="Y90" i="2"/>
  <c r="Y91" i="2"/>
  <c r="Y92" i="2"/>
  <c r="Z92" i="2" s="1"/>
  <c r="Y93" i="2"/>
  <c r="Z93" i="2" s="1"/>
  <c r="Y94" i="2"/>
  <c r="Y95" i="2"/>
  <c r="Y96" i="2"/>
  <c r="Z96" i="2" s="1"/>
  <c r="Y97" i="2"/>
  <c r="Z97" i="2" s="1"/>
  <c r="Y98" i="2"/>
  <c r="Y99" i="2"/>
  <c r="Y100" i="2"/>
  <c r="Z100" i="2" s="1"/>
  <c r="Y101" i="2"/>
  <c r="Z101" i="2" s="1"/>
  <c r="Y102" i="2"/>
  <c r="Y103" i="2"/>
  <c r="Y104" i="2"/>
  <c r="Z104" i="2" s="1"/>
  <c r="Y105" i="2"/>
  <c r="Z105" i="2" s="1"/>
  <c r="Y106" i="2"/>
  <c r="Y107" i="2"/>
  <c r="Y108" i="2"/>
  <c r="Z108" i="2" s="1"/>
  <c r="Y109" i="2"/>
  <c r="Z109" i="2" s="1"/>
  <c r="Y110" i="2"/>
  <c r="Y111" i="2"/>
  <c r="Y112" i="2"/>
  <c r="Z112" i="2" s="1"/>
  <c r="Y113" i="2"/>
  <c r="Z113" i="2" s="1"/>
  <c r="Y114" i="2"/>
  <c r="Y115" i="2"/>
  <c r="Y116" i="2"/>
  <c r="Z116" i="2" s="1"/>
  <c r="Y117" i="2"/>
  <c r="Z117" i="2" s="1"/>
  <c r="Y118" i="2"/>
  <c r="Y119" i="2"/>
  <c r="Y120" i="2"/>
  <c r="Z120" i="2" s="1"/>
  <c r="Y121" i="2"/>
  <c r="Z121" i="2" s="1"/>
  <c r="Y122" i="2"/>
  <c r="Y123" i="2"/>
  <c r="Y124" i="2"/>
  <c r="Z124" i="2" s="1"/>
  <c r="Y125" i="2"/>
  <c r="Z125" i="2" s="1"/>
  <c r="Y126" i="2"/>
  <c r="Y127" i="2"/>
  <c r="Y128" i="2"/>
  <c r="Z128" i="2" s="1"/>
  <c r="Y129" i="2"/>
  <c r="Z129" i="2" s="1"/>
  <c r="Y130" i="2"/>
  <c r="Y131" i="2"/>
  <c r="Y132" i="2"/>
  <c r="Z132" i="2" s="1"/>
  <c r="Y133" i="2"/>
  <c r="Z133" i="2" s="1"/>
  <c r="Y134" i="2"/>
  <c r="Y135" i="2"/>
  <c r="Y136" i="2"/>
  <c r="Z136" i="2" s="1"/>
  <c r="Y137" i="2"/>
  <c r="Z137" i="2" s="1"/>
  <c r="Y138" i="2"/>
  <c r="Y139" i="2"/>
  <c r="Y140" i="2"/>
  <c r="Z140" i="2" s="1"/>
  <c r="Y141" i="2"/>
  <c r="Z141" i="2" s="1"/>
  <c r="Y142" i="2"/>
  <c r="Y143" i="2"/>
  <c r="Y144" i="2"/>
  <c r="Z144" i="2" s="1"/>
  <c r="Y145" i="2"/>
  <c r="Z145" i="2" s="1"/>
  <c r="Y146" i="2"/>
  <c r="Y147" i="2"/>
  <c r="Y148" i="2"/>
  <c r="Z148" i="2" s="1"/>
  <c r="Y149" i="2"/>
  <c r="Z149" i="2" s="1"/>
  <c r="Y150" i="2"/>
  <c r="Y151" i="2"/>
  <c r="Y152" i="2"/>
  <c r="Z152" i="2" s="1"/>
  <c r="Y153" i="2"/>
  <c r="Z153" i="2" s="1"/>
  <c r="Y154" i="2"/>
  <c r="Y155" i="2"/>
  <c r="Y156" i="2"/>
  <c r="Z156" i="2" s="1"/>
  <c r="Y157" i="2"/>
  <c r="Z157" i="2" s="1"/>
  <c r="Y158" i="2"/>
  <c r="Y159" i="2"/>
  <c r="Y160" i="2"/>
  <c r="Z160" i="2" s="1"/>
  <c r="Y161" i="2"/>
  <c r="Z161" i="2" s="1"/>
  <c r="Y162" i="2"/>
  <c r="Y163" i="2"/>
  <c r="Y164" i="2"/>
  <c r="Z164" i="2" s="1"/>
  <c r="Y165" i="2"/>
  <c r="Z165" i="2" s="1"/>
  <c r="Y166" i="2"/>
  <c r="Y167" i="2"/>
  <c r="Y168" i="2"/>
  <c r="Z168" i="2" s="1"/>
  <c r="Y169" i="2"/>
  <c r="Z169" i="2" s="1"/>
  <c r="Y170" i="2"/>
  <c r="Y171" i="2"/>
  <c r="Y172" i="2"/>
  <c r="Z172" i="2" s="1"/>
  <c r="Y173" i="2"/>
  <c r="Z173" i="2" s="1"/>
  <c r="Y174" i="2"/>
  <c r="Y175" i="2"/>
  <c r="Z175" i="2" s="1"/>
  <c r="Y176" i="2"/>
  <c r="Z176" i="2" s="1"/>
  <c r="Y177" i="2"/>
  <c r="Z177" i="2" s="1"/>
  <c r="Y178" i="2"/>
  <c r="Y179" i="2"/>
  <c r="Z179" i="2" s="1"/>
  <c r="Y180" i="2"/>
  <c r="Z180" i="2" s="1"/>
  <c r="Y181" i="2"/>
  <c r="Z181" i="2" s="1"/>
  <c r="Y182" i="2"/>
  <c r="Y183" i="2"/>
  <c r="Z183" i="2" s="1"/>
  <c r="Y184" i="2"/>
  <c r="Z184" i="2" s="1"/>
  <c r="Y185" i="2"/>
  <c r="Z185" i="2" s="1"/>
  <c r="Y186" i="2"/>
  <c r="Y187" i="2"/>
  <c r="Z187" i="2" s="1"/>
  <c r="Y188" i="2"/>
  <c r="Z188" i="2" s="1"/>
  <c r="Y189" i="2"/>
  <c r="Z189" i="2" s="1"/>
  <c r="Y190" i="2"/>
  <c r="Y191" i="2"/>
  <c r="Z191" i="2" s="1"/>
  <c r="Y192" i="2"/>
  <c r="Z192" i="2" s="1"/>
  <c r="Y193" i="2"/>
  <c r="Y194" i="2"/>
  <c r="Y195" i="2"/>
  <c r="Z195" i="2" s="1"/>
  <c r="Y196" i="2"/>
  <c r="Z196" i="2" s="1"/>
  <c r="Y197" i="2"/>
  <c r="Z197" i="2" s="1"/>
  <c r="Y198" i="2"/>
  <c r="Y199" i="2"/>
  <c r="Z199" i="2" s="1"/>
  <c r="Y200" i="2"/>
  <c r="Z200" i="2" s="1"/>
  <c r="Y201" i="2"/>
  <c r="Y202" i="2"/>
  <c r="Y203" i="2"/>
  <c r="Z203" i="2" s="1"/>
  <c r="Y204" i="2"/>
  <c r="Z204" i="2" s="1"/>
  <c r="Y205" i="2"/>
  <c r="Y206" i="2"/>
  <c r="Y207" i="2"/>
  <c r="Z207" i="2" s="1"/>
  <c r="Y208" i="2"/>
  <c r="Z208" i="2" s="1"/>
  <c r="Y209" i="2"/>
  <c r="Z209" i="2" s="1"/>
  <c r="Y210" i="2"/>
  <c r="Y211" i="2"/>
  <c r="Y212" i="2"/>
  <c r="Y213" i="2"/>
  <c r="Y214" i="2"/>
  <c r="Y215" i="2"/>
  <c r="Y216" i="2"/>
  <c r="Y217" i="2"/>
  <c r="Z217" i="2" s="1"/>
  <c r="Y218" i="2"/>
  <c r="Y219" i="2"/>
  <c r="Z219" i="2" s="1"/>
  <c r="Y220" i="2"/>
  <c r="Z220" i="2" s="1"/>
  <c r="Y221" i="2"/>
  <c r="Z221" i="2" s="1"/>
  <c r="Y222" i="2"/>
  <c r="Y223" i="2"/>
  <c r="Z223" i="2" s="1"/>
  <c r="Y224" i="2"/>
  <c r="Z224" i="2" s="1"/>
  <c r="Y225" i="2"/>
  <c r="Y226" i="2"/>
  <c r="Y227" i="2"/>
  <c r="Z227" i="2" s="1"/>
  <c r="Y228" i="2"/>
  <c r="Z228" i="2" s="1"/>
  <c r="Y229" i="2"/>
  <c r="Y230" i="2"/>
  <c r="Y231" i="2"/>
  <c r="Z231" i="2" s="1"/>
  <c r="Y232" i="2"/>
  <c r="Z232" i="2" s="1"/>
  <c r="Y233" i="2"/>
  <c r="Y234" i="2"/>
  <c r="Y235" i="2"/>
  <c r="Z235" i="2" s="1"/>
  <c r="Y236" i="2"/>
  <c r="Z236" i="2" s="1"/>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I116" i="2"/>
  <c r="O116" i="2" s="1"/>
  <c r="I117" i="2"/>
  <c r="O117" i="2" s="1"/>
  <c r="I118" i="2"/>
  <c r="I119" i="2"/>
  <c r="I120" i="2"/>
  <c r="O120" i="2" s="1"/>
  <c r="I121" i="2"/>
  <c r="O121" i="2" s="1"/>
  <c r="I122" i="2"/>
  <c r="I123" i="2"/>
  <c r="I124" i="2"/>
  <c r="O124" i="2" s="1"/>
  <c r="I125" i="2"/>
  <c r="O125" i="2" s="1"/>
  <c r="I126" i="2"/>
  <c r="I127" i="2"/>
  <c r="I128" i="2"/>
  <c r="O128" i="2" s="1"/>
  <c r="I129" i="2"/>
  <c r="O129" i="2" s="1"/>
  <c r="I130" i="2"/>
  <c r="I131" i="2"/>
  <c r="I132" i="2"/>
  <c r="O132" i="2" s="1"/>
  <c r="I133" i="2"/>
  <c r="O133" i="2" s="1"/>
  <c r="I134" i="2"/>
  <c r="I135" i="2"/>
  <c r="I136" i="2"/>
  <c r="O136" i="2" s="1"/>
  <c r="I137" i="2"/>
  <c r="O137" i="2" s="1"/>
  <c r="I138" i="2"/>
  <c r="I139" i="2"/>
  <c r="I140" i="2"/>
  <c r="O140" i="2" s="1"/>
  <c r="I141" i="2"/>
  <c r="O141" i="2" s="1"/>
  <c r="I142" i="2"/>
  <c r="I143" i="2"/>
  <c r="I144" i="2"/>
  <c r="O144" i="2" s="1"/>
  <c r="I145" i="2"/>
  <c r="O145" i="2" s="1"/>
  <c r="I146" i="2"/>
  <c r="I147" i="2"/>
  <c r="I148" i="2"/>
  <c r="O148" i="2" s="1"/>
  <c r="I149" i="2"/>
  <c r="O149" i="2" s="1"/>
  <c r="I150" i="2"/>
  <c r="I151" i="2"/>
  <c r="I152" i="2"/>
  <c r="O152" i="2" s="1"/>
  <c r="I153" i="2"/>
  <c r="O153" i="2" s="1"/>
  <c r="I154" i="2"/>
  <c r="I155" i="2"/>
  <c r="I156" i="2"/>
  <c r="O156" i="2" s="1"/>
  <c r="I157" i="2"/>
  <c r="O157" i="2" s="1"/>
  <c r="I158" i="2"/>
  <c r="I159" i="2"/>
  <c r="I160" i="2"/>
  <c r="O160" i="2" s="1"/>
  <c r="I161" i="2"/>
  <c r="O161" i="2" s="1"/>
  <c r="I162" i="2"/>
  <c r="I163" i="2"/>
  <c r="I164" i="2"/>
  <c r="O164" i="2" s="1"/>
  <c r="I165" i="2"/>
  <c r="O165" i="2" s="1"/>
  <c r="I166" i="2"/>
  <c r="I167" i="2"/>
  <c r="I168" i="2"/>
  <c r="O168" i="2" s="1"/>
  <c r="I169" i="2"/>
  <c r="O169" i="2" s="1"/>
  <c r="I170" i="2"/>
  <c r="I171" i="2"/>
  <c r="I172" i="2"/>
  <c r="O172" i="2" s="1"/>
  <c r="I173" i="2"/>
  <c r="O173" i="2" s="1"/>
  <c r="I174" i="2"/>
  <c r="I175" i="2"/>
  <c r="I176" i="2"/>
  <c r="O176" i="2" s="1"/>
  <c r="I177" i="2"/>
  <c r="O177" i="2" s="1"/>
  <c r="I178" i="2"/>
  <c r="I179" i="2"/>
  <c r="I180" i="2"/>
  <c r="O180" i="2" s="1"/>
  <c r="I181" i="2"/>
  <c r="O181" i="2" s="1"/>
  <c r="I182" i="2"/>
  <c r="I183" i="2"/>
  <c r="I184" i="2"/>
  <c r="O184" i="2" s="1"/>
  <c r="I185" i="2"/>
  <c r="O185" i="2" s="1"/>
  <c r="I186" i="2"/>
  <c r="I187" i="2"/>
  <c r="I188" i="2"/>
  <c r="O188" i="2" s="1"/>
  <c r="I189" i="2"/>
  <c r="O189" i="2" s="1"/>
  <c r="I190" i="2"/>
  <c r="I191" i="2"/>
  <c r="I192" i="2"/>
  <c r="O192" i="2" s="1"/>
  <c r="I193" i="2"/>
  <c r="O193" i="2" s="1"/>
  <c r="I194" i="2"/>
  <c r="I195" i="2"/>
  <c r="I196" i="2"/>
  <c r="O196" i="2" s="1"/>
  <c r="I197" i="2"/>
  <c r="O197" i="2" s="1"/>
  <c r="I198" i="2"/>
  <c r="I199" i="2"/>
  <c r="I200" i="2"/>
  <c r="O200" i="2" s="1"/>
  <c r="I201" i="2"/>
  <c r="O201" i="2" s="1"/>
  <c r="I202" i="2"/>
  <c r="I203" i="2"/>
  <c r="I204" i="2"/>
  <c r="O204" i="2" s="1"/>
  <c r="I205" i="2"/>
  <c r="O205" i="2" s="1"/>
  <c r="I206" i="2"/>
  <c r="I207" i="2"/>
  <c r="I208" i="2"/>
  <c r="O208" i="2" s="1"/>
  <c r="I209" i="2"/>
  <c r="O209" i="2" s="1"/>
  <c r="I210" i="2"/>
  <c r="I211" i="2"/>
  <c r="I212" i="2"/>
  <c r="O212" i="2" s="1"/>
  <c r="I213" i="2"/>
  <c r="O213" i="2" s="1"/>
  <c r="I214" i="2"/>
  <c r="I215" i="2"/>
  <c r="I216" i="2"/>
  <c r="O216" i="2" s="1"/>
  <c r="I217" i="2"/>
  <c r="O217" i="2" s="1"/>
  <c r="I218" i="2"/>
  <c r="I219" i="2"/>
  <c r="I220" i="2"/>
  <c r="O220" i="2" s="1"/>
  <c r="I221" i="2"/>
  <c r="O221" i="2" s="1"/>
  <c r="I222" i="2"/>
  <c r="I223" i="2"/>
  <c r="I224" i="2"/>
  <c r="O224" i="2" s="1"/>
  <c r="I225" i="2"/>
  <c r="O225" i="2" s="1"/>
  <c r="I226" i="2"/>
  <c r="I227" i="2"/>
  <c r="I228" i="2"/>
  <c r="O228" i="2" s="1"/>
  <c r="I229" i="2"/>
  <c r="I230" i="2"/>
  <c r="I231" i="2"/>
  <c r="I232" i="2"/>
  <c r="O232" i="2" s="1"/>
  <c r="I233" i="2"/>
  <c r="O233" i="2" s="1"/>
  <c r="I234" i="2"/>
  <c r="I235" i="2"/>
  <c r="I236" i="2"/>
  <c r="O236" i="2" s="1"/>
  <c r="I237" i="2"/>
  <c r="O237" i="2" s="1"/>
  <c r="I238" i="2"/>
  <c r="I239" i="2"/>
  <c r="I240" i="2"/>
  <c r="O240" i="2" s="1"/>
  <c r="I241" i="2"/>
  <c r="O241" i="2" s="1"/>
  <c r="I242" i="2"/>
  <c r="I243" i="2"/>
  <c r="I244" i="2"/>
  <c r="O244" i="2" s="1"/>
  <c r="I245" i="2"/>
  <c r="O245" i="2" s="1"/>
  <c r="I246" i="2"/>
  <c r="I247" i="2"/>
  <c r="O247" i="2" s="1"/>
  <c r="I248" i="2"/>
  <c r="O248" i="2" s="1"/>
  <c r="I249" i="2"/>
  <c r="O249" i="2" s="1"/>
  <c r="I250" i="2"/>
  <c r="I251" i="2"/>
  <c r="O251" i="2" s="1"/>
  <c r="I252" i="2"/>
  <c r="O252" i="2" s="1"/>
  <c r="I253" i="2"/>
  <c r="O253" i="2" s="1"/>
  <c r="I254" i="2"/>
  <c r="I255" i="2"/>
  <c r="O255" i="2" s="1"/>
  <c r="I256" i="2"/>
  <c r="O256" i="2" s="1"/>
  <c r="I257" i="2"/>
  <c r="O257" i="2" s="1"/>
  <c r="I258" i="2"/>
  <c r="I259" i="2"/>
  <c r="O259" i="2" s="1"/>
  <c r="I260" i="2"/>
  <c r="O260" i="2" s="1"/>
  <c r="I261" i="2"/>
  <c r="O261" i="2" s="1"/>
  <c r="I262" i="2"/>
  <c r="I263" i="2"/>
  <c r="O263" i="2" s="1"/>
  <c r="I264" i="2"/>
  <c r="O264" i="2" s="1"/>
  <c r="I265" i="2"/>
  <c r="O265" i="2" s="1"/>
  <c r="I266" i="2"/>
  <c r="I267" i="2"/>
  <c r="O267" i="2" s="1"/>
  <c r="I268" i="2"/>
  <c r="O268" i="2" s="1"/>
  <c r="I269" i="2"/>
  <c r="O269" i="2" s="1"/>
  <c r="I270" i="2"/>
  <c r="I271" i="2"/>
  <c r="O271" i="2" s="1"/>
  <c r="I272" i="2"/>
  <c r="O272" i="2" s="1"/>
  <c r="I273" i="2"/>
  <c r="O273" i="2" s="1"/>
  <c r="I274" i="2"/>
  <c r="I275" i="2"/>
  <c r="O275" i="2" s="1"/>
  <c r="I276" i="2"/>
  <c r="O276" i="2" s="1"/>
  <c r="I277" i="2"/>
  <c r="O277" i="2" s="1"/>
  <c r="I278" i="2"/>
  <c r="I279" i="2"/>
  <c r="O279" i="2" s="1"/>
  <c r="I280" i="2"/>
  <c r="O280" i="2" s="1"/>
  <c r="I281" i="2"/>
  <c r="O281" i="2" s="1"/>
  <c r="I282" i="2"/>
  <c r="I283" i="2"/>
  <c r="O283" i="2" s="1"/>
  <c r="I284" i="2"/>
  <c r="O284" i="2" s="1"/>
  <c r="I285" i="2"/>
  <c r="O285" i="2" s="1"/>
  <c r="I286" i="2"/>
  <c r="I287" i="2"/>
  <c r="O287" i="2" s="1"/>
  <c r="I288" i="2"/>
  <c r="O288" i="2" s="1"/>
  <c r="I289" i="2"/>
  <c r="O289" i="2" s="1"/>
  <c r="I290" i="2"/>
  <c r="I291" i="2"/>
  <c r="I292" i="2"/>
  <c r="O292" i="2" s="1"/>
  <c r="I293" i="2"/>
  <c r="O293" i="2" s="1"/>
  <c r="I294" i="2"/>
  <c r="I295" i="2"/>
  <c r="O295" i="2" s="1"/>
  <c r="I296" i="2"/>
  <c r="I297" i="2"/>
  <c r="O297" i="2" s="1"/>
  <c r="I298" i="2"/>
  <c r="O298" i="2" s="1"/>
  <c r="I299" i="2"/>
  <c r="I300" i="2"/>
  <c r="O300" i="2" s="1"/>
  <c r="I301" i="2"/>
  <c r="I302" i="2"/>
  <c r="O302" i="2" s="1"/>
  <c r="I303" i="2"/>
  <c r="O303" i="2" s="1"/>
  <c r="I304" i="2"/>
  <c r="O304" i="2" s="1"/>
  <c r="I305" i="2"/>
  <c r="O305" i="2" s="1"/>
  <c r="I306" i="2"/>
  <c r="O306" i="2" s="1"/>
  <c r="I307" i="2"/>
  <c r="I308" i="2"/>
  <c r="I309" i="2"/>
  <c r="O309" i="2" s="1"/>
  <c r="I310" i="2"/>
  <c r="O310" i="2" s="1"/>
  <c r="I311" i="2"/>
  <c r="O311" i="2" s="1"/>
  <c r="I312" i="2"/>
  <c r="I313" i="2"/>
  <c r="O313" i="2" s="1"/>
  <c r="I314" i="2"/>
  <c r="O314" i="2" s="1"/>
  <c r="I315" i="2"/>
  <c r="I316" i="2"/>
  <c r="O316" i="2" s="1"/>
  <c r="I317" i="2"/>
  <c r="I318" i="2"/>
  <c r="O318" i="2" s="1"/>
  <c r="I319" i="2"/>
  <c r="I320" i="2"/>
  <c r="O320" i="2" s="1"/>
  <c r="I321" i="2"/>
  <c r="I322" i="2"/>
  <c r="O322" i="2" s="1"/>
  <c r="I323" i="2"/>
  <c r="I324" i="2"/>
  <c r="O324" i="2" s="1"/>
  <c r="I325" i="2"/>
  <c r="I326" i="2"/>
  <c r="O326" i="2" s="1"/>
  <c r="I327" i="2"/>
  <c r="I328" i="2"/>
  <c r="O328" i="2" s="1"/>
  <c r="I329" i="2"/>
  <c r="I330" i="2"/>
  <c r="O330" i="2" s="1"/>
  <c r="I331" i="2"/>
  <c r="I332" i="2"/>
  <c r="O332" i="2" s="1"/>
  <c r="I333" i="2"/>
  <c r="I334" i="2"/>
  <c r="O334" i="2" s="1"/>
  <c r="I335" i="2"/>
  <c r="I336" i="2"/>
  <c r="O336" i="2" s="1"/>
  <c r="I337" i="2"/>
  <c r="I338" i="2"/>
  <c r="O338" i="2" s="1"/>
  <c r="I339" i="2"/>
  <c r="I340" i="2"/>
  <c r="O340" i="2" s="1"/>
  <c r="I341" i="2"/>
  <c r="I342" i="2"/>
  <c r="O342" i="2" s="1"/>
  <c r="I343" i="2"/>
  <c r="I344" i="2"/>
  <c r="O344" i="2" s="1"/>
  <c r="I345" i="2"/>
  <c r="I346" i="2"/>
  <c r="O346" i="2" s="1"/>
  <c r="I347" i="2"/>
  <c r="I348" i="2"/>
  <c r="O348" i="2" s="1"/>
  <c r="I349" i="2"/>
  <c r="I350" i="2"/>
  <c r="O350" i="2" s="1"/>
  <c r="I351" i="2"/>
  <c r="I352" i="2"/>
  <c r="O352" i="2" s="1"/>
  <c r="I353" i="2"/>
  <c r="I354" i="2"/>
  <c r="O354" i="2" s="1"/>
  <c r="I355" i="2"/>
  <c r="I356" i="2"/>
  <c r="O356" i="2" s="1"/>
  <c r="I357" i="2"/>
  <c r="I358" i="2"/>
  <c r="O358" i="2" s="1"/>
  <c r="I359" i="2"/>
  <c r="I360" i="2"/>
  <c r="O360" i="2" s="1"/>
  <c r="I361" i="2"/>
  <c r="I362" i="2"/>
  <c r="O362" i="2" s="1"/>
  <c r="I363" i="2"/>
  <c r="I364" i="2"/>
  <c r="O364" i="2" s="1"/>
  <c r="I365" i="2"/>
  <c r="I366" i="2"/>
  <c r="O366" i="2" s="1"/>
  <c r="I367" i="2"/>
  <c r="I368" i="2"/>
  <c r="O368" i="2" s="1"/>
  <c r="I369" i="2"/>
  <c r="I370" i="2"/>
  <c r="O370" i="2" s="1"/>
  <c r="I371" i="2"/>
  <c r="I372" i="2"/>
  <c r="O372" i="2" s="1"/>
  <c r="I373" i="2"/>
  <c r="I374" i="2"/>
  <c r="O374" i="2" s="1"/>
  <c r="I375" i="2"/>
  <c r="I376" i="2"/>
  <c r="O376" i="2" s="1"/>
  <c r="I377" i="2"/>
  <c r="I378" i="2"/>
  <c r="O378" i="2" s="1"/>
  <c r="I379" i="2"/>
  <c r="I380" i="2"/>
  <c r="O380" i="2" s="1"/>
  <c r="I381" i="2"/>
  <c r="I382" i="2"/>
  <c r="O382" i="2" s="1"/>
  <c r="I383" i="2"/>
  <c r="I384" i="2"/>
  <c r="O384" i="2" s="1"/>
  <c r="I385" i="2"/>
  <c r="I386" i="2"/>
  <c r="O386" i="2" s="1"/>
  <c r="I387" i="2"/>
  <c r="I388" i="2"/>
  <c r="O388" i="2" s="1"/>
  <c r="I389" i="2"/>
  <c r="I390" i="2"/>
  <c r="O390" i="2" s="1"/>
  <c r="I391" i="2"/>
  <c r="I392" i="2"/>
  <c r="O392" i="2" s="1"/>
  <c r="I393" i="2"/>
  <c r="I394" i="2"/>
  <c r="O394" i="2" s="1"/>
  <c r="I395" i="2"/>
  <c r="I396" i="2"/>
  <c r="O396" i="2" s="1"/>
  <c r="I397" i="2"/>
  <c r="I398" i="2"/>
  <c r="O398" i="2" s="1"/>
  <c r="I399" i="2"/>
  <c r="I400" i="2"/>
  <c r="O400" i="2" s="1"/>
  <c r="I401" i="2"/>
  <c r="I402" i="2"/>
  <c r="O402" i="2" s="1"/>
  <c r="I403" i="2"/>
  <c r="I404" i="2"/>
  <c r="O404" i="2" s="1"/>
  <c r="I405" i="2"/>
  <c r="I406" i="2"/>
  <c r="O406" i="2" s="1"/>
  <c r="I407" i="2"/>
  <c r="I408" i="2"/>
  <c r="O408" i="2" s="1"/>
  <c r="I409" i="2"/>
  <c r="I410" i="2"/>
  <c r="O410" i="2" s="1"/>
  <c r="I411" i="2"/>
  <c r="I412" i="2"/>
  <c r="O412" i="2" s="1"/>
  <c r="I413" i="2"/>
  <c r="I414" i="2"/>
  <c r="O414" i="2" s="1"/>
  <c r="I415" i="2"/>
  <c r="I416" i="2"/>
  <c r="O416" i="2" s="1"/>
  <c r="I417" i="2"/>
  <c r="I418" i="2"/>
  <c r="O418" i="2" s="1"/>
  <c r="I419" i="2"/>
  <c r="I420" i="2"/>
  <c r="O420" i="2" s="1"/>
  <c r="I421" i="2"/>
  <c r="I422" i="2"/>
  <c r="O422" i="2" s="1"/>
  <c r="I423" i="2"/>
  <c r="I424" i="2"/>
  <c r="O424" i="2" s="1"/>
  <c r="I425" i="2"/>
  <c r="I426" i="2"/>
  <c r="O426" i="2" s="1"/>
  <c r="I427" i="2"/>
  <c r="O427" i="2" s="1"/>
  <c r="I428" i="2"/>
  <c r="O428" i="2" s="1"/>
  <c r="I429" i="2"/>
  <c r="O429" i="2" s="1"/>
  <c r="I430" i="2"/>
  <c r="O430" i="2" s="1"/>
  <c r="I431" i="2"/>
  <c r="O431" i="2" s="1"/>
  <c r="I432" i="2"/>
  <c r="O432" i="2" s="1"/>
  <c r="I433" i="2"/>
  <c r="O433" i="2" s="1"/>
  <c r="I434" i="2"/>
  <c r="O434" i="2" s="1"/>
  <c r="I435" i="2"/>
  <c r="O435" i="2" s="1"/>
  <c r="I436" i="2"/>
  <c r="O436" i="2" s="1"/>
  <c r="I437" i="2"/>
  <c r="O437" i="2" s="1"/>
  <c r="I438" i="2"/>
  <c r="O438" i="2" s="1"/>
  <c r="I439" i="2"/>
  <c r="O439" i="2" s="1"/>
  <c r="I440" i="2"/>
  <c r="O440" i="2" s="1"/>
  <c r="I441" i="2"/>
  <c r="O441" i="2" s="1"/>
  <c r="I442" i="2"/>
  <c r="O442" i="2" s="1"/>
  <c r="I443" i="2"/>
  <c r="O443" i="2" s="1"/>
  <c r="I444" i="2"/>
  <c r="O444" i="2" s="1"/>
  <c r="I445" i="2"/>
  <c r="O445" i="2" s="1"/>
  <c r="I446" i="2"/>
  <c r="O446" i="2" s="1"/>
  <c r="I447" i="2"/>
  <c r="O447" i="2" s="1"/>
  <c r="I448" i="2"/>
  <c r="O448" i="2" s="1"/>
  <c r="I449" i="2"/>
  <c r="O449" i="2" s="1"/>
  <c r="I450" i="2"/>
  <c r="O450" i="2" s="1"/>
  <c r="I451" i="2"/>
  <c r="O451" i="2" s="1"/>
  <c r="I452" i="2"/>
  <c r="O452" i="2" s="1"/>
  <c r="I453" i="2"/>
  <c r="O453" i="2" s="1"/>
  <c r="I454" i="2"/>
  <c r="O454" i="2" s="1"/>
  <c r="I455" i="2"/>
  <c r="O455" i="2" s="1"/>
  <c r="I456" i="2"/>
  <c r="I457" i="2"/>
  <c r="I458" i="2"/>
  <c r="O458" i="2" s="1"/>
  <c r="I459" i="2"/>
  <c r="O459" i="2" s="1"/>
  <c r="I460" i="2"/>
  <c r="I461" i="2"/>
  <c r="I462" i="2"/>
  <c r="O462" i="2" s="1"/>
  <c r="I463" i="2"/>
  <c r="O463" i="2" s="1"/>
  <c r="I464" i="2"/>
  <c r="I465" i="2"/>
  <c r="I466" i="2"/>
  <c r="O466" i="2" s="1"/>
  <c r="I467" i="2"/>
  <c r="O467" i="2" s="1"/>
  <c r="I468" i="2"/>
  <c r="I469" i="2"/>
  <c r="I470" i="2"/>
  <c r="O470" i="2" s="1"/>
  <c r="I471" i="2"/>
  <c r="O471" i="2" s="1"/>
  <c r="I472" i="2"/>
  <c r="I473" i="2"/>
  <c r="I474" i="2"/>
  <c r="O474" i="2" s="1"/>
  <c r="I475" i="2"/>
  <c r="O475" i="2" s="1"/>
  <c r="I476" i="2"/>
  <c r="I477" i="2"/>
  <c r="I478" i="2"/>
  <c r="O478" i="2" s="1"/>
  <c r="I479" i="2"/>
  <c r="O479" i="2" s="1"/>
  <c r="I480" i="2"/>
  <c r="I481" i="2"/>
  <c r="I482" i="2"/>
  <c r="O482" i="2" s="1"/>
  <c r="I483" i="2"/>
  <c r="O483" i="2" s="1"/>
  <c r="I484" i="2"/>
  <c r="I485" i="2"/>
  <c r="I486" i="2"/>
  <c r="O486" i="2" s="1"/>
  <c r="I487" i="2"/>
  <c r="O487" i="2" s="1"/>
  <c r="I488" i="2"/>
  <c r="I489" i="2"/>
  <c r="I490" i="2"/>
  <c r="O490" i="2" s="1"/>
  <c r="I491" i="2"/>
  <c r="O491" i="2" s="1"/>
  <c r="I492" i="2"/>
  <c r="I493" i="2"/>
  <c r="I494" i="2"/>
  <c r="O494" i="2" s="1"/>
  <c r="I495" i="2"/>
  <c r="O495" i="2" s="1"/>
  <c r="I496" i="2"/>
  <c r="I497" i="2"/>
  <c r="I498" i="2"/>
  <c r="O498" i="2" s="1"/>
  <c r="I499" i="2"/>
  <c r="O499" i="2" s="1"/>
  <c r="I500" i="2"/>
  <c r="I501" i="2"/>
  <c r="I502" i="2"/>
  <c r="O502" i="2" s="1"/>
  <c r="I503" i="2"/>
  <c r="O503" i="2" s="1"/>
  <c r="I504" i="2"/>
  <c r="I505" i="2"/>
  <c r="I506" i="2"/>
  <c r="O506" i="2" s="1"/>
  <c r="I507" i="2"/>
  <c r="O507" i="2" s="1"/>
  <c r="I508" i="2"/>
  <c r="I509" i="2"/>
  <c r="I510" i="2"/>
  <c r="O510" i="2" s="1"/>
  <c r="I511" i="2"/>
  <c r="O511" i="2" s="1"/>
  <c r="I512" i="2"/>
  <c r="I513" i="2"/>
  <c r="I514" i="2"/>
  <c r="O514" i="2" s="1"/>
  <c r="I515" i="2"/>
  <c r="O515" i="2" s="1"/>
  <c r="I516" i="2"/>
  <c r="I517" i="2"/>
  <c r="I518" i="2"/>
  <c r="O518" i="2" s="1"/>
  <c r="I519" i="2"/>
  <c r="O519" i="2" s="1"/>
  <c r="I520" i="2"/>
  <c r="I521" i="2"/>
  <c r="I522" i="2"/>
  <c r="O522" i="2" s="1"/>
  <c r="I523" i="2"/>
  <c r="O523" i="2" s="1"/>
  <c r="I524" i="2"/>
  <c r="I525" i="2"/>
  <c r="I526" i="2"/>
  <c r="O526" i="2" s="1"/>
  <c r="I527" i="2"/>
  <c r="O527" i="2" s="1"/>
  <c r="I528" i="2"/>
  <c r="I529" i="2"/>
  <c r="I530" i="2"/>
  <c r="O530" i="2" s="1"/>
  <c r="I531" i="2"/>
  <c r="O531" i="2" s="1"/>
  <c r="I532" i="2"/>
  <c r="I533" i="2"/>
  <c r="I534" i="2"/>
  <c r="O534" i="2" s="1"/>
  <c r="I535" i="2"/>
  <c r="O535" i="2" s="1"/>
  <c r="I536" i="2"/>
  <c r="I537" i="2"/>
  <c r="I538" i="2"/>
  <c r="O538" i="2" s="1"/>
  <c r="I539" i="2"/>
  <c r="O539" i="2" s="1"/>
  <c r="I540" i="2"/>
  <c r="I541" i="2"/>
  <c r="I542" i="2"/>
  <c r="O542" i="2" s="1"/>
  <c r="I543" i="2"/>
  <c r="O543" i="2" s="1"/>
  <c r="I544" i="2"/>
  <c r="I545" i="2"/>
  <c r="I546" i="2"/>
  <c r="O546" i="2" s="1"/>
  <c r="I547" i="2"/>
  <c r="O547" i="2" s="1"/>
  <c r="I548" i="2"/>
  <c r="I549" i="2"/>
  <c r="I550" i="2"/>
  <c r="O550" i="2" s="1"/>
  <c r="I551" i="2"/>
  <c r="O551" i="2" s="1"/>
  <c r="I552" i="2"/>
  <c r="I553" i="2"/>
  <c r="I554" i="2"/>
  <c r="O554" i="2" s="1"/>
  <c r="I555" i="2"/>
  <c r="O555" i="2" s="1"/>
  <c r="I556" i="2"/>
  <c r="I557" i="2"/>
  <c r="I558" i="2"/>
  <c r="O558" i="2" s="1"/>
  <c r="I559" i="2"/>
  <c r="O559" i="2" s="1"/>
  <c r="I560" i="2"/>
  <c r="I561" i="2"/>
  <c r="I562" i="2"/>
  <c r="O562" i="2" s="1"/>
  <c r="I563" i="2"/>
  <c r="O563" i="2" s="1"/>
  <c r="I564" i="2"/>
  <c r="I565" i="2"/>
  <c r="I566" i="2"/>
  <c r="O566" i="2" s="1"/>
  <c r="I567" i="2"/>
  <c r="O567" i="2" s="1"/>
  <c r="I568" i="2"/>
  <c r="I569" i="2"/>
  <c r="I570" i="2"/>
  <c r="O570" i="2" s="1"/>
  <c r="I571" i="2"/>
  <c r="O571" i="2" s="1"/>
  <c r="I572" i="2"/>
  <c r="I573" i="2"/>
  <c r="I574" i="2"/>
  <c r="O574" i="2" s="1"/>
  <c r="I575" i="2"/>
  <c r="O575" i="2" s="1"/>
  <c r="I576" i="2"/>
  <c r="I577" i="2"/>
  <c r="I578" i="2"/>
  <c r="O578" i="2" s="1"/>
  <c r="I579" i="2"/>
  <c r="O579" i="2" s="1"/>
  <c r="I580" i="2"/>
  <c r="I581" i="2"/>
  <c r="I582" i="2"/>
  <c r="O582" i="2" s="1"/>
  <c r="I583" i="2"/>
  <c r="O583" i="2" s="1"/>
  <c r="I584" i="2"/>
  <c r="I585" i="2"/>
  <c r="I586" i="2"/>
  <c r="O586" i="2" s="1"/>
  <c r="I587" i="2"/>
  <c r="O587" i="2" s="1"/>
  <c r="I588" i="2"/>
  <c r="I589" i="2"/>
  <c r="I590" i="2"/>
  <c r="O590" i="2" s="1"/>
  <c r="I591" i="2"/>
  <c r="O591" i="2" s="1"/>
  <c r="I592" i="2"/>
  <c r="I593" i="2"/>
  <c r="I594" i="2"/>
  <c r="O594" i="2" s="1"/>
  <c r="I595" i="2"/>
  <c r="O595" i="2" s="1"/>
  <c r="I596" i="2"/>
  <c r="I597" i="2"/>
  <c r="I598" i="2"/>
  <c r="O598" i="2" s="1"/>
  <c r="I599" i="2"/>
  <c r="O599" i="2" s="1"/>
  <c r="I600" i="2"/>
  <c r="I601" i="2"/>
  <c r="I602" i="2"/>
  <c r="O602" i="2" s="1"/>
  <c r="I603" i="2"/>
  <c r="O603" i="2" s="1"/>
  <c r="I604" i="2"/>
  <c r="I605" i="2"/>
  <c r="I606" i="2"/>
  <c r="O606" i="2" s="1"/>
  <c r="I607" i="2"/>
  <c r="O607" i="2" s="1"/>
  <c r="I608" i="2"/>
  <c r="I609" i="2"/>
  <c r="I610" i="2"/>
  <c r="O610" i="2" s="1"/>
  <c r="I611" i="2"/>
  <c r="O611" i="2" s="1"/>
  <c r="I612" i="2"/>
  <c r="I613" i="2"/>
  <c r="I614" i="2"/>
  <c r="O614" i="2" s="1"/>
  <c r="I615" i="2"/>
  <c r="O615" i="2" s="1"/>
  <c r="I616" i="2"/>
  <c r="I617" i="2"/>
  <c r="I618" i="2"/>
  <c r="O618" i="2" s="1"/>
  <c r="I619" i="2"/>
  <c r="O619" i="2" s="1"/>
  <c r="I620" i="2"/>
  <c r="I621" i="2"/>
  <c r="I622" i="2"/>
  <c r="O622" i="2" s="1"/>
  <c r="I623" i="2"/>
  <c r="O623" i="2" s="1"/>
  <c r="I624" i="2"/>
  <c r="I625" i="2"/>
  <c r="I626" i="2"/>
  <c r="O626" i="2" s="1"/>
  <c r="I627" i="2"/>
  <c r="O627" i="2" s="1"/>
  <c r="I628" i="2"/>
  <c r="I629" i="2"/>
  <c r="I630" i="2"/>
  <c r="O630" i="2" s="1"/>
  <c r="I631" i="2"/>
  <c r="O631" i="2" s="1"/>
  <c r="I632" i="2"/>
  <c r="I633" i="2"/>
  <c r="I634" i="2"/>
  <c r="O634" i="2" s="1"/>
  <c r="I635" i="2"/>
  <c r="O635" i="2" s="1"/>
  <c r="I636" i="2"/>
  <c r="I637" i="2"/>
  <c r="I638" i="2"/>
  <c r="O638" i="2" s="1"/>
  <c r="I639" i="2"/>
  <c r="O639" i="2" s="1"/>
  <c r="I640" i="2"/>
  <c r="I641" i="2"/>
  <c r="I642" i="2"/>
  <c r="O642" i="2" s="1"/>
  <c r="I643" i="2"/>
  <c r="O643" i="2" s="1"/>
  <c r="I644" i="2"/>
  <c r="I645" i="2"/>
  <c r="I646" i="2"/>
  <c r="O646" i="2" s="1"/>
  <c r="I647" i="2"/>
  <c r="O647" i="2" s="1"/>
  <c r="I648" i="2"/>
  <c r="I649" i="2"/>
  <c r="I650" i="2"/>
  <c r="O650" i="2" s="1"/>
  <c r="I651" i="2"/>
  <c r="O651" i="2" s="1"/>
  <c r="I652" i="2"/>
  <c r="I653" i="2"/>
  <c r="I654" i="2"/>
  <c r="O654" i="2" s="1"/>
  <c r="I655" i="2"/>
  <c r="O655" i="2" s="1"/>
  <c r="I656" i="2"/>
  <c r="I657" i="2"/>
  <c r="I658" i="2"/>
  <c r="O658" i="2" s="1"/>
  <c r="I659" i="2"/>
  <c r="O659" i="2" s="1"/>
  <c r="I660" i="2"/>
  <c r="I661" i="2"/>
  <c r="I662" i="2"/>
  <c r="O662" i="2" s="1"/>
  <c r="I663" i="2"/>
  <c r="O663" i="2" s="1"/>
  <c r="I664" i="2"/>
  <c r="I665" i="2"/>
  <c r="I666" i="2"/>
  <c r="O666" i="2" s="1"/>
  <c r="I667" i="2"/>
  <c r="O667" i="2" s="1"/>
  <c r="I668" i="2"/>
  <c r="I669" i="2"/>
  <c r="I670" i="2"/>
  <c r="O670" i="2" s="1"/>
  <c r="I671" i="2"/>
  <c r="O671" i="2" s="1"/>
  <c r="I672" i="2"/>
  <c r="I673" i="2"/>
  <c r="I674" i="2"/>
  <c r="O674" i="2" s="1"/>
  <c r="I675" i="2"/>
  <c r="O675" i="2" s="1"/>
  <c r="I676" i="2"/>
  <c r="I677" i="2"/>
  <c r="I678" i="2"/>
  <c r="O678" i="2" s="1"/>
  <c r="I679" i="2"/>
  <c r="O679" i="2" s="1"/>
  <c r="I680" i="2"/>
  <c r="I681" i="2"/>
  <c r="I682" i="2"/>
  <c r="O682" i="2" s="1"/>
  <c r="I683" i="2"/>
  <c r="O683" i="2" s="1"/>
  <c r="I684" i="2"/>
  <c r="I685" i="2"/>
  <c r="I686" i="2"/>
  <c r="I687" i="2"/>
  <c r="O687" i="2" s="1"/>
  <c r="I688" i="2"/>
  <c r="I689" i="2"/>
  <c r="I690" i="2"/>
  <c r="I691" i="2"/>
  <c r="O691" i="2" s="1"/>
  <c r="I692" i="2"/>
  <c r="I693" i="2"/>
  <c r="I694" i="2"/>
  <c r="I695" i="2"/>
  <c r="O695" i="2" s="1"/>
  <c r="I696" i="2"/>
  <c r="I697" i="2"/>
  <c r="I698" i="2"/>
  <c r="I699" i="2"/>
  <c r="O699" i="2" s="1"/>
  <c r="I700" i="2"/>
  <c r="I701" i="2"/>
  <c r="I702" i="2"/>
  <c r="I703" i="2"/>
  <c r="O703" i="2" s="1"/>
  <c r="I704" i="2"/>
  <c r="I705" i="2"/>
  <c r="I706" i="2"/>
  <c r="I707" i="2"/>
  <c r="O707" i="2" s="1"/>
  <c r="I708" i="2"/>
  <c r="I709" i="2"/>
  <c r="I710" i="2"/>
  <c r="I711" i="2"/>
  <c r="O711" i="2" s="1"/>
  <c r="I712" i="2"/>
  <c r="I713" i="2"/>
  <c r="I714" i="2"/>
  <c r="I715" i="2"/>
  <c r="O715" i="2" s="1"/>
  <c r="I716" i="2"/>
  <c r="I717" i="2"/>
  <c r="I718" i="2"/>
  <c r="I719" i="2"/>
  <c r="O719" i="2" s="1"/>
  <c r="I720" i="2"/>
  <c r="I721" i="2"/>
  <c r="I722" i="2"/>
  <c r="I723" i="2"/>
  <c r="O723" i="2" s="1"/>
  <c r="I724" i="2"/>
  <c r="I725" i="2"/>
  <c r="I726" i="2"/>
  <c r="I727" i="2"/>
  <c r="O727" i="2" s="1"/>
  <c r="I728" i="2"/>
  <c r="I729" i="2"/>
  <c r="I730" i="2"/>
  <c r="I731" i="2"/>
  <c r="O731" i="2" s="1"/>
  <c r="I732" i="2"/>
  <c r="I733" i="2"/>
  <c r="I734" i="2"/>
  <c r="I735" i="2"/>
  <c r="O735" i="2" s="1"/>
  <c r="I736" i="2"/>
  <c r="I737" i="2"/>
  <c r="I738" i="2"/>
  <c r="I739" i="2"/>
  <c r="O739" i="2" s="1"/>
  <c r="I740" i="2"/>
  <c r="I741" i="2"/>
  <c r="I742" i="2"/>
  <c r="I743" i="2"/>
  <c r="O743" i="2" s="1"/>
  <c r="I744" i="2"/>
  <c r="I745" i="2"/>
  <c r="I746" i="2"/>
  <c r="I747" i="2"/>
  <c r="O747" i="2" s="1"/>
  <c r="I748" i="2"/>
  <c r="I749" i="2"/>
  <c r="I750" i="2"/>
  <c r="I751" i="2"/>
  <c r="O751" i="2" s="1"/>
  <c r="I752" i="2"/>
  <c r="I753" i="2"/>
  <c r="O753" i="2" s="1"/>
  <c r="I754" i="2"/>
  <c r="I755" i="2"/>
  <c r="O755" i="2" s="1"/>
  <c r="I756" i="2"/>
  <c r="I757" i="2"/>
  <c r="O757" i="2" s="1"/>
  <c r="I758" i="2"/>
  <c r="I759" i="2"/>
  <c r="O759" i="2" s="1"/>
  <c r="I760" i="2"/>
  <c r="I761" i="2"/>
  <c r="O761" i="2" s="1"/>
  <c r="I762" i="2"/>
  <c r="O762" i="2" s="1"/>
  <c r="I763" i="2"/>
  <c r="O763" i="2" s="1"/>
  <c r="I764" i="2"/>
  <c r="I765" i="2"/>
  <c r="O765" i="2" s="1"/>
  <c r="I766" i="2"/>
  <c r="O766" i="2" s="1"/>
  <c r="I767" i="2"/>
  <c r="O767" i="2" s="1"/>
  <c r="I768" i="2"/>
  <c r="I769" i="2"/>
  <c r="O769" i="2" s="1"/>
  <c r="I770" i="2"/>
  <c r="O770" i="2" s="1"/>
  <c r="I771" i="2"/>
  <c r="O771" i="2" s="1"/>
  <c r="I772" i="2"/>
  <c r="I773" i="2"/>
  <c r="O773" i="2" s="1"/>
  <c r="I774" i="2"/>
  <c r="O774" i="2" s="1"/>
  <c r="I775" i="2"/>
  <c r="O775" i="2" s="1"/>
  <c r="I776" i="2"/>
  <c r="I777" i="2"/>
  <c r="O777" i="2" s="1"/>
  <c r="I778" i="2"/>
  <c r="O778" i="2" s="1"/>
  <c r="I779" i="2"/>
  <c r="O779" i="2" s="1"/>
  <c r="I780" i="2"/>
  <c r="I781" i="2"/>
  <c r="O781" i="2" s="1"/>
  <c r="I782" i="2"/>
  <c r="O782" i="2" s="1"/>
  <c r="I783" i="2"/>
  <c r="O783" i="2" s="1"/>
  <c r="I784" i="2"/>
  <c r="I785" i="2"/>
  <c r="O785" i="2" s="1"/>
  <c r="I786" i="2"/>
  <c r="O786" i="2" s="1"/>
  <c r="I787" i="2"/>
  <c r="O787" i="2" s="1"/>
  <c r="I788" i="2"/>
  <c r="I789" i="2"/>
  <c r="O789" i="2" s="1"/>
  <c r="I790" i="2"/>
  <c r="O790" i="2" s="1"/>
  <c r="I791" i="2"/>
  <c r="O791" i="2" s="1"/>
  <c r="I792" i="2"/>
  <c r="I793" i="2"/>
  <c r="O793" i="2" s="1"/>
  <c r="I794" i="2"/>
  <c r="O794" i="2" s="1"/>
  <c r="I795" i="2"/>
  <c r="O795" i="2" s="1"/>
  <c r="I796" i="2"/>
  <c r="I797" i="2"/>
  <c r="O797" i="2" s="1"/>
  <c r="I798" i="2"/>
  <c r="O798" i="2" s="1"/>
  <c r="I799" i="2"/>
  <c r="O799" i="2" s="1"/>
  <c r="I800" i="2"/>
  <c r="O800" i="2" s="1"/>
  <c r="I801" i="2"/>
  <c r="O801" i="2" s="1"/>
  <c r="I802" i="2"/>
  <c r="O802" i="2" s="1"/>
  <c r="I803" i="2"/>
  <c r="O803" i="2" s="1"/>
  <c r="I804" i="2"/>
  <c r="O804" i="2" s="1"/>
  <c r="I805" i="2"/>
  <c r="O805" i="2" s="1"/>
  <c r="I806" i="2"/>
  <c r="O806" i="2" s="1"/>
  <c r="I807" i="2"/>
  <c r="O807" i="2" s="1"/>
  <c r="I808" i="2"/>
  <c r="O808" i="2" s="1"/>
  <c r="I809" i="2"/>
  <c r="O809" i="2" s="1"/>
  <c r="I810" i="2"/>
  <c r="O810" i="2" s="1"/>
  <c r="I811" i="2"/>
  <c r="O811" i="2" s="1"/>
  <c r="I812" i="2"/>
  <c r="O812" i="2" s="1"/>
  <c r="I813" i="2"/>
  <c r="O813" i="2" s="1"/>
  <c r="I814" i="2"/>
  <c r="O814" i="2" s="1"/>
  <c r="I815" i="2"/>
  <c r="O815" i="2" s="1"/>
  <c r="I816" i="2"/>
  <c r="O816" i="2" s="1"/>
  <c r="I817" i="2"/>
  <c r="O817" i="2" s="1"/>
  <c r="I818" i="2"/>
  <c r="O818" i="2" s="1"/>
  <c r="I819" i="2"/>
  <c r="O819" i="2" s="1"/>
  <c r="I820" i="2"/>
  <c r="O820" i="2" s="1"/>
  <c r="I821" i="2"/>
  <c r="O821" i="2" s="1"/>
  <c r="I822" i="2"/>
  <c r="O822" i="2" s="1"/>
  <c r="I823" i="2"/>
  <c r="O823" i="2" s="1"/>
  <c r="I824" i="2"/>
  <c r="O824" i="2" s="1"/>
  <c r="I825" i="2"/>
  <c r="O825" i="2" s="1"/>
  <c r="I826" i="2"/>
  <c r="O826" i="2" s="1"/>
  <c r="I827" i="2"/>
  <c r="O827" i="2" s="1"/>
  <c r="I828" i="2"/>
  <c r="O828" i="2" s="1"/>
  <c r="I829" i="2"/>
  <c r="O829" i="2" s="1"/>
  <c r="I830" i="2"/>
  <c r="O830" i="2" s="1"/>
  <c r="I831" i="2"/>
  <c r="O831" i="2" s="1"/>
  <c r="I832" i="2"/>
  <c r="O832" i="2" s="1"/>
  <c r="I833" i="2"/>
  <c r="O833" i="2" s="1"/>
  <c r="I834" i="2"/>
  <c r="O834" i="2" s="1"/>
  <c r="I835" i="2"/>
  <c r="O835" i="2" s="1"/>
  <c r="I836" i="2"/>
  <c r="O836" i="2" s="1"/>
  <c r="I837" i="2"/>
  <c r="O837" i="2" s="1"/>
  <c r="I838" i="2"/>
  <c r="O838" i="2" s="1"/>
  <c r="I839" i="2"/>
  <c r="O839" i="2" s="1"/>
  <c r="I840" i="2"/>
  <c r="O840" i="2" s="1"/>
  <c r="I841" i="2"/>
  <c r="O841" i="2" s="1"/>
  <c r="I842" i="2"/>
  <c r="O842" i="2" s="1"/>
  <c r="I843" i="2"/>
  <c r="O843" i="2" s="1"/>
  <c r="I844" i="2"/>
  <c r="O844" i="2" s="1"/>
  <c r="I845" i="2"/>
  <c r="O845" i="2" s="1"/>
  <c r="I846" i="2"/>
  <c r="O846" i="2" s="1"/>
  <c r="I847" i="2"/>
  <c r="O847" i="2" s="1"/>
  <c r="I848" i="2"/>
  <c r="O848" i="2" s="1"/>
  <c r="I849" i="2"/>
  <c r="O849" i="2" s="1"/>
  <c r="I850" i="2"/>
  <c r="O850" i="2" s="1"/>
  <c r="I851" i="2"/>
  <c r="O851" i="2" s="1"/>
  <c r="I852" i="2"/>
  <c r="O852" i="2" s="1"/>
  <c r="I853" i="2"/>
  <c r="O853" i="2" s="1"/>
  <c r="I854" i="2"/>
  <c r="O854" i="2" s="1"/>
  <c r="I855" i="2"/>
  <c r="O855" i="2" s="1"/>
  <c r="I856" i="2"/>
  <c r="O856" i="2" s="1"/>
  <c r="I857" i="2"/>
  <c r="O857" i="2" s="1"/>
  <c r="I858" i="2"/>
  <c r="O858" i="2" s="1"/>
  <c r="I859" i="2"/>
  <c r="O859" i="2" s="1"/>
  <c r="I860" i="2"/>
  <c r="O860" i="2" s="1"/>
  <c r="I861" i="2"/>
  <c r="O861" i="2" s="1"/>
  <c r="I862" i="2"/>
  <c r="O862" i="2" s="1"/>
  <c r="I863" i="2"/>
  <c r="O863" i="2" s="1"/>
  <c r="I864" i="2"/>
  <c r="O864" i="2" s="1"/>
  <c r="I865" i="2"/>
  <c r="O865" i="2" s="1"/>
  <c r="I866" i="2"/>
  <c r="O866" i="2" s="1"/>
  <c r="I867" i="2"/>
  <c r="O867" i="2" s="1"/>
  <c r="I868" i="2"/>
  <c r="O868" i="2" s="1"/>
  <c r="I869" i="2"/>
  <c r="O869" i="2" s="1"/>
  <c r="I870" i="2"/>
  <c r="O870" i="2" s="1"/>
  <c r="I871" i="2"/>
  <c r="O871" i="2" s="1"/>
  <c r="I872" i="2"/>
  <c r="O872" i="2" s="1"/>
  <c r="I873" i="2"/>
  <c r="O873" i="2" s="1"/>
  <c r="I874" i="2"/>
  <c r="O874" i="2" s="1"/>
  <c r="I875" i="2"/>
  <c r="O875" i="2" s="1"/>
  <c r="I876" i="2"/>
  <c r="O876" i="2" s="1"/>
  <c r="I877" i="2"/>
  <c r="O877" i="2" s="1"/>
  <c r="I878" i="2"/>
  <c r="O878" i="2" s="1"/>
  <c r="I879" i="2"/>
  <c r="O879" i="2" s="1"/>
  <c r="I880" i="2"/>
  <c r="O880" i="2" s="1"/>
  <c r="I881" i="2"/>
  <c r="O881" i="2" s="1"/>
  <c r="I882" i="2"/>
  <c r="O882" i="2" s="1"/>
  <c r="I883" i="2"/>
  <c r="O883" i="2" s="1"/>
  <c r="I884" i="2"/>
  <c r="O884" i="2" s="1"/>
  <c r="I885" i="2"/>
  <c r="O885" i="2" s="1"/>
  <c r="I886" i="2"/>
  <c r="O886" i="2" s="1"/>
  <c r="I887" i="2"/>
  <c r="O887" i="2" s="1"/>
  <c r="I888" i="2"/>
  <c r="O888" i="2" s="1"/>
  <c r="I889" i="2"/>
  <c r="O889" i="2" s="1"/>
  <c r="I890" i="2"/>
  <c r="O890" i="2" s="1"/>
  <c r="I891" i="2"/>
  <c r="O891" i="2" s="1"/>
  <c r="I892" i="2"/>
  <c r="O892" i="2" s="1"/>
  <c r="I893" i="2"/>
  <c r="O893" i="2" s="1"/>
  <c r="I894" i="2"/>
  <c r="O894" i="2" s="1"/>
  <c r="I895" i="2"/>
  <c r="O895" i="2" s="1"/>
  <c r="I896" i="2"/>
  <c r="I897" i="2"/>
  <c r="O897" i="2" s="1"/>
  <c r="I898" i="2"/>
  <c r="O898" i="2" s="1"/>
  <c r="I899" i="2"/>
  <c r="O899" i="2" s="1"/>
  <c r="I900" i="2"/>
  <c r="I901" i="2"/>
  <c r="O901" i="2" s="1"/>
  <c r="I902" i="2"/>
  <c r="O902" i="2" s="1"/>
  <c r="I903" i="2"/>
  <c r="O903" i="2" s="1"/>
  <c r="I904" i="2"/>
  <c r="I905" i="2"/>
  <c r="O905" i="2" s="1"/>
  <c r="I906" i="2"/>
  <c r="O906" i="2" s="1"/>
  <c r="I907" i="2"/>
  <c r="O907" i="2" s="1"/>
  <c r="I908" i="2"/>
  <c r="I909" i="2"/>
  <c r="O909" i="2" s="1"/>
  <c r="I910" i="2"/>
  <c r="O910" i="2" s="1"/>
  <c r="I911" i="2"/>
  <c r="O911" i="2" s="1"/>
  <c r="I912" i="2"/>
  <c r="I913" i="2"/>
  <c r="O913" i="2" s="1"/>
  <c r="I914" i="2"/>
  <c r="O914" i="2" s="1"/>
  <c r="I915" i="2"/>
  <c r="O915" i="2" s="1"/>
  <c r="I916" i="2"/>
  <c r="I917" i="2"/>
  <c r="O917" i="2" s="1"/>
  <c r="I918" i="2"/>
  <c r="O918" i="2" s="1"/>
  <c r="I919" i="2"/>
  <c r="O919" i="2" s="1"/>
  <c r="I920" i="2"/>
  <c r="I921" i="2"/>
  <c r="O921" i="2" s="1"/>
  <c r="I922" i="2"/>
  <c r="O922" i="2" s="1"/>
  <c r="I923" i="2"/>
  <c r="O923" i="2" s="1"/>
  <c r="I924" i="2"/>
  <c r="I925" i="2"/>
  <c r="O925" i="2" s="1"/>
  <c r="I926" i="2"/>
  <c r="O926" i="2" s="1"/>
  <c r="I927" i="2"/>
  <c r="O927" i="2" s="1"/>
  <c r="I928" i="2"/>
  <c r="I2" i="2"/>
  <c r="I3" i="2"/>
  <c r="O3" i="2" s="1"/>
  <c r="I4" i="2"/>
  <c r="I5" i="2"/>
  <c r="I6" i="2"/>
  <c r="I7" i="2"/>
  <c r="I8" i="2"/>
  <c r="I9" i="2"/>
  <c r="I10" i="2"/>
  <c r="I11" i="2"/>
  <c r="O11" i="2" s="1"/>
  <c r="I12" i="2"/>
  <c r="O12" i="2" s="1"/>
  <c r="I13" i="2"/>
  <c r="O13" i="2" s="1"/>
  <c r="I14" i="2"/>
  <c r="I15" i="2"/>
  <c r="I16" i="2"/>
  <c r="O16" i="2" s="1"/>
  <c r="I17" i="2"/>
  <c r="O17" i="2" s="1"/>
  <c r="I18" i="2"/>
  <c r="I19" i="2"/>
  <c r="O19" i="2" s="1"/>
  <c r="I20" i="2"/>
  <c r="O20" i="2" s="1"/>
  <c r="I21" i="2"/>
  <c r="I22" i="2"/>
  <c r="I23" i="2"/>
  <c r="O23" i="2" s="1"/>
  <c r="I24" i="2"/>
  <c r="I25" i="2"/>
  <c r="O25" i="2" s="1"/>
  <c r="I26" i="2"/>
  <c r="I27" i="2"/>
  <c r="O27" i="2" s="1"/>
  <c r="I28" i="2"/>
  <c r="O28" i="2" s="1"/>
  <c r="I29" i="2"/>
  <c r="O29" i="2" s="1"/>
  <c r="I30" i="2"/>
  <c r="I31" i="2"/>
  <c r="O31" i="2" s="1"/>
  <c r="I32" i="2"/>
  <c r="O32" i="2" s="1"/>
  <c r="I33" i="2"/>
  <c r="I34" i="2"/>
  <c r="I35" i="2"/>
  <c r="O35" i="2" s="1"/>
  <c r="I36" i="2"/>
  <c r="O36" i="2" s="1"/>
  <c r="I37" i="2"/>
  <c r="O37" i="2" s="1"/>
  <c r="I38" i="2"/>
  <c r="I39" i="2"/>
  <c r="O39" i="2" s="1"/>
  <c r="I40" i="2"/>
  <c r="I41" i="2"/>
  <c r="I42" i="2"/>
  <c r="I43" i="2"/>
  <c r="I44" i="2"/>
  <c r="I45" i="2"/>
  <c r="O45" i="2" s="1"/>
  <c r="I46" i="2"/>
  <c r="I47" i="2"/>
  <c r="O47" i="2" s="1"/>
  <c r="I48" i="2"/>
  <c r="O48" i="2" s="1"/>
  <c r="I49" i="2"/>
  <c r="O49" i="2" s="1"/>
  <c r="I50" i="2"/>
  <c r="I51" i="2"/>
  <c r="I52" i="2"/>
  <c r="O52" i="2" s="1"/>
  <c r="I53" i="2"/>
  <c r="O53" i="2" s="1"/>
  <c r="I54" i="2"/>
  <c r="I55" i="2"/>
  <c r="I56" i="2"/>
  <c r="O56" i="2" s="1"/>
  <c r="I57" i="2"/>
  <c r="I58" i="2"/>
  <c r="I59" i="2"/>
  <c r="I60" i="2"/>
  <c r="O60" i="2" s="1"/>
  <c r="I61" i="2"/>
  <c r="O61" i="2" s="1"/>
  <c r="I62" i="2"/>
  <c r="I63" i="2"/>
  <c r="I64" i="2"/>
  <c r="I65" i="2"/>
  <c r="O65" i="2" s="1"/>
  <c r="I66" i="2"/>
  <c r="I67" i="2"/>
  <c r="I68" i="2"/>
  <c r="I69" i="2"/>
  <c r="O69" i="2" s="1"/>
  <c r="I70" i="2"/>
  <c r="I71" i="2"/>
  <c r="I72" i="2"/>
  <c r="I73" i="2"/>
  <c r="I74" i="2"/>
  <c r="I75" i="2"/>
  <c r="O75" i="2" s="1"/>
  <c r="I76" i="2"/>
  <c r="I77" i="2"/>
  <c r="O77" i="2" s="1"/>
  <c r="I78" i="2"/>
  <c r="I79" i="2"/>
  <c r="O79" i="2" s="1"/>
  <c r="I80" i="2"/>
  <c r="I81" i="2"/>
  <c r="O81" i="2" s="1"/>
  <c r="I82" i="2"/>
  <c r="I83" i="2"/>
  <c r="I84" i="2"/>
  <c r="I85" i="2"/>
  <c r="O85" i="2" s="1"/>
  <c r="I86" i="2"/>
  <c r="I87" i="2"/>
  <c r="O87" i="2" s="1"/>
  <c r="I88" i="2"/>
  <c r="O88" i="2" s="1"/>
  <c r="I89" i="2"/>
  <c r="I90" i="2"/>
  <c r="I91" i="2"/>
  <c r="O91" i="2" s="1"/>
  <c r="I92" i="2"/>
  <c r="I93" i="2"/>
  <c r="I94" i="2"/>
  <c r="I95" i="2"/>
  <c r="O95" i="2" s="1"/>
  <c r="I96" i="2"/>
  <c r="O96" i="2" s="1"/>
  <c r="I97" i="2"/>
  <c r="I98" i="2"/>
  <c r="I99" i="2"/>
  <c r="O99" i="2" s="1"/>
  <c r="I100" i="2"/>
  <c r="I101" i="2"/>
  <c r="O101" i="2" s="1"/>
  <c r="I102" i="2"/>
  <c r="I103" i="2"/>
  <c r="O103" i="2" s="1"/>
  <c r="I104" i="2"/>
  <c r="O104" i="2" s="1"/>
  <c r="I105" i="2"/>
  <c r="O105" i="2" s="1"/>
  <c r="I106" i="2"/>
  <c r="I107" i="2"/>
  <c r="O107" i="2" s="1"/>
  <c r="I108" i="2"/>
  <c r="O108" i="2" s="1"/>
  <c r="I109" i="2"/>
  <c r="I110" i="2"/>
  <c r="I111" i="2"/>
  <c r="O111" i="2" s="1"/>
  <c r="I112" i="2"/>
  <c r="O112" i="2" s="1"/>
  <c r="I113" i="2"/>
  <c r="O113" i="2" s="1"/>
  <c r="I114" i="2"/>
  <c r="I115" i="2"/>
  <c r="O115" i="2" s="1"/>
  <c r="Z364" i="2" l="1"/>
  <c r="Z362" i="2"/>
  <c r="Z360" i="2"/>
  <c r="Z356" i="2"/>
  <c r="Z352" i="2"/>
  <c r="Z340" i="2"/>
  <c r="Z326" i="2"/>
  <c r="Z322" i="2"/>
  <c r="Z318" i="2"/>
  <c r="Z317" i="2"/>
  <c r="Z274" i="2"/>
  <c r="Z270" i="2"/>
  <c r="Z266" i="2"/>
  <c r="Z262" i="2"/>
  <c r="Z258" i="2"/>
  <c r="Z254" i="2"/>
  <c r="Z926" i="2"/>
  <c r="Z922" i="2"/>
  <c r="Z918" i="2"/>
  <c r="Z914" i="2"/>
  <c r="Z910" i="2"/>
  <c r="Z906" i="2"/>
  <c r="Z902" i="2"/>
  <c r="Z898" i="2"/>
  <c r="Z894" i="2"/>
  <c r="Z890" i="2"/>
  <c r="Z886" i="2"/>
  <c r="O94" i="2"/>
  <c r="O90" i="2"/>
  <c r="O86" i="2"/>
  <c r="O82" i="2"/>
  <c r="O78" i="2"/>
  <c r="O74" i="2"/>
  <c r="O70" i="2"/>
  <c r="O66" i="2"/>
  <c r="O62" i="2"/>
  <c r="O58" i="2"/>
  <c r="O50" i="2"/>
  <c r="O46" i="2"/>
  <c r="O42" i="2"/>
  <c r="O38" i="2"/>
  <c r="O34" i="2"/>
  <c r="O30" i="2"/>
  <c r="O26" i="2"/>
  <c r="O22" i="2"/>
  <c r="O18" i="2"/>
  <c r="O14" i="2"/>
  <c r="O10" i="2"/>
  <c r="O6" i="2"/>
  <c r="Z278" i="2"/>
  <c r="Z878" i="2"/>
  <c r="Z874" i="2"/>
  <c r="Z870" i="2"/>
  <c r="Z866" i="2"/>
  <c r="Z862" i="2"/>
  <c r="Z858" i="2"/>
  <c r="Z854" i="2"/>
  <c r="Z850" i="2"/>
  <c r="Z846" i="2"/>
  <c r="Z842" i="2"/>
  <c r="Z838" i="2"/>
  <c r="Z834" i="2"/>
  <c r="Z830" i="2"/>
  <c r="Z826" i="2"/>
  <c r="Z822" i="2"/>
  <c r="Z818" i="2"/>
  <c r="Z814" i="2"/>
  <c r="Z810" i="2"/>
  <c r="Z806" i="2"/>
  <c r="Z802" i="2"/>
  <c r="Z798" i="2"/>
  <c r="Z794" i="2"/>
  <c r="Z790" i="2"/>
  <c r="Z786" i="2"/>
  <c r="Z782" i="2"/>
  <c r="Z778" i="2"/>
  <c r="Z774" i="2"/>
  <c r="Z770" i="2"/>
  <c r="Z766" i="2"/>
  <c r="Z762" i="2"/>
  <c r="Z758" i="2"/>
  <c r="Z754" i="2"/>
  <c r="Z750" i="2"/>
  <c r="Z746" i="2"/>
  <c r="Z742" i="2"/>
  <c r="O792" i="2"/>
  <c r="O784" i="2"/>
  <c r="O776" i="2"/>
  <c r="O768" i="2"/>
  <c r="O756" i="2"/>
  <c r="O748" i="2"/>
  <c r="O740" i="2"/>
  <c r="O732" i="2"/>
  <c r="O720" i="2"/>
  <c r="O712" i="2"/>
  <c r="O704" i="2"/>
  <c r="O696" i="2"/>
  <c r="O688" i="2"/>
  <c r="O680" i="2"/>
  <c r="O672" i="2"/>
  <c r="O664" i="2"/>
  <c r="O660" i="2"/>
  <c r="O656" i="2"/>
  <c r="O652" i="2"/>
  <c r="O648" i="2"/>
  <c r="O640" i="2"/>
  <c r="O636" i="2"/>
  <c r="O632" i="2"/>
  <c r="O628" i="2"/>
  <c r="O624" i="2"/>
  <c r="O620" i="2"/>
  <c r="O616" i="2"/>
  <c r="O612" i="2"/>
  <c r="O608" i="2"/>
  <c r="O604" i="2"/>
  <c r="O600" i="2"/>
  <c r="O596" i="2"/>
  <c r="O592" i="2"/>
  <c r="O588" i="2"/>
  <c r="O584" i="2"/>
  <c r="O580" i="2"/>
  <c r="O576" i="2"/>
  <c r="O572" i="2"/>
  <c r="O568" i="2"/>
  <c r="O564" i="2"/>
  <c r="O560" i="2"/>
  <c r="O556" i="2"/>
  <c r="O552" i="2"/>
  <c r="O548" i="2"/>
  <c r="O544" i="2"/>
  <c r="O540" i="2"/>
  <c r="O536" i="2"/>
  <c r="O532" i="2"/>
  <c r="O528" i="2"/>
  <c r="O524" i="2"/>
  <c r="O520" i="2"/>
  <c r="O516" i="2"/>
  <c r="O512" i="2"/>
  <c r="O508" i="2"/>
  <c r="O504" i="2"/>
  <c r="O500" i="2"/>
  <c r="O496" i="2"/>
  <c r="O492" i="2"/>
  <c r="O488" i="2"/>
  <c r="O484" i="2"/>
  <c r="O480" i="2"/>
  <c r="O476" i="2"/>
  <c r="O472" i="2"/>
  <c r="O468" i="2"/>
  <c r="O464" i="2"/>
  <c r="O460" i="2"/>
  <c r="Z718" i="2"/>
  <c r="Z714" i="2"/>
  <c r="Z710" i="2"/>
  <c r="Z706" i="2"/>
  <c r="Z702" i="2"/>
  <c r="Z698" i="2"/>
  <c r="Z678" i="2"/>
  <c r="Z674" i="2"/>
  <c r="Z670" i="2"/>
  <c r="Z666" i="2"/>
  <c r="Z662" i="2"/>
  <c r="Z658" i="2"/>
  <c r="Z654" i="2"/>
  <c r="Z490" i="2"/>
  <c r="Z486" i="2"/>
  <c r="Z482" i="2"/>
  <c r="Z478" i="2"/>
  <c r="Z474" i="2"/>
  <c r="Z470" i="2"/>
  <c r="O796" i="2"/>
  <c r="O788" i="2"/>
  <c r="O780" i="2"/>
  <c r="O772" i="2"/>
  <c r="O764" i="2"/>
  <c r="O760" i="2"/>
  <c r="O752" i="2"/>
  <c r="O744" i="2"/>
  <c r="O736" i="2"/>
  <c r="O728" i="2"/>
  <c r="O724" i="2"/>
  <c r="O716" i="2"/>
  <c r="O708" i="2"/>
  <c r="O700" i="2"/>
  <c r="O692" i="2"/>
  <c r="O684" i="2"/>
  <c r="O676" i="2"/>
  <c r="O668" i="2"/>
  <c r="O644" i="2"/>
  <c r="Z446" i="2"/>
  <c r="Z442" i="2"/>
  <c r="Z438" i="2"/>
  <c r="Z434" i="2"/>
  <c r="Z430" i="2"/>
  <c r="Z226" i="2"/>
  <c r="Z210" i="2"/>
  <c r="Z194" i="2"/>
  <c r="Z174" i="2"/>
  <c r="Z158" i="2"/>
  <c r="Z150" i="2"/>
  <c r="Z126" i="2"/>
  <c r="Z118" i="2"/>
  <c r="Z94" i="2"/>
  <c r="Z86" i="2"/>
  <c r="Z54" i="2"/>
  <c r="Z314" i="2"/>
  <c r="Z310" i="2"/>
  <c r="Z306" i="2"/>
  <c r="Z302" i="2"/>
  <c r="Z298" i="2"/>
  <c r="Z294" i="2"/>
  <c r="Z290" i="2"/>
  <c r="Z286" i="2"/>
  <c r="Z282" i="2"/>
  <c r="Z734" i="2"/>
  <c r="Z730" i="2"/>
  <c r="Z726" i="2"/>
  <c r="Z650" i="2"/>
  <c r="Z646" i="2"/>
  <c r="Z642" i="2"/>
  <c r="Z638" i="2"/>
  <c r="Z634" i="2"/>
  <c r="Z630" i="2"/>
  <c r="Z626" i="2"/>
  <c r="Z622" i="2"/>
  <c r="Z618" i="2"/>
  <c r="Z614" i="2"/>
  <c r="Z574" i="2"/>
  <c r="Z570" i="2"/>
  <c r="Z566" i="2"/>
  <c r="Z562" i="2"/>
  <c r="Z558" i="2"/>
  <c r="Z554" i="2"/>
  <c r="Z550" i="2"/>
  <c r="Z546" i="2"/>
  <c r="Z542" i="2"/>
  <c r="Z466" i="2"/>
  <c r="Z462" i="2"/>
  <c r="Z422" i="2"/>
  <c r="Z418" i="2"/>
  <c r="Z414" i="2"/>
  <c r="Z410" i="2"/>
  <c r="Z406" i="2"/>
  <c r="Z358" i="2"/>
  <c r="Z354" i="2"/>
  <c r="Z350" i="2"/>
  <c r="Z346" i="2"/>
  <c r="Z342" i="2"/>
  <c r="Z694" i="2"/>
  <c r="Z690" i="2"/>
  <c r="Z686" i="2"/>
  <c r="Z610" i="2"/>
  <c r="Z606" i="2"/>
  <c r="Z602" i="2"/>
  <c r="Z598" i="2"/>
  <c r="Z538" i="2"/>
  <c r="Z534" i="2"/>
  <c r="Z530" i="2"/>
  <c r="Z526" i="2"/>
  <c r="Z522" i="2"/>
  <c r="Z518" i="2"/>
  <c r="Z514" i="2"/>
  <c r="Z510" i="2"/>
  <c r="Z506" i="2"/>
  <c r="Z502" i="2"/>
  <c r="Z458" i="2"/>
  <c r="Z454" i="2"/>
  <c r="Z402" i="2"/>
  <c r="Z398" i="2"/>
  <c r="Z338" i="2"/>
  <c r="Z334" i="2"/>
  <c r="Z590" i="2"/>
  <c r="Z586" i="2"/>
  <c r="Z582" i="2"/>
  <c r="Z498" i="2"/>
  <c r="Z494" i="2"/>
  <c r="Z394" i="2"/>
  <c r="Z390" i="2"/>
  <c r="Z330" i="2"/>
  <c r="Z879" i="2"/>
  <c r="Z875" i="2"/>
  <c r="Z859" i="2"/>
  <c r="Z855" i="2"/>
  <c r="Z847" i="2"/>
  <c r="Z843" i="2"/>
  <c r="Z839" i="2"/>
  <c r="Z831" i="2"/>
  <c r="Z827" i="2"/>
  <c r="Z823" i="2"/>
  <c r="Z819" i="2"/>
  <c r="Z815" i="2"/>
  <c r="Z811" i="2"/>
  <c r="Z807" i="2"/>
  <c r="Z771" i="2"/>
  <c r="Z763" i="2"/>
  <c r="Z755" i="2"/>
  <c r="Z751" i="2"/>
  <c r="Z747" i="2"/>
  <c r="Z743" i="2"/>
  <c r="Z739" i="2"/>
  <c r="Z663" i="2"/>
  <c r="Z659" i="2"/>
  <c r="Z655" i="2"/>
  <c r="Z651" i="2"/>
  <c r="Z647" i="2"/>
  <c r="Z627" i="2"/>
  <c r="Z615" i="2"/>
  <c r="Z595" i="2"/>
  <c r="Z587" i="2"/>
  <c r="Z583" i="2"/>
  <c r="Z571" i="2"/>
  <c r="Z567" i="2"/>
  <c r="Z563" i="2"/>
  <c r="Z559" i="2"/>
  <c r="Z555" i="2"/>
  <c r="Z551" i="2"/>
  <c r="Z547" i="2"/>
  <c r="Z543" i="2"/>
  <c r="Z499" i="2"/>
  <c r="Z491" i="2"/>
  <c r="Z487" i="2"/>
  <c r="Z475" i="2"/>
  <c r="Z471" i="2"/>
  <c r="Z467" i="2"/>
  <c r="Z455" i="2"/>
  <c r="Z447" i="2"/>
  <c r="Z443" i="2"/>
  <c r="Z439" i="2"/>
  <c r="Z435" i="2"/>
  <c r="Z431" i="2"/>
  <c r="Z427" i="2"/>
  <c r="Z411" i="2"/>
  <c r="Z407" i="2"/>
  <c r="Z403" i="2"/>
  <c r="Z399" i="2"/>
  <c r="Z395" i="2"/>
  <c r="Z391" i="2"/>
  <c r="Z383" i="2"/>
  <c r="Z379" i="2"/>
  <c r="Z375" i="2"/>
  <c r="Z371" i="2"/>
  <c r="Z363" i="2"/>
  <c r="Z347" i="2"/>
  <c r="Z343" i="2"/>
  <c r="Z339" i="2"/>
  <c r="Z331" i="2"/>
  <c r="Z291" i="2"/>
  <c r="Z287" i="2"/>
  <c r="Z283" i="2"/>
  <c r="Z279" i="2"/>
  <c r="B75" i="2"/>
  <c r="B76" i="2" s="1"/>
  <c r="B77" i="2" s="1"/>
  <c r="B78" i="2" s="1"/>
  <c r="B80" i="2" s="1"/>
  <c r="B81" i="2" s="1"/>
  <c r="B82" i="2" s="1"/>
  <c r="B83" i="2" s="1"/>
  <c r="B84" i="2" s="1"/>
  <c r="B85" i="2" s="1"/>
  <c r="B86" i="2" s="1"/>
  <c r="B88" i="2" s="1"/>
  <c r="B89" i="2" s="1"/>
  <c r="B90" i="2" s="1"/>
  <c r="B92" i="2" s="1"/>
  <c r="B93" i="2" s="1"/>
  <c r="B94" i="2" s="1"/>
  <c r="B96" i="2" s="1"/>
  <c r="B97" i="2" s="1"/>
  <c r="B98" i="2" s="1"/>
  <c r="B99" i="2" s="1"/>
  <c r="B100" i="2" s="1"/>
  <c r="B101" i="2" s="1"/>
  <c r="B102" i="2" s="1"/>
  <c r="B103" i="2" s="1"/>
  <c r="B104" i="2" s="1"/>
  <c r="B105" i="2" s="1"/>
  <c r="B106" i="2" s="1"/>
  <c r="B107" i="2" s="1"/>
  <c r="B109" i="2" s="1"/>
  <c r="B110" i="2" s="1"/>
  <c r="B111" i="2" s="1"/>
  <c r="B112" i="2" s="1"/>
  <c r="B113" i="2" s="1"/>
  <c r="B114" i="2" s="1"/>
  <c r="B115" i="2" s="1"/>
  <c r="B116" i="2" s="1"/>
  <c r="B117" i="2" s="1"/>
  <c r="B118" i="2" s="1"/>
  <c r="B119" i="2" s="1"/>
  <c r="B120" i="2" s="1"/>
  <c r="B121" i="2" s="1"/>
  <c r="B122" i="2" s="1"/>
  <c r="B123" i="2" s="1"/>
  <c r="B125" i="2" s="1"/>
  <c r="B126" i="2" s="1"/>
  <c r="B127" i="2" s="1"/>
  <c r="B128" i="2" s="1"/>
  <c r="B129" i="2" s="1"/>
  <c r="B130" i="2" s="1"/>
  <c r="B131" i="2" s="1"/>
  <c r="B133" i="2" s="1"/>
  <c r="B134" i="2" s="1"/>
  <c r="B135" i="2" s="1"/>
  <c r="B136" i="2" s="1"/>
  <c r="B137" i="2" s="1"/>
  <c r="B138" i="2" s="1"/>
  <c r="B139" i="2" s="1"/>
  <c r="B141" i="2" s="1"/>
  <c r="B142" i="2" s="1"/>
  <c r="B143" i="2" s="1"/>
  <c r="B144" i="2" s="1"/>
  <c r="B145" i="2" s="1"/>
  <c r="B146" i="2" s="1"/>
  <c r="B148" i="2" s="1"/>
  <c r="B149" i="2" s="1"/>
  <c r="B150" i="2" s="1"/>
  <c r="B151" i="2" s="1"/>
  <c r="B152" i="2" s="1"/>
  <c r="B153" i="2" s="1"/>
  <c r="B154" i="2" s="1"/>
  <c r="B155" i="2" s="1"/>
  <c r="B156" i="2" s="1"/>
  <c r="B157" i="2" s="1"/>
  <c r="B158" i="2" s="1"/>
  <c r="B159" i="2" s="1"/>
  <c r="B160" i="2" s="1"/>
  <c r="B161" i="2" s="1"/>
  <c r="B162" i="2" s="1"/>
  <c r="B163" i="2" s="1"/>
  <c r="B164" i="2" s="1"/>
  <c r="B166" i="2" s="1"/>
  <c r="B167" i="2" s="1"/>
  <c r="B168" i="2" s="1"/>
  <c r="B169" i="2" s="1"/>
  <c r="B170" i="2" s="1"/>
  <c r="B171" i="2" s="1"/>
  <c r="B172" i="2" s="1"/>
  <c r="B174" i="2" s="1"/>
  <c r="B175" i="2" s="1"/>
  <c r="B176" i="2" s="1"/>
  <c r="B177" i="2" s="1"/>
  <c r="B179" i="2" s="1"/>
  <c r="B180" i="2" s="1"/>
  <c r="B181" i="2" s="1"/>
  <c r="B182" i="2" s="1"/>
  <c r="B183" i="2" s="1"/>
  <c r="B184" i="2" s="1"/>
  <c r="B185" i="2" s="1"/>
  <c r="B186" i="2" s="1"/>
  <c r="B187" i="2" s="1"/>
  <c r="B188" i="2" s="1"/>
  <c r="B189" i="2" s="1"/>
  <c r="B190" i="2" s="1"/>
  <c r="B191" i="2" s="1"/>
  <c r="B192" i="2" s="1"/>
  <c r="B193" i="2" s="1"/>
  <c r="B194" i="2" s="1"/>
  <c r="B195" i="2" s="1"/>
  <c r="B197" i="2" s="1"/>
  <c r="B198" i="2" s="1"/>
  <c r="B199" i="2" s="1"/>
  <c r="B200" i="2" s="1"/>
  <c r="B201" i="2" s="1"/>
  <c r="B202" i="2" s="1"/>
  <c r="B203" i="2" s="1"/>
  <c r="B205" i="2" s="1"/>
  <c r="B206" i="2" s="1"/>
  <c r="B207" i="2" s="1"/>
  <c r="B208" i="2" s="1"/>
  <c r="B209" i="2" s="1"/>
  <c r="B210" i="2" s="1"/>
  <c r="B212" i="2" s="1"/>
  <c r="B213" i="2" s="1"/>
  <c r="B214" i="2" s="1"/>
  <c r="B215" i="2" s="1"/>
  <c r="B216" i="2" s="1"/>
  <c r="B217" i="2" s="1"/>
  <c r="B218" i="2" s="1"/>
  <c r="B219" i="2" s="1"/>
  <c r="B220" i="2" s="1"/>
  <c r="B221" i="2" s="1"/>
  <c r="B222" i="2" s="1"/>
  <c r="B223" i="2" s="1"/>
  <c r="B224" i="2" s="1"/>
  <c r="B225" i="2" s="1"/>
  <c r="B226" i="2" s="1"/>
  <c r="B228" i="2" s="1"/>
  <c r="B229" i="2" s="1"/>
  <c r="B230" i="2" s="1"/>
  <c r="B231" i="2" s="1"/>
  <c r="B232" i="2" s="1"/>
  <c r="B233" i="2" s="1"/>
  <c r="B234" i="2" s="1"/>
  <c r="B236" i="2" s="1"/>
  <c r="B237" i="2" s="1"/>
  <c r="B238" i="2" s="1"/>
  <c r="B239" i="2" s="1"/>
  <c r="B240" i="2" s="1"/>
  <c r="B241" i="2" s="1"/>
  <c r="B242" i="2" s="1"/>
  <c r="B243"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1" i="2" s="1"/>
  <c r="B302" i="2" s="1"/>
  <c r="B303" i="2" s="1"/>
  <c r="B304" i="2" s="1"/>
  <c r="B305" i="2" s="1"/>
  <c r="B306" i="2" s="1"/>
  <c r="B307" i="2" s="1"/>
  <c r="B308" i="2" s="1"/>
  <c r="B309" i="2" s="1"/>
  <c r="B310" i="2" s="1"/>
  <c r="B311" i="2" s="1"/>
  <c r="B312" i="2" s="1"/>
  <c r="B313" i="2" s="1"/>
  <c r="B315" i="2" s="1"/>
  <c r="B316" i="2" s="1"/>
  <c r="B318" i="2" s="1"/>
  <c r="B319" i="2" s="1"/>
  <c r="B320" i="2" s="1"/>
  <c r="B321" i="2" s="1"/>
  <c r="B322" i="2" s="1"/>
  <c r="B324" i="2" s="1"/>
  <c r="B325"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1" i="2" s="1"/>
  <c r="B352" i="2" s="1"/>
  <c r="B353" i="2" s="1"/>
  <c r="B354" i="2" s="1"/>
  <c r="B355" i="2" s="1"/>
  <c r="B356" i="2" s="1"/>
  <c r="B357" i="2" s="1"/>
  <c r="B359" i="2" s="1"/>
  <c r="B360" i="2" s="1"/>
  <c r="B361" i="2" s="1"/>
  <c r="B362"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B506" i="2" s="1"/>
  <c r="B507" i="2" s="1"/>
  <c r="B508" i="2" s="1"/>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B599" i="2" s="1"/>
  <c r="B600" i="2" s="1"/>
  <c r="B601" i="2" s="1"/>
  <c r="B602" i="2" s="1"/>
  <c r="B603" i="2" s="1"/>
  <c r="B604" i="2" s="1"/>
  <c r="B605" i="2" s="1"/>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662" i="2" s="1"/>
  <c r="B663" i="2" s="1"/>
  <c r="B664" i="2" s="1"/>
  <c r="B665" i="2" s="1"/>
  <c r="B666" i="2" s="1"/>
  <c r="B667" i="2" s="1"/>
  <c r="B668" i="2" s="1"/>
  <c r="B669" i="2" s="1"/>
  <c r="B670" i="2" s="1"/>
  <c r="B671" i="2" s="1"/>
  <c r="B672" i="2" s="1"/>
  <c r="B673" i="2" s="1"/>
  <c r="B674" i="2" s="1"/>
  <c r="B675" i="2" s="1"/>
  <c r="B676" i="2" s="1"/>
  <c r="B677" i="2" s="1"/>
  <c r="B678" i="2" s="1"/>
  <c r="B679" i="2" s="1"/>
  <c r="B680" i="2" s="1"/>
  <c r="B681" i="2" s="1"/>
  <c r="B682" i="2" s="1"/>
  <c r="B683" i="2" s="1"/>
  <c r="B684" i="2" s="1"/>
  <c r="B685" i="2" s="1"/>
  <c r="B686" i="2" s="1"/>
  <c r="B687" i="2" s="1"/>
  <c r="B688" i="2" s="1"/>
  <c r="B689" i="2" s="1"/>
  <c r="B690" i="2" s="1"/>
  <c r="B691" i="2" s="1"/>
  <c r="B692" i="2" s="1"/>
  <c r="B693" i="2" s="1"/>
  <c r="B694" i="2" s="1"/>
  <c r="B695" i="2" s="1"/>
  <c r="B696" i="2" s="1"/>
  <c r="B697" i="2" s="1"/>
  <c r="B698" i="2" s="1"/>
  <c r="B699" i="2" s="1"/>
  <c r="B700" i="2" s="1"/>
  <c r="B701" i="2" s="1"/>
  <c r="B702" i="2" s="1"/>
  <c r="B703" i="2" s="1"/>
  <c r="B704" i="2" s="1"/>
  <c r="B705" i="2" s="1"/>
  <c r="B706" i="2" s="1"/>
  <c r="B707" i="2" s="1"/>
  <c r="B708" i="2" s="1"/>
  <c r="B709" i="2" s="1"/>
  <c r="B710" i="2" s="1"/>
  <c r="B711" i="2" s="1"/>
  <c r="B712" i="2" s="1"/>
  <c r="B713" i="2" s="1"/>
  <c r="B714" i="2" s="1"/>
  <c r="B715" i="2" s="1"/>
  <c r="B716" i="2" s="1"/>
  <c r="B717" i="2" s="1"/>
  <c r="B718" i="2" s="1"/>
  <c r="B719" i="2" s="1"/>
  <c r="B720" i="2" s="1"/>
  <c r="B721" i="2" s="1"/>
  <c r="B722" i="2" s="1"/>
  <c r="B723" i="2" s="1"/>
  <c r="B724" i="2" s="1"/>
  <c r="B725" i="2" s="1"/>
  <c r="B726" i="2" s="1"/>
  <c r="B727" i="2" s="1"/>
  <c r="B728" i="2" s="1"/>
  <c r="B729" i="2" s="1"/>
  <c r="B730" i="2" s="1"/>
  <c r="B731" i="2" s="1"/>
  <c r="B732" i="2" s="1"/>
  <c r="B733" i="2" s="1"/>
  <c r="B734" i="2" s="1"/>
  <c r="B735" i="2" s="1"/>
  <c r="B736" i="2" s="1"/>
  <c r="B737" i="2" s="1"/>
  <c r="B738" i="2" s="1"/>
  <c r="B739" i="2" s="1"/>
  <c r="B740" i="2" s="1"/>
  <c r="B741" i="2" s="1"/>
  <c r="B742" i="2" s="1"/>
  <c r="B743" i="2" s="1"/>
  <c r="B744" i="2" s="1"/>
  <c r="B745" i="2" s="1"/>
  <c r="B746" i="2" s="1"/>
  <c r="B747" i="2" s="1"/>
  <c r="B748" i="2" s="1"/>
  <c r="B749" i="2" s="1"/>
  <c r="B750" i="2" s="1"/>
  <c r="B751" i="2" s="1"/>
  <c r="B752" i="2" s="1"/>
  <c r="B753" i="2" s="1"/>
  <c r="B754" i="2" s="1"/>
  <c r="B755" i="2" s="1"/>
  <c r="B756" i="2" s="1"/>
  <c r="B757" i="2" s="1"/>
  <c r="B758" i="2" s="1"/>
  <c r="B759" i="2" s="1"/>
  <c r="B760" i="2" s="1"/>
  <c r="B761" i="2" s="1"/>
  <c r="B762" i="2" s="1"/>
  <c r="B763" i="2" s="1"/>
  <c r="B764" i="2" s="1"/>
  <c r="B765" i="2" s="1"/>
  <c r="B766" i="2" s="1"/>
  <c r="B767" i="2" s="1"/>
  <c r="B768" i="2" s="1"/>
  <c r="B769" i="2" s="1"/>
  <c r="B770" i="2" s="1"/>
  <c r="B771" i="2" s="1"/>
  <c r="B772" i="2" s="1"/>
  <c r="B773" i="2" s="1"/>
  <c r="B774" i="2" s="1"/>
  <c r="B775" i="2" s="1"/>
  <c r="B776" i="2" s="1"/>
  <c r="B777" i="2" s="1"/>
  <c r="B778" i="2" s="1"/>
  <c r="B779" i="2" s="1"/>
  <c r="B780" i="2" s="1"/>
  <c r="B781" i="2" s="1"/>
  <c r="B782" i="2" s="1"/>
  <c r="B783" i="2" s="1"/>
  <c r="B784" i="2" s="1"/>
  <c r="B785" i="2" s="1"/>
  <c r="B786" i="2" s="1"/>
  <c r="B787" i="2" s="1"/>
  <c r="B788" i="2" s="1"/>
  <c r="B789" i="2" s="1"/>
  <c r="B790" i="2" s="1"/>
  <c r="B791" i="2" s="1"/>
  <c r="B792" i="2" s="1"/>
  <c r="B793" i="2" s="1"/>
  <c r="B794" i="2" s="1"/>
  <c r="B795" i="2" s="1"/>
  <c r="B796" i="2" s="1"/>
  <c r="B797" i="2" s="1"/>
  <c r="B798" i="2" s="1"/>
  <c r="B799" i="2" s="1"/>
  <c r="B800" i="2" s="1"/>
  <c r="B801" i="2" s="1"/>
  <c r="B802" i="2" s="1"/>
  <c r="B803" i="2" s="1"/>
  <c r="B804" i="2" s="1"/>
  <c r="B805" i="2" s="1"/>
  <c r="B806" i="2" s="1"/>
  <c r="B807" i="2" s="1"/>
  <c r="B808" i="2" s="1"/>
  <c r="B809" i="2" s="1"/>
  <c r="B810" i="2" s="1"/>
  <c r="B811" i="2" s="1"/>
  <c r="B812" i="2" s="1"/>
  <c r="B813" i="2" s="1"/>
  <c r="B814" i="2" s="1"/>
  <c r="B815" i="2" s="1"/>
  <c r="B816" i="2" s="1"/>
  <c r="B817" i="2" s="1"/>
  <c r="B818" i="2" s="1"/>
  <c r="B819" i="2" s="1"/>
  <c r="B820" i="2" s="1"/>
  <c r="B821" i="2" s="1"/>
  <c r="B822" i="2" s="1"/>
  <c r="B823" i="2" s="1"/>
  <c r="B824" i="2" s="1"/>
  <c r="B825" i="2" s="1"/>
  <c r="B826" i="2" s="1"/>
  <c r="B827" i="2" s="1"/>
  <c r="B828" i="2" s="1"/>
  <c r="B829" i="2" s="1"/>
  <c r="B830" i="2" s="1"/>
  <c r="B831" i="2" s="1"/>
  <c r="B832" i="2" s="1"/>
  <c r="B833" i="2" s="1"/>
  <c r="B834" i="2" s="1"/>
  <c r="B835" i="2" s="1"/>
  <c r="B836" i="2" s="1"/>
  <c r="B837" i="2" s="1"/>
  <c r="B838" i="2" s="1"/>
  <c r="B839" i="2" s="1"/>
  <c r="B840" i="2" s="1"/>
  <c r="B841" i="2" s="1"/>
  <c r="B842" i="2" s="1"/>
  <c r="B843" i="2" s="1"/>
  <c r="B844" i="2" s="1"/>
  <c r="B845" i="2" s="1"/>
  <c r="B846" i="2" s="1"/>
  <c r="B847" i="2" s="1"/>
  <c r="B848" i="2" s="1"/>
  <c r="B849" i="2" s="1"/>
  <c r="B850" i="2" s="1"/>
  <c r="B851" i="2" s="1"/>
  <c r="B852" i="2" s="1"/>
  <c r="B853" i="2" s="1"/>
  <c r="B854" i="2" s="1"/>
  <c r="B855" i="2" s="1"/>
  <c r="B856" i="2" s="1"/>
  <c r="B857" i="2" s="1"/>
  <c r="B858" i="2" s="1"/>
  <c r="B859" i="2" s="1"/>
  <c r="B860" i="2" s="1"/>
  <c r="B861" i="2" s="1"/>
  <c r="B862" i="2" s="1"/>
  <c r="B863" i="2" s="1"/>
  <c r="B864" i="2" s="1"/>
  <c r="B865" i="2" s="1"/>
  <c r="B866" i="2" s="1"/>
  <c r="B867" i="2" s="1"/>
  <c r="B868" i="2" s="1"/>
  <c r="B869" i="2" s="1"/>
  <c r="B870" i="2" s="1"/>
  <c r="B871" i="2" s="1"/>
  <c r="B872" i="2" s="1"/>
  <c r="B873" i="2" s="1"/>
  <c r="B874" i="2" s="1"/>
  <c r="B875" i="2" s="1"/>
  <c r="B876" i="2" s="1"/>
  <c r="B877" i="2" s="1"/>
  <c r="B878" i="2" s="1"/>
  <c r="B879" i="2" s="1"/>
  <c r="B880" i="2" s="1"/>
  <c r="B881" i="2" s="1"/>
  <c r="B882" i="2" s="1"/>
  <c r="B883" i="2" s="1"/>
  <c r="B884" i="2" s="1"/>
  <c r="B885" i="2" s="1"/>
  <c r="B886" i="2" s="1"/>
  <c r="B887" i="2" s="1"/>
  <c r="B888" i="2" s="1"/>
  <c r="B889" i="2" s="1"/>
  <c r="B890" i="2" s="1"/>
  <c r="B891" i="2" s="1"/>
  <c r="B892" i="2" s="1"/>
  <c r="B893" i="2" s="1"/>
  <c r="B894" i="2" s="1"/>
  <c r="B895" i="2" s="1"/>
  <c r="B896" i="2" s="1"/>
  <c r="B897" i="2" s="1"/>
  <c r="B898" i="2" s="1"/>
  <c r="B899" i="2" s="1"/>
  <c r="B900" i="2" s="1"/>
  <c r="B901" i="2" s="1"/>
  <c r="B902" i="2" s="1"/>
  <c r="B903" i="2" s="1"/>
  <c r="B904" i="2" s="1"/>
  <c r="B905" i="2" s="1"/>
  <c r="B906" i="2" s="1"/>
  <c r="B907" i="2" s="1"/>
  <c r="B908" i="2" s="1"/>
  <c r="B909" i="2" s="1"/>
  <c r="B910" i="2" s="1"/>
  <c r="B911" i="2" s="1"/>
  <c r="B912" i="2" s="1"/>
  <c r="B913" i="2" s="1"/>
  <c r="B914" i="2" s="1"/>
  <c r="B915" i="2" s="1"/>
  <c r="B916" i="2" s="1"/>
  <c r="B917" i="2" s="1"/>
  <c r="B918" i="2" s="1"/>
  <c r="B919" i="2" s="1"/>
  <c r="B920" i="2" s="1"/>
  <c r="B921" i="2" s="1"/>
  <c r="B922" i="2" s="1"/>
  <c r="B923" i="2" s="1"/>
  <c r="B924" i="2" s="1"/>
  <c r="B925" i="2" s="1"/>
  <c r="B926" i="2" s="1"/>
  <c r="B927" i="2" s="1"/>
  <c r="B928" i="2" s="1"/>
  <c r="Z250" i="2"/>
  <c r="Z246" i="2"/>
  <c r="Z243" i="2"/>
  <c r="Z242" i="2"/>
  <c r="Z239" i="2"/>
  <c r="Z238" i="2"/>
  <c r="Z237" i="2"/>
  <c r="Z234" i="2"/>
  <c r="Z233" i="2"/>
  <c r="Z230" i="2"/>
  <c r="Z229" i="2"/>
  <c r="O229" i="2"/>
  <c r="Z225" i="2"/>
  <c r="Z222" i="2"/>
  <c r="Z218" i="2"/>
  <c r="Z216" i="2"/>
  <c r="Z215" i="2"/>
  <c r="Z214" i="2"/>
  <c r="Z213" i="2"/>
  <c r="Z212" i="2"/>
  <c r="Z211" i="2"/>
  <c r="Z206" i="2"/>
  <c r="Z205" i="2"/>
  <c r="Z202" i="2"/>
  <c r="Z201" i="2"/>
  <c r="Z198" i="2"/>
  <c r="Z193" i="2"/>
  <c r="Z190" i="2"/>
  <c r="Z186" i="2"/>
  <c r="Z182" i="2"/>
  <c r="Z178" i="2"/>
  <c r="Z170" i="2"/>
  <c r="Z166" i="2"/>
  <c r="Z162" i="2"/>
  <c r="Z154" i="2"/>
  <c r="Z146" i="2"/>
  <c r="Z142" i="2"/>
  <c r="Z138" i="2"/>
  <c r="Z134" i="2"/>
  <c r="Z130" i="2"/>
  <c r="Z122" i="2"/>
  <c r="Z114" i="2"/>
  <c r="O114" i="2"/>
  <c r="O110" i="2"/>
  <c r="Z110" i="2"/>
  <c r="O109" i="2"/>
  <c r="Z106" i="2"/>
  <c r="O106" i="2"/>
  <c r="Z102" i="2"/>
  <c r="O102" i="2"/>
  <c r="O100" i="2"/>
  <c r="Z98" i="2"/>
  <c r="O98" i="2"/>
  <c r="O97" i="2"/>
  <c r="O93" i="2"/>
  <c r="O92" i="2"/>
  <c r="Z90" i="2"/>
  <c r="O89" i="2"/>
  <c r="Z85" i="2"/>
  <c r="O84" i="2"/>
  <c r="O83" i="2"/>
  <c r="Z82" i="2"/>
  <c r="O80" i="2"/>
  <c r="Z78" i="2"/>
  <c r="O76" i="2"/>
  <c r="Z74" i="2"/>
  <c r="O73" i="2"/>
  <c r="O72" i="2"/>
  <c r="O71" i="2"/>
  <c r="Z70" i="2"/>
  <c r="O68" i="2"/>
  <c r="O67" i="2"/>
  <c r="Z66" i="2"/>
  <c r="O64" i="2"/>
  <c r="O63" i="2"/>
  <c r="Z62" i="2"/>
  <c r="O59" i="2"/>
  <c r="Z58" i="2"/>
  <c r="O57" i="2"/>
  <c r="O55" i="2"/>
  <c r="O54" i="2"/>
  <c r="O928" i="2"/>
  <c r="O920" i="2"/>
  <c r="O912" i="2"/>
  <c r="O904" i="2"/>
  <c r="O896" i="2"/>
  <c r="O924" i="2"/>
  <c r="O916" i="2"/>
  <c r="O908" i="2"/>
  <c r="O900" i="2"/>
  <c r="O758" i="2"/>
  <c r="O754" i="2"/>
  <c r="O750" i="2"/>
  <c r="O746" i="2"/>
  <c r="O742" i="2"/>
  <c r="O738" i="2"/>
  <c r="O734" i="2"/>
  <c r="O730" i="2"/>
  <c r="O726" i="2"/>
  <c r="O722" i="2"/>
  <c r="O718" i="2"/>
  <c r="O714" i="2"/>
  <c r="O710" i="2"/>
  <c r="O706" i="2"/>
  <c r="O702" i="2"/>
  <c r="O698" i="2"/>
  <c r="O694" i="2"/>
  <c r="O690" i="2"/>
  <c r="O686" i="2"/>
  <c r="O286" i="2"/>
  <c r="O282" i="2"/>
  <c r="O278" i="2"/>
  <c r="O274" i="2"/>
  <c r="O270" i="2"/>
  <c r="O266" i="2"/>
  <c r="O262" i="2"/>
  <c r="O258" i="2"/>
  <c r="O254" i="2"/>
  <c r="O250" i="2"/>
  <c r="O246" i="2"/>
  <c r="O242" i="2"/>
  <c r="O238" i="2"/>
  <c r="O234" i="2"/>
  <c r="O230" i="2"/>
  <c r="O226" i="2"/>
  <c r="O222" i="2"/>
  <c r="O218" i="2"/>
  <c r="O214" i="2"/>
  <c r="O210" i="2"/>
  <c r="O206" i="2"/>
  <c r="O202" i="2"/>
  <c r="O198" i="2"/>
  <c r="O194" i="2"/>
  <c r="O190" i="2"/>
  <c r="O186" i="2"/>
  <c r="O182" i="2"/>
  <c r="O178" i="2"/>
  <c r="O174" i="2"/>
  <c r="O170" i="2"/>
  <c r="O166" i="2"/>
  <c r="O162" i="2"/>
  <c r="O158" i="2"/>
  <c r="O154" i="2"/>
  <c r="O150" i="2"/>
  <c r="O146" i="2"/>
  <c r="O142" i="2"/>
  <c r="O138" i="2"/>
  <c r="O134" i="2"/>
  <c r="O130" i="2"/>
  <c r="O126" i="2"/>
  <c r="O122" i="2"/>
  <c r="O118" i="2"/>
  <c r="Z895" i="2"/>
  <c r="Z891" i="2"/>
  <c r="Z887" i="2"/>
  <c r="Z883" i="2"/>
  <c r="Z799" i="2"/>
  <c r="Z795" i="2"/>
  <c r="Z791" i="2"/>
  <c r="Z787" i="2"/>
  <c r="Z783" i="2"/>
  <c r="Z779" i="2"/>
  <c r="Z775" i="2"/>
  <c r="Z735" i="2"/>
  <c r="Z731" i="2"/>
  <c r="Z727" i="2"/>
  <c r="Z723" i="2"/>
  <c r="Z679" i="2"/>
  <c r="Z675" i="2"/>
  <c r="Z671" i="2"/>
  <c r="Z643" i="2"/>
  <c r="Z639" i="2"/>
  <c r="Z635" i="2"/>
  <c r="Z631" i="2"/>
  <c r="Z579" i="2"/>
  <c r="Z523" i="2"/>
  <c r="Z519" i="2"/>
  <c r="Z515" i="2"/>
  <c r="Z511" i="2"/>
  <c r="Z483" i="2"/>
  <c r="Z479" i="2"/>
  <c r="Z451" i="2"/>
  <c r="Z419" i="2"/>
  <c r="Z415" i="2"/>
  <c r="Z387" i="2"/>
  <c r="Z359" i="2"/>
  <c r="Z351" i="2"/>
  <c r="Z275" i="2"/>
  <c r="Z271" i="2"/>
  <c r="Z259" i="2"/>
  <c r="Z255" i="2"/>
  <c r="Z251" i="2"/>
  <c r="Z247" i="2"/>
  <c r="Z23" i="2"/>
  <c r="O243" i="2"/>
  <c r="O239" i="2"/>
  <c r="O235" i="2"/>
  <c r="O231" i="2"/>
  <c r="O227" i="2"/>
  <c r="O223" i="2"/>
  <c r="O219" i="2"/>
  <c r="O215" i="2"/>
  <c r="O211" i="2"/>
  <c r="O207" i="2"/>
  <c r="O203" i="2"/>
  <c r="O199" i="2"/>
  <c r="O195" i="2"/>
  <c r="O191" i="2"/>
  <c r="O187" i="2"/>
  <c r="O183" i="2"/>
  <c r="O179" i="2"/>
  <c r="O175" i="2"/>
  <c r="O171" i="2"/>
  <c r="O167" i="2"/>
  <c r="O163" i="2"/>
  <c r="O159" i="2"/>
  <c r="O155" i="2"/>
  <c r="O151" i="2"/>
  <c r="O147" i="2"/>
  <c r="O143" i="2"/>
  <c r="O139" i="2"/>
  <c r="O135" i="2"/>
  <c r="O131" i="2"/>
  <c r="O127" i="2"/>
  <c r="O123" i="2"/>
  <c r="O119" i="2"/>
  <c r="O294" i="2"/>
  <c r="O290" i="2"/>
  <c r="O749" i="2"/>
  <c r="O745" i="2"/>
  <c r="O741" i="2"/>
  <c r="O737" i="2"/>
  <c r="O733" i="2"/>
  <c r="O729" i="2"/>
  <c r="O725" i="2"/>
  <c r="O721" i="2"/>
  <c r="O717" i="2"/>
  <c r="O713" i="2"/>
  <c r="O709" i="2"/>
  <c r="O705" i="2"/>
  <c r="O701" i="2"/>
  <c r="O697" i="2"/>
  <c r="O693" i="2"/>
  <c r="O689" i="2"/>
  <c r="O685" i="2"/>
  <c r="O681" i="2"/>
  <c r="O677" i="2"/>
  <c r="O673" i="2"/>
  <c r="O669" i="2"/>
  <c r="O665" i="2"/>
  <c r="O661" i="2"/>
  <c r="O657" i="2"/>
  <c r="O653" i="2"/>
  <c r="O649" i="2"/>
  <c r="O645" i="2"/>
  <c r="O641" i="2"/>
  <c r="O637" i="2"/>
  <c r="O633" i="2"/>
  <c r="O629" i="2"/>
  <c r="O625" i="2"/>
  <c r="O621" i="2"/>
  <c r="O617" i="2"/>
  <c r="O613" i="2"/>
  <c r="O609" i="2"/>
  <c r="O605" i="2"/>
  <c r="O601" i="2"/>
  <c r="O597" i="2"/>
  <c r="O593" i="2"/>
  <c r="O589" i="2"/>
  <c r="O585" i="2"/>
  <c r="O581" i="2"/>
  <c r="O577" i="2"/>
  <c r="O573" i="2"/>
  <c r="O569" i="2"/>
  <c r="O565" i="2"/>
  <c r="O561" i="2"/>
  <c r="O557" i="2"/>
  <c r="O553" i="2"/>
  <c r="O549" i="2"/>
  <c r="O545" i="2"/>
  <c r="O541" i="2"/>
  <c r="O537" i="2"/>
  <c r="O533" i="2"/>
  <c r="O529" i="2"/>
  <c r="O525" i="2"/>
  <c r="O521" i="2"/>
  <c r="O517" i="2"/>
  <c r="O513" i="2"/>
  <c r="O509" i="2"/>
  <c r="O505" i="2"/>
  <c r="O501" i="2"/>
  <c r="O497" i="2"/>
  <c r="O493" i="2"/>
  <c r="O489" i="2"/>
  <c r="O485" i="2"/>
  <c r="O481" i="2"/>
  <c r="O477" i="2"/>
  <c r="O473" i="2"/>
  <c r="O469" i="2"/>
  <c r="O465" i="2"/>
  <c r="O461" i="2"/>
  <c r="O457" i="2"/>
  <c r="O301" i="2"/>
  <c r="O308" i="2"/>
  <c r="Z911" i="2"/>
  <c r="Z863" i="2"/>
  <c r="Z851" i="2"/>
  <c r="Z767" i="2"/>
  <c r="Z667" i="2"/>
  <c r="Z619" i="2"/>
  <c r="Z575" i="2"/>
  <c r="Z423" i="2"/>
  <c r="Z355" i="2"/>
  <c r="Z267" i="2"/>
  <c r="Z263" i="2"/>
  <c r="Z15" i="2"/>
  <c r="Z171" i="2"/>
  <c r="Z163" i="2"/>
  <c r="Z155" i="2"/>
  <c r="Z147" i="2"/>
  <c r="Z139" i="2"/>
  <c r="Z131" i="2"/>
  <c r="Z123" i="2"/>
  <c r="Z115" i="2"/>
  <c r="Z107" i="2"/>
  <c r="Z99" i="2"/>
  <c r="Z91" i="2"/>
  <c r="Z83" i="2"/>
  <c r="Z75" i="2"/>
  <c r="Z67" i="2"/>
  <c r="Z59" i="2"/>
  <c r="Z51" i="2"/>
  <c r="Z47" i="2"/>
  <c r="Z35" i="2"/>
  <c r="Z31" i="2"/>
  <c r="Z27" i="2"/>
  <c r="Z7" i="2"/>
  <c r="Z3" i="2"/>
  <c r="Z167" i="2"/>
  <c r="Z159" i="2"/>
  <c r="Z151" i="2"/>
  <c r="Z143" i="2"/>
  <c r="Z135" i="2"/>
  <c r="Z127" i="2"/>
  <c r="Z119" i="2"/>
  <c r="Z111" i="2"/>
  <c r="Z103" i="2"/>
  <c r="Z95" i="2"/>
  <c r="Z87" i="2"/>
  <c r="Z79" i="2"/>
  <c r="Z71" i="2"/>
  <c r="Z63" i="2"/>
  <c r="Z55" i="2"/>
  <c r="O423" i="2"/>
  <c r="O419" i="2"/>
  <c r="O415" i="2"/>
  <c r="O411" i="2"/>
  <c r="O407" i="2"/>
  <c r="O403" i="2"/>
  <c r="O399" i="2"/>
  <c r="O395" i="2"/>
  <c r="O391" i="2"/>
  <c r="O387" i="2"/>
  <c r="O383" i="2"/>
  <c r="O379" i="2"/>
  <c r="O375" i="2"/>
  <c r="O371" i="2"/>
  <c r="O367" i="2"/>
  <c r="O363" i="2"/>
  <c r="O359" i="2"/>
  <c r="O355" i="2"/>
  <c r="O351" i="2"/>
  <c r="O347" i="2"/>
  <c r="O343" i="2"/>
  <c r="O339" i="2"/>
  <c r="O335" i="2"/>
  <c r="O331" i="2"/>
  <c r="O327" i="2"/>
  <c r="O323" i="2"/>
  <c r="O319" i="2"/>
  <c r="O315" i="2"/>
  <c r="O307" i="2"/>
  <c r="O299" i="2"/>
  <c r="O291" i="2"/>
  <c r="O425" i="2"/>
  <c r="O421" i="2"/>
  <c r="O417" i="2"/>
  <c r="O413" i="2"/>
  <c r="O409" i="2"/>
  <c r="O405" i="2"/>
  <c r="O401" i="2"/>
  <c r="O397" i="2"/>
  <c r="O393" i="2"/>
  <c r="O389" i="2"/>
  <c r="O385" i="2"/>
  <c r="O381" i="2"/>
  <c r="O377" i="2"/>
  <c r="O373" i="2"/>
  <c r="O369" i="2"/>
  <c r="O365" i="2"/>
  <c r="O361" i="2"/>
  <c r="O357" i="2"/>
  <c r="O353" i="2"/>
  <c r="O349" i="2"/>
  <c r="O345" i="2"/>
  <c r="O341" i="2"/>
  <c r="O337" i="2"/>
  <c r="O333" i="2"/>
  <c r="O329" i="2"/>
  <c r="O325" i="2"/>
  <c r="O321" i="2"/>
  <c r="O317" i="2"/>
  <c r="O312" i="2"/>
  <c r="O296" i="2"/>
  <c r="O456" i="2"/>
  <c r="O24" i="2"/>
  <c r="Z871" i="2"/>
  <c r="Z899" i="2"/>
  <c r="Z867" i="2"/>
  <c r="Z835" i="2"/>
  <c r="Z803" i="2"/>
  <c r="Z759" i="2"/>
  <c r="Z719" i="2"/>
  <c r="Z695" i="2"/>
  <c r="Z623" i="2"/>
  <c r="Z591" i="2"/>
  <c r="Z495" i="2"/>
  <c r="Z463" i="2"/>
  <c r="Z323" i="2"/>
  <c r="Z319" i="2"/>
  <c r="Z315" i="2"/>
  <c r="Z311" i="2"/>
  <c r="Z307" i="2"/>
  <c r="Z303" i="2"/>
  <c r="Z299" i="2"/>
  <c r="Z295" i="2"/>
  <c r="Z43" i="2"/>
  <c r="Z39" i="2"/>
  <c r="Z19" i="2"/>
  <c r="Z11" i="2"/>
  <c r="Z925" i="2"/>
  <c r="Z921" i="2"/>
  <c r="Z917" i="2"/>
  <c r="Z913" i="2"/>
  <c r="Z909" i="2"/>
  <c r="Z905" i="2"/>
  <c r="Z901" i="2"/>
  <c r="Z897" i="2"/>
  <c r="Z893" i="2"/>
  <c r="Z889" i="2"/>
  <c r="Z885" i="2"/>
  <c r="Z881" i="2"/>
  <c r="Z877" i="2"/>
  <c r="Z873" i="2"/>
  <c r="Z869" i="2"/>
  <c r="Z865" i="2"/>
  <c r="Z861" i="2"/>
  <c r="Z857" i="2"/>
  <c r="Z853" i="2"/>
  <c r="Z849" i="2"/>
  <c r="Z845" i="2"/>
  <c r="Z367" i="2"/>
  <c r="Z335" i="2"/>
  <c r="Z841" i="2"/>
  <c r="Z837" i="2"/>
  <c r="Z833" i="2"/>
  <c r="Z829" i="2"/>
  <c r="Z825" i="2"/>
  <c r="Z821" i="2"/>
  <c r="Z817" i="2"/>
  <c r="Z813" i="2"/>
  <c r="Z809" i="2"/>
  <c r="Z805" i="2"/>
  <c r="Z801" i="2"/>
  <c r="Z797" i="2"/>
  <c r="Z793" i="2"/>
  <c r="Z789" i="2"/>
  <c r="Z785" i="2"/>
  <c r="Z781" i="2"/>
  <c r="Z777" i="2"/>
  <c r="Z773" i="2"/>
  <c r="Z769" i="2"/>
  <c r="Z765" i="2"/>
  <c r="Z761" i="2"/>
  <c r="Z757" i="2"/>
  <c r="Z753" i="2"/>
  <c r="Z749" i="2"/>
  <c r="Z745" i="2"/>
  <c r="Z741" i="2"/>
  <c r="Z737" i="2"/>
  <c r="Z733" i="2"/>
  <c r="Z729" i="2"/>
  <c r="Z725" i="2"/>
  <c r="Z721" i="2"/>
  <c r="Z717" i="2"/>
  <c r="Z713" i="2"/>
  <c r="Z709" i="2"/>
  <c r="Z705" i="2"/>
  <c r="Z701" i="2"/>
  <c r="Z697" i="2"/>
  <c r="Z693" i="2"/>
  <c r="Z689" i="2"/>
  <c r="Z685" i="2"/>
  <c r="Z681" i="2"/>
  <c r="Z677" i="2"/>
  <c r="Z673" i="2"/>
  <c r="Z669" i="2"/>
  <c r="Z327" i="2"/>
  <c r="Z46" i="2"/>
  <c r="Z38" i="2"/>
  <c r="Z18" i="2"/>
  <c r="Z14" i="2"/>
  <c r="Z10" i="2"/>
  <c r="Z665" i="2"/>
  <c r="Z661" i="2"/>
  <c r="Z657" i="2"/>
  <c r="Z653" i="2"/>
  <c r="Z649" i="2"/>
  <c r="Z645" i="2"/>
  <c r="Z641" i="2"/>
  <c r="Z637" i="2"/>
  <c r="Z633" i="2"/>
  <c r="Z629" i="2"/>
  <c r="Z625" i="2"/>
  <c r="Z621" i="2"/>
  <c r="Z617" i="2"/>
  <c r="Z613" i="2"/>
  <c r="Z609" i="2"/>
  <c r="Z605" i="2"/>
  <c r="Z601" i="2"/>
  <c r="Z597" i="2"/>
  <c r="Z593" i="2"/>
  <c r="Z589" i="2"/>
  <c r="Z585" i="2"/>
  <c r="Z581" i="2"/>
  <c r="Z577" i="2"/>
  <c r="Z573" i="2"/>
  <c r="Z569" i="2"/>
  <c r="Z565" i="2"/>
  <c r="Z561" i="2"/>
  <c r="Z557" i="2"/>
  <c r="Z553" i="2"/>
  <c r="Z549" i="2"/>
  <c r="Z545" i="2"/>
  <c r="Z541" i="2"/>
  <c r="Z537" i="2"/>
  <c r="Z533" i="2"/>
  <c r="Z529" i="2"/>
  <c r="Z525" i="2"/>
  <c r="Z521" i="2"/>
  <c r="Z517" i="2"/>
  <c r="Z513" i="2"/>
  <c r="Z509" i="2"/>
  <c r="Z505" i="2"/>
  <c r="Z501" i="2"/>
  <c r="Z497" i="2"/>
  <c r="Z493" i="2"/>
  <c r="Z489" i="2"/>
  <c r="Z485" i="2"/>
  <c r="Z481" i="2"/>
  <c r="Z477" i="2"/>
  <c r="Z473" i="2"/>
  <c r="Z469" i="2"/>
  <c r="Z465" i="2"/>
  <c r="Z461" i="2"/>
  <c r="Z457" i="2"/>
  <c r="Z453" i="2"/>
  <c r="Z449" i="2"/>
  <c r="Z445" i="2"/>
  <c r="Z441" i="2"/>
  <c r="Z437" i="2"/>
  <c r="Z433" i="2"/>
  <c r="Z429" i="2"/>
  <c r="Z425" i="2"/>
  <c r="Z421" i="2"/>
  <c r="Z417" i="2"/>
  <c r="Z413" i="2"/>
  <c r="Z409" i="2"/>
  <c r="Z405" i="2"/>
  <c r="Z401" i="2"/>
  <c r="Z397" i="2"/>
  <c r="Z393" i="2"/>
  <c r="Z389" i="2"/>
  <c r="Z385" i="2"/>
  <c r="Z381" i="2"/>
  <c r="Z377" i="2"/>
  <c r="Z373" i="2"/>
  <c r="Z369" i="2"/>
  <c r="Z365" i="2"/>
  <c r="Z361" i="2"/>
  <c r="Z357" i="2"/>
  <c r="Z353" i="2"/>
  <c r="Z349" i="2"/>
  <c r="Z345" i="2"/>
  <c r="Z341" i="2"/>
  <c r="Z337" i="2"/>
  <c r="Z333" i="2"/>
  <c r="Z329" i="2"/>
  <c r="O51" i="2"/>
  <c r="O44" i="2"/>
  <c r="O43" i="2"/>
  <c r="Z42" i="2"/>
  <c r="Z41" i="2"/>
  <c r="O41" i="2"/>
  <c r="O40" i="2"/>
  <c r="Z36" i="2"/>
  <c r="Z34" i="2"/>
  <c r="O33" i="2"/>
  <c r="Z22" i="2"/>
  <c r="O21" i="2"/>
  <c r="O15" i="2"/>
  <c r="O9" i="2"/>
  <c r="O8" i="2"/>
  <c r="O7" i="2"/>
  <c r="Z6" i="2"/>
  <c r="Z5" i="2"/>
  <c r="O5" i="2"/>
  <c r="O4" i="2"/>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AJ42" i="1"/>
  <c r="AI42" i="1"/>
  <c r="AH42" i="1"/>
  <c r="AG42" i="1"/>
  <c r="AF42" i="1"/>
  <c r="AE42" i="1"/>
  <c r="AD42" i="1"/>
  <c r="AA42" i="1"/>
  <c r="Z42" i="1"/>
  <c r="Y42" i="1"/>
  <c r="X42" i="1"/>
  <c r="W42" i="1" a="1"/>
  <c r="W42" i="1" s="1"/>
  <c r="V42" i="1"/>
  <c r="U42" i="1"/>
  <c r="T42" i="1"/>
  <c r="S42" i="1"/>
  <c r="R42" i="1" a="1"/>
  <c r="R42" i="1" s="1"/>
  <c r="P42" i="1"/>
  <c r="O42" i="1"/>
  <c r="N42" i="1"/>
  <c r="M42" i="1"/>
  <c r="L42" i="1" a="1"/>
  <c r="L42" i="1" s="1"/>
  <c r="K42" i="1"/>
  <c r="J42" i="1"/>
  <c r="I42" i="1"/>
  <c r="H42" i="1"/>
  <c r="G42" i="1" a="1"/>
  <c r="G42" i="1" s="1"/>
  <c r="AJ41" i="1"/>
  <c r="AI41" i="1"/>
  <c r="AH41" i="1"/>
  <c r="AG41" i="1"/>
  <c r="AF41" i="1"/>
  <c r="AE41" i="1"/>
  <c r="AD41" i="1"/>
  <c r="AA41" i="1"/>
  <c r="Z41" i="1"/>
  <c r="Y41" i="1"/>
  <c r="X41" i="1"/>
  <c r="W41" i="1" a="1"/>
  <c r="W41" i="1" s="1"/>
  <c r="V41" i="1"/>
  <c r="U41" i="1"/>
  <c r="T41" i="1"/>
  <c r="S41" i="1"/>
  <c r="R41" i="1" a="1"/>
  <c r="R41" i="1" s="1"/>
  <c r="P41" i="1"/>
  <c r="O41" i="1"/>
  <c r="N41" i="1"/>
  <c r="M41" i="1"/>
  <c r="L41" i="1" a="1"/>
  <c r="L41" i="1" s="1"/>
  <c r="K41" i="1"/>
  <c r="J41" i="1"/>
  <c r="I41" i="1"/>
  <c r="H41" i="1"/>
  <c r="G41" i="1" a="1"/>
  <c r="G41" i="1" s="1"/>
  <c r="AJ40" i="1"/>
  <c r="AI40" i="1"/>
  <c r="AH40" i="1"/>
  <c r="AG40" i="1"/>
  <c r="AF40" i="1"/>
  <c r="AE40" i="1"/>
  <c r="AD40" i="1"/>
  <c r="AA40" i="1"/>
  <c r="Z40" i="1"/>
  <c r="Y40" i="1"/>
  <c r="X40" i="1"/>
  <c r="W40" i="1" a="1"/>
  <c r="W40" i="1" s="1"/>
  <c r="V40" i="1"/>
  <c r="U40" i="1"/>
  <c r="T40" i="1"/>
  <c r="S40" i="1"/>
  <c r="R40" i="1" a="1"/>
  <c r="R40" i="1" s="1"/>
  <c r="P40" i="1"/>
  <c r="O40" i="1"/>
  <c r="N40" i="1"/>
  <c r="M40" i="1"/>
  <c r="L40" i="1" a="1"/>
  <c r="L40" i="1" s="1"/>
  <c r="K40" i="1"/>
  <c r="J40" i="1"/>
  <c r="I40" i="1"/>
  <c r="H40" i="1"/>
  <c r="G40" i="1" a="1"/>
  <c r="G40" i="1" s="1"/>
  <c r="AJ39" i="1"/>
  <c r="AI39" i="1"/>
  <c r="AH39" i="1"/>
  <c r="AG39" i="1"/>
  <c r="AF39" i="1"/>
  <c r="AE39" i="1"/>
  <c r="AD39" i="1"/>
  <c r="AA39" i="1"/>
  <c r="Z39" i="1"/>
  <c r="Y39" i="1"/>
  <c r="X39" i="1"/>
  <c r="W39" i="1" a="1"/>
  <c r="W39" i="1" s="1"/>
  <c r="V39" i="1"/>
  <c r="U39" i="1"/>
  <c r="T39" i="1"/>
  <c r="S39" i="1"/>
  <c r="R39" i="1" a="1"/>
  <c r="R39" i="1" s="1"/>
  <c r="P39" i="1"/>
  <c r="O39" i="1"/>
  <c r="N39" i="1"/>
  <c r="M39" i="1"/>
  <c r="L39" i="1" a="1"/>
  <c r="L39" i="1" s="1"/>
  <c r="K39" i="1"/>
  <c r="J39" i="1"/>
  <c r="I39" i="1"/>
  <c r="H39" i="1"/>
  <c r="G39" i="1" a="1"/>
  <c r="G39" i="1" s="1"/>
  <c r="AJ38" i="1"/>
  <c r="AI38" i="1"/>
  <c r="AH38" i="1"/>
  <c r="AG38" i="1"/>
  <c r="AF38" i="1"/>
  <c r="AE38" i="1"/>
  <c r="AD38" i="1"/>
  <c r="AA38" i="1"/>
  <c r="Z38" i="1"/>
  <c r="Y38" i="1"/>
  <c r="X38" i="1"/>
  <c r="W38" i="1" a="1"/>
  <c r="W38" i="1" s="1"/>
  <c r="V38" i="1"/>
  <c r="U38" i="1"/>
  <c r="T38" i="1"/>
  <c r="S38" i="1"/>
  <c r="R38" i="1" a="1"/>
  <c r="R38" i="1" s="1"/>
  <c r="P38" i="1"/>
  <c r="O38" i="1"/>
  <c r="N38" i="1"/>
  <c r="M38" i="1"/>
  <c r="L38" i="1" a="1"/>
  <c r="L38" i="1" s="1"/>
  <c r="K38" i="1"/>
  <c r="J38" i="1"/>
  <c r="I38" i="1"/>
  <c r="H38" i="1"/>
  <c r="G38" i="1" a="1"/>
  <c r="G38" i="1" s="1"/>
  <c r="AJ37" i="1"/>
  <c r="AI37" i="1"/>
  <c r="AH37" i="1"/>
  <c r="AG37" i="1"/>
  <c r="AF37" i="1"/>
  <c r="AE37" i="1"/>
  <c r="AD37" i="1"/>
  <c r="AA37" i="1"/>
  <c r="Z37" i="1"/>
  <c r="Y37" i="1"/>
  <c r="X37" i="1"/>
  <c r="W37" i="1" a="1"/>
  <c r="W37" i="1" s="1"/>
  <c r="V37" i="1"/>
  <c r="U37" i="1"/>
  <c r="T37" i="1"/>
  <c r="S37" i="1"/>
  <c r="R37" i="1" a="1"/>
  <c r="R37" i="1" s="1"/>
  <c r="P37" i="1"/>
  <c r="O37" i="1"/>
  <c r="N37" i="1"/>
  <c r="M37" i="1"/>
  <c r="L37" i="1" a="1"/>
  <c r="L37" i="1" s="1"/>
  <c r="K37" i="1"/>
  <c r="J37" i="1"/>
  <c r="I37" i="1"/>
  <c r="H37" i="1"/>
  <c r="G37" i="1" a="1"/>
  <c r="G37" i="1" s="1"/>
  <c r="AJ36" i="1"/>
  <c r="AI36" i="1"/>
  <c r="AH36" i="1"/>
  <c r="AG36" i="1"/>
  <c r="AF36" i="1"/>
  <c r="AE36" i="1"/>
  <c r="AD36" i="1"/>
  <c r="AA36" i="1"/>
  <c r="Z36" i="1"/>
  <c r="Y36" i="1"/>
  <c r="X36" i="1"/>
  <c r="W36" i="1" a="1"/>
  <c r="W36" i="1" s="1"/>
  <c r="V36" i="1"/>
  <c r="U36" i="1"/>
  <c r="T36" i="1"/>
  <c r="S36" i="1"/>
  <c r="R36" i="1" a="1"/>
  <c r="R36" i="1" s="1"/>
  <c r="P36" i="1"/>
  <c r="O36" i="1"/>
  <c r="N36" i="1"/>
  <c r="M36" i="1"/>
  <c r="L36" i="1" a="1"/>
  <c r="L36" i="1" s="1"/>
  <c r="K36" i="1"/>
  <c r="J36" i="1"/>
  <c r="I36" i="1"/>
  <c r="H36" i="1"/>
  <c r="G36" i="1" a="1"/>
  <c r="G36" i="1" s="1"/>
  <c r="AJ35" i="1"/>
  <c r="AI35" i="1"/>
  <c r="AH35" i="1"/>
  <c r="AG35" i="1"/>
  <c r="AF35" i="1"/>
  <c r="AE35" i="1"/>
  <c r="AD35" i="1"/>
  <c r="AA35" i="1"/>
  <c r="Z35" i="1"/>
  <c r="Y35" i="1"/>
  <c r="X35" i="1"/>
  <c r="W35" i="1" a="1"/>
  <c r="W35" i="1" s="1"/>
  <c r="V35" i="1"/>
  <c r="U35" i="1"/>
  <c r="T35" i="1"/>
  <c r="S35" i="1"/>
  <c r="R35" i="1" a="1"/>
  <c r="R35" i="1" s="1"/>
  <c r="P35" i="1"/>
  <c r="O35" i="1"/>
  <c r="N35" i="1"/>
  <c r="M35" i="1"/>
  <c r="L35" i="1" a="1"/>
  <c r="L35" i="1" s="1"/>
  <c r="K35" i="1"/>
  <c r="J35" i="1"/>
  <c r="I35" i="1"/>
  <c r="H35" i="1"/>
  <c r="G35" i="1" a="1"/>
  <c r="G35" i="1" s="1"/>
  <c r="AJ34" i="1"/>
  <c r="AI34" i="1"/>
  <c r="AH34" i="1"/>
  <c r="AG34" i="1"/>
  <c r="AF34" i="1"/>
  <c r="AE34" i="1"/>
  <c r="AD34" i="1"/>
  <c r="AA34" i="1"/>
  <c r="Z34" i="1"/>
  <c r="Y34" i="1"/>
  <c r="X34" i="1"/>
  <c r="W34" i="1" a="1"/>
  <c r="W34" i="1" s="1"/>
  <c r="V34" i="1"/>
  <c r="U34" i="1"/>
  <c r="T34" i="1"/>
  <c r="S34" i="1"/>
  <c r="R34" i="1" a="1"/>
  <c r="R34" i="1" s="1"/>
  <c r="P34" i="1"/>
  <c r="O34" i="1"/>
  <c r="N34" i="1"/>
  <c r="M34" i="1"/>
  <c r="L34" i="1" a="1"/>
  <c r="L34" i="1" s="1"/>
  <c r="K34" i="1"/>
  <c r="J34" i="1"/>
  <c r="I34" i="1"/>
  <c r="H34" i="1"/>
  <c r="G34" i="1" a="1"/>
  <c r="G34" i="1" s="1"/>
  <c r="AJ33" i="1"/>
  <c r="AI33" i="1"/>
  <c r="AH33" i="1"/>
  <c r="AG33" i="1"/>
  <c r="AF33" i="1"/>
  <c r="AE33" i="1"/>
  <c r="AD33" i="1"/>
  <c r="AA33" i="1"/>
  <c r="Z33" i="1"/>
  <c r="Y33" i="1"/>
  <c r="X33" i="1"/>
  <c r="W33" i="1" a="1"/>
  <c r="W33" i="1" s="1"/>
  <c r="V33" i="1"/>
  <c r="U33" i="1"/>
  <c r="T33" i="1"/>
  <c r="S33" i="1"/>
  <c r="R33" i="1" a="1"/>
  <c r="R33" i="1" s="1"/>
  <c r="P33" i="1"/>
  <c r="O33" i="1"/>
  <c r="N33" i="1"/>
  <c r="M33" i="1"/>
  <c r="L33" i="1" a="1"/>
  <c r="L33" i="1" s="1"/>
  <c r="K33" i="1"/>
  <c r="J33" i="1"/>
  <c r="I33" i="1"/>
  <c r="H33" i="1"/>
  <c r="G33" i="1" a="1"/>
  <c r="G33" i="1" s="1"/>
  <c r="AJ32" i="1"/>
  <c r="AI32" i="1"/>
  <c r="AH32" i="1"/>
  <c r="AG32" i="1"/>
  <c r="AF32" i="1"/>
  <c r="AE32" i="1"/>
  <c r="AD32" i="1"/>
  <c r="AA32" i="1"/>
  <c r="Z32" i="1"/>
  <c r="Y32" i="1"/>
  <c r="X32" i="1"/>
  <c r="W32" i="1" a="1"/>
  <c r="W32" i="1" s="1"/>
  <c r="V32" i="1"/>
  <c r="U32" i="1"/>
  <c r="T32" i="1"/>
  <c r="S32" i="1"/>
  <c r="R32" i="1" a="1"/>
  <c r="R32" i="1" s="1"/>
  <c r="P32" i="1"/>
  <c r="O32" i="1"/>
  <c r="N32" i="1"/>
  <c r="M32" i="1"/>
  <c r="L32" i="1" a="1"/>
  <c r="L32" i="1" s="1"/>
  <c r="K32" i="1"/>
  <c r="J32" i="1"/>
  <c r="I32" i="1"/>
  <c r="H32" i="1"/>
  <c r="G32" i="1" a="1"/>
  <c r="G32" i="1" s="1"/>
  <c r="AJ31" i="1"/>
  <c r="AI31" i="1"/>
  <c r="AH31" i="1"/>
  <c r="AG31" i="1"/>
  <c r="AF31" i="1"/>
  <c r="AE31" i="1"/>
  <c r="AD31" i="1"/>
  <c r="AA31" i="1"/>
  <c r="Z31" i="1"/>
  <c r="Y31" i="1"/>
  <c r="X31" i="1"/>
  <c r="W31" i="1" a="1"/>
  <c r="W31" i="1" s="1"/>
  <c r="V31" i="1"/>
  <c r="U31" i="1"/>
  <c r="T31" i="1"/>
  <c r="S31" i="1"/>
  <c r="R31" i="1" a="1"/>
  <c r="R31" i="1" s="1"/>
  <c r="P31" i="1"/>
  <c r="O31" i="1"/>
  <c r="N31" i="1"/>
  <c r="M31" i="1"/>
  <c r="L31" i="1" a="1"/>
  <c r="L31" i="1" s="1"/>
  <c r="K31" i="1"/>
  <c r="J31" i="1"/>
  <c r="I31" i="1"/>
  <c r="H31" i="1"/>
  <c r="G31" i="1" a="1"/>
  <c r="G31" i="1" s="1"/>
  <c r="AJ30" i="1"/>
  <c r="AI30" i="1"/>
  <c r="AH30" i="1"/>
  <c r="AG30" i="1"/>
  <c r="AF30" i="1"/>
  <c r="AE30" i="1"/>
  <c r="AD30" i="1"/>
  <c r="AA30" i="1"/>
  <c r="Z30" i="1"/>
  <c r="Y30" i="1"/>
  <c r="X30" i="1"/>
  <c r="W30" i="1" a="1"/>
  <c r="W30" i="1" s="1"/>
  <c r="V30" i="1"/>
  <c r="U30" i="1"/>
  <c r="T30" i="1"/>
  <c r="S30" i="1"/>
  <c r="R30" i="1" a="1"/>
  <c r="R30" i="1" s="1"/>
  <c r="P30" i="1"/>
  <c r="O30" i="1"/>
  <c r="N30" i="1"/>
  <c r="M30" i="1"/>
  <c r="L30" i="1" a="1"/>
  <c r="L30" i="1" s="1"/>
  <c r="K30" i="1"/>
  <c r="J30" i="1"/>
  <c r="I30" i="1"/>
  <c r="H30" i="1"/>
  <c r="G30" i="1" a="1"/>
  <c r="G30" i="1" s="1"/>
  <c r="AJ29" i="1"/>
  <c r="AI29" i="1"/>
  <c r="AH29" i="1"/>
  <c r="AG29" i="1"/>
  <c r="AF29" i="1"/>
  <c r="AE29" i="1"/>
  <c r="AD29" i="1"/>
  <c r="AA29" i="1"/>
  <c r="Z29" i="1"/>
  <c r="Y29" i="1"/>
  <c r="X29" i="1"/>
  <c r="W29" i="1" a="1"/>
  <c r="W29" i="1" s="1"/>
  <c r="V29" i="1"/>
  <c r="U29" i="1"/>
  <c r="T29" i="1"/>
  <c r="S29" i="1"/>
  <c r="R29" i="1" a="1"/>
  <c r="R29" i="1" s="1"/>
  <c r="P29" i="1"/>
  <c r="O29" i="1"/>
  <c r="N29" i="1"/>
  <c r="M29" i="1"/>
  <c r="L29" i="1" a="1"/>
  <c r="L29" i="1" s="1"/>
  <c r="K29" i="1"/>
  <c r="J29" i="1"/>
  <c r="I29" i="1"/>
  <c r="H29" i="1"/>
  <c r="G29" i="1" a="1"/>
  <c r="G29" i="1" s="1"/>
  <c r="AJ28" i="1"/>
  <c r="AI28" i="1"/>
  <c r="AH28" i="1"/>
  <c r="AG28" i="1"/>
  <c r="AF28" i="1"/>
  <c r="AE28" i="1"/>
  <c r="AD28" i="1"/>
  <c r="AA28" i="1"/>
  <c r="Z28" i="1"/>
  <c r="Y28" i="1"/>
  <c r="X28" i="1"/>
  <c r="W28" i="1" a="1"/>
  <c r="W28" i="1" s="1"/>
  <c r="V28" i="1"/>
  <c r="U28" i="1"/>
  <c r="T28" i="1"/>
  <c r="S28" i="1"/>
  <c r="R28" i="1" a="1"/>
  <c r="R28" i="1" s="1"/>
  <c r="P28" i="1"/>
  <c r="O28" i="1"/>
  <c r="N28" i="1"/>
  <c r="M28" i="1"/>
  <c r="L28" i="1" a="1"/>
  <c r="L28" i="1" s="1"/>
  <c r="K28" i="1"/>
  <c r="J28" i="1"/>
  <c r="I28" i="1"/>
  <c r="H28" i="1"/>
  <c r="G28" i="1" a="1"/>
  <c r="G28" i="1" s="1"/>
  <c r="AJ27" i="1"/>
  <c r="AI27" i="1"/>
  <c r="AH27" i="1"/>
  <c r="AG27" i="1"/>
  <c r="AF27" i="1"/>
  <c r="AE27" i="1"/>
  <c r="AD27" i="1"/>
  <c r="AA27" i="1"/>
  <c r="Z27" i="1"/>
  <c r="Y27" i="1"/>
  <c r="X27" i="1"/>
  <c r="W27" i="1" a="1"/>
  <c r="W27" i="1" s="1"/>
  <c r="V27" i="1"/>
  <c r="U27" i="1"/>
  <c r="T27" i="1"/>
  <c r="S27" i="1"/>
  <c r="R27" i="1" a="1"/>
  <c r="R27" i="1" s="1"/>
  <c r="P27" i="1"/>
  <c r="O27" i="1"/>
  <c r="N27" i="1"/>
  <c r="M27" i="1"/>
  <c r="L27" i="1" a="1"/>
  <c r="L27" i="1" s="1"/>
  <c r="K27" i="1"/>
  <c r="J27" i="1"/>
  <c r="I27" i="1"/>
  <c r="H27" i="1"/>
  <c r="G27" i="1" a="1"/>
  <c r="G27" i="1" s="1"/>
  <c r="AJ26" i="1"/>
  <c r="AI26" i="1"/>
  <c r="AH26" i="1"/>
  <c r="AG26" i="1"/>
  <c r="AF26" i="1"/>
  <c r="AE26" i="1"/>
  <c r="AD26" i="1"/>
  <c r="AA26" i="1"/>
  <c r="Z26" i="1"/>
  <c r="Y26" i="1"/>
  <c r="X26" i="1"/>
  <c r="W26" i="1" a="1"/>
  <c r="W26" i="1" s="1"/>
  <c r="V26" i="1"/>
  <c r="U26" i="1"/>
  <c r="T26" i="1"/>
  <c r="S26" i="1"/>
  <c r="R26" i="1" a="1"/>
  <c r="R26" i="1" s="1"/>
  <c r="P26" i="1"/>
  <c r="O26" i="1"/>
  <c r="N26" i="1"/>
  <c r="M26" i="1"/>
  <c r="L26" i="1" a="1"/>
  <c r="L26" i="1" s="1"/>
  <c r="K26" i="1"/>
  <c r="J26" i="1"/>
  <c r="I26" i="1"/>
  <c r="H26" i="1"/>
  <c r="G26" i="1" a="1"/>
  <c r="G26" i="1" s="1"/>
  <c r="AJ25" i="1"/>
  <c r="AI25" i="1"/>
  <c r="AH25" i="1"/>
  <c r="AG25" i="1"/>
  <c r="AF25" i="1"/>
  <c r="AE25" i="1"/>
  <c r="AD25" i="1"/>
  <c r="AA25" i="1"/>
  <c r="Z25" i="1"/>
  <c r="Y25" i="1"/>
  <c r="X25" i="1"/>
  <c r="W25" i="1" a="1"/>
  <c r="W25" i="1" s="1"/>
  <c r="V25" i="1"/>
  <c r="U25" i="1"/>
  <c r="T25" i="1"/>
  <c r="S25" i="1"/>
  <c r="R25" i="1" a="1"/>
  <c r="R25" i="1" s="1"/>
  <c r="P25" i="1"/>
  <c r="O25" i="1"/>
  <c r="N25" i="1"/>
  <c r="M25" i="1"/>
  <c r="L25" i="1" a="1"/>
  <c r="L25" i="1" s="1"/>
  <c r="K25" i="1"/>
  <c r="J25" i="1"/>
  <c r="I25" i="1"/>
  <c r="H25" i="1"/>
  <c r="G25" i="1" a="1"/>
  <c r="G25" i="1" s="1"/>
  <c r="AJ24" i="1"/>
  <c r="AI24" i="1"/>
  <c r="AH24" i="1"/>
  <c r="AG24" i="1"/>
  <c r="AF24" i="1"/>
  <c r="AE24" i="1"/>
  <c r="AD24" i="1"/>
  <c r="AA24" i="1"/>
  <c r="Z24" i="1"/>
  <c r="Y24" i="1"/>
  <c r="X24" i="1"/>
  <c r="W24" i="1" a="1"/>
  <c r="W24" i="1" s="1"/>
  <c r="V24" i="1"/>
  <c r="U24" i="1"/>
  <c r="T24" i="1"/>
  <c r="S24" i="1"/>
  <c r="R24" i="1" a="1"/>
  <c r="R24" i="1" s="1"/>
  <c r="P24" i="1"/>
  <c r="O24" i="1"/>
  <c r="N24" i="1"/>
  <c r="M24" i="1"/>
  <c r="L24" i="1" a="1"/>
  <c r="L24" i="1" s="1"/>
  <c r="K24" i="1"/>
  <c r="J24" i="1"/>
  <c r="I24" i="1"/>
  <c r="H24" i="1"/>
  <c r="G24" i="1" a="1"/>
  <c r="G24" i="1" s="1"/>
  <c r="AJ23" i="1"/>
  <c r="AI23" i="1"/>
  <c r="AH23" i="1"/>
  <c r="AG23" i="1"/>
  <c r="AF23" i="1"/>
  <c r="AE23" i="1"/>
  <c r="AD23" i="1"/>
  <c r="AA23" i="1"/>
  <c r="Z23" i="1"/>
  <c r="Y23" i="1"/>
  <c r="X23" i="1"/>
  <c r="W23" i="1" a="1"/>
  <c r="W23" i="1" s="1"/>
  <c r="V23" i="1"/>
  <c r="U23" i="1"/>
  <c r="T23" i="1"/>
  <c r="S23" i="1"/>
  <c r="R23" i="1" a="1"/>
  <c r="R23" i="1" s="1"/>
  <c r="P23" i="1"/>
  <c r="O23" i="1"/>
  <c r="N23" i="1"/>
  <c r="M23" i="1"/>
  <c r="L23" i="1" a="1"/>
  <c r="L23" i="1" s="1"/>
  <c r="K23" i="1"/>
  <c r="J23" i="1"/>
  <c r="I23" i="1"/>
  <c r="H23" i="1"/>
  <c r="G23" i="1" a="1"/>
  <c r="G23" i="1" s="1"/>
  <c r="AJ22" i="1"/>
  <c r="AI22" i="1"/>
  <c r="AH22" i="1"/>
  <c r="AG22" i="1"/>
  <c r="AF22" i="1"/>
  <c r="AE22" i="1"/>
  <c r="AD22" i="1"/>
  <c r="AA22" i="1"/>
  <c r="Z22" i="1"/>
  <c r="Y22" i="1"/>
  <c r="X22" i="1"/>
  <c r="W22" i="1" a="1"/>
  <c r="W22" i="1" s="1"/>
  <c r="V22" i="1"/>
  <c r="U22" i="1"/>
  <c r="T22" i="1"/>
  <c r="S22" i="1"/>
  <c r="R22" i="1" a="1"/>
  <c r="R22" i="1" s="1"/>
  <c r="P22" i="1"/>
  <c r="O22" i="1"/>
  <c r="N22" i="1"/>
  <c r="M22" i="1"/>
  <c r="L22" i="1" a="1"/>
  <c r="L22" i="1" s="1"/>
  <c r="K22" i="1"/>
  <c r="J22" i="1"/>
  <c r="I22" i="1"/>
  <c r="H22" i="1"/>
  <c r="G22" i="1" a="1"/>
  <c r="G22" i="1" s="1"/>
  <c r="AJ21" i="1"/>
  <c r="AI21" i="1"/>
  <c r="AH21" i="1"/>
  <c r="AG21" i="1"/>
  <c r="AF21" i="1"/>
  <c r="AE21" i="1"/>
  <c r="AD21" i="1"/>
  <c r="AA21" i="1"/>
  <c r="Z21" i="1"/>
  <c r="Y21" i="1"/>
  <c r="X21" i="1"/>
  <c r="W21" i="1" a="1"/>
  <c r="W21" i="1" s="1"/>
  <c r="V21" i="1"/>
  <c r="U21" i="1"/>
  <c r="T21" i="1"/>
  <c r="S21" i="1"/>
  <c r="R21" i="1" a="1"/>
  <c r="R21" i="1" s="1"/>
  <c r="P21" i="1"/>
  <c r="O21" i="1"/>
  <c r="N21" i="1"/>
  <c r="M21" i="1"/>
  <c r="L21" i="1" a="1"/>
  <c r="L21" i="1" s="1"/>
  <c r="K21" i="1"/>
  <c r="J21" i="1"/>
  <c r="I21" i="1"/>
  <c r="H21" i="1"/>
  <c r="G21" i="1" a="1"/>
  <c r="G21" i="1" s="1"/>
  <c r="AJ20" i="1"/>
  <c r="AI20" i="1"/>
  <c r="AH20" i="1"/>
  <c r="AG20" i="1"/>
  <c r="AF20" i="1"/>
  <c r="AE20" i="1"/>
  <c r="AD20" i="1"/>
  <c r="AA20" i="1"/>
  <c r="Z20" i="1"/>
  <c r="Y20" i="1"/>
  <c r="X20" i="1"/>
  <c r="W20" i="1" a="1"/>
  <c r="W20" i="1" s="1"/>
  <c r="V20" i="1"/>
  <c r="U20" i="1"/>
  <c r="T20" i="1"/>
  <c r="S20" i="1"/>
  <c r="R20" i="1" a="1"/>
  <c r="R20" i="1" s="1"/>
  <c r="P20" i="1"/>
  <c r="O20" i="1"/>
  <c r="N20" i="1"/>
  <c r="M20" i="1"/>
  <c r="L20" i="1" a="1"/>
  <c r="L20" i="1" s="1"/>
  <c r="K20" i="1"/>
  <c r="J20" i="1"/>
  <c r="I20" i="1"/>
  <c r="H20" i="1"/>
  <c r="G20" i="1" a="1"/>
  <c r="G20" i="1" s="1"/>
  <c r="AJ19" i="1"/>
  <c r="AI19" i="1"/>
  <c r="AH19" i="1"/>
  <c r="AG19" i="1"/>
  <c r="AF19" i="1"/>
  <c r="AE19" i="1"/>
  <c r="AD19" i="1"/>
  <c r="AA19" i="1"/>
  <c r="Z19" i="1"/>
  <c r="Y19" i="1"/>
  <c r="X19" i="1"/>
  <c r="W19" i="1" a="1"/>
  <c r="W19" i="1" s="1"/>
  <c r="V19" i="1"/>
  <c r="U19" i="1"/>
  <c r="T19" i="1"/>
  <c r="S19" i="1"/>
  <c r="R19" i="1" a="1"/>
  <c r="R19" i="1" s="1"/>
  <c r="P19" i="1"/>
  <c r="O19" i="1"/>
  <c r="N19" i="1"/>
  <c r="M19" i="1"/>
  <c r="L19" i="1" a="1"/>
  <c r="L19" i="1" s="1"/>
  <c r="K19" i="1"/>
  <c r="J19" i="1"/>
  <c r="I19" i="1"/>
  <c r="H19" i="1"/>
  <c r="G19" i="1" a="1"/>
  <c r="G19" i="1" s="1"/>
  <c r="AJ18" i="1"/>
  <c r="AI18" i="1"/>
  <c r="AH18" i="1"/>
  <c r="AG18" i="1"/>
  <c r="AF18" i="1"/>
  <c r="AE18" i="1"/>
  <c r="AD18" i="1"/>
  <c r="AA18" i="1"/>
  <c r="Z18" i="1"/>
  <c r="Y18" i="1"/>
  <c r="X18" i="1"/>
  <c r="W18" i="1" a="1"/>
  <c r="W18" i="1" s="1"/>
  <c r="V18" i="1"/>
  <c r="U18" i="1"/>
  <c r="T18" i="1"/>
  <c r="S18" i="1"/>
  <c r="R18" i="1" a="1"/>
  <c r="R18" i="1" s="1"/>
  <c r="P18" i="1"/>
  <c r="O18" i="1"/>
  <c r="N18" i="1"/>
  <c r="M18" i="1"/>
  <c r="L18" i="1" a="1"/>
  <c r="L18" i="1" s="1"/>
  <c r="K18" i="1"/>
  <c r="J18" i="1"/>
  <c r="I18" i="1"/>
  <c r="H18" i="1"/>
  <c r="G18" i="1" a="1"/>
  <c r="G18" i="1" s="1"/>
  <c r="AJ17" i="1"/>
  <c r="AI17" i="1"/>
  <c r="AH17" i="1"/>
  <c r="AG17" i="1"/>
  <c r="AF17" i="1"/>
  <c r="AE17" i="1"/>
  <c r="AD17" i="1"/>
  <c r="AA17" i="1"/>
  <c r="Z17" i="1"/>
  <c r="Y17" i="1"/>
  <c r="X17" i="1"/>
  <c r="W17" i="1" a="1"/>
  <c r="W17" i="1" s="1"/>
  <c r="V17" i="1"/>
  <c r="U17" i="1"/>
  <c r="T17" i="1"/>
  <c r="S17" i="1"/>
  <c r="R17" i="1" a="1"/>
  <c r="R17" i="1" s="1"/>
  <c r="P17" i="1"/>
  <c r="O17" i="1"/>
  <c r="N17" i="1"/>
  <c r="M17" i="1"/>
  <c r="L17" i="1" a="1"/>
  <c r="L17" i="1" s="1"/>
  <c r="K17" i="1"/>
  <c r="J17" i="1"/>
  <c r="I17" i="1"/>
  <c r="H17" i="1"/>
  <c r="G17" i="1" a="1"/>
  <c r="G17" i="1" s="1"/>
  <c r="AJ16" i="1"/>
  <c r="AI16" i="1"/>
  <c r="AH16" i="1"/>
  <c r="AG16" i="1"/>
  <c r="AF16" i="1"/>
  <c r="AE16" i="1"/>
  <c r="AD16" i="1"/>
  <c r="AA16" i="1"/>
  <c r="Z16" i="1"/>
  <c r="Y16" i="1"/>
  <c r="X16" i="1"/>
  <c r="W16" i="1" a="1"/>
  <c r="W16" i="1" s="1"/>
  <c r="V16" i="1"/>
  <c r="U16" i="1"/>
  <c r="T16" i="1"/>
  <c r="S16" i="1"/>
  <c r="R16" i="1" a="1"/>
  <c r="R16" i="1" s="1"/>
  <c r="P16" i="1"/>
  <c r="O16" i="1"/>
  <c r="N16" i="1"/>
  <c r="M16" i="1"/>
  <c r="L16" i="1" a="1"/>
  <c r="L16" i="1" s="1"/>
  <c r="K16" i="1"/>
  <c r="J16" i="1"/>
  <c r="I16" i="1"/>
  <c r="H16" i="1"/>
  <c r="G16" i="1" a="1"/>
  <c r="G16" i="1" s="1"/>
  <c r="AJ15" i="1"/>
  <c r="AI15" i="1"/>
  <c r="AH15" i="1"/>
  <c r="AG15" i="1"/>
  <c r="AF15" i="1"/>
  <c r="AE15" i="1"/>
  <c r="AD15" i="1"/>
  <c r="AA15" i="1"/>
  <c r="Z15" i="1"/>
  <c r="Y15" i="1"/>
  <c r="X15" i="1"/>
  <c r="W15" i="1" a="1"/>
  <c r="W15" i="1" s="1"/>
  <c r="V15" i="1"/>
  <c r="U15" i="1"/>
  <c r="T15" i="1"/>
  <c r="S15" i="1"/>
  <c r="R15" i="1" a="1"/>
  <c r="R15" i="1" s="1"/>
  <c r="P15" i="1"/>
  <c r="O15" i="1"/>
  <c r="N15" i="1"/>
  <c r="M15" i="1"/>
  <c r="L15" i="1" a="1"/>
  <c r="L15" i="1" s="1"/>
  <c r="K15" i="1"/>
  <c r="J15" i="1"/>
  <c r="I15" i="1"/>
  <c r="H15" i="1"/>
  <c r="G15" i="1" a="1"/>
  <c r="G15" i="1" s="1"/>
  <c r="AJ14" i="1"/>
  <c r="AI14" i="1"/>
  <c r="AH14" i="1"/>
  <c r="AG14" i="1"/>
  <c r="AF14" i="1"/>
  <c r="AE14" i="1"/>
  <c r="AD14" i="1"/>
  <c r="AA14" i="1"/>
  <c r="Z14" i="1"/>
  <c r="Y14" i="1"/>
  <c r="X14" i="1"/>
  <c r="W14" i="1" a="1"/>
  <c r="W14" i="1" s="1"/>
  <c r="V14" i="1"/>
  <c r="U14" i="1"/>
  <c r="T14" i="1"/>
  <c r="S14" i="1"/>
  <c r="R14" i="1" a="1"/>
  <c r="R14" i="1" s="1"/>
  <c r="P14" i="1"/>
  <c r="O14" i="1"/>
  <c r="N14" i="1"/>
  <c r="M14" i="1"/>
  <c r="L14" i="1" a="1"/>
  <c r="L14" i="1" s="1"/>
  <c r="K14" i="1"/>
  <c r="J14" i="1"/>
  <c r="I14" i="1"/>
  <c r="H14" i="1"/>
  <c r="G14" i="1" a="1"/>
  <c r="G14" i="1" s="1"/>
  <c r="AJ13" i="1"/>
  <c r="AI13" i="1"/>
  <c r="AH13" i="1"/>
  <c r="AG13" i="1"/>
  <c r="AF13" i="1"/>
  <c r="AE13" i="1"/>
  <c r="AD13" i="1"/>
  <c r="AA13" i="1"/>
  <c r="Z13" i="1"/>
  <c r="Y13" i="1"/>
  <c r="X13" i="1"/>
  <c r="W13" i="1" a="1"/>
  <c r="W13" i="1" s="1"/>
  <c r="V13" i="1"/>
  <c r="U13" i="1"/>
  <c r="T13" i="1"/>
  <c r="S13" i="1"/>
  <c r="R13" i="1" a="1"/>
  <c r="R13" i="1" s="1"/>
  <c r="P13" i="1"/>
  <c r="O13" i="1"/>
  <c r="N13" i="1"/>
  <c r="M13" i="1"/>
  <c r="L13" i="1" a="1"/>
  <c r="L13" i="1" s="1"/>
  <c r="K13" i="1"/>
  <c r="J13" i="1"/>
  <c r="I13" i="1"/>
  <c r="H13" i="1"/>
  <c r="G13" i="1" a="1"/>
  <c r="G13" i="1" s="1"/>
  <c r="AJ12" i="1"/>
  <c r="AI12" i="1"/>
  <c r="AH12" i="1"/>
  <c r="AG12" i="1"/>
  <c r="AF12" i="1"/>
  <c r="AE12" i="1"/>
  <c r="AD12" i="1"/>
  <c r="AA12" i="1"/>
  <c r="Z12" i="1"/>
  <c r="Y12" i="1"/>
  <c r="X12" i="1"/>
  <c r="W12" i="1" a="1"/>
  <c r="W12" i="1" s="1"/>
  <c r="V12" i="1"/>
  <c r="U12" i="1"/>
  <c r="T12" i="1"/>
  <c r="S12" i="1"/>
  <c r="R12" i="1" a="1"/>
  <c r="R12" i="1" s="1"/>
  <c r="P12" i="1"/>
  <c r="O12" i="1"/>
  <c r="N12" i="1"/>
  <c r="M12" i="1"/>
  <c r="L12" i="1" a="1"/>
  <c r="L12" i="1" s="1"/>
  <c r="K12" i="1"/>
  <c r="J12" i="1"/>
  <c r="I12" i="1"/>
  <c r="H12" i="1"/>
  <c r="G12" i="1" a="1"/>
  <c r="G12" i="1" s="1"/>
  <c r="AJ11" i="1"/>
  <c r="AI11" i="1"/>
  <c r="AH11" i="1"/>
  <c r="AG11" i="1"/>
  <c r="AF11" i="1"/>
  <c r="AE11" i="1"/>
  <c r="AD11" i="1"/>
  <c r="AA11" i="1"/>
  <c r="Z11" i="1"/>
  <c r="Y11" i="1"/>
  <c r="X11" i="1"/>
  <c r="W11" i="1" a="1"/>
  <c r="W11" i="1" s="1"/>
  <c r="V11" i="1"/>
  <c r="U11" i="1"/>
  <c r="T11" i="1"/>
  <c r="S11" i="1"/>
  <c r="R11" i="1" a="1"/>
  <c r="R11" i="1" s="1"/>
  <c r="P11" i="1"/>
  <c r="O11" i="1"/>
  <c r="N11" i="1"/>
  <c r="M11" i="1"/>
  <c r="L11" i="1" a="1"/>
  <c r="L11" i="1" s="1"/>
  <c r="K11" i="1"/>
  <c r="J11" i="1"/>
  <c r="I11" i="1"/>
  <c r="H11" i="1"/>
  <c r="G11" i="1" a="1"/>
  <c r="G11" i="1" s="1"/>
  <c r="AJ10" i="1"/>
  <c r="AI10" i="1"/>
  <c r="AH10" i="1"/>
  <c r="AG10" i="1"/>
  <c r="AF10" i="1"/>
  <c r="AE10" i="1"/>
  <c r="AD10" i="1"/>
  <c r="AA10" i="1"/>
  <c r="Z10" i="1"/>
  <c r="Y10" i="1"/>
  <c r="X10" i="1"/>
  <c r="W10" i="1" a="1"/>
  <c r="W10" i="1" s="1"/>
  <c r="V10" i="1"/>
  <c r="U10" i="1"/>
  <c r="T10" i="1"/>
  <c r="S10" i="1"/>
  <c r="R10" i="1" a="1"/>
  <c r="R10" i="1" s="1"/>
  <c r="P10" i="1"/>
  <c r="O10" i="1"/>
  <c r="N10" i="1"/>
  <c r="M10" i="1"/>
  <c r="L10" i="1" a="1"/>
  <c r="L10" i="1" s="1"/>
  <c r="K10" i="1"/>
  <c r="J10" i="1"/>
  <c r="I10" i="1"/>
  <c r="H10" i="1"/>
  <c r="G10" i="1" a="1"/>
  <c r="G10" i="1" s="1"/>
  <c r="AJ9" i="1"/>
  <c r="AI9" i="1"/>
  <c r="AH9" i="1"/>
  <c r="AG9" i="1"/>
  <c r="AF9" i="1"/>
  <c r="AE9" i="1"/>
  <c r="AD9" i="1"/>
  <c r="AA9" i="1"/>
  <c r="Z9" i="1"/>
  <c r="Y9" i="1"/>
  <c r="X9" i="1"/>
  <c r="W9" i="1" a="1"/>
  <c r="W9" i="1" s="1"/>
  <c r="V9" i="1"/>
  <c r="U9" i="1"/>
  <c r="T9" i="1"/>
  <c r="S9" i="1"/>
  <c r="R9" i="1" a="1"/>
  <c r="R9" i="1" s="1"/>
  <c r="P9" i="1"/>
  <c r="O9" i="1"/>
  <c r="N9" i="1"/>
  <c r="M9" i="1"/>
  <c r="L9" i="1" a="1"/>
  <c r="L9" i="1" s="1"/>
  <c r="K9" i="1"/>
  <c r="J9" i="1"/>
  <c r="I9" i="1"/>
  <c r="H9" i="1"/>
  <c r="G9" i="1" a="1"/>
  <c r="G9" i="1" s="1"/>
  <c r="AJ8" i="1"/>
  <c r="AI8" i="1"/>
  <c r="AH8" i="1"/>
  <c r="AG8" i="1"/>
  <c r="AF8" i="1"/>
  <c r="AE8" i="1"/>
  <c r="AD8" i="1"/>
  <c r="AA8" i="1"/>
  <c r="Z8" i="1"/>
  <c r="Y8" i="1"/>
  <c r="X8" i="1"/>
  <c r="W8" i="1" a="1"/>
  <c r="W8" i="1" s="1"/>
  <c r="V8" i="1"/>
  <c r="U8" i="1"/>
  <c r="T8" i="1"/>
  <c r="S8" i="1"/>
  <c r="R8" i="1" a="1"/>
  <c r="R8" i="1" s="1"/>
  <c r="P8" i="1"/>
  <c r="O8" i="1"/>
  <c r="N8" i="1"/>
  <c r="M8" i="1"/>
  <c r="L8" i="1" a="1"/>
  <c r="L8" i="1" s="1"/>
  <c r="K8" i="1"/>
  <c r="J8" i="1"/>
  <c r="I8" i="1"/>
  <c r="H8" i="1"/>
  <c r="G8" i="1" a="1"/>
  <c r="G8" i="1" s="1"/>
  <c r="AJ7" i="1"/>
  <c r="AI7" i="1"/>
  <c r="AH7" i="1"/>
  <c r="AG7" i="1"/>
  <c r="AF7" i="1"/>
  <c r="AE7" i="1"/>
  <c r="AD7" i="1"/>
  <c r="AA7" i="1"/>
  <c r="Z7" i="1"/>
  <c r="Y7" i="1"/>
  <c r="X7" i="1"/>
  <c r="W7" i="1" a="1"/>
  <c r="W7" i="1" s="1"/>
  <c r="V7" i="1"/>
  <c r="U7" i="1"/>
  <c r="T7" i="1"/>
  <c r="S7" i="1"/>
  <c r="R7" i="1" a="1"/>
  <c r="R7" i="1" s="1"/>
  <c r="P7" i="1"/>
  <c r="O7" i="1"/>
  <c r="N7" i="1"/>
  <c r="M7" i="1"/>
  <c r="L7" i="1" a="1"/>
  <c r="L7" i="1" s="1"/>
  <c r="K7" i="1"/>
  <c r="J7" i="1"/>
  <c r="I7" i="1"/>
  <c r="H7" i="1"/>
  <c r="G7" i="1" a="1"/>
  <c r="G7" i="1" s="1"/>
  <c r="AJ6" i="1"/>
  <c r="AI6" i="1"/>
  <c r="AH6" i="1"/>
  <c r="AG6" i="1"/>
  <c r="AF6" i="1"/>
  <c r="AE6" i="1"/>
  <c r="AD6" i="1"/>
  <c r="AA6" i="1"/>
  <c r="Z6" i="1"/>
  <c r="Y6" i="1"/>
  <c r="X6" i="1"/>
  <c r="W6" i="1" a="1"/>
  <c r="W6" i="1" s="1"/>
  <c r="V6" i="1"/>
  <c r="U6" i="1"/>
  <c r="T6" i="1"/>
  <c r="S6" i="1"/>
  <c r="R6" i="1" a="1"/>
  <c r="R6" i="1" s="1"/>
  <c r="P6" i="1"/>
  <c r="O6" i="1"/>
  <c r="N6" i="1"/>
  <c r="M6" i="1"/>
  <c r="L6" i="1" a="1"/>
  <c r="L6" i="1" s="1"/>
  <c r="K6" i="1"/>
  <c r="J6" i="1"/>
  <c r="I6" i="1"/>
  <c r="H6" i="1"/>
  <c r="G6" i="1" a="1"/>
  <c r="G6" i="1" s="1"/>
  <c r="AJ5" i="1"/>
  <c r="AI5" i="1"/>
  <c r="AH5" i="1"/>
  <c r="AG5" i="1"/>
  <c r="AF5" i="1"/>
  <c r="AE5" i="1"/>
  <c r="AD5" i="1"/>
  <c r="AA5" i="1"/>
  <c r="Z5" i="1"/>
  <c r="Y5" i="1"/>
  <c r="X5" i="1"/>
  <c r="W5" i="1" a="1"/>
  <c r="W5" i="1" s="1"/>
  <c r="V5" i="1"/>
  <c r="U5" i="1"/>
  <c r="T5" i="1"/>
  <c r="S5" i="1"/>
  <c r="R5" i="1" a="1"/>
  <c r="R5" i="1" s="1"/>
  <c r="P5" i="1"/>
  <c r="O5" i="1"/>
  <c r="N5" i="1"/>
  <c r="M5" i="1"/>
  <c r="L5" i="1" a="1"/>
  <c r="L5" i="1" s="1"/>
  <c r="K5" i="1"/>
  <c r="J5" i="1"/>
  <c r="I5" i="1"/>
  <c r="H5" i="1"/>
  <c r="G5" i="1" a="1"/>
  <c r="G5" i="1" s="1"/>
  <c r="AJ4" i="1"/>
  <c r="AI4" i="1"/>
  <c r="AH4" i="1"/>
  <c r="AG4" i="1"/>
  <c r="AF4" i="1"/>
  <c r="AE4" i="1"/>
  <c r="AD4" i="1"/>
  <c r="AA4" i="1"/>
  <c r="Z4" i="1"/>
  <c r="Y4" i="1"/>
  <c r="X4" i="1"/>
  <c r="W4" i="1" a="1"/>
  <c r="W4" i="1" s="1"/>
  <c r="V4" i="1"/>
  <c r="U4" i="1"/>
  <c r="T4" i="1"/>
  <c r="S4" i="1"/>
  <c r="R4" i="1" a="1"/>
  <c r="R4" i="1" s="1"/>
  <c r="P4" i="1"/>
  <c r="O4" i="1"/>
  <c r="N4" i="1"/>
  <c r="M4" i="1"/>
  <c r="L4" i="1" a="1"/>
  <c r="L4" i="1" s="1"/>
  <c r="K4" i="1"/>
  <c r="J4" i="1"/>
  <c r="I4" i="1"/>
  <c r="H4" i="1"/>
  <c r="G4" i="1" a="1"/>
  <c r="G4" i="1" s="1"/>
  <c r="AJ3" i="1"/>
  <c r="AI3" i="1"/>
  <c r="AH3" i="1"/>
  <c r="AG3" i="1"/>
  <c r="AF3" i="1"/>
  <c r="AE3" i="1"/>
  <c r="AD3" i="1"/>
  <c r="AA3" i="1"/>
  <c r="Z3" i="1"/>
  <c r="Y3" i="1"/>
  <c r="X3" i="1"/>
  <c r="W3" i="1" a="1"/>
  <c r="W3" i="1" s="1"/>
  <c r="V3" i="1"/>
  <c r="U3" i="1"/>
  <c r="T3" i="1"/>
  <c r="S3" i="1"/>
  <c r="R3" i="1" a="1"/>
  <c r="R3" i="1" s="1"/>
  <c r="P3" i="1"/>
  <c r="O3" i="1"/>
  <c r="N3" i="1"/>
  <c r="M3" i="1"/>
  <c r="L3" i="1" a="1"/>
  <c r="L3" i="1" s="1"/>
  <c r="K3" i="1"/>
  <c r="J3" i="1"/>
  <c r="I3" i="1"/>
  <c r="H3" i="1"/>
  <c r="G3" i="1" a="1"/>
  <c r="G3" i="1" s="1"/>
  <c r="E3" i="1"/>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5" i="3"/>
  <c r="G10" i="13" l="1"/>
  <c r="D10" i="13"/>
  <c r="O10" i="13"/>
  <c r="L10" i="13"/>
  <c r="M10" i="13"/>
  <c r="Y7" i="12"/>
  <c r="Q39" i="12"/>
  <c r="Y11" i="12"/>
  <c r="Q16" i="12"/>
  <c r="Y15" i="12"/>
  <c r="Q34" i="12"/>
  <c r="Y19" i="12"/>
  <c r="Q15" i="12"/>
  <c r="Y23" i="12"/>
  <c r="Q28" i="12"/>
  <c r="Y27" i="12"/>
  <c r="Q10" i="12"/>
  <c r="Y31" i="12"/>
  <c r="Q12" i="12"/>
  <c r="Y35" i="12"/>
  <c r="Q6" i="12"/>
  <c r="Y39" i="12"/>
  <c r="Q23" i="12"/>
  <c r="Q2" i="12"/>
  <c r="Y2" i="12"/>
  <c r="Y6" i="12"/>
  <c r="Q38" i="12"/>
  <c r="Y10" i="12"/>
  <c r="Q20" i="12"/>
  <c r="Y14" i="12"/>
  <c r="Q31" i="12"/>
  <c r="Y18" i="12"/>
  <c r="Q17" i="12"/>
  <c r="Y22" i="12"/>
  <c r="Q11" i="12"/>
  <c r="Y26" i="12"/>
  <c r="Q18" i="12"/>
  <c r="Y30" i="12"/>
  <c r="Q22" i="12"/>
  <c r="Y34" i="12"/>
  <c r="Q33" i="12"/>
  <c r="Y38" i="12"/>
  <c r="Q35" i="12"/>
  <c r="Y5" i="12"/>
  <c r="Q5" i="12"/>
  <c r="Y9" i="12"/>
  <c r="Q37" i="12"/>
  <c r="Y13" i="12"/>
  <c r="Q19" i="12"/>
  <c r="Y17" i="12"/>
  <c r="Q25" i="12"/>
  <c r="Y21" i="12"/>
  <c r="Q4" i="12"/>
  <c r="Y25" i="12"/>
  <c r="Q36" i="12"/>
  <c r="Y29" i="12"/>
  <c r="Q24" i="12"/>
  <c r="Y33" i="12"/>
  <c r="Q40" i="12"/>
  <c r="Y37" i="12"/>
  <c r="Q13" i="12"/>
  <c r="Y41" i="12"/>
  <c r="Q14" i="12"/>
  <c r="Y3" i="12"/>
  <c r="Q9" i="12"/>
  <c r="Y4" i="12"/>
  <c r="Q8" i="12"/>
  <c r="Y8" i="12"/>
  <c r="Q21" i="12"/>
  <c r="Y12" i="12"/>
  <c r="Q7" i="12"/>
  <c r="Y16" i="12"/>
  <c r="Q30" i="12"/>
  <c r="Y20" i="12"/>
  <c r="Q3" i="12"/>
  <c r="Y24" i="12"/>
  <c r="Q32" i="12"/>
  <c r="Y28" i="12"/>
  <c r="Q27" i="12"/>
  <c r="Y32" i="12"/>
  <c r="Q29" i="12"/>
  <c r="Y36" i="12"/>
  <c r="Q26" i="12"/>
  <c r="Y40" i="12"/>
  <c r="Q41" i="12"/>
  <c r="L6" i="13"/>
  <c r="L5" i="13"/>
  <c r="O12" i="13"/>
  <c r="M5" i="13"/>
  <c r="M12" i="13"/>
  <c r="M6" i="13"/>
  <c r="L12" i="13"/>
  <c r="G6" i="13"/>
  <c r="G5" i="13"/>
  <c r="D4" i="13"/>
  <c r="D12" i="13"/>
  <c r="D11" i="13"/>
  <c r="D6" i="13"/>
  <c r="D5" i="13"/>
  <c r="G12" i="13"/>
  <c r="O6" i="13"/>
  <c r="O5" i="13"/>
  <c r="G11" i="13"/>
  <c r="G4" i="13"/>
  <c r="M11" i="13"/>
  <c r="L11" i="13"/>
  <c r="M4" i="13"/>
  <c r="L4" i="13"/>
  <c r="O11" i="13"/>
  <c r="O4" i="13"/>
  <c r="H10" i="13"/>
  <c r="H12" i="13"/>
  <c r="F10" i="13"/>
  <c r="F12" i="13"/>
  <c r="N11" i="13"/>
  <c r="F11" i="13"/>
  <c r="P6" i="13"/>
  <c r="I6" i="13"/>
  <c r="N4" i="13"/>
  <c r="F4" i="13"/>
  <c r="P5" i="13"/>
  <c r="I5" i="13"/>
  <c r="J12" i="13"/>
  <c r="F39" i="12"/>
  <c r="H11" i="13"/>
  <c r="J11" i="13"/>
  <c r="F28" i="12"/>
  <c r="F36" i="12"/>
  <c r="N6" i="13"/>
  <c r="F6" i="13"/>
  <c r="F11" i="12"/>
  <c r="H4" i="13"/>
  <c r="J4" i="13"/>
  <c r="F20" i="12"/>
  <c r="F30" i="12"/>
  <c r="N5" i="13"/>
  <c r="F5" i="13"/>
  <c r="F31" i="12"/>
  <c r="F17" i="12"/>
  <c r="F41" i="12"/>
  <c r="F13" i="12"/>
  <c r="F18" i="12"/>
  <c r="F27" i="12"/>
  <c r="F32" i="12"/>
  <c r="F26" i="12"/>
  <c r="F33" i="12"/>
  <c r="F19" i="12"/>
  <c r="F10" i="12"/>
  <c r="J10" i="13"/>
  <c r="F12" i="12"/>
  <c r="F15" i="12"/>
  <c r="N12" i="13"/>
  <c r="F23" i="12"/>
  <c r="P10" i="13"/>
  <c r="I10" i="13"/>
  <c r="F6" i="12"/>
  <c r="P12" i="13"/>
  <c r="I12" i="13"/>
  <c r="F37" i="12"/>
  <c r="P11" i="13"/>
  <c r="I11" i="13"/>
  <c r="F9" i="12"/>
  <c r="E6" i="13"/>
  <c r="F29" i="12"/>
  <c r="F25" i="12"/>
  <c r="P4" i="13"/>
  <c r="I4" i="13"/>
  <c r="F5" i="12"/>
  <c r="E5" i="13"/>
  <c r="F34" i="12"/>
  <c r="F8" i="12"/>
  <c r="F16" i="12"/>
  <c r="F38" i="12"/>
  <c r="N10" i="13"/>
  <c r="E10" i="13"/>
  <c r="F3" i="12"/>
  <c r="E12" i="13"/>
  <c r="F24" i="12"/>
  <c r="E11" i="13"/>
  <c r="F2" i="12"/>
  <c r="H6" i="13"/>
  <c r="J6" i="13"/>
  <c r="F40" i="12"/>
  <c r="F4" i="12"/>
  <c r="E4" i="13"/>
  <c r="F14" i="12"/>
  <c r="H5" i="13"/>
  <c r="J5" i="13"/>
  <c r="F7" i="12"/>
  <c r="F22" i="12"/>
  <c r="F21" i="12"/>
  <c r="F35" i="12"/>
  <c r="F9" i="1" a="1"/>
  <c r="F9" i="1" s="1"/>
  <c r="F3" i="1" a="1"/>
  <c r="F3" i="1" s="1"/>
  <c r="F4" i="1" a="1"/>
  <c r="F4" i="1" s="1"/>
  <c r="F5" i="1" a="1"/>
  <c r="F5" i="1" s="1"/>
  <c r="F6" i="1" a="1"/>
  <c r="F6" i="1" s="1"/>
  <c r="F7" i="1" a="1"/>
  <c r="F7" i="1" s="1"/>
  <c r="F8" i="1" a="1"/>
  <c r="F8" i="1" s="1"/>
  <c r="F41" i="1" a="1"/>
  <c r="F41"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Q36" i="1" a="1"/>
  <c r="Q36" i="1" s="1"/>
  <c r="Q9" i="1" a="1"/>
  <c r="Q9" i="1" s="1"/>
  <c r="Q10" i="1" a="1"/>
  <c r="Q10" i="1" s="1"/>
  <c r="Q5" i="1" a="1"/>
  <c r="Q5" i="1" s="1"/>
  <c r="Q13" i="1" a="1"/>
  <c r="Q13" i="1" s="1"/>
  <c r="Q6" i="1" a="1"/>
  <c r="Q6" i="1" s="1"/>
  <c r="Q16" i="1" a="1"/>
  <c r="Q16" i="1" s="1"/>
  <c r="Q24" i="1" a="1"/>
  <c r="Q24" i="1" s="1"/>
  <c r="Q3" i="1" a="1"/>
  <c r="Q3" i="1" s="1"/>
  <c r="Q7" i="1" a="1"/>
  <c r="Q7" i="1" s="1"/>
  <c r="Q11" i="1" a="1"/>
  <c r="Q11" i="1" s="1"/>
  <c r="Q17" i="1" a="1"/>
  <c r="Q17" i="1" s="1"/>
  <c r="Q4" i="1" a="1"/>
  <c r="Q4" i="1" s="1"/>
  <c r="Q8" i="1" a="1"/>
  <c r="Q8" i="1" s="1"/>
  <c r="Q12" i="1" a="1"/>
  <c r="Q12" i="1" s="1"/>
  <c r="Q21" i="1" a="1"/>
  <c r="Q21" i="1" s="1"/>
  <c r="Q28" i="1" a="1"/>
  <c r="Q28" i="1" s="1"/>
  <c r="Q20" i="1" a="1"/>
  <c r="Q20" i="1" s="1"/>
  <c r="Q32" i="1" a="1"/>
  <c r="Q32" i="1" s="1"/>
  <c r="Q40" i="1" a="1"/>
  <c r="Q40" i="1" s="1"/>
  <c r="Q42" i="1" a="1"/>
  <c r="Q42" i="1" s="1"/>
  <c r="Q14" i="1" a="1"/>
  <c r="Q14" i="1" s="1"/>
  <c r="Q18" i="1" a="1"/>
  <c r="Q18" i="1" s="1"/>
  <c r="Q22" i="1" a="1"/>
  <c r="Q22" i="1" s="1"/>
  <c r="Q26" i="1" a="1"/>
  <c r="Q26" i="1" s="1"/>
  <c r="Q30" i="1" a="1"/>
  <c r="Q30" i="1" s="1"/>
  <c r="Q34" i="1" a="1"/>
  <c r="Q34" i="1" s="1"/>
  <c r="Q38" i="1" a="1"/>
  <c r="Q38" i="1" s="1"/>
  <c r="Q15" i="1" a="1"/>
  <c r="Q15" i="1" s="1"/>
  <c r="Q19" i="1" a="1"/>
  <c r="Q19" i="1" s="1"/>
  <c r="Q23" i="1" a="1"/>
  <c r="Q23" i="1" s="1"/>
  <c r="Q27" i="1" a="1"/>
  <c r="Q27" i="1" s="1"/>
  <c r="Q31" i="1" a="1"/>
  <c r="Q31" i="1" s="1"/>
  <c r="Q35" i="1" a="1"/>
  <c r="Q35" i="1" s="1"/>
  <c r="Q39" i="1" a="1"/>
  <c r="Q39" i="1" s="1"/>
  <c r="Q25" i="1" a="1"/>
  <c r="Q25" i="1" s="1"/>
  <c r="Q29" i="1" a="1"/>
  <c r="Q29" i="1" s="1"/>
  <c r="Q33" i="1" a="1"/>
  <c r="Q33" i="1" s="1"/>
  <c r="Q37" i="1" a="1"/>
  <c r="Q37" i="1" s="1"/>
  <c r="Q41" i="1" a="1"/>
  <c r="Q41" i="1" s="1"/>
  <c r="F42" i="1" a="1"/>
  <c r="F42" i="1" s="1"/>
  <c r="AF4" i="8"/>
  <c r="AG4" i="8"/>
  <c r="AE4" i="8"/>
  <c r="AH4" i="8"/>
  <c r="AM39" i="1"/>
  <c r="AM35" i="1"/>
  <c r="AM27" i="1"/>
  <c r="AM31" i="1"/>
  <c r="AL26" i="1"/>
  <c r="AL30" i="1"/>
  <c r="AL34" i="1"/>
  <c r="AL38" i="1"/>
  <c r="AL42" i="1"/>
  <c r="AL6" i="1"/>
  <c r="AL10" i="1"/>
  <c r="AL14" i="1"/>
  <c r="AM15" i="1"/>
  <c r="AL18" i="1"/>
  <c r="AM19" i="1"/>
  <c r="AL22" i="1"/>
  <c r="AM23" i="1"/>
  <c r="AM7" i="1"/>
  <c r="AM11" i="1"/>
  <c r="AL5" i="1"/>
  <c r="AM6" i="1"/>
  <c r="AL9" i="1"/>
  <c r="AM10" i="1"/>
  <c r="AL13" i="1"/>
  <c r="AM14" i="1"/>
  <c r="AL17" i="1"/>
  <c r="AM18" i="1"/>
  <c r="AL21" i="1"/>
  <c r="AM22" i="1"/>
  <c r="AL25" i="1"/>
  <c r="AM26" i="1"/>
  <c r="AL29" i="1"/>
  <c r="AM30" i="1"/>
  <c r="AL33" i="1"/>
  <c r="AM34" i="1"/>
  <c r="AL37" i="1"/>
  <c r="AM38" i="1"/>
  <c r="AL41" i="1"/>
  <c r="AM42" i="1"/>
  <c r="AM5" i="1"/>
  <c r="AM9" i="1"/>
  <c r="AM13" i="1"/>
  <c r="AL16" i="1"/>
  <c r="AM17" i="1"/>
  <c r="AL20" i="1"/>
  <c r="AM21" i="1"/>
  <c r="AL24" i="1"/>
  <c r="AM25" i="1"/>
  <c r="AL28" i="1"/>
  <c r="AM29" i="1"/>
  <c r="AL32" i="1"/>
  <c r="AM33" i="1"/>
  <c r="AL36" i="1"/>
  <c r="AM37" i="1"/>
  <c r="AL40" i="1"/>
  <c r="AM41" i="1"/>
  <c r="AM3" i="1"/>
  <c r="AL4" i="1"/>
  <c r="AL8" i="1"/>
  <c r="AL12" i="1"/>
  <c r="AL3" i="1"/>
  <c r="AI4" i="8"/>
  <c r="AM4" i="1"/>
  <c r="AL7" i="1"/>
  <c r="AM8" i="1"/>
  <c r="AL11" i="1"/>
  <c r="AM12" i="1"/>
  <c r="AL15" i="1"/>
  <c r="AM16" i="1"/>
  <c r="AL19" i="1"/>
  <c r="AM20" i="1"/>
  <c r="AL23" i="1"/>
  <c r="AM24" i="1"/>
  <c r="AL27" i="1"/>
  <c r="AM28" i="1"/>
  <c r="AL31" i="1"/>
  <c r="AM32" i="1"/>
  <c r="AL35" i="1"/>
  <c r="AM36" i="1"/>
  <c r="AL39" i="1"/>
  <c r="AM40" i="1"/>
  <c r="D38" i="1"/>
  <c r="D42" i="1"/>
  <c r="D11" i="1"/>
  <c r="D5" i="1"/>
  <c r="D17" i="1"/>
  <c r="D21" i="1"/>
  <c r="D25" i="1"/>
  <c r="D29" i="1"/>
  <c r="D33" i="1"/>
  <c r="D16" i="1"/>
  <c r="D4" i="1"/>
  <c r="D3" i="1"/>
  <c r="D7" i="1"/>
  <c r="D6" i="1"/>
  <c r="D10" i="1"/>
  <c r="D14" i="1"/>
  <c r="D18" i="1"/>
  <c r="D22" i="1"/>
  <c r="D26" i="1"/>
  <c r="D30" i="1"/>
  <c r="D34" i="1"/>
  <c r="D9" i="1"/>
  <c r="D13" i="1"/>
  <c r="D37" i="1"/>
  <c r="D41" i="1"/>
  <c r="D8" i="1"/>
  <c r="D12" i="1"/>
  <c r="D20" i="1"/>
  <c r="D24" i="1"/>
  <c r="D28" i="1"/>
  <c r="D32" i="1"/>
  <c r="D36" i="1"/>
  <c r="D40" i="1"/>
  <c r="D15" i="1"/>
  <c r="D19" i="1"/>
  <c r="D23" i="1"/>
  <c r="D27" i="1"/>
  <c r="D31" i="1"/>
  <c r="D35" i="1"/>
  <c r="D39" i="1"/>
  <c r="C3" i="1"/>
  <c r="AK3" i="1" s="1"/>
  <c r="C39" i="1"/>
  <c r="C35" i="1"/>
  <c r="C31" i="1"/>
  <c r="C27" i="1"/>
  <c r="C23" i="1"/>
  <c r="C19" i="1"/>
  <c r="C15" i="1"/>
  <c r="C11" i="1"/>
  <c r="C7" i="1"/>
  <c r="C42" i="1"/>
  <c r="C38" i="1"/>
  <c r="C34" i="1"/>
  <c r="C30" i="1"/>
  <c r="C26" i="1"/>
  <c r="C22" i="1"/>
  <c r="C18" i="1"/>
  <c r="C14" i="1"/>
  <c r="C10" i="1"/>
  <c r="C6" i="1"/>
  <c r="C41" i="1"/>
  <c r="C37" i="1"/>
  <c r="C33" i="1"/>
  <c r="C29" i="1"/>
  <c r="C25" i="1"/>
  <c r="C21" i="1"/>
  <c r="C17" i="1"/>
  <c r="C13" i="1"/>
  <c r="C9" i="1"/>
  <c r="C5" i="1"/>
  <c r="C40" i="1"/>
  <c r="C36" i="1"/>
  <c r="C32" i="1"/>
  <c r="C28" i="1"/>
  <c r="C24" i="1"/>
  <c r="C20" i="1"/>
  <c r="C16" i="1"/>
  <c r="C12" i="1"/>
  <c r="C8" i="1"/>
  <c r="C4" i="1"/>
  <c r="AA8" i="8"/>
  <c r="V2" i="12" l="1"/>
  <c r="N2" i="12"/>
  <c r="AK5" i="1"/>
  <c r="C6" i="12" s="1"/>
  <c r="Z4" i="12"/>
  <c r="R8" i="12"/>
  <c r="AK32" i="1"/>
  <c r="C22" i="12" s="1"/>
  <c r="Z31" i="12"/>
  <c r="R12" i="12"/>
  <c r="Z40" i="12"/>
  <c r="R41" i="12"/>
  <c r="Z7" i="12"/>
  <c r="R39" i="12"/>
  <c r="Z23" i="12"/>
  <c r="R28" i="12"/>
  <c r="AK40" i="1"/>
  <c r="Z39" i="12"/>
  <c r="R23" i="12"/>
  <c r="AK17" i="1"/>
  <c r="C29" i="12" s="1"/>
  <c r="Z16" i="12"/>
  <c r="R30" i="12"/>
  <c r="Z32" i="12"/>
  <c r="R29" i="12"/>
  <c r="AK10" i="1"/>
  <c r="C23" i="12" s="1"/>
  <c r="Z9" i="12"/>
  <c r="R37" i="12"/>
  <c r="AK26" i="1"/>
  <c r="C32" i="12" s="1"/>
  <c r="Z25" i="12"/>
  <c r="R36" i="12"/>
  <c r="AK42" i="1"/>
  <c r="C10" i="12" s="1"/>
  <c r="Z41" i="12"/>
  <c r="R14" i="12"/>
  <c r="Z18" i="12"/>
  <c r="R17" i="12"/>
  <c r="Z34" i="12"/>
  <c r="R33" i="12"/>
  <c r="W38" i="12"/>
  <c r="O35" i="12"/>
  <c r="W30" i="12"/>
  <c r="O22" i="12"/>
  <c r="W22" i="12"/>
  <c r="O11" i="12"/>
  <c r="W14" i="12"/>
  <c r="O31" i="12"/>
  <c r="W6" i="12"/>
  <c r="O38" i="12"/>
  <c r="W11" i="12"/>
  <c r="O16" i="12"/>
  <c r="X40" i="12"/>
  <c r="P41" i="12"/>
  <c r="X32" i="12"/>
  <c r="P29" i="12"/>
  <c r="X24" i="12"/>
  <c r="P32" i="12"/>
  <c r="X16" i="12"/>
  <c r="P30" i="12"/>
  <c r="X4" i="12"/>
  <c r="P8" i="12"/>
  <c r="W36" i="12"/>
  <c r="O26" i="12"/>
  <c r="W28" i="12"/>
  <c r="O27" i="12"/>
  <c r="W20" i="12"/>
  <c r="O3" i="12"/>
  <c r="W12" i="12"/>
  <c r="O7" i="12"/>
  <c r="W4" i="12"/>
  <c r="O8" i="12"/>
  <c r="W21" i="12"/>
  <c r="O4" i="12"/>
  <c r="W13" i="12"/>
  <c r="O19" i="12"/>
  <c r="W37" i="12"/>
  <c r="O13" i="12"/>
  <c r="X30" i="12"/>
  <c r="P22" i="12"/>
  <c r="Z27" i="12"/>
  <c r="R10" i="12"/>
  <c r="Z20" i="12"/>
  <c r="R3" i="12"/>
  <c r="Z36" i="12"/>
  <c r="R26" i="12"/>
  <c r="AK14" i="1"/>
  <c r="C13" i="12" s="1"/>
  <c r="Z13" i="12"/>
  <c r="R19" i="12"/>
  <c r="Z29" i="12"/>
  <c r="R24" i="12"/>
  <c r="Z6" i="12"/>
  <c r="R38" i="12"/>
  <c r="Z22" i="12"/>
  <c r="R11" i="12"/>
  <c r="AK39" i="1"/>
  <c r="C41" i="12" s="1"/>
  <c r="Z38" i="12"/>
  <c r="R35" i="12"/>
  <c r="X35" i="12"/>
  <c r="P6" i="12"/>
  <c r="X27" i="12"/>
  <c r="P10" i="12"/>
  <c r="X19" i="12"/>
  <c r="P15" i="12"/>
  <c r="X11" i="12"/>
  <c r="P16" i="12"/>
  <c r="X3" i="12"/>
  <c r="P9" i="12"/>
  <c r="W7" i="12"/>
  <c r="O39" i="12"/>
  <c r="W39" i="12"/>
  <c r="O23" i="12"/>
  <c r="W31" i="12"/>
  <c r="O12" i="12"/>
  <c r="W23" i="12"/>
  <c r="O28" i="12"/>
  <c r="W15" i="12"/>
  <c r="O34" i="12"/>
  <c r="X41" i="12"/>
  <c r="P14" i="12"/>
  <c r="X33" i="12"/>
  <c r="P40" i="12"/>
  <c r="X25" i="12"/>
  <c r="P36" i="12"/>
  <c r="X17" i="12"/>
  <c r="P25" i="12"/>
  <c r="X9" i="12"/>
  <c r="P37" i="12"/>
  <c r="X10" i="12"/>
  <c r="P20" i="12"/>
  <c r="X18" i="12"/>
  <c r="P17" i="12"/>
  <c r="W9" i="12"/>
  <c r="O37" i="12"/>
  <c r="W33" i="12"/>
  <c r="O40" i="12"/>
  <c r="X26" i="12"/>
  <c r="P18" i="12"/>
  <c r="Z8" i="12"/>
  <c r="R21" i="12"/>
  <c r="Z17" i="12"/>
  <c r="R25" i="12"/>
  <c r="Z33" i="12"/>
  <c r="R40" i="12"/>
  <c r="Z10" i="12"/>
  <c r="R20" i="12"/>
  <c r="Z26" i="12"/>
  <c r="R18" i="12"/>
  <c r="Z2" i="12"/>
  <c r="R2" i="12"/>
  <c r="W34" i="12"/>
  <c r="O33" i="12"/>
  <c r="W26" i="12"/>
  <c r="O18" i="12"/>
  <c r="W18" i="12"/>
  <c r="O17" i="12"/>
  <c r="W10" i="12"/>
  <c r="O20" i="12"/>
  <c r="W3" i="12"/>
  <c r="O9" i="12"/>
  <c r="X36" i="12"/>
  <c r="P26" i="12"/>
  <c r="X28" i="12"/>
  <c r="P27" i="12"/>
  <c r="X20" i="12"/>
  <c r="P3" i="12"/>
  <c r="X12" i="12"/>
  <c r="P7" i="12"/>
  <c r="W40" i="12"/>
  <c r="O41" i="12"/>
  <c r="W32" i="12"/>
  <c r="O29" i="12"/>
  <c r="W24" i="12"/>
  <c r="O32" i="12"/>
  <c r="W16" i="12"/>
  <c r="O30" i="12"/>
  <c r="W8" i="12"/>
  <c r="O21" i="12"/>
  <c r="X6" i="12"/>
  <c r="P38" i="12"/>
  <c r="W17" i="12"/>
  <c r="O25" i="12"/>
  <c r="W5" i="12"/>
  <c r="O5" i="12"/>
  <c r="W29" i="12"/>
  <c r="O24" i="12"/>
  <c r="X34" i="12"/>
  <c r="P33" i="12"/>
  <c r="Z11" i="12"/>
  <c r="R16" i="12"/>
  <c r="Z15" i="12"/>
  <c r="R34" i="12"/>
  <c r="Z24" i="12"/>
  <c r="R32" i="12"/>
  <c r="Z3" i="12"/>
  <c r="R9" i="12"/>
  <c r="Z19" i="12"/>
  <c r="R15" i="12"/>
  <c r="Z35" i="12"/>
  <c r="R6" i="12"/>
  <c r="Z12" i="12"/>
  <c r="R7" i="12"/>
  <c r="Z28" i="12"/>
  <c r="R27" i="12"/>
  <c r="Z5" i="12"/>
  <c r="R5" i="12"/>
  <c r="Z21" i="12"/>
  <c r="R4" i="12"/>
  <c r="Z37" i="12"/>
  <c r="R13" i="12"/>
  <c r="AK15" i="1"/>
  <c r="C36" i="12" s="1"/>
  <c r="Z14" i="12"/>
  <c r="R31" i="12"/>
  <c r="AK31" i="1"/>
  <c r="C31" i="12" s="1"/>
  <c r="Z30" i="12"/>
  <c r="R22" i="12"/>
  <c r="X39" i="12"/>
  <c r="P23" i="12"/>
  <c r="X31" i="12"/>
  <c r="P12" i="12"/>
  <c r="X23" i="12"/>
  <c r="P28" i="12"/>
  <c r="X15" i="12"/>
  <c r="P34" i="12"/>
  <c r="X7" i="12"/>
  <c r="P39" i="12"/>
  <c r="O2" i="12"/>
  <c r="W2" i="12"/>
  <c r="P2" i="12"/>
  <c r="X2" i="12"/>
  <c r="W35" i="12"/>
  <c r="O6" i="12"/>
  <c r="W27" i="12"/>
  <c r="O10" i="12"/>
  <c r="W19" i="12"/>
  <c r="O15" i="12"/>
  <c r="X8" i="12"/>
  <c r="P21" i="12"/>
  <c r="X37" i="12"/>
  <c r="P13" i="12"/>
  <c r="X29" i="12"/>
  <c r="P24" i="12"/>
  <c r="X21" i="12"/>
  <c r="P4" i="12"/>
  <c r="X13" i="12"/>
  <c r="P19" i="12"/>
  <c r="X5" i="12"/>
  <c r="P5" i="12"/>
  <c r="X22" i="12"/>
  <c r="P11" i="12"/>
  <c r="X14" i="12"/>
  <c r="P31" i="12"/>
  <c r="W41" i="12"/>
  <c r="O14" i="12"/>
  <c r="W25" i="12"/>
  <c r="O36" i="12"/>
  <c r="X38" i="12"/>
  <c r="P35" i="12"/>
  <c r="C4" i="13"/>
  <c r="C11" i="13"/>
  <c r="C6" i="13"/>
  <c r="C12" i="13"/>
  <c r="C5" i="13"/>
  <c r="C10" i="13"/>
  <c r="G24" i="12"/>
  <c r="G8" i="12"/>
  <c r="G17" i="12"/>
  <c r="B5" i="13"/>
  <c r="G7" i="12"/>
  <c r="G16" i="12"/>
  <c r="B12" i="13"/>
  <c r="G39" i="12"/>
  <c r="E4" i="12"/>
  <c r="D24" i="12"/>
  <c r="B6" i="13"/>
  <c r="G40" i="12"/>
  <c r="G37" i="12"/>
  <c r="G5" i="12"/>
  <c r="G38" i="12"/>
  <c r="G18" i="12"/>
  <c r="G33" i="12"/>
  <c r="B11" i="13"/>
  <c r="G28" i="12"/>
  <c r="G30" i="12"/>
  <c r="B10" i="13"/>
  <c r="G12" i="12"/>
  <c r="D17" i="12"/>
  <c r="D30" i="12"/>
  <c r="D11" i="12"/>
  <c r="D28" i="12"/>
  <c r="D3" i="12"/>
  <c r="E16" i="12"/>
  <c r="E34" i="12"/>
  <c r="E25" i="12"/>
  <c r="E9" i="12"/>
  <c r="D38" i="12"/>
  <c r="D8" i="12"/>
  <c r="D5" i="12"/>
  <c r="D29" i="12"/>
  <c r="D37" i="12"/>
  <c r="E39" i="12"/>
  <c r="D18" i="12"/>
  <c r="D15" i="12"/>
  <c r="D26" i="12"/>
  <c r="E17" i="12"/>
  <c r="AK16" i="1"/>
  <c r="AK33" i="1"/>
  <c r="G14" i="12"/>
  <c r="G23" i="12"/>
  <c r="G11" i="12"/>
  <c r="G2" i="12"/>
  <c r="G25" i="12"/>
  <c r="G26" i="12"/>
  <c r="B4" i="13"/>
  <c r="G20" i="12"/>
  <c r="E21" i="12"/>
  <c r="E2" i="12"/>
  <c r="G22" i="12"/>
  <c r="G3" i="12"/>
  <c r="G4" i="12"/>
  <c r="G21" i="12"/>
  <c r="G9" i="12"/>
  <c r="G34" i="12"/>
  <c r="G15" i="12"/>
  <c r="G27" i="12"/>
  <c r="G19" i="12"/>
  <c r="G36" i="12"/>
  <c r="G31" i="12"/>
  <c r="E35" i="12"/>
  <c r="E22" i="12"/>
  <c r="E14" i="12"/>
  <c r="E40" i="12"/>
  <c r="E24" i="12"/>
  <c r="D12" i="12"/>
  <c r="E12" i="12"/>
  <c r="D21" i="12"/>
  <c r="D7" i="12"/>
  <c r="D4" i="12"/>
  <c r="E37" i="12"/>
  <c r="E19" i="12"/>
  <c r="E26" i="12"/>
  <c r="E27" i="12"/>
  <c r="E13" i="12"/>
  <c r="E15" i="12"/>
  <c r="E20" i="12"/>
  <c r="E36" i="12"/>
  <c r="D10" i="12"/>
  <c r="D32" i="12"/>
  <c r="E41" i="12"/>
  <c r="AK19" i="1"/>
  <c r="AK35" i="1"/>
  <c r="AK4" i="1"/>
  <c r="AK20" i="1"/>
  <c r="AK36" i="1"/>
  <c r="AK21" i="1"/>
  <c r="AK37" i="1"/>
  <c r="AK30" i="1"/>
  <c r="G29" i="12"/>
  <c r="G10" i="12"/>
  <c r="D31" i="12"/>
  <c r="D20" i="12"/>
  <c r="D36" i="12"/>
  <c r="D39" i="12"/>
  <c r="D2" i="12"/>
  <c r="E38" i="12"/>
  <c r="E8" i="12"/>
  <c r="E5" i="12"/>
  <c r="E29" i="12"/>
  <c r="E6" i="12"/>
  <c r="D16" i="12"/>
  <c r="D34" i="12"/>
  <c r="D25" i="12"/>
  <c r="D9" i="12"/>
  <c r="D6" i="12"/>
  <c r="D27" i="12"/>
  <c r="D13" i="12"/>
  <c r="D19" i="12"/>
  <c r="E31" i="12"/>
  <c r="AK7" i="1"/>
  <c r="AK23" i="1"/>
  <c r="AK8" i="1"/>
  <c r="AK24" i="1"/>
  <c r="AK9" i="1"/>
  <c r="AK25" i="1"/>
  <c r="AK41" i="1"/>
  <c r="AK18" i="1"/>
  <c r="AK34" i="1"/>
  <c r="C35" i="12"/>
  <c r="G35" i="12"/>
  <c r="G32" i="12"/>
  <c r="D41" i="12"/>
  <c r="G6" i="12"/>
  <c r="G13" i="12"/>
  <c r="G41" i="12"/>
  <c r="E7" i="12"/>
  <c r="E3" i="12"/>
  <c r="D35" i="12"/>
  <c r="D22" i="12"/>
  <c r="D14" i="12"/>
  <c r="D40" i="12"/>
  <c r="E10" i="12"/>
  <c r="E33" i="12"/>
  <c r="E32" i="12"/>
  <c r="E18" i="12"/>
  <c r="E23" i="12"/>
  <c r="E28" i="12"/>
  <c r="E11" i="12"/>
  <c r="D23" i="12"/>
  <c r="D33" i="12"/>
  <c r="E30" i="12"/>
  <c r="AK11" i="1"/>
  <c r="AK27" i="1"/>
  <c r="AK12" i="1"/>
  <c r="AK28" i="1"/>
  <c r="AK13" i="1"/>
  <c r="AK29" i="1"/>
  <c r="AK6" i="1"/>
  <c r="AK22" i="1"/>
  <c r="AK38" i="1"/>
  <c r="AB4" i="8"/>
  <c r="Z8" i="8"/>
  <c r="Y8" i="8"/>
  <c r="X8" i="8"/>
  <c r="W8" i="8"/>
  <c r="V8" i="8"/>
  <c r="U8" i="8"/>
  <c r="T8" i="8"/>
  <c r="S8" i="8"/>
  <c r="V5" i="12" l="1"/>
  <c r="N5" i="12"/>
  <c r="V37" i="12"/>
  <c r="N13" i="12"/>
  <c r="V12" i="12"/>
  <c r="N7" i="12"/>
  <c r="V10" i="12"/>
  <c r="N20" i="12"/>
  <c r="V33" i="12"/>
  <c r="N40" i="12"/>
  <c r="V8" i="12"/>
  <c r="N21" i="12"/>
  <c r="V6" i="12"/>
  <c r="N38" i="12"/>
  <c r="V29" i="12"/>
  <c r="N24" i="12"/>
  <c r="V19" i="12"/>
  <c r="N15" i="12"/>
  <c r="V21" i="12"/>
  <c r="N4" i="12"/>
  <c r="V27" i="12"/>
  <c r="N10" i="12"/>
  <c r="V17" i="12"/>
  <c r="N25" i="12"/>
  <c r="V23" i="12"/>
  <c r="N28" i="12"/>
  <c r="V36" i="12"/>
  <c r="N26" i="12"/>
  <c r="V3" i="12"/>
  <c r="N9" i="12"/>
  <c r="V38" i="12"/>
  <c r="N35" i="12"/>
  <c r="V9" i="12"/>
  <c r="N37" i="12"/>
  <c r="V39" i="12"/>
  <c r="N23" i="12"/>
  <c r="V4" i="12"/>
  <c r="N8" i="12"/>
  <c r="V11" i="12"/>
  <c r="N16" i="12"/>
  <c r="V40" i="12"/>
  <c r="N41" i="12"/>
  <c r="V7" i="12"/>
  <c r="N39" i="12"/>
  <c r="V20" i="12"/>
  <c r="N3" i="12"/>
  <c r="V34" i="12"/>
  <c r="N33" i="12"/>
  <c r="V32" i="12"/>
  <c r="N29" i="12"/>
  <c r="V14" i="12"/>
  <c r="N31" i="12"/>
  <c r="V13" i="12"/>
  <c r="N19" i="12"/>
  <c r="V25" i="12"/>
  <c r="N36" i="12"/>
  <c r="V16" i="12"/>
  <c r="N30" i="12"/>
  <c r="V31" i="12"/>
  <c r="N12" i="12"/>
  <c r="V28" i="12"/>
  <c r="N27" i="12"/>
  <c r="V26" i="12"/>
  <c r="N18" i="12"/>
  <c r="V24" i="12"/>
  <c r="N32" i="12"/>
  <c r="V22" i="12"/>
  <c r="N11" i="12"/>
  <c r="V35" i="12"/>
  <c r="N6" i="12"/>
  <c r="V18" i="12"/>
  <c r="N17" i="12"/>
  <c r="V15" i="12"/>
  <c r="N34" i="12"/>
  <c r="V30" i="12"/>
  <c r="N22" i="12"/>
  <c r="V41" i="12"/>
  <c r="N14" i="12"/>
  <c r="B7" i="13"/>
  <c r="C34" i="12"/>
  <c r="C3" i="12"/>
  <c r="C2" i="12"/>
  <c r="C30" i="12"/>
  <c r="C28" i="12"/>
  <c r="C5" i="12"/>
  <c r="C8" i="12"/>
  <c r="C15" i="12"/>
  <c r="C4" i="12"/>
  <c r="C25" i="12"/>
  <c r="C14" i="12"/>
  <c r="C12" i="12"/>
  <c r="C38" i="12"/>
  <c r="C17" i="12"/>
  <c r="C27" i="12"/>
  <c r="C21" i="12"/>
  <c r="C26" i="12"/>
  <c r="C18" i="12"/>
  <c r="C16" i="12"/>
  <c r="C7" i="12"/>
  <c r="C19" i="12"/>
  <c r="C9" i="12"/>
  <c r="C20" i="12"/>
  <c r="C11" i="12"/>
  <c r="B13" i="13"/>
  <c r="C33" i="12"/>
  <c r="C37" i="12"/>
  <c r="C40" i="12"/>
  <c r="C39" i="12"/>
  <c r="C24" i="12"/>
  <c r="P8" i="8"/>
  <c r="Q8" i="8"/>
  <c r="R8" i="8"/>
  <c r="O8" i="8"/>
  <c r="L8" i="8"/>
  <c r="M8" i="8"/>
  <c r="N8" i="8"/>
  <c r="K8" i="8"/>
  <c r="H8" i="8"/>
  <c r="I8" i="8"/>
  <c r="J8" i="8"/>
  <c r="G8" i="8"/>
  <c r="C8" i="8"/>
  <c r="D8" i="8"/>
  <c r="E8" i="8"/>
  <c r="F8" i="8"/>
  <c r="B8" i="8"/>
  <c r="B4" i="8" l="1"/>
  <c r="A4" i="8"/>
  <c r="O4" i="8" l="1"/>
  <c r="C4" i="8"/>
  <c r="D4" i="8" l="1"/>
  <c r="E4" i="8"/>
  <c r="AB8" i="8"/>
  <c r="A30" i="8"/>
  <c r="A31" i="8"/>
  <c r="A32" i="8"/>
  <c r="A33" i="8"/>
  <c r="A34" i="8"/>
  <c r="A35" i="8"/>
  <c r="A36" i="8"/>
  <c r="A37" i="8"/>
  <c r="A38" i="8"/>
  <c r="A39" i="8"/>
  <c r="A40" i="8"/>
  <c r="A41" i="8"/>
  <c r="A42" i="8"/>
  <c r="A43" i="8"/>
  <c r="A8" i="8"/>
  <c r="A9" i="8"/>
  <c r="A10" i="8"/>
  <c r="A11" i="8"/>
  <c r="A12" i="8"/>
  <c r="A13" i="8"/>
  <c r="A14" i="8"/>
  <c r="A15" i="8"/>
  <c r="A16" i="8"/>
  <c r="A17" i="8"/>
  <c r="A18" i="8"/>
  <c r="A19" i="8"/>
  <c r="A20" i="8"/>
  <c r="A21" i="8"/>
  <c r="A22" i="8"/>
  <c r="A23" i="8"/>
  <c r="A24" i="8"/>
  <c r="A25" i="8"/>
  <c r="A26" i="8"/>
  <c r="A27" i="8"/>
  <c r="A28" i="8"/>
  <c r="A29" i="8"/>
  <c r="AD8" i="8" l="1"/>
  <c r="AC8" i="8"/>
  <c r="P4" i="8"/>
  <c r="D9" i="8"/>
  <c r="AB9" i="8"/>
  <c r="AD9" i="8" l="1"/>
  <c r="AC9" i="8"/>
  <c r="U4" i="8"/>
  <c r="Q4" i="8"/>
  <c r="F4" i="8"/>
  <c r="K4" i="8"/>
  <c r="R4" i="8"/>
  <c r="W4" i="8"/>
  <c r="J4" i="8"/>
  <c r="V4" i="8"/>
  <c r="G4" i="8"/>
  <c r="L4" i="8"/>
  <c r="S4" i="8"/>
  <c r="T4" i="8"/>
  <c r="X4" i="8"/>
  <c r="H4" i="8"/>
  <c r="I4" i="8"/>
  <c r="M4" i="8"/>
  <c r="N4" i="8"/>
  <c r="Y4" i="8"/>
  <c r="Z4" i="8"/>
  <c r="AA4" i="8"/>
  <c r="U9" i="8"/>
  <c r="N9" i="8"/>
  <c r="K9" i="8"/>
  <c r="Q9" i="8"/>
  <c r="C9" i="8"/>
  <c r="L9" i="8"/>
  <c r="O9" i="8"/>
  <c r="I9" i="8"/>
  <c r="T9" i="8"/>
  <c r="S9" i="8"/>
  <c r="M9" i="8"/>
  <c r="AA9" i="8"/>
  <c r="W9" i="8"/>
  <c r="R9" i="8"/>
  <c r="P9" i="8"/>
  <c r="V9" i="8"/>
  <c r="H9" i="8"/>
  <c r="Y9" i="8"/>
  <c r="Z9" i="8"/>
  <c r="X9" i="8"/>
  <c r="E9" i="8"/>
  <c r="J9" i="8"/>
  <c r="G9" i="8"/>
  <c r="F9" i="8"/>
  <c r="B9" i="8"/>
  <c r="AB10" i="8"/>
  <c r="H10" i="8"/>
  <c r="E9" i="6" l="1"/>
  <c r="D9" i="6"/>
  <c r="AH10" i="6"/>
  <c r="D10" i="6"/>
  <c r="E10" i="6"/>
  <c r="F19" i="6"/>
  <c r="D19" i="6"/>
  <c r="E19" i="6"/>
  <c r="E18" i="6"/>
  <c r="D18" i="6"/>
  <c r="F18" i="6"/>
  <c r="E11" i="6"/>
  <c r="D11" i="6"/>
  <c r="F17" i="6"/>
  <c r="D17" i="6"/>
  <c r="E17" i="6"/>
  <c r="AD10" i="8"/>
  <c r="AC10" i="8"/>
  <c r="AJ11" i="6"/>
  <c r="AH11" i="6"/>
  <c r="AJ17" i="6"/>
  <c r="AH17" i="6"/>
  <c r="AJ9" i="6"/>
  <c r="AH9" i="6"/>
  <c r="AJ18" i="6"/>
  <c r="AH18" i="6"/>
  <c r="AG18" i="6"/>
  <c r="AG19" i="6"/>
  <c r="AJ19" i="6"/>
  <c r="AH19" i="6"/>
  <c r="AJ10" i="6"/>
  <c r="AI10" i="6"/>
  <c r="F9" i="6"/>
  <c r="F10" i="6"/>
  <c r="F11" i="6"/>
  <c r="J10" i="6"/>
  <c r="N10" i="6"/>
  <c r="R10" i="6"/>
  <c r="V10" i="6"/>
  <c r="Z10" i="6"/>
  <c r="AD10" i="6"/>
  <c r="AG10" i="6"/>
  <c r="G10" i="6"/>
  <c r="K10" i="6"/>
  <c r="O10" i="6"/>
  <c r="S10" i="6"/>
  <c r="W10" i="6"/>
  <c r="AA10" i="6"/>
  <c r="AE10" i="6"/>
  <c r="AK10" i="6"/>
  <c r="I10" i="6"/>
  <c r="Q10" i="6"/>
  <c r="Y10" i="6"/>
  <c r="H10" i="6"/>
  <c r="L10" i="6"/>
  <c r="P10" i="6"/>
  <c r="T10" i="6"/>
  <c r="X10" i="6"/>
  <c r="AB10" i="6"/>
  <c r="AF10" i="6"/>
  <c r="M10" i="6"/>
  <c r="U10" i="6"/>
  <c r="AC10" i="6"/>
  <c r="S9" i="6"/>
  <c r="W9" i="6"/>
  <c r="AA9" i="6"/>
  <c r="AE9" i="6"/>
  <c r="AK9" i="6"/>
  <c r="K9" i="6"/>
  <c r="O9" i="6"/>
  <c r="Q9" i="6"/>
  <c r="R9" i="6"/>
  <c r="Z9" i="6"/>
  <c r="J9" i="6"/>
  <c r="T9" i="6"/>
  <c r="X9" i="6"/>
  <c r="AB9" i="6"/>
  <c r="AF9" i="6"/>
  <c r="H9" i="6"/>
  <c r="L9" i="6"/>
  <c r="P9" i="6"/>
  <c r="I9" i="6"/>
  <c r="AD9" i="6"/>
  <c r="G9" i="6"/>
  <c r="U9" i="6"/>
  <c r="Y9" i="6"/>
  <c r="AC9" i="6"/>
  <c r="AG9" i="6"/>
  <c r="M9" i="6"/>
  <c r="V9" i="6"/>
  <c r="AI9" i="6"/>
  <c r="N9" i="6"/>
  <c r="I11" i="6"/>
  <c r="M11" i="6"/>
  <c r="Q11" i="6"/>
  <c r="U11" i="6"/>
  <c r="Y11" i="6"/>
  <c r="AC11" i="6"/>
  <c r="AG11" i="6"/>
  <c r="T11" i="6"/>
  <c r="J11" i="6"/>
  <c r="N11" i="6"/>
  <c r="R11" i="6"/>
  <c r="V11" i="6"/>
  <c r="Z11" i="6"/>
  <c r="AD11" i="6"/>
  <c r="AI11" i="6"/>
  <c r="H11" i="6"/>
  <c r="P11" i="6"/>
  <c r="AB11" i="6"/>
  <c r="G11" i="6"/>
  <c r="K11" i="6"/>
  <c r="O11" i="6"/>
  <c r="S11" i="6"/>
  <c r="W11" i="6"/>
  <c r="AA11" i="6"/>
  <c r="AE11" i="6"/>
  <c r="AK11" i="6"/>
  <c r="L11" i="6"/>
  <c r="X11" i="6"/>
  <c r="AF11" i="6"/>
  <c r="AD18" i="6"/>
  <c r="AI18" i="6"/>
  <c r="J18" i="6"/>
  <c r="N18" i="6"/>
  <c r="R18" i="6"/>
  <c r="V18" i="6"/>
  <c r="Z18" i="6"/>
  <c r="AE18" i="6"/>
  <c r="AK18" i="6"/>
  <c r="G18" i="6"/>
  <c r="K18" i="6"/>
  <c r="O18" i="6"/>
  <c r="S18" i="6"/>
  <c r="W18" i="6"/>
  <c r="AA18" i="6"/>
  <c r="AF18" i="6"/>
  <c r="H18" i="6"/>
  <c r="L18" i="6"/>
  <c r="P18" i="6"/>
  <c r="T18" i="6"/>
  <c r="X18" i="6"/>
  <c r="AB18" i="6"/>
  <c r="AC18" i="6"/>
  <c r="I18" i="6"/>
  <c r="M18" i="6"/>
  <c r="Q18" i="6"/>
  <c r="U18" i="6"/>
  <c r="Y18" i="6"/>
  <c r="AE19" i="6"/>
  <c r="AK19" i="6"/>
  <c r="H19" i="6"/>
  <c r="L19" i="6"/>
  <c r="P19" i="6"/>
  <c r="T19" i="6"/>
  <c r="X19" i="6"/>
  <c r="AB19" i="6"/>
  <c r="AF19" i="6"/>
  <c r="I19" i="6"/>
  <c r="M19" i="6"/>
  <c r="Q19" i="6"/>
  <c r="U19" i="6"/>
  <c r="Y19" i="6"/>
  <c r="AC19" i="6"/>
  <c r="J19" i="6"/>
  <c r="N19" i="6"/>
  <c r="R19" i="6"/>
  <c r="V19" i="6"/>
  <c r="Z19" i="6"/>
  <c r="AD19" i="6"/>
  <c r="AI19" i="6"/>
  <c r="G19" i="6"/>
  <c r="K19" i="6"/>
  <c r="O19" i="6"/>
  <c r="S19" i="6"/>
  <c r="W19" i="6"/>
  <c r="AA19" i="6"/>
  <c r="AC17" i="6"/>
  <c r="AG17" i="6"/>
  <c r="L17" i="6"/>
  <c r="P17" i="6"/>
  <c r="T17" i="6"/>
  <c r="X17" i="6"/>
  <c r="AB17" i="6"/>
  <c r="AD17" i="6"/>
  <c r="AI17" i="6"/>
  <c r="I17" i="6"/>
  <c r="M17" i="6"/>
  <c r="Q17" i="6"/>
  <c r="U17" i="6"/>
  <c r="Y17" i="6"/>
  <c r="H17" i="6"/>
  <c r="AE17" i="6"/>
  <c r="AK17" i="6"/>
  <c r="J17" i="6"/>
  <c r="N17" i="6"/>
  <c r="R17" i="6"/>
  <c r="V17" i="6"/>
  <c r="Z17" i="6"/>
  <c r="G17" i="6"/>
  <c r="AF17" i="6"/>
  <c r="K17" i="6"/>
  <c r="O17" i="6"/>
  <c r="S17" i="6"/>
  <c r="W17" i="6"/>
  <c r="AA17" i="6"/>
  <c r="C9" i="6"/>
  <c r="C11" i="6"/>
  <c r="C19" i="6"/>
  <c r="K10" i="8"/>
  <c r="W10" i="8"/>
  <c r="M10" i="8"/>
  <c r="J10" i="8"/>
  <c r="S10" i="8"/>
  <c r="B10" i="8"/>
  <c r="AA10" i="8"/>
  <c r="C11" i="8"/>
  <c r="T10" i="8"/>
  <c r="Z11" i="8"/>
  <c r="Q10" i="8"/>
  <c r="S11" i="8"/>
  <c r="V10" i="8"/>
  <c r="R10" i="8"/>
  <c r="Y10" i="8"/>
  <c r="U10" i="8"/>
  <c r="M11" i="8"/>
  <c r="P10" i="8"/>
  <c r="C10" i="8"/>
  <c r="X10" i="8"/>
  <c r="D10" i="8"/>
  <c r="G10" i="8"/>
  <c r="N10" i="8"/>
  <c r="E10" i="8"/>
  <c r="F10" i="8"/>
  <c r="AB11" i="8"/>
  <c r="L10" i="8"/>
  <c r="O10" i="8"/>
  <c r="I10" i="8"/>
  <c r="P11" i="8"/>
  <c r="X11" i="8"/>
  <c r="Z10" i="8"/>
  <c r="K11" i="8"/>
  <c r="T11" i="8"/>
  <c r="E20" i="6" l="1"/>
  <c r="D20" i="6"/>
  <c r="D12" i="6"/>
  <c r="E12" i="6"/>
  <c r="AD11" i="8"/>
  <c r="AC11" i="8"/>
  <c r="F11" i="8"/>
  <c r="G11" i="8"/>
  <c r="L11" i="8"/>
  <c r="AB12" i="8"/>
  <c r="I11" i="8"/>
  <c r="Y11" i="8"/>
  <c r="D11" i="8"/>
  <c r="O11" i="8"/>
  <c r="N11" i="8"/>
  <c r="W11" i="8"/>
  <c r="Q11" i="8"/>
  <c r="J11" i="8"/>
  <c r="R11" i="8"/>
  <c r="E11" i="8"/>
  <c r="V11" i="8"/>
  <c r="U11" i="8"/>
  <c r="AA11" i="8"/>
  <c r="B11" i="8"/>
  <c r="H11" i="8"/>
  <c r="F12" i="8"/>
  <c r="AD12" i="8" l="1"/>
  <c r="AC12" i="8"/>
  <c r="V12" i="8"/>
  <c r="B12" i="8"/>
  <c r="J12" i="8"/>
  <c r="S12" i="8"/>
  <c r="I12" i="8"/>
  <c r="O12" i="8"/>
  <c r="AA12" i="8"/>
  <c r="Q12" i="8"/>
  <c r="K12" i="8"/>
  <c r="AB13" i="8"/>
  <c r="C12" i="8"/>
  <c r="R12" i="8"/>
  <c r="T12" i="8"/>
  <c r="X12" i="8"/>
  <c r="M12" i="8"/>
  <c r="L12" i="8"/>
  <c r="N12" i="8"/>
  <c r="G12" i="8"/>
  <c r="Z12" i="8"/>
  <c r="P12" i="8"/>
  <c r="W12" i="8"/>
  <c r="E12" i="8"/>
  <c r="D12" i="8"/>
  <c r="U12" i="8"/>
  <c r="H12" i="8"/>
  <c r="Y12" i="8"/>
  <c r="G13" i="8"/>
  <c r="AD13" i="8" l="1"/>
  <c r="AC13" i="8"/>
  <c r="AB14" i="8"/>
  <c r="D13" i="8"/>
  <c r="H13" i="8"/>
  <c r="W13" i="8"/>
  <c r="V13" i="8"/>
  <c r="M13" i="8"/>
  <c r="O13" i="8"/>
  <c r="X13" i="8"/>
  <c r="B13" i="8"/>
  <c r="Y13" i="8"/>
  <c r="U13" i="8"/>
  <c r="L13" i="8"/>
  <c r="Z13" i="8"/>
  <c r="C13" i="8"/>
  <c r="P13" i="8"/>
  <c r="R13" i="8"/>
  <c r="I13" i="8"/>
  <c r="AA13" i="8"/>
  <c r="S13" i="8"/>
  <c r="E13" i="8"/>
  <c r="K13" i="8"/>
  <c r="N13" i="8"/>
  <c r="H14" i="8"/>
  <c r="Q13" i="8"/>
  <c r="B14" i="8"/>
  <c r="G14" i="8"/>
  <c r="J13" i="8"/>
  <c r="T13" i="8"/>
  <c r="F13" i="8"/>
  <c r="AD14" i="8" l="1"/>
  <c r="AC14" i="8"/>
  <c r="L14" i="8"/>
  <c r="AA14" i="8"/>
  <c r="S14" i="8"/>
  <c r="Z14" i="8"/>
  <c r="V14" i="8"/>
  <c r="X14" i="8"/>
  <c r="Q14" i="8"/>
  <c r="W14" i="8"/>
  <c r="P14" i="8"/>
  <c r="AB15" i="8"/>
  <c r="I14" i="8"/>
  <c r="E14" i="8"/>
  <c r="J14" i="8"/>
  <c r="Y14" i="8"/>
  <c r="D14" i="8"/>
  <c r="O14" i="8"/>
  <c r="U14" i="8"/>
  <c r="T14" i="8"/>
  <c r="N14" i="8"/>
  <c r="F14" i="8"/>
  <c r="K14" i="8"/>
  <c r="M14" i="8"/>
  <c r="R14" i="8"/>
  <c r="C14" i="8"/>
  <c r="N15" i="8"/>
  <c r="AD15" i="8" l="1"/>
  <c r="AC15" i="8"/>
  <c r="G15" i="8"/>
  <c r="Y15" i="8"/>
  <c r="D15" i="8"/>
  <c r="V15" i="8"/>
  <c r="P15" i="8"/>
  <c r="U15" i="8"/>
  <c r="C15" i="8"/>
  <c r="AA15" i="8"/>
  <c r="Q15" i="8"/>
  <c r="F15" i="8"/>
  <c r="Z15" i="8"/>
  <c r="K15" i="8"/>
  <c r="AA16" i="8"/>
  <c r="M15" i="8"/>
  <c r="B15" i="8"/>
  <c r="I15" i="8"/>
  <c r="T15" i="8"/>
  <c r="O15" i="8"/>
  <c r="E15" i="8"/>
  <c r="H15" i="8"/>
  <c r="AB16" i="8"/>
  <c r="X15" i="8"/>
  <c r="J15" i="8"/>
  <c r="L15" i="8"/>
  <c r="S15" i="8"/>
  <c r="W15" i="8"/>
  <c r="R15" i="8"/>
  <c r="AD16" i="8" l="1"/>
  <c r="AC16" i="8"/>
  <c r="M16" i="8"/>
  <c r="P16" i="8"/>
  <c r="Y16" i="8"/>
  <c r="F16" i="8"/>
  <c r="T16" i="8"/>
  <c r="C16" i="8"/>
  <c r="N17" i="8"/>
  <c r="U16" i="8"/>
  <c r="N16" i="8"/>
  <c r="B16" i="8"/>
  <c r="D16" i="8"/>
  <c r="G16" i="8"/>
  <c r="I16" i="8"/>
  <c r="X16" i="8"/>
  <c r="K16" i="8"/>
  <c r="J16" i="8"/>
  <c r="E16" i="8"/>
  <c r="R16" i="8"/>
  <c r="E17" i="8"/>
  <c r="O16" i="8"/>
  <c r="AB17" i="8"/>
  <c r="Q16" i="8"/>
  <c r="Z16" i="8"/>
  <c r="H16" i="8"/>
  <c r="S16" i="8"/>
  <c r="L16" i="8"/>
  <c r="W16" i="8"/>
  <c r="V16" i="8"/>
  <c r="AD17" i="8" l="1"/>
  <c r="AC17" i="8"/>
  <c r="U17" i="8"/>
  <c r="B17" i="8"/>
  <c r="L17" i="8"/>
  <c r="AA17" i="8"/>
  <c r="Y17" i="8"/>
  <c r="Z17" i="8"/>
  <c r="D17" i="8"/>
  <c r="G17" i="8"/>
  <c r="J17" i="8"/>
  <c r="AB18" i="8"/>
  <c r="I17" i="8"/>
  <c r="C17" i="8"/>
  <c r="G18" i="8"/>
  <c r="O17" i="8"/>
  <c r="X17" i="8"/>
  <c r="P17" i="8"/>
  <c r="K17" i="8"/>
  <c r="R17" i="8"/>
  <c r="Q17" i="8"/>
  <c r="S17" i="8"/>
  <c r="F17" i="8"/>
  <c r="H17" i="8"/>
  <c r="V17" i="8"/>
  <c r="M17" i="8"/>
  <c r="T17" i="8"/>
  <c r="W17" i="8"/>
  <c r="AD18" i="8" l="1"/>
  <c r="AC18" i="8"/>
  <c r="S18" i="8"/>
  <c r="E18" i="8"/>
  <c r="C18" i="8"/>
  <c r="X18" i="8"/>
  <c r="W18" i="8"/>
  <c r="Y18" i="8"/>
  <c r="T18" i="8"/>
  <c r="O18" i="8"/>
  <c r="E19" i="8"/>
  <c r="AB19" i="8"/>
  <c r="Q18" i="8"/>
  <c r="R18" i="8"/>
  <c r="I18" i="8"/>
  <c r="L18" i="8"/>
  <c r="N18" i="8"/>
  <c r="F18" i="8"/>
  <c r="Z18" i="8"/>
  <c r="B18" i="8"/>
  <c r="U18" i="8"/>
  <c r="V18" i="8"/>
  <c r="P18" i="8"/>
  <c r="K18" i="8"/>
  <c r="J18" i="8"/>
  <c r="M18" i="8"/>
  <c r="H18" i="8"/>
  <c r="AA18" i="8"/>
  <c r="D18" i="8"/>
  <c r="AD19" i="8" l="1"/>
  <c r="AC19" i="8"/>
  <c r="B19" i="8"/>
  <c r="N19" i="8"/>
  <c r="O19" i="8"/>
  <c r="I19" i="8"/>
  <c r="P19" i="8"/>
  <c r="Q19" i="8"/>
  <c r="S19" i="8"/>
  <c r="L19" i="8"/>
  <c r="G19" i="8"/>
  <c r="AA19" i="8"/>
  <c r="M19" i="8"/>
  <c r="V19" i="8"/>
  <c r="AB20" i="8"/>
  <c r="E20" i="8"/>
  <c r="U19" i="8"/>
  <c r="Z19" i="8"/>
  <c r="F19" i="8"/>
  <c r="L20" i="8"/>
  <c r="J19" i="8"/>
  <c r="D19" i="8"/>
  <c r="T19" i="8"/>
  <c r="Y19" i="8"/>
  <c r="C19" i="8"/>
  <c r="H19" i="8"/>
  <c r="W19" i="8"/>
  <c r="K19" i="8"/>
  <c r="X19" i="8"/>
  <c r="R19" i="8"/>
  <c r="Y20" i="8"/>
  <c r="AD20" i="8" l="1"/>
  <c r="AC20" i="8"/>
  <c r="S20" i="8"/>
  <c r="AA20" i="8"/>
  <c r="K20" i="8"/>
  <c r="N20" i="8"/>
  <c r="W20" i="8"/>
  <c r="H20" i="8"/>
  <c r="T20" i="8"/>
  <c r="P20" i="8"/>
  <c r="G20" i="8"/>
  <c r="U20" i="8"/>
  <c r="B20" i="8"/>
  <c r="X20" i="8"/>
  <c r="Z20" i="8"/>
  <c r="C20" i="8"/>
  <c r="D20" i="8"/>
  <c r="R20" i="8"/>
  <c r="M20" i="8"/>
  <c r="F20" i="8"/>
  <c r="V20" i="8"/>
  <c r="AB21" i="8"/>
  <c r="I20" i="8"/>
  <c r="J20" i="8"/>
  <c r="O20" i="8"/>
  <c r="Q20" i="8"/>
  <c r="AA21" i="8"/>
  <c r="AD21" i="8" l="1"/>
  <c r="AC21" i="8"/>
  <c r="Z21" i="8"/>
  <c r="U21" i="8"/>
  <c r="W21" i="8"/>
  <c r="I21" i="8"/>
  <c r="K21" i="8"/>
  <c r="O21" i="8"/>
  <c r="V21" i="8"/>
  <c r="R21" i="8"/>
  <c r="P21" i="8"/>
  <c r="H21" i="8"/>
  <c r="M21" i="8"/>
  <c r="G21" i="8"/>
  <c r="Y21" i="8"/>
  <c r="D21" i="8"/>
  <c r="Q21" i="8"/>
  <c r="AB22" i="8"/>
  <c r="T21" i="8"/>
  <c r="J21" i="8"/>
  <c r="S21" i="8"/>
  <c r="C21" i="8"/>
  <c r="B21" i="8"/>
  <c r="N21" i="8"/>
  <c r="F21" i="8"/>
  <c r="L21" i="8"/>
  <c r="X21" i="8"/>
  <c r="E21" i="8"/>
  <c r="N22" i="8"/>
  <c r="AD22" i="8" l="1"/>
  <c r="AC22" i="8"/>
  <c r="R22" i="8"/>
  <c r="P22" i="8"/>
  <c r="X22" i="8"/>
  <c r="Z22" i="8"/>
  <c r="L22" i="8"/>
  <c r="D22" i="8"/>
  <c r="O22" i="8"/>
  <c r="G22" i="8"/>
  <c r="Y22" i="8"/>
  <c r="Q22" i="8"/>
  <c r="T22" i="8"/>
  <c r="K22" i="8"/>
  <c r="J22" i="8"/>
  <c r="V22" i="8"/>
  <c r="U22" i="8"/>
  <c r="H22" i="8"/>
  <c r="W22" i="8"/>
  <c r="E22" i="8"/>
  <c r="C22" i="8"/>
  <c r="M22" i="8"/>
  <c r="B22" i="8"/>
  <c r="I22" i="8"/>
  <c r="S22" i="8"/>
  <c r="F22" i="8"/>
  <c r="AA22" i="8"/>
  <c r="AB23" i="8"/>
  <c r="Y23" i="8"/>
  <c r="AD23" i="8" l="1"/>
  <c r="AC23" i="8"/>
  <c r="E23" i="8"/>
  <c r="B23" i="8"/>
  <c r="F23" i="8"/>
  <c r="W23" i="8"/>
  <c r="G23" i="8"/>
  <c r="Z23" i="8"/>
  <c r="J23" i="8"/>
  <c r="Q23" i="8"/>
  <c r="P23" i="8"/>
  <c r="U23" i="8"/>
  <c r="R23" i="8"/>
  <c r="D23" i="8"/>
  <c r="H23" i="8"/>
  <c r="M23" i="8"/>
  <c r="N23" i="8"/>
  <c r="V23" i="8"/>
  <c r="I23" i="8"/>
  <c r="L23" i="8"/>
  <c r="C23" i="8"/>
  <c r="AA23" i="8"/>
  <c r="X23" i="8"/>
  <c r="S23" i="8"/>
  <c r="O23" i="8"/>
  <c r="T23" i="8"/>
  <c r="K23" i="8"/>
  <c r="F24" i="8"/>
  <c r="AB24" i="8"/>
  <c r="AD24" i="8" l="1"/>
  <c r="AC24" i="8"/>
  <c r="R24" i="8"/>
  <c r="E25" i="8"/>
  <c r="M24" i="8"/>
  <c r="W25" i="8"/>
  <c r="Z24" i="8"/>
  <c r="C24" i="8"/>
  <c r="Q24" i="8"/>
  <c r="B24" i="8"/>
  <c r="AB25" i="8"/>
  <c r="L24" i="8"/>
  <c r="S24" i="8"/>
  <c r="U24" i="8"/>
  <c r="P24" i="8"/>
  <c r="I25" i="8"/>
  <c r="T24" i="8"/>
  <c r="E24" i="8"/>
  <c r="G24" i="8"/>
  <c r="N24" i="8"/>
  <c r="K24" i="8"/>
  <c r="J24" i="8"/>
  <c r="V24" i="8"/>
  <c r="H24" i="8"/>
  <c r="Y24" i="8"/>
  <c r="AA25" i="8"/>
  <c r="H25" i="8"/>
  <c r="O24" i="8"/>
  <c r="J25" i="8"/>
  <c r="I24" i="8"/>
  <c r="X24" i="8"/>
  <c r="B25" i="8"/>
  <c r="G25" i="8"/>
  <c r="AA24" i="8"/>
  <c r="Z25" i="8"/>
  <c r="D24" i="8"/>
  <c r="W24" i="8"/>
  <c r="AD25" i="8" l="1"/>
  <c r="AC25" i="8"/>
  <c r="R25" i="8"/>
  <c r="L25" i="8"/>
  <c r="Y25" i="8"/>
  <c r="X26" i="8"/>
  <c r="AB26" i="8"/>
  <c r="P25" i="8"/>
  <c r="F25" i="8"/>
  <c r="T25" i="8"/>
  <c r="K25" i="8"/>
  <c r="S25" i="8"/>
  <c r="M25" i="8"/>
  <c r="N25" i="8"/>
  <c r="U25" i="8"/>
  <c r="X25" i="8"/>
  <c r="O25" i="8"/>
  <c r="Q25" i="8"/>
  <c r="V25" i="8"/>
  <c r="C25" i="8"/>
  <c r="D25" i="8"/>
  <c r="AD26" i="8" l="1"/>
  <c r="AC26" i="8"/>
  <c r="K26" i="8"/>
  <c r="D26" i="8"/>
  <c r="V26" i="8"/>
  <c r="AB27" i="8"/>
  <c r="S26" i="8"/>
  <c r="N26" i="8"/>
  <c r="B27" i="8"/>
  <c r="B26" i="8"/>
  <c r="H26" i="8"/>
  <c r="M26" i="8"/>
  <c r="G26" i="8"/>
  <c r="P26" i="8"/>
  <c r="F26" i="8"/>
  <c r="C26" i="8"/>
  <c r="J26" i="8"/>
  <c r="Y26" i="8"/>
  <c r="R26" i="8"/>
  <c r="W26" i="8"/>
  <c r="Z26" i="8"/>
  <c r="I26" i="8"/>
  <c r="AA26" i="8"/>
  <c r="O26" i="8"/>
  <c r="Q26" i="8"/>
  <c r="E26" i="8"/>
  <c r="L26" i="8"/>
  <c r="U26" i="8"/>
  <c r="T26" i="8"/>
  <c r="AD27" i="8" l="1"/>
  <c r="AC27" i="8"/>
  <c r="AA27" i="8"/>
  <c r="T27" i="8"/>
  <c r="E27" i="8"/>
  <c r="Y27" i="8"/>
  <c r="G27" i="8"/>
  <c r="L27" i="8"/>
  <c r="P27" i="8"/>
  <c r="M27" i="8"/>
  <c r="Z27" i="8"/>
  <c r="S27" i="8"/>
  <c r="R28" i="8"/>
  <c r="W27" i="8"/>
  <c r="C27" i="8"/>
  <c r="N28" i="8"/>
  <c r="N27" i="8"/>
  <c r="Q27" i="8"/>
  <c r="X27" i="8"/>
  <c r="R27" i="8"/>
  <c r="H27" i="8"/>
  <c r="X28" i="8"/>
  <c r="U28" i="8"/>
  <c r="I27" i="8"/>
  <c r="J27" i="8"/>
  <c r="AB28" i="8"/>
  <c r="D27" i="8"/>
  <c r="F27" i="8"/>
  <c r="K27" i="8"/>
  <c r="L28" i="8"/>
  <c r="P28" i="8"/>
  <c r="F28" i="8"/>
  <c r="U27" i="8"/>
  <c r="O27" i="8"/>
  <c r="V27" i="8"/>
  <c r="Y28" i="8"/>
  <c r="I28" i="8"/>
  <c r="AD28" i="8" l="1"/>
  <c r="AC28" i="8"/>
  <c r="M28" i="8"/>
  <c r="D28" i="8"/>
  <c r="C28" i="8"/>
  <c r="Z28" i="8"/>
  <c r="U29" i="8"/>
  <c r="J28" i="8"/>
  <c r="AA28" i="8"/>
  <c r="S29" i="8"/>
  <c r="O28" i="8"/>
  <c r="S28" i="8"/>
  <c r="W28" i="8"/>
  <c r="V28" i="8"/>
  <c r="B28" i="8"/>
  <c r="AB29" i="8"/>
  <c r="H28" i="8"/>
  <c r="L29" i="8"/>
  <c r="T28" i="8"/>
  <c r="Q28" i="8"/>
  <c r="G29" i="8"/>
  <c r="K28" i="8"/>
  <c r="G28" i="8"/>
  <c r="E28" i="8"/>
  <c r="F29" i="8"/>
  <c r="AD29" i="8" l="1"/>
  <c r="AC29" i="8"/>
  <c r="AA29" i="8"/>
  <c r="E29" i="8"/>
  <c r="R29" i="8"/>
  <c r="AB30" i="8"/>
  <c r="Z29" i="8"/>
  <c r="H30" i="8"/>
  <c r="P29" i="8"/>
  <c r="H29" i="8"/>
  <c r="O29" i="8"/>
  <c r="M29" i="8"/>
  <c r="J29" i="8"/>
  <c r="I29" i="8"/>
  <c r="X29" i="8"/>
  <c r="B29" i="8"/>
  <c r="Y29" i="8"/>
  <c r="K29" i="8"/>
  <c r="D29" i="8"/>
  <c r="V29" i="8"/>
  <c r="W29" i="8"/>
  <c r="N29" i="8"/>
  <c r="Q29" i="8"/>
  <c r="C29" i="8"/>
  <c r="T29" i="8"/>
  <c r="AD30" i="8" l="1"/>
  <c r="AC30" i="8"/>
  <c r="Y30" i="8"/>
  <c r="L30" i="8"/>
  <c r="D30" i="8"/>
  <c r="O30" i="8"/>
  <c r="AA30" i="8"/>
  <c r="T30" i="8"/>
  <c r="B30" i="8"/>
  <c r="F30" i="8"/>
  <c r="N30" i="8"/>
  <c r="J30" i="8"/>
  <c r="G30" i="8"/>
  <c r="R30" i="8"/>
  <c r="AB31" i="8"/>
  <c r="E30" i="8"/>
  <c r="C30" i="8"/>
  <c r="P30" i="8"/>
  <c r="Z30" i="8"/>
  <c r="S30" i="8"/>
  <c r="I30" i="8"/>
  <c r="V30" i="8"/>
  <c r="Q30" i="8"/>
  <c r="W30" i="8"/>
  <c r="M30" i="8"/>
  <c r="X30" i="8"/>
  <c r="U30" i="8"/>
  <c r="K30" i="8"/>
  <c r="M31" i="8"/>
  <c r="AD31" i="8" l="1"/>
  <c r="AC31" i="8"/>
  <c r="X31" i="8"/>
  <c r="D31" i="8"/>
  <c r="G31" i="8"/>
  <c r="O31" i="8"/>
  <c r="V31" i="8"/>
  <c r="I31" i="8"/>
  <c r="AA32" i="8"/>
  <c r="K31" i="8"/>
  <c r="F31" i="8"/>
  <c r="AB32" i="8"/>
  <c r="H31" i="8"/>
  <c r="T31" i="8"/>
  <c r="C31" i="8"/>
  <c r="R31" i="8"/>
  <c r="J31" i="8"/>
  <c r="W31" i="8"/>
  <c r="E31" i="8"/>
  <c r="B31" i="8"/>
  <c r="Y31" i="8"/>
  <c r="Z31" i="8"/>
  <c r="Q31" i="8"/>
  <c r="U31" i="8"/>
  <c r="S31" i="8"/>
  <c r="AA31" i="8"/>
  <c r="P31" i="8"/>
  <c r="N31" i="8"/>
  <c r="L31" i="8"/>
  <c r="AD32" i="8" l="1"/>
  <c r="AC32" i="8"/>
  <c r="H32" i="8"/>
  <c r="X32" i="8"/>
  <c r="J32" i="8"/>
  <c r="I32" i="8"/>
  <c r="W32" i="8"/>
  <c r="N32" i="8"/>
  <c r="AA33" i="8"/>
  <c r="Y32" i="8"/>
  <c r="R32" i="8"/>
  <c r="E32" i="8"/>
  <c r="AB33" i="8"/>
  <c r="K32" i="8"/>
  <c r="G32" i="8"/>
  <c r="P32" i="8"/>
  <c r="O32" i="8"/>
  <c r="L32" i="8"/>
  <c r="U32" i="8"/>
  <c r="T32" i="8"/>
  <c r="B32" i="8"/>
  <c r="C32" i="8"/>
  <c r="D32" i="8"/>
  <c r="S32" i="8"/>
  <c r="V32" i="8"/>
  <c r="Q32" i="8"/>
  <c r="F32" i="8"/>
  <c r="Z32" i="8"/>
  <c r="M32" i="8"/>
  <c r="AD33" i="8" l="1"/>
  <c r="AC33" i="8"/>
  <c r="J33" i="8"/>
  <c r="N33" i="8"/>
  <c r="K33" i="8"/>
  <c r="R33" i="8"/>
  <c r="H33" i="8"/>
  <c r="D33" i="8"/>
  <c r="Z33" i="8"/>
  <c r="O34" i="8"/>
  <c r="Y33" i="8"/>
  <c r="T33" i="8"/>
  <c r="M34" i="8"/>
  <c r="M33" i="8"/>
  <c r="X33" i="8"/>
  <c r="V33" i="8"/>
  <c r="K34" i="8"/>
  <c r="I33" i="8"/>
  <c r="Q33" i="8"/>
  <c r="G33" i="8"/>
  <c r="T34" i="8"/>
  <c r="W33" i="8"/>
  <c r="L33" i="8"/>
  <c r="E33" i="8"/>
  <c r="O33" i="8"/>
  <c r="B33" i="8"/>
  <c r="U33" i="8"/>
  <c r="P33" i="8"/>
  <c r="F33" i="8"/>
  <c r="C33" i="8"/>
  <c r="N34" i="8"/>
  <c r="AB34" i="8"/>
  <c r="S33" i="8"/>
  <c r="AD34" i="8" l="1"/>
  <c r="AC34" i="8"/>
  <c r="V34" i="8"/>
  <c r="C34" i="8"/>
  <c r="W34" i="8"/>
  <c r="R34" i="8"/>
  <c r="Z34" i="8"/>
  <c r="S35" i="8"/>
  <c r="U34" i="8"/>
  <c r="AB35" i="8"/>
  <c r="S34" i="8"/>
  <c r="L34" i="8"/>
  <c r="H34" i="8"/>
  <c r="B34" i="8"/>
  <c r="Q34" i="8"/>
  <c r="P34" i="8"/>
  <c r="E34" i="8"/>
  <c r="Y34" i="8"/>
  <c r="I34" i="8"/>
  <c r="J34" i="8"/>
  <c r="F34" i="8"/>
  <c r="G34" i="8"/>
  <c r="X34" i="8"/>
  <c r="D34" i="8"/>
  <c r="AA34" i="8"/>
  <c r="AC35" i="8" l="1"/>
  <c r="AD35" i="8"/>
  <c r="G36" i="8"/>
  <c r="T35" i="8"/>
  <c r="D36" i="8"/>
  <c r="L35" i="8"/>
  <c r="M36" i="8"/>
  <c r="D35" i="8"/>
  <c r="P35" i="8"/>
  <c r="J36" i="8"/>
  <c r="K36" i="8"/>
  <c r="Y35" i="8"/>
  <c r="V36" i="8"/>
  <c r="G35" i="8"/>
  <c r="M35" i="8"/>
  <c r="L36" i="8"/>
  <c r="Z35" i="8"/>
  <c r="B35" i="8"/>
  <c r="R36" i="8"/>
  <c r="O35" i="8"/>
  <c r="R35" i="8"/>
  <c r="B36" i="8"/>
  <c r="V35" i="8"/>
  <c r="H36" i="8"/>
  <c r="K35" i="8"/>
  <c r="Q36" i="8"/>
  <c r="H35" i="8"/>
  <c r="F35" i="8"/>
  <c r="AA35" i="8"/>
  <c r="E36" i="8"/>
  <c r="Q35" i="8"/>
  <c r="AB36" i="8"/>
  <c r="E35" i="8"/>
  <c r="U35" i="8"/>
  <c r="X35" i="8"/>
  <c r="C35" i="8"/>
  <c r="W35" i="8"/>
  <c r="I35" i="8"/>
  <c r="J35" i="8"/>
  <c r="N35" i="8"/>
  <c r="C36" i="8"/>
  <c r="I36" i="8"/>
  <c r="AD36" i="8" l="1"/>
  <c r="AC36" i="8"/>
  <c r="AA36" i="8"/>
  <c r="N36" i="8"/>
  <c r="F36" i="8"/>
  <c r="T36" i="8"/>
  <c r="Z36" i="8"/>
  <c r="S36" i="8"/>
  <c r="U36" i="8"/>
  <c r="X36" i="8"/>
  <c r="W36" i="8"/>
  <c r="P36" i="8"/>
  <c r="Y36" i="8"/>
  <c r="O36" i="8"/>
  <c r="AA37" i="8"/>
  <c r="AB37" i="8"/>
  <c r="AC37" i="8" l="1"/>
  <c r="AD37" i="8"/>
  <c r="AB38" i="8"/>
  <c r="O37" i="8"/>
  <c r="G37" i="8"/>
  <c r="R37" i="8"/>
  <c r="Z37" i="8"/>
  <c r="C37" i="8"/>
  <c r="G38" i="8"/>
  <c r="P37" i="8"/>
  <c r="W37" i="8"/>
  <c r="U37" i="8"/>
  <c r="B37" i="8"/>
  <c r="Y37" i="8"/>
  <c r="F37" i="8"/>
  <c r="S37" i="8"/>
  <c r="T37" i="8"/>
  <c r="L37" i="8"/>
  <c r="H37" i="8"/>
  <c r="D37" i="8"/>
  <c r="J37" i="8"/>
  <c r="K37" i="8"/>
  <c r="M37" i="8"/>
  <c r="Q37" i="8"/>
  <c r="V37" i="8"/>
  <c r="E37" i="8"/>
  <c r="N37" i="8"/>
  <c r="I37" i="8"/>
  <c r="X37" i="8"/>
  <c r="AD38" i="8" l="1"/>
  <c r="AC38" i="8"/>
  <c r="D38" i="8"/>
  <c r="R38" i="8"/>
  <c r="C38" i="8"/>
  <c r="P38" i="8"/>
  <c r="E38" i="8"/>
  <c r="N38" i="8"/>
  <c r="V38" i="8"/>
  <c r="S39" i="8"/>
  <c r="X38" i="8"/>
  <c r="K38" i="8"/>
  <c r="F39" i="8"/>
  <c r="J39" i="8"/>
  <c r="M38" i="8"/>
  <c r="W39" i="8"/>
  <c r="T38" i="8"/>
  <c r="AB39" i="8"/>
  <c r="O38" i="8"/>
  <c r="W38" i="8"/>
  <c r="S38" i="8"/>
  <c r="U38" i="8"/>
  <c r="L38" i="8"/>
  <c r="I38" i="8"/>
  <c r="AA38" i="8"/>
  <c r="J38" i="8"/>
  <c r="H38" i="8"/>
  <c r="L39" i="8"/>
  <c r="Y38" i="8"/>
  <c r="F38" i="8"/>
  <c r="Q38" i="8"/>
  <c r="B38" i="8"/>
  <c r="Z38" i="8"/>
  <c r="C39" i="8"/>
  <c r="AD39" i="8" l="1"/>
  <c r="AC39" i="8"/>
  <c r="T39" i="8"/>
  <c r="R39" i="8"/>
  <c r="O39" i="8"/>
  <c r="V39" i="8"/>
  <c r="AA39" i="8"/>
  <c r="Y39" i="8"/>
  <c r="D39" i="8"/>
  <c r="N39" i="8"/>
  <c r="AB40" i="8"/>
  <c r="D40" i="8"/>
  <c r="H39" i="8"/>
  <c r="Q39" i="8"/>
  <c r="G39" i="8"/>
  <c r="Z39" i="8"/>
  <c r="K39" i="8"/>
  <c r="I39" i="8"/>
  <c r="B39" i="8"/>
  <c r="P39" i="8"/>
  <c r="U39" i="8"/>
  <c r="X39" i="8"/>
  <c r="E39" i="8"/>
  <c r="M39" i="8"/>
  <c r="AD40" i="8" l="1"/>
  <c r="AC40" i="8"/>
  <c r="U40" i="8"/>
  <c r="K40" i="8"/>
  <c r="T40" i="8"/>
  <c r="R40" i="8"/>
  <c r="I40" i="8"/>
  <c r="J40" i="8"/>
  <c r="S41" i="8"/>
  <c r="X40" i="8"/>
  <c r="Q40" i="8"/>
  <c r="G40" i="8"/>
  <c r="AA40" i="8"/>
  <c r="V40" i="8"/>
  <c r="E40" i="8"/>
  <c r="S40" i="8"/>
  <c r="N40" i="8"/>
  <c r="C40" i="8"/>
  <c r="Y40" i="8"/>
  <c r="O40" i="8"/>
  <c r="M40" i="8"/>
  <c r="F40" i="8"/>
  <c r="Z40" i="8"/>
  <c r="W40" i="8"/>
  <c r="L40" i="8"/>
  <c r="AB41" i="8"/>
  <c r="P40" i="8"/>
  <c r="B40" i="8"/>
  <c r="H40" i="8"/>
  <c r="AD41" i="8" l="1"/>
  <c r="AC41" i="8"/>
  <c r="N41" i="8"/>
  <c r="H41" i="8"/>
  <c r="K41" i="8"/>
  <c r="Y41" i="8"/>
  <c r="Z41" i="8"/>
  <c r="I42" i="8"/>
  <c r="D42" i="8"/>
  <c r="R42" i="8"/>
  <c r="I41" i="8"/>
  <c r="J41" i="8"/>
  <c r="E41" i="8"/>
  <c r="P41" i="8"/>
  <c r="W41" i="8"/>
  <c r="L41" i="8"/>
  <c r="Q41" i="8"/>
  <c r="V41" i="8"/>
  <c r="R41" i="8"/>
  <c r="D41" i="8"/>
  <c r="T41" i="8"/>
  <c r="G41" i="8"/>
  <c r="U41" i="8"/>
  <c r="O41" i="8"/>
  <c r="B41" i="8"/>
  <c r="AB42" i="8"/>
  <c r="C42" i="8"/>
  <c r="F41" i="8"/>
  <c r="M41" i="8"/>
  <c r="X41" i="8"/>
  <c r="C41" i="8"/>
  <c r="AA41" i="8"/>
  <c r="K42" i="8"/>
  <c r="AD42" i="8" l="1"/>
  <c r="AC42" i="8"/>
  <c r="T42" i="8"/>
  <c r="X42" i="8"/>
  <c r="E42" i="8"/>
  <c r="V42" i="8"/>
  <c r="Y42" i="8"/>
  <c r="S43" i="8"/>
  <c r="S42" i="8"/>
  <c r="O42" i="8"/>
  <c r="B42" i="8"/>
  <c r="AB43" i="8"/>
  <c r="Q42" i="8"/>
  <c r="N42" i="8"/>
  <c r="J42" i="8"/>
  <c r="F42" i="8"/>
  <c r="U42" i="8"/>
  <c r="G42" i="8"/>
  <c r="M42" i="8"/>
  <c r="H42" i="8"/>
  <c r="AA42" i="8"/>
  <c r="Z42" i="8"/>
  <c r="P42" i="8"/>
  <c r="W42" i="8"/>
  <c r="L42" i="8"/>
  <c r="AC43" i="8" l="1"/>
  <c r="AD43" i="8"/>
  <c r="C43" i="8"/>
  <c r="AA43" i="8"/>
  <c r="R43" i="8"/>
  <c r="Z43" i="8"/>
  <c r="T43" i="8"/>
  <c r="L43" i="8"/>
  <c r="X43" i="8"/>
  <c r="Y43" i="8"/>
  <c r="K43" i="8"/>
  <c r="D43" i="8"/>
  <c r="G43" i="8"/>
  <c r="U43" i="8"/>
  <c r="F43" i="8"/>
  <c r="V43" i="8"/>
  <c r="B43" i="8"/>
  <c r="P43" i="8"/>
  <c r="W43" i="8"/>
  <c r="M43" i="8"/>
  <c r="E43" i="8"/>
  <c r="I43" i="8"/>
  <c r="O43" i="8"/>
  <c r="N43" i="8"/>
  <c r="H43" i="8"/>
  <c r="Q43" i="8"/>
  <c r="J43" i="8"/>
</calcChain>
</file>

<file path=xl/sharedStrings.xml><?xml version="1.0" encoding="utf-8"?>
<sst xmlns="http://schemas.openxmlformats.org/spreadsheetml/2006/main" count="882" uniqueCount="375">
  <si>
    <t>TEAM INFO</t>
  </si>
  <si>
    <t>TELEOP</t>
  </si>
  <si>
    <t>OTHER</t>
  </si>
  <si>
    <t>TEAM #</t>
  </si>
  <si>
    <t>NAME</t>
  </si>
  <si>
    <t>TIPPED</t>
  </si>
  <si>
    <t>BROKE</t>
  </si>
  <si>
    <t>PENALTY</t>
  </si>
  <si>
    <t>Number of matches</t>
  </si>
  <si>
    <t>SANDSTORM</t>
  </si>
  <si>
    <t>R1/CS HATCH</t>
  </si>
  <si>
    <t>R2 HATCH</t>
  </si>
  <si>
    <t>R3 HATCH</t>
  </si>
  <si>
    <t>CS CARGO</t>
  </si>
  <si>
    <t>R1 CARGO</t>
  </si>
  <si>
    <t>R2 CARGO</t>
  </si>
  <si>
    <t>R3 CARGO</t>
  </si>
  <si>
    <t>DEFENSE</t>
  </si>
  <si>
    <t>Alliance</t>
  </si>
  <si>
    <t>-</t>
  </si>
  <si>
    <t>RED</t>
  </si>
  <si>
    <t>BLUE</t>
  </si>
  <si>
    <t>Match #</t>
  </si>
  <si>
    <t>CLIMB</t>
  </si>
  <si>
    <t>******** DO NOT DELETE EMPTY COLUMNS, THEY ARE THERE FOR THE DATA PASTE FROM THE BLUE ALLIANCE ********</t>
  </si>
  <si>
    <t>MATCH</t>
  </si>
  <si>
    <t>RED ALLIANCE</t>
  </si>
  <si>
    <t>BLUE ALLIANCE</t>
  </si>
  <si>
    <t>SCORES</t>
  </si>
  <si>
    <t>EMPTY</t>
  </si>
  <si>
    <t>RED 1</t>
  </si>
  <si>
    <t>RED 2</t>
  </si>
  <si>
    <t>RED 3</t>
  </si>
  <si>
    <t>BLUE 1</t>
  </si>
  <si>
    <t>BLUE 2</t>
  </si>
  <si>
    <t>BLUE 3</t>
  </si>
  <si>
    <t>Quals 1</t>
  </si>
  <si>
    <t>Quals 2</t>
  </si>
  <si>
    <t>Quals 3</t>
  </si>
  <si>
    <t>Quals 4</t>
  </si>
  <si>
    <t>Quals 5</t>
  </si>
  <si>
    <t>Quals 6</t>
  </si>
  <si>
    <t>Quals 7</t>
  </si>
  <si>
    <t>Quals 8</t>
  </si>
  <si>
    <t>Quals 9</t>
  </si>
  <si>
    <t>Quals 10</t>
  </si>
  <si>
    <t>Quals 11</t>
  </si>
  <si>
    <t>Quals 12</t>
  </si>
  <si>
    <t>Quals 13</t>
  </si>
  <si>
    <t>Quals 14</t>
  </si>
  <si>
    <t>Quals 15</t>
  </si>
  <si>
    <t>Quals 16</t>
  </si>
  <si>
    <t>Quals 17</t>
  </si>
  <si>
    <t>Quals 18</t>
  </si>
  <si>
    <t>Quals 19</t>
  </si>
  <si>
    <t>Quals 20</t>
  </si>
  <si>
    <t>Quals 21</t>
  </si>
  <si>
    <t>Quals 22</t>
  </si>
  <si>
    <t>Quals 23</t>
  </si>
  <si>
    <t>Quals 24</t>
  </si>
  <si>
    <t>Quals 25</t>
  </si>
  <si>
    <t>Quals 26</t>
  </si>
  <si>
    <t>Quals 27</t>
  </si>
  <si>
    <t>Quals 28</t>
  </si>
  <si>
    <t>Quals 29</t>
  </si>
  <si>
    <t>Quals 30</t>
  </si>
  <si>
    <t>Quals 31</t>
  </si>
  <si>
    <t>Quals 32</t>
  </si>
  <si>
    <t>Quals 33</t>
  </si>
  <si>
    <t>Quals 34</t>
  </si>
  <si>
    <t>Quals 35</t>
  </si>
  <si>
    <t>Quals 36</t>
  </si>
  <si>
    <t>Quals 37</t>
  </si>
  <si>
    <t>Quals 38</t>
  </si>
  <si>
    <t>Quals 39</t>
  </si>
  <si>
    <t>Quals 40</t>
  </si>
  <si>
    <t>Quals 41</t>
  </si>
  <si>
    <t>Quals 42</t>
  </si>
  <si>
    <t>Quals 43</t>
  </si>
  <si>
    <t>Quals 44</t>
  </si>
  <si>
    <t>Quals 45</t>
  </si>
  <si>
    <t>Quals 46</t>
  </si>
  <si>
    <t>Quals 47</t>
  </si>
  <si>
    <t>Quals 48</t>
  </si>
  <si>
    <t>Quals 49</t>
  </si>
  <si>
    <t>Quals 50</t>
  </si>
  <si>
    <t>Quals 51</t>
  </si>
  <si>
    <t>Quals 52</t>
  </si>
  <si>
    <t>Quals 53</t>
  </si>
  <si>
    <t>Quals 54</t>
  </si>
  <si>
    <t>Quals 55</t>
  </si>
  <si>
    <t>Quals 56</t>
  </si>
  <si>
    <t>Quals 57</t>
  </si>
  <si>
    <t>Quals 58</t>
  </si>
  <si>
    <t>Quals 59</t>
  </si>
  <si>
    <t>Quals 60</t>
  </si>
  <si>
    <t>Quals 61</t>
  </si>
  <si>
    <t>Quals 62</t>
  </si>
  <si>
    <t>Quals 63</t>
  </si>
  <si>
    <t>Quals 64</t>
  </si>
  <si>
    <t>Quals 65</t>
  </si>
  <si>
    <t>Quals 66</t>
  </si>
  <si>
    <t>Quals 67</t>
  </si>
  <si>
    <t>Quals 68</t>
  </si>
  <si>
    <t>Quals 69</t>
  </si>
  <si>
    <t>Quals 70</t>
  </si>
  <si>
    <t>Quals 71</t>
  </si>
  <si>
    <t>Quals 72</t>
  </si>
  <si>
    <t>Quals 73</t>
  </si>
  <si>
    <t>Quals 74</t>
  </si>
  <si>
    <t>Quals 75</t>
  </si>
  <si>
    <t>Quals 76</t>
  </si>
  <si>
    <t>Quals 77</t>
  </si>
  <si>
    <t>Quals 78</t>
  </si>
  <si>
    <t>Quals 79</t>
  </si>
  <si>
    <t>Quals 80</t>
  </si>
  <si>
    <t>Enter Match # and the rest of the data will fill in by itself</t>
  </si>
  <si>
    <t>Match Number:</t>
  </si>
  <si>
    <t>Blue Alliance</t>
  </si>
  <si>
    <t>Blue 1</t>
  </si>
  <si>
    <t>Blue 2</t>
  </si>
  <si>
    <t>Blue 3</t>
  </si>
  <si>
    <t>Red Alliance</t>
  </si>
  <si>
    <t>SCOUTER NAMES:</t>
  </si>
  <si>
    <t>TEAM #:</t>
  </si>
  <si>
    <t>BLU</t>
  </si>
  <si>
    <t>MATCH:</t>
  </si>
  <si>
    <t>SAND</t>
  </si>
  <si>
    <t>C-1</t>
  </si>
  <si>
    <t>C-2</t>
  </si>
  <si>
    <t>C-3</t>
  </si>
  <si>
    <t>C-4</t>
  </si>
  <si>
    <t>H-1</t>
  </si>
  <si>
    <t>H-2</t>
  </si>
  <si>
    <t>START</t>
  </si>
  <si>
    <t>DEPOT C</t>
  </si>
  <si>
    <t>TELE</t>
  </si>
  <si>
    <t>CARGO</t>
  </si>
  <si>
    <t>HATCH</t>
  </si>
  <si>
    <t>FLOOR H</t>
  </si>
  <si>
    <t>ROCK-3</t>
  </si>
  <si>
    <t>DEFENSE:</t>
  </si>
  <si>
    <t>ROCK-2</t>
  </si>
  <si>
    <t>________</t>
  </si>
  <si>
    <t>ROCK-1</t>
  </si>
  <si>
    <t>PENALTY:</t>
  </si>
  <si>
    <t>CARGO SHIP</t>
  </si>
  <si>
    <t>DROP H:</t>
  </si>
  <si>
    <t>HAB</t>
  </si>
  <si>
    <t>ASSIST</t>
  </si>
  <si>
    <t>R1 HATCH</t>
  </si>
  <si>
    <t>CS HATCH</t>
  </si>
  <si>
    <t>found on row</t>
  </si>
  <si>
    <t>CS GAMEPIECE</t>
  </si>
  <si>
    <t>ROCKET GAMEPIECE</t>
  </si>
  <si>
    <t>MAX GAMEPIECE</t>
  </si>
  <si>
    <t>MAX HATCH</t>
  </si>
  <si>
    <t>MAX CARGO</t>
  </si>
  <si>
    <t># matches</t>
  </si>
  <si>
    <t>Red 1</t>
  </si>
  <si>
    <t>Red 2</t>
  </si>
  <si>
    <t>Red 3</t>
  </si>
  <si>
    <t>DROP H</t>
  </si>
  <si>
    <t>DROPPED H</t>
  </si>
  <si>
    <t>COMMENTS</t>
  </si>
  <si>
    <t xml:space="preserve">                            </t>
  </si>
  <si>
    <t>This database has three major tabs (highlighted)</t>
  </si>
  <si>
    <t>Raw Data</t>
  </si>
  <si>
    <t>Next Match Alliances</t>
  </si>
  <si>
    <t>Scouting Output</t>
  </si>
  <si>
    <t>The Raw Data tab</t>
  </si>
  <si>
    <t>FOR CALCULATION PURPOSES, IF THERE IS A YES/NO QUESTIONS IS HAS BEEN TURNED INTO A 0/1 RESPONSE (0=NO, 1=YES)
- MEANS NO DATA VALIDATION, JUST TYPE DATA IN</t>
  </si>
  <si>
    <t>R1/R2/R3 - Rocket levels 1, 2, and 3 respectively</t>
  </si>
  <si>
    <t>CS - Cargo Ship</t>
  </si>
  <si>
    <t>Abbreviations and Notations</t>
  </si>
  <si>
    <t xml:space="preserve">Start - what HAB level the robot started on </t>
  </si>
  <si>
    <t>Drop H - dropped hatches</t>
  </si>
  <si>
    <t>The Next Match Alliances tab</t>
  </si>
  <si>
    <t>The Scouting Output tab</t>
  </si>
  <si>
    <t>Other tabs</t>
  </si>
  <si>
    <t>The Data Spitter</t>
  </si>
  <si>
    <t>Data Validation</t>
  </si>
  <si>
    <t>Event Data</t>
  </si>
  <si>
    <t>Scouting Sheets</t>
  </si>
  <si>
    <t>Good luck from Arctos 6135!</t>
  </si>
  <si>
    <t>The basic scouting process that you can use this database for is:</t>
  </si>
  <si>
    <t>Scouters collect data on printed out scouting sheets for every team in every match</t>
  </si>
  <si>
    <t>Data entry people input that data into the raw data sheet,</t>
  </si>
  <si>
    <r>
      <t xml:space="preserve">the </t>
    </r>
    <r>
      <rPr>
        <b/>
        <sz val="11"/>
        <color theme="1"/>
        <rFont val="Calibri"/>
        <family val="2"/>
        <scheme val="minor"/>
      </rPr>
      <t>Scouting Output</t>
    </r>
    <r>
      <rPr>
        <sz val="11"/>
        <color theme="1"/>
        <rFont val="Calibri"/>
        <family val="2"/>
        <scheme val="minor"/>
      </rPr>
      <t xml:space="preserve"> tab (consisting of averages and maximums for every team on a variety of datapoints) automatically updates,</t>
    </r>
  </si>
  <si>
    <r>
      <t xml:space="preserve">Enter match number in the </t>
    </r>
    <r>
      <rPr>
        <b/>
        <sz val="11"/>
        <color theme="1"/>
        <rFont val="Calibri"/>
        <family val="2"/>
        <scheme val="minor"/>
      </rPr>
      <t>Next Match Alliances</t>
    </r>
    <r>
      <rPr>
        <sz val="11"/>
        <color theme="1"/>
        <rFont val="Calibri"/>
        <family val="2"/>
        <scheme val="minor"/>
      </rPr>
      <t xml:space="preserve"> tab  to get data for the teams you'll be with in upcoming matches</t>
    </r>
  </si>
  <si>
    <t>Setting up the spreadsheet:</t>
  </si>
  <si>
    <r>
      <t xml:space="preserve">In the </t>
    </r>
    <r>
      <rPr>
        <b/>
        <sz val="11"/>
        <color theme="1"/>
        <rFont val="Calibri"/>
        <family val="2"/>
        <scheme val="minor"/>
      </rPr>
      <t>Scouting Output</t>
    </r>
    <r>
      <rPr>
        <sz val="11"/>
        <color theme="1"/>
        <rFont val="Calibri"/>
        <family val="2"/>
        <scheme val="minor"/>
      </rPr>
      <t xml:space="preserve"> tab, fill in the list of teams at your events,</t>
    </r>
  </si>
  <si>
    <r>
      <t xml:space="preserve">The list of teams in the </t>
    </r>
    <r>
      <rPr>
        <b/>
        <sz val="11"/>
        <color theme="1"/>
        <rFont val="Calibri"/>
        <family val="2"/>
        <scheme val="minor"/>
      </rPr>
      <t>Data Validation</t>
    </r>
    <r>
      <rPr>
        <sz val="11"/>
        <color theme="1"/>
        <rFont val="Calibri"/>
        <family val="2"/>
        <scheme val="minor"/>
      </rPr>
      <t xml:space="preserve"> tab should update automatically. You may need to expand the range if you have more teams at your event,</t>
    </r>
  </si>
  <si>
    <r>
      <t xml:space="preserve">Once the match schedule is released on www.thebluealliance.com, copy the match data into the </t>
    </r>
    <r>
      <rPr>
        <b/>
        <sz val="11"/>
        <color theme="1"/>
        <rFont val="Calibri"/>
        <family val="2"/>
        <scheme val="minor"/>
      </rPr>
      <t>EVENT DATA</t>
    </r>
    <r>
      <rPr>
        <sz val="11"/>
        <color theme="1"/>
        <rFont val="Calibri"/>
        <family val="2"/>
        <scheme val="minor"/>
      </rPr>
      <t xml:space="preserve"> tab. If you don't, you will need to manually enter numbers in the </t>
    </r>
    <r>
      <rPr>
        <b/>
        <sz val="11"/>
        <color theme="1"/>
        <rFont val="Calibri"/>
        <family val="2"/>
        <scheme val="minor"/>
      </rPr>
      <t>Next Match Alliances</t>
    </r>
    <r>
      <rPr>
        <sz val="11"/>
        <color theme="1"/>
        <rFont val="Calibri"/>
        <family val="2"/>
        <scheme val="minor"/>
      </rPr>
      <t xml:space="preserve"> tab instead of entering match numbers.</t>
    </r>
  </si>
  <si>
    <t>Empty cells are colored blue so it is easy to tell if you missed a cell when entering data.</t>
  </si>
  <si>
    <r>
      <t xml:space="preserve">This is the real magic of match scouting. Enter a match number and the red and blue alliances will fill in, pulling data from the </t>
    </r>
    <r>
      <rPr>
        <b/>
        <sz val="11"/>
        <color theme="1"/>
        <rFont val="Calibri"/>
        <family val="2"/>
        <scheme val="minor"/>
      </rPr>
      <t>Scouting Output</t>
    </r>
    <r>
      <rPr>
        <sz val="11"/>
        <color theme="1"/>
        <rFont val="Calibri"/>
        <family val="2"/>
        <scheme val="minor"/>
      </rPr>
      <t xml:space="preserve"> tab.</t>
    </r>
  </si>
  <si>
    <t>We use this tab to predict what enemy alliances will do and plan our alliances' strategy.</t>
  </si>
  <si>
    <t>This tab is basically all formulas, so be cautious when editing it. In order to protect it the tab is locked with no password. You can change the match number but need to unlock the sheet before you can edit anything else.</t>
  </si>
  <si>
    <r>
      <t xml:space="preserve">The </t>
    </r>
    <r>
      <rPr>
        <b/>
        <sz val="11"/>
        <color theme="1"/>
        <rFont val="Calibri"/>
        <family val="2"/>
        <scheme val="minor"/>
      </rPr>
      <t>Scouting Output</t>
    </r>
    <r>
      <rPr>
        <sz val="11"/>
        <color theme="1"/>
        <rFont val="Calibri"/>
        <family val="2"/>
        <scheme val="minor"/>
      </rPr>
      <t xml:space="preserve"> tab compiles the raw data into the averages for each team. We use this tab when we need data for a specific team, not just our next match.</t>
    </r>
  </si>
  <si>
    <t>This sheet is protected with no password. If you need to edit anything except the match number go to the review tab and click the unprotect sheet button</t>
  </si>
  <si>
    <t>We also use it to generate a pick list for playoff matches using a custom desireabilitiy formula that can be added at the end.</t>
  </si>
  <si>
    <t>https://docs.google.com/presentation/d/1re-k3zDmWsog6XwyLlSrr24Wc9TrSE5EPkJJFl2YAnw/edit?usp=sharing</t>
  </si>
  <si>
    <t>Print these and distribute to scouters (you'll need a lot of them).</t>
  </si>
  <si>
    <t>Information about how to use them can be found on our "how to scout" presentation available from:</t>
  </si>
  <si>
    <t>Enter a team number and this sheet fills in all the data you have on them.</t>
  </si>
  <si>
    <r>
      <t xml:space="preserve">The top section is the scouting output on that team and the bottom is every row in the </t>
    </r>
    <r>
      <rPr>
        <b/>
        <sz val="11"/>
        <color theme="1"/>
        <rFont val="Calibri"/>
        <family val="2"/>
        <scheme val="minor"/>
      </rPr>
      <t>Raw Data</t>
    </r>
    <r>
      <rPr>
        <sz val="11"/>
        <color theme="1"/>
        <rFont val="Calibri"/>
        <family val="2"/>
        <scheme val="minor"/>
      </rPr>
      <t xml:space="preserve"> tab about that team.</t>
    </r>
  </si>
  <si>
    <t>This tab can be used if there's a discrepancy in the team's averages (they may have broken for a few matches, or taken a while to start working). It exists for human use, so it has no effect on the rest of the database.</t>
  </si>
  <si>
    <t>This tab is referenced by the raw data tab to ensure an invalid value is never entered.</t>
  </si>
  <si>
    <t>You will only need to edit it when setting the database up.</t>
  </si>
  <si>
    <t>This is where the blue alliance match schedule is pasted.</t>
  </si>
  <si>
    <t>The Blue Alliance</t>
  </si>
  <si>
    <t>enter team number:</t>
  </si>
  <si>
    <r>
      <t xml:space="preserve">like the </t>
    </r>
    <r>
      <rPr>
        <b/>
        <sz val="11"/>
        <color theme="1"/>
        <rFont val="Calibri"/>
        <family val="2"/>
        <scheme val="minor"/>
      </rPr>
      <t>Next Match Alliances</t>
    </r>
    <r>
      <rPr>
        <sz val="11"/>
        <color theme="1"/>
        <rFont val="Calibri"/>
        <family val="2"/>
        <scheme val="minor"/>
      </rPr>
      <t xml:space="preserve"> tab, this tab is basically entirely formulas. These formulas are protected with no password.</t>
    </r>
  </si>
  <si>
    <t>Teams you have no match data for are highlighted.</t>
  </si>
  <si>
    <r>
      <t xml:space="preserve">Fill in team names (optional but useful) in the </t>
    </r>
    <r>
      <rPr>
        <b/>
        <sz val="11"/>
        <color theme="1"/>
        <rFont val="Calibri"/>
        <family val="2"/>
        <scheme val="minor"/>
      </rPr>
      <t>Scouting Output</t>
    </r>
    <r>
      <rPr>
        <sz val="11"/>
        <color theme="1"/>
        <rFont val="Calibri"/>
        <family val="2"/>
        <scheme val="minor"/>
      </rPr>
      <t xml:space="preserve"> tab,</t>
    </r>
  </si>
  <si>
    <t>Depot C - can the robot pick up cargo from the depot</t>
  </si>
  <si>
    <t>Floor H - can the robot pick up hatches from the floor</t>
  </si>
  <si>
    <t>This is where data is entered. Every row represents one team in one match. Fill in values collected on scouting sheets for every data point. Some are counts, some are level, some are true/false (1/0). Drop-down menus are available for picking from values (using data validation) however we reccomend not using them for speed.</t>
  </si>
  <si>
    <t>Blizzard</t>
  </si>
  <si>
    <t>Crescent Coyotes</t>
  </si>
  <si>
    <t>MMRambotics</t>
  </si>
  <si>
    <t>Trojans</t>
  </si>
  <si>
    <t>Lake Effect Robotics</t>
  </si>
  <si>
    <t>DM High Voltage</t>
  </si>
  <si>
    <t>ASTECHZ</t>
  </si>
  <si>
    <t>Mustang Robotics</t>
  </si>
  <si>
    <t>Jag</t>
  </si>
  <si>
    <t>Hoya Robotics</t>
  </si>
  <si>
    <t>W.A.F.F.L.E.S</t>
  </si>
  <si>
    <t>King's Robotics</t>
  </si>
  <si>
    <t>Renaissance Robotics</t>
  </si>
  <si>
    <t>Northern Lights Robotics</t>
  </si>
  <si>
    <t>RoboRavens</t>
  </si>
  <si>
    <t>Thunderstamps</t>
  </si>
  <si>
    <t>Viral Vortex</t>
  </si>
  <si>
    <t>The Alpha Dogs</t>
  </si>
  <si>
    <t>CDS Cyclones</t>
  </si>
  <si>
    <t>The Robo Devils</t>
  </si>
  <si>
    <t>Chargers</t>
  </si>
  <si>
    <t>E.J. Lajeunesse</t>
  </si>
  <si>
    <t>Villanova WiredCats</t>
  </si>
  <si>
    <t>Gryphon Machine</t>
  </si>
  <si>
    <t>Doc Botics</t>
  </si>
  <si>
    <t>Arctos</t>
  </si>
  <si>
    <t>Sutton Robotics League</t>
  </si>
  <si>
    <t>BML Robotics</t>
  </si>
  <si>
    <t>Gravenhurst High School</t>
  </si>
  <si>
    <t>The Space Invaders</t>
  </si>
  <si>
    <t>Panthera Tech</t>
  </si>
  <si>
    <t>Neil McNeil Maroonotics</t>
  </si>
  <si>
    <t>Falcon Automation</t>
  </si>
  <si>
    <t>Lisgar Robotics Club</t>
  </si>
  <si>
    <t>Lakers</t>
  </si>
  <si>
    <t>NHS Raiders</t>
  </si>
  <si>
    <t>Iron Works Robotics</t>
  </si>
  <si>
    <t>Mowat Mustangs</t>
  </si>
  <si>
    <t>ACCN#2</t>
  </si>
  <si>
    <t>Miliken Mills H.S.</t>
  </si>
  <si>
    <t>Desirability</t>
  </si>
  <si>
    <t>Hatch Desirability</t>
  </si>
  <si>
    <t>Cargo Desirability</t>
  </si>
  <si>
    <t>AVERAGE POINTS PER MATCH</t>
  </si>
  <si>
    <t>AVERAGE LOW LEVEL POINTS</t>
  </si>
  <si>
    <t>ALLIANCE AVERAGE SUM POINTS</t>
  </si>
  <si>
    <t>If average low level points is &gt;60, they earn 60</t>
  </si>
  <si>
    <t>Ranked &lt;30  in Ontario</t>
  </si>
  <si>
    <t>Ranked &lt;60 in Ontario</t>
  </si>
  <si>
    <t>Number</t>
  </si>
  <si>
    <t>Rank</t>
  </si>
  <si>
    <t>hatch desirability is</t>
  </si>
  <si>
    <t>cargo desirability is</t>
  </si>
  <si>
    <t>average total cargos + 0.5 * rocket 2 and 3 cargos + 0.25 * sandstorm cargos - 0.33 penalty - 2 *( tipped + broke) - 1 (if auto mobility is &lt;1)</t>
  </si>
  <si>
    <t>Desirability constants</t>
  </si>
  <si>
    <t>OVERALL</t>
  </si>
  <si>
    <t xml:space="preserve">hatch </t>
  </si>
  <si>
    <t>cargo</t>
  </si>
  <si>
    <t>(really 1.5)</t>
  </si>
  <si>
    <t>climb</t>
  </si>
  <si>
    <t>assist</t>
  </si>
  <si>
    <t>penalty</t>
  </si>
  <si>
    <t>auto</t>
  </si>
  <si>
    <t>average total hatches + 0.5 * rocket 2 and 3 hatches + 0.5 * sandstorm hatches - 1/2 * penalty - 4 * drop hatch - 2 * (tipped + broke) - 1.5 (if auto mobility is &lt;1) + 2 (if above floor hatch threshold)</t>
  </si>
  <si>
    <t>1 (if auto mobility &gt;1.5 ) + average total hatches + 0.66 * average total cargo + 0.5 * rocket 2 and 3 gamepieces + 5 * climb (if climb is &gt; 2.5) + 2 * assist (if assist is &gt; 1) - 1/2 * penalty - 2 * drop hatch - 2 * (tipped + broke) - 1 (if auto mobility is &lt;1) - 20 (if average total points is &lt;5)</t>
  </si>
  <si>
    <t>hSandstorm</t>
  </si>
  <si>
    <t>hPenalty</t>
  </si>
  <si>
    <t>dropHatch</t>
  </si>
  <si>
    <t>noAuto</t>
  </si>
  <si>
    <t>noAutoThreshold</t>
  </si>
  <si>
    <t>hNoAutoThreshold</t>
  </si>
  <si>
    <t>hFloorHatch</t>
  </si>
  <si>
    <t>hFloorHatchThreshold</t>
  </si>
  <si>
    <t>hHatch</t>
  </si>
  <si>
    <t>hDropHatch</t>
  </si>
  <si>
    <t>hNoAuto</t>
  </si>
  <si>
    <t>cCargo</t>
  </si>
  <si>
    <t>cSandstorm</t>
  </si>
  <si>
    <t>cPenalty</t>
  </si>
  <si>
    <t>cNoAuto</t>
  </si>
  <si>
    <t>cNoAutoThreshold</t>
  </si>
  <si>
    <t>autoThreshold</t>
  </si>
  <si>
    <t>climbThreshold</t>
  </si>
  <si>
    <t>assistThreshold</t>
  </si>
  <si>
    <t>doesNothing</t>
  </si>
  <si>
    <t>doesNothingThreshold</t>
  </si>
  <si>
    <t>tippedBroke</t>
  </si>
  <si>
    <t>hTippedBroke</t>
  </si>
  <si>
    <t>hRocket23</t>
  </si>
  <si>
    <t>rocket23</t>
  </si>
  <si>
    <t>cRocket23</t>
  </si>
  <si>
    <t>cTippedBroke</t>
  </si>
  <si>
    <t xml:space="preserve">desirability is (nearly): </t>
  </si>
  <si>
    <r>
      <t xml:space="preserve">Like the </t>
    </r>
    <r>
      <rPr>
        <b/>
        <sz val="11"/>
        <color theme="1"/>
        <rFont val="Calibri"/>
        <family val="2"/>
        <scheme val="minor"/>
      </rPr>
      <t>Data Validation</t>
    </r>
    <r>
      <rPr>
        <sz val="11"/>
        <color theme="1"/>
        <rFont val="Calibri"/>
        <family val="2"/>
        <scheme val="minor"/>
      </rPr>
      <t xml:space="preserve"> tab, you will only need to edit it when setting the database up.</t>
    </r>
  </si>
  <si>
    <t>SUM</t>
  </si>
  <si>
    <t>AVERAGE POINTS</t>
  </si>
  <si>
    <t>(paste as destination)</t>
  </si>
  <si>
    <t>Search:</t>
  </si>
  <si>
    <t>VERY SLOW</t>
  </si>
  <si>
    <t>HATCH GOT STUCK ON THEM</t>
  </si>
  <si>
    <t>SUPER LAME</t>
  </si>
  <si>
    <t>LEVEL 2 DROP BROKE IT</t>
  </si>
  <si>
    <t>NICE BOT BAD DRIVER</t>
  </si>
  <si>
    <t>CAUGHT ON CARGO, DID NOT RECOVER</t>
  </si>
  <si>
    <t>DROPPED A LOT AT HUMAN PLAYER</t>
  </si>
  <si>
    <t>LEGIT DID NOTHING</t>
  </si>
  <si>
    <t>MISSED 3 CARGO</t>
  </si>
  <si>
    <t>STUCK ON CARGO</t>
  </si>
  <si>
    <t>STUCK INBETWEEN CARGO</t>
  </si>
  <si>
    <t>Team number</t>
  </si>
  <si>
    <t>Desireability</t>
  </si>
  <si>
    <t>VERY TIPPY</t>
  </si>
  <si>
    <t>ATTEMPTED LEVEL 2</t>
  </si>
  <si>
    <t>BAD CARGO INTAKE</t>
  </si>
  <si>
    <t>BAD DRIVETRAIN</t>
  </si>
  <si>
    <t>Level 3?</t>
  </si>
  <si>
    <t>ARM BROKE, COULDN’T ATTACH HATCH TO ROCKET</t>
  </si>
  <si>
    <t>YELLOW CARD</t>
  </si>
  <si>
    <t>LOOKED BROKEN</t>
  </si>
  <si>
    <t>LOST SIGNAL, BROKE 3 TIMES</t>
  </si>
  <si>
    <t>LOST CONNECTION</t>
  </si>
  <si>
    <t>BAD DEFENCE</t>
  </si>
  <si>
    <t>DROVE SLOW, IN THE WAY OF OTHER TEAMS</t>
  </si>
  <si>
    <t>LOST COMMUNICATION</t>
  </si>
  <si>
    <t>PARTIALLY BROKE</t>
  </si>
  <si>
    <t>Cargo Disirability</t>
  </si>
  <si>
    <t>Pick List as of day 1</t>
  </si>
  <si>
    <t>currently in 11th place, but that climb!</t>
  </si>
  <si>
    <t>Average points</t>
  </si>
  <si>
    <t xml:space="preserve">Enter match number </t>
  </si>
  <si>
    <t>max hatch</t>
  </si>
  <si>
    <t>max cargo</t>
  </si>
  <si>
    <t>Sandstorm</t>
  </si>
  <si>
    <t>average hatch</t>
  </si>
  <si>
    <t>average cargo</t>
  </si>
  <si>
    <t>max piece</t>
  </si>
  <si>
    <t>Teleop</t>
  </si>
  <si>
    <t>low cargo</t>
  </si>
  <si>
    <t>high cargo</t>
  </si>
  <si>
    <t>low hatch</t>
  </si>
  <si>
    <t>high hatch</t>
  </si>
  <si>
    <t>defence</t>
  </si>
  <si>
    <t>Total points</t>
  </si>
  <si>
    <t>THEY HAD AN ANN0YING ALLIANCE PARTNER</t>
  </si>
  <si>
    <t>VERY BAD OUTTAKE, DROPPED CARGO OFTEN</t>
  </si>
  <si>
    <t>CANT PICK UP CARGO FROM FLOOR?</t>
  </si>
  <si>
    <t>NOT ACCURATE</t>
  </si>
  <si>
    <t>ROCKET 2 HATCH FELL OFF</t>
  </si>
  <si>
    <t>2 CARGO SAME BAY</t>
  </si>
  <si>
    <t>BAD HATCH INTAKE</t>
  </si>
  <si>
    <t>TIPPED DURING CLIMB</t>
  </si>
  <si>
    <t>HELPED UNSTUCK</t>
  </si>
  <si>
    <t>AGGRESSIVE SANDSTORM</t>
  </si>
  <si>
    <t>THEY HAD A HATCH STUCK</t>
  </si>
  <si>
    <t>CONNECTION ERROR</t>
  </si>
  <si>
    <t>TIPPY</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</si>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</sst>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13">
    <font>
      <sz val="11"/>
      <color theme="1"/>
      <name val="Calibri"/>
      <family val="2"/>
      <scheme val="minor"/>
    </font>
    <font>
      <b/>
      <i/>
      <sz val="11"/>
      <color theme="1"/>
      <name val="Calibri"/>
      <family val="2"/>
      <scheme val="minor"/>
    </font>
    <font>
      <b/>
      <sz val="11"/>
      <color rgb="FFFF0000"/>
      <name val="Calibri"/>
      <family val="2"/>
      <scheme val="minor"/>
    </font>
    <font>
      <b/>
      <sz val="11"/>
      <color theme="1"/>
      <name val="Calibri"/>
      <family val="2"/>
      <scheme val="minor"/>
    </font>
    <font>
      <b/>
      <sz val="9"/>
      <color rgb="FFFF0000"/>
      <name val="Calibri"/>
      <family val="2"/>
      <scheme val="minor"/>
    </font>
    <font>
      <sz val="12"/>
      <color theme="1"/>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u/>
      <sz val="11"/>
      <color theme="1"/>
      <name val="Calibri (Body)_x0000_"/>
    </font>
    <font>
      <u/>
      <sz val="11"/>
      <color theme="10"/>
      <name val="Calibri"/>
      <family val="2"/>
      <scheme val="minor"/>
    </font>
    <font>
      <b/>
      <sz val="26"/>
      <color theme="1"/>
      <name val="Calibri"/>
      <family val="2"/>
      <scheme val="minor"/>
    </font>
    <font>
      <sz val="4"/>
      <color rgb="FF333333"/>
      <name val="Arial"/>
      <family val="2"/>
    </font>
  </fonts>
  <fills count="12">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theme="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8" tint="0.59999389629810485"/>
        <bgColor indexed="64"/>
      </patternFill>
    </fill>
  </fills>
  <borders count="102">
    <border>
      <left/>
      <right/>
      <top/>
      <bottom/>
      <diagonal/>
    </border>
    <border>
      <left style="thick">
        <color auto="1"/>
      </left>
      <right/>
      <top/>
      <bottom/>
      <diagonal/>
    </border>
    <border>
      <left/>
      <right/>
      <top/>
      <bottom style="medium">
        <color indexed="64"/>
      </bottom>
      <diagonal/>
    </border>
    <border>
      <left style="thick">
        <color auto="1"/>
      </left>
      <right/>
      <top/>
      <bottom style="medium">
        <color indexed="64"/>
      </bottom>
      <diagonal/>
    </border>
    <border>
      <left/>
      <right style="thick">
        <color auto="1"/>
      </right>
      <top/>
      <bottom/>
      <diagonal/>
    </border>
    <border>
      <left/>
      <right style="thick">
        <color auto="1"/>
      </right>
      <top/>
      <bottom style="medium">
        <color indexed="64"/>
      </bottom>
      <diagonal/>
    </border>
    <border>
      <left/>
      <right style="thin">
        <color auto="1"/>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rgb="FF0070C0"/>
      </left>
      <right/>
      <top style="thick">
        <color rgb="FF0070C0"/>
      </top>
      <bottom style="thick">
        <color rgb="FF0070C0"/>
      </bottom>
      <diagonal/>
    </border>
    <border>
      <left/>
      <right/>
      <top style="thick">
        <color rgb="FF0070C0"/>
      </top>
      <bottom style="thick">
        <color rgb="FF0070C0"/>
      </bottom>
      <diagonal/>
    </border>
    <border>
      <left/>
      <right style="thick">
        <color rgb="FF0070C0"/>
      </right>
      <top style="thick">
        <color rgb="FF0070C0"/>
      </top>
      <bottom style="thick">
        <color rgb="FF0070C0"/>
      </bottom>
      <diagonal/>
    </border>
    <border>
      <left style="thick">
        <color rgb="FF0070C0"/>
      </left>
      <right/>
      <top style="thick">
        <color rgb="FF0070C0"/>
      </top>
      <bottom/>
      <diagonal/>
    </border>
    <border>
      <left/>
      <right/>
      <top style="thick">
        <color rgb="FF0070C0"/>
      </top>
      <bottom/>
      <diagonal/>
    </border>
    <border>
      <left style="thick">
        <color rgb="FF0070C0"/>
      </left>
      <right/>
      <top/>
      <bottom/>
      <diagonal/>
    </border>
    <border>
      <left style="thick">
        <color rgb="FF0070C0"/>
      </left>
      <right style="thick">
        <color rgb="FF0070C0"/>
      </right>
      <top/>
      <bottom/>
      <diagonal/>
    </border>
    <border>
      <left/>
      <right style="thick">
        <color rgb="FF0070C0"/>
      </right>
      <top/>
      <bottom style="thick">
        <color rgb="FF0070C0"/>
      </bottom>
      <diagonal/>
    </border>
    <border>
      <left/>
      <right style="thick">
        <color rgb="FF0070C0"/>
      </right>
      <top style="thick">
        <color rgb="FF0070C0"/>
      </top>
      <bottom/>
      <diagonal/>
    </border>
    <border>
      <left style="thick">
        <color rgb="FF0070C0"/>
      </left>
      <right/>
      <top/>
      <bottom style="thick">
        <color rgb="FF0070C0"/>
      </bottom>
      <diagonal/>
    </border>
    <border>
      <left/>
      <right/>
      <top/>
      <bottom style="thick">
        <color rgb="FF0070C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thick">
        <color rgb="FFFF0000"/>
      </bottom>
      <diagonal/>
    </border>
    <border>
      <left style="thick">
        <color rgb="FFFF0000"/>
      </left>
      <right style="thick">
        <color rgb="FFFF0000"/>
      </right>
      <top/>
      <bottom style="thick">
        <color rgb="FFFF0000"/>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dotted">
        <color auto="1"/>
      </left>
      <right style="dotted">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dotted">
        <color auto="1"/>
      </left>
      <right style="thin">
        <color auto="1"/>
      </right>
      <top style="thin">
        <color auto="1"/>
      </top>
      <bottom style="thin">
        <color auto="1"/>
      </bottom>
      <diagonal/>
    </border>
    <border>
      <left/>
      <right style="dotted">
        <color auto="1"/>
      </right>
      <top/>
      <bottom style="thin">
        <color auto="1"/>
      </bottom>
      <diagonal/>
    </border>
    <border>
      <left style="dotted">
        <color auto="1"/>
      </left>
      <right style="dotted">
        <color auto="1"/>
      </right>
      <top/>
      <bottom style="thin">
        <color auto="1"/>
      </bottom>
      <diagonal/>
    </border>
    <border>
      <left style="dotted">
        <color auto="1"/>
      </left>
      <right/>
      <top/>
      <bottom style="thin">
        <color auto="1"/>
      </bottom>
      <diagonal/>
    </border>
    <border>
      <left style="medium">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right/>
      <top style="thin">
        <color auto="1"/>
      </top>
      <bottom style="thin">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right style="medium">
        <color auto="1"/>
      </right>
      <top style="thin">
        <color auto="1"/>
      </top>
      <bottom/>
      <diagonal/>
    </border>
    <border>
      <left style="thin">
        <color auto="1"/>
      </left>
      <right/>
      <top/>
      <bottom/>
      <diagonal/>
    </border>
    <border>
      <left/>
      <right/>
      <top/>
      <bottom style="thick">
        <color auto="1"/>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medium">
        <color auto="1"/>
      </bottom>
      <diagonal/>
    </border>
    <border>
      <left style="medium">
        <color auto="1"/>
      </left>
      <right style="hair">
        <color auto="1"/>
      </right>
      <top style="thin">
        <color auto="1"/>
      </top>
      <bottom style="medium">
        <color auto="1"/>
      </bottom>
      <diagonal/>
    </border>
    <border>
      <left style="hair">
        <color auto="1"/>
      </left>
      <right style="thin">
        <color auto="1"/>
      </right>
      <top style="thin">
        <color auto="1"/>
      </top>
      <bottom style="medium">
        <color auto="1"/>
      </bottom>
      <diagonal/>
    </border>
    <border>
      <left/>
      <right style="dotted">
        <color auto="1"/>
      </right>
      <top style="thin">
        <color auto="1"/>
      </top>
      <bottom style="thin">
        <color auto="1"/>
      </bottom>
      <diagonal/>
    </border>
    <border>
      <left/>
      <right/>
      <top style="medium">
        <color indexed="64"/>
      </top>
      <bottom/>
      <diagonal/>
    </border>
    <border>
      <left/>
      <right style="medium">
        <color auto="1"/>
      </right>
      <top/>
      <bottom style="medium">
        <color indexed="64"/>
      </bottom>
      <diagonal/>
    </border>
    <border>
      <left style="thick">
        <color rgb="FFFF0000"/>
      </left>
      <right/>
      <top/>
      <bottom/>
      <diagonal/>
    </border>
    <border>
      <left style="thick">
        <color rgb="FF0070C0"/>
      </left>
      <right style="thin">
        <color rgb="FFFF0000"/>
      </right>
      <top style="thick">
        <color rgb="FF0070C0"/>
      </top>
      <bottom style="thick">
        <color rgb="FF0070C0"/>
      </bottom>
      <diagonal/>
    </border>
    <border>
      <left style="thin">
        <color rgb="FFFF0000"/>
      </left>
      <right/>
      <top style="thick">
        <color rgb="FF0070C0"/>
      </top>
      <bottom style="thick">
        <color rgb="FF0070C0"/>
      </bottom>
      <diagonal/>
    </border>
    <border>
      <left style="thick">
        <color auto="1"/>
      </left>
      <right style="thick">
        <color rgb="FF0070C0"/>
      </right>
      <top/>
      <bottom/>
      <diagonal/>
    </border>
    <border>
      <left style="thick">
        <color rgb="FFFF0000"/>
      </left>
      <right style="thick">
        <color rgb="FFFF0000"/>
      </right>
      <top style="thick">
        <color rgb="FFFF0000"/>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top/>
      <bottom style="thin">
        <color auto="1"/>
      </bottom>
      <diagonal/>
    </border>
    <border>
      <left style="hair">
        <color auto="1"/>
      </left>
      <right style="hair">
        <color auto="1"/>
      </right>
      <top/>
      <bottom style="thin">
        <color auto="1"/>
      </bottom>
      <diagonal/>
    </border>
    <border>
      <left style="medium">
        <color auto="1"/>
      </left>
      <right/>
      <top/>
      <bottom style="hair">
        <color auto="1"/>
      </bottom>
      <diagonal/>
    </border>
    <border>
      <left style="medium">
        <color auto="1"/>
      </left>
      <right/>
      <top style="hair">
        <color auto="1"/>
      </top>
      <bottom style="hair">
        <color auto="1"/>
      </bottom>
      <diagonal/>
    </border>
    <border>
      <left/>
      <right style="medium">
        <color auto="1"/>
      </right>
      <top/>
      <bottom style="thin">
        <color auto="1"/>
      </bottom>
      <diagonal/>
    </border>
    <border>
      <left/>
      <right style="medium">
        <color auto="1"/>
      </right>
      <top/>
      <bottom style="dotted">
        <color auto="1"/>
      </bottom>
      <diagonal/>
    </border>
    <border>
      <left style="medium">
        <color auto="1"/>
      </left>
      <right/>
      <top style="hair">
        <color auto="1"/>
      </top>
      <bottom/>
      <diagonal/>
    </border>
    <border>
      <left/>
      <right style="medium">
        <color auto="1"/>
      </right>
      <top style="dotted">
        <color auto="1"/>
      </top>
      <bottom style="dotted">
        <color auto="1"/>
      </bottom>
      <diagonal/>
    </border>
    <border>
      <left/>
      <right style="medium">
        <color auto="1"/>
      </right>
      <top style="dotted">
        <color auto="1"/>
      </top>
      <bottom style="thin">
        <color auto="1"/>
      </bottom>
      <diagonal/>
    </border>
    <border>
      <left/>
      <right style="medium">
        <color auto="1"/>
      </right>
      <top style="dotted">
        <color auto="1"/>
      </top>
      <bottom/>
      <diagonal/>
    </border>
    <border>
      <left style="medium">
        <color auto="1"/>
      </left>
      <right style="medium">
        <color auto="1"/>
      </right>
      <top style="medium">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medium">
        <color auto="1"/>
      </bottom>
      <diagonal/>
    </border>
    <border>
      <left style="thick">
        <color rgb="FF0070C0"/>
      </left>
      <right style="thick">
        <color rgb="FF0070C0"/>
      </right>
      <top style="thick">
        <color rgb="FF0070C0"/>
      </top>
      <bottom style="thick">
        <color rgb="FF0070C0"/>
      </bottom>
      <diagonal/>
    </border>
    <border>
      <left style="thick">
        <color auto="1"/>
      </left>
      <right/>
      <top style="thick">
        <color rgb="FFFF0000"/>
      </top>
      <bottom style="thick">
        <color rgb="FFFF0000"/>
      </bottom>
      <diagonal/>
    </border>
    <border>
      <left style="thick">
        <color auto="1"/>
      </left>
      <right/>
      <top style="thick">
        <color rgb="FF0070C0"/>
      </top>
      <bottom style="thick">
        <color rgb="FF0070C0"/>
      </bottom>
      <diagonal/>
    </border>
  </borders>
  <cellStyleXfs count="3">
    <xf numFmtId="0" fontId="0" fillId="0" borderId="0"/>
    <xf numFmtId="0" fontId="5" fillId="0" borderId="0"/>
    <xf numFmtId="0" fontId="10" fillId="0" borderId="0" applyNumberFormat="0" applyFill="0" applyBorder="0" applyAlignment="0" applyProtection="0"/>
  </cellStyleXfs>
  <cellXfs count="183">
    <xf numFmtId="0" fontId="0" fillId="0" borderId="0" xfId="0"/>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1" xfId="0" applyBorder="1"/>
    <xf numFmtId="0" fontId="1" fillId="0" borderId="5" xfId="0" applyFont="1" applyBorder="1" applyAlignment="1">
      <alignment horizontal="center"/>
    </xf>
    <xf numFmtId="0" fontId="0" fillId="0" borderId="6" xfId="0" applyBorder="1"/>
    <xf numFmtId="0" fontId="0" fillId="0" borderId="0" xfId="0" applyAlignment="1">
      <alignment vertical="center"/>
    </xf>
    <xf numFmtId="0" fontId="3" fillId="0" borderId="7" xfId="0" applyFont="1" applyBorder="1" applyAlignment="1">
      <alignment vertical="center"/>
    </xf>
    <xf numFmtId="0" fontId="4" fillId="0" borderId="0" xfId="0" applyFont="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3" xfId="0" applyFont="1" applyBorder="1" applyAlignment="1">
      <alignment horizontal="center" vertical="center"/>
    </xf>
    <xf numFmtId="0" fontId="4" fillId="0" borderId="14" xfId="0" applyFont="1" applyBorder="1" applyAlignment="1">
      <alignment horizontal="center" vertical="center"/>
    </xf>
    <xf numFmtId="0" fontId="3" fillId="0" borderId="14" xfId="0" applyFont="1" applyBorder="1" applyAlignment="1">
      <alignment horizontal="center" vertical="center"/>
    </xf>
    <xf numFmtId="0" fontId="3" fillId="0" borderId="0" xfId="0" applyFont="1" applyAlignment="1">
      <alignment horizontal="center" vertical="center"/>
    </xf>
    <xf numFmtId="0" fontId="0" fillId="2" borderId="12" xfId="0" applyFill="1" applyBorder="1" applyAlignment="1">
      <alignment vertical="center"/>
    </xf>
    <xf numFmtId="0" fontId="0" fillId="0" borderId="13" xfId="0" applyBorder="1" applyAlignment="1">
      <alignment vertical="center"/>
    </xf>
    <xf numFmtId="0" fontId="0" fillId="2" borderId="13" xfId="0" applyFill="1" applyBorder="1" applyAlignment="1">
      <alignment vertical="center"/>
    </xf>
    <xf numFmtId="0" fontId="0" fillId="0" borderId="14" xfId="0"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4" xfId="0" applyFill="1" applyBorder="1" applyAlignment="1">
      <alignment vertical="center"/>
    </xf>
    <xf numFmtId="0" fontId="0" fillId="0" borderId="11" xfId="0" applyBorder="1" applyAlignment="1">
      <alignment vertical="center"/>
    </xf>
    <xf numFmtId="0" fontId="0" fillId="0" borderId="15" xfId="0" applyBorder="1" applyAlignment="1">
      <alignment vertical="center"/>
    </xf>
    <xf numFmtId="0" fontId="0" fillId="2" borderId="16" xfId="0" applyFill="1" applyBorder="1" applyAlignment="1">
      <alignment vertical="center"/>
    </xf>
    <xf numFmtId="0" fontId="0" fillId="0" borderId="17" xfId="0" applyBorder="1" applyAlignment="1">
      <alignment vertical="center"/>
    </xf>
    <xf numFmtId="0" fontId="0" fillId="2" borderId="17" xfId="0" applyFill="1" applyBorder="1" applyAlignment="1">
      <alignment vertical="center"/>
    </xf>
    <xf numFmtId="0" fontId="0" fillId="0" borderId="18" xfId="0" applyBorder="1" applyAlignment="1">
      <alignment vertical="center"/>
    </xf>
    <xf numFmtId="0" fontId="0" fillId="3" borderId="16" xfId="0" applyFill="1" applyBorder="1" applyAlignment="1">
      <alignment vertical="center"/>
    </xf>
    <xf numFmtId="0" fontId="0" fillId="3" borderId="17" xfId="0" applyFill="1" applyBorder="1" applyAlignment="1">
      <alignment vertical="center"/>
    </xf>
    <xf numFmtId="0" fontId="0" fillId="3" borderId="18" xfId="0" applyFill="1" applyBorder="1" applyAlignment="1">
      <alignment vertical="center"/>
    </xf>
    <xf numFmtId="0" fontId="0" fillId="0" borderId="19" xfId="0" applyBorder="1"/>
    <xf numFmtId="0" fontId="1" fillId="0" borderId="24" xfId="0" applyFont="1" applyBorder="1" applyAlignment="1">
      <alignment horizontal="center"/>
    </xf>
    <xf numFmtId="0" fontId="5" fillId="0" borderId="0" xfId="0" applyFont="1"/>
    <xf numFmtId="0" fontId="3" fillId="0" borderId="0" xfId="0" applyFont="1"/>
    <xf numFmtId="0" fontId="0" fillId="0" borderId="25" xfId="0" applyBorder="1"/>
    <xf numFmtId="0" fontId="1" fillId="0" borderId="26"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6" fillId="0" borderId="0" xfId="1" applyFont="1" applyAlignment="1">
      <alignment horizontal="center" vertical="center"/>
    </xf>
    <xf numFmtId="0" fontId="6" fillId="5" borderId="0" xfId="1" applyFont="1" applyFill="1" applyAlignment="1">
      <alignment horizontal="center" vertical="center"/>
    </xf>
    <xf numFmtId="0" fontId="6" fillId="5" borderId="41" xfId="1" applyFont="1" applyFill="1" applyBorder="1" applyAlignment="1">
      <alignment horizontal="center" vertical="center"/>
    </xf>
    <xf numFmtId="0" fontId="6" fillId="5" borderId="42" xfId="1" applyFont="1" applyFill="1" applyBorder="1" applyAlignment="1">
      <alignment horizontal="center" vertical="center"/>
    </xf>
    <xf numFmtId="0" fontId="7" fillId="0" borderId="0" xfId="1" applyFont="1" applyAlignment="1">
      <alignment horizontal="center" vertical="center"/>
    </xf>
    <xf numFmtId="0" fontId="6" fillId="0" borderId="47" xfId="1" applyFont="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5" borderId="50" xfId="1" applyFont="1" applyFill="1" applyBorder="1" applyAlignment="1">
      <alignment horizontal="center" vertical="center"/>
    </xf>
    <xf numFmtId="0" fontId="6" fillId="0" borderId="51" xfId="1" applyFont="1" applyBorder="1" applyAlignment="1">
      <alignment horizontal="center" vertical="center"/>
    </xf>
    <xf numFmtId="0" fontId="6" fillId="0" borderId="52" xfId="1" applyFont="1" applyBorder="1" applyAlignment="1">
      <alignment horizontal="center" vertical="center"/>
    </xf>
    <xf numFmtId="0" fontId="6" fillId="0" borderId="53" xfId="1" applyFont="1" applyBorder="1" applyAlignment="1">
      <alignment horizontal="center" vertical="center"/>
    </xf>
    <xf numFmtId="0" fontId="6" fillId="0" borderId="54" xfId="1" applyFont="1" applyBorder="1" applyAlignment="1">
      <alignment horizontal="center" vertical="center"/>
    </xf>
    <xf numFmtId="0" fontId="6" fillId="0" borderId="55" xfId="1" applyFont="1" applyBorder="1" applyAlignment="1">
      <alignment horizontal="center" vertical="center"/>
    </xf>
    <xf numFmtId="0" fontId="6" fillId="0" borderId="56" xfId="1" applyFont="1" applyBorder="1" applyAlignment="1">
      <alignment horizontal="center" vertical="center"/>
    </xf>
    <xf numFmtId="0" fontId="6" fillId="5" borderId="57" xfId="1" applyFont="1" applyFill="1" applyBorder="1" applyAlignment="1">
      <alignment horizontal="center" vertical="center"/>
    </xf>
    <xf numFmtId="0" fontId="6" fillId="5" borderId="58" xfId="1" applyFont="1" applyFill="1" applyBorder="1" applyAlignment="1">
      <alignment horizontal="center" vertical="center"/>
    </xf>
    <xf numFmtId="0" fontId="6" fillId="0" borderId="59" xfId="1" applyFont="1" applyBorder="1" applyAlignment="1">
      <alignment horizontal="center" vertical="center"/>
    </xf>
    <xf numFmtId="0" fontId="7" fillId="5" borderId="0" xfId="1" applyFont="1" applyFill="1" applyAlignment="1">
      <alignment horizontal="center" vertical="center"/>
    </xf>
    <xf numFmtId="0" fontId="6" fillId="5" borderId="60" xfId="1" applyFont="1" applyFill="1" applyBorder="1" applyAlignment="1">
      <alignment horizontal="center" vertical="center"/>
    </xf>
    <xf numFmtId="0" fontId="6" fillId="5" borderId="61" xfId="1" applyFont="1" applyFill="1" applyBorder="1" applyAlignment="1">
      <alignment horizontal="center" vertical="center"/>
    </xf>
    <xf numFmtId="0" fontId="0" fillId="0" borderId="64" xfId="0" applyBorder="1"/>
    <xf numFmtId="0" fontId="0" fillId="0" borderId="0" xfId="0" applyAlignment="1">
      <alignment horizontal="center"/>
    </xf>
    <xf numFmtId="0" fontId="6" fillId="0" borderId="65" xfId="1" applyFont="1" applyBorder="1" applyAlignment="1">
      <alignment horizontal="center" vertical="center"/>
    </xf>
    <xf numFmtId="0" fontId="6" fillId="0" borderId="66" xfId="1" applyFont="1" applyBorder="1" applyAlignment="1">
      <alignment horizontal="center" vertical="center"/>
    </xf>
    <xf numFmtId="0" fontId="6" fillId="0" borderId="67" xfId="1" applyFont="1" applyBorder="1" applyAlignment="1">
      <alignment horizontal="center" vertical="center"/>
    </xf>
    <xf numFmtId="0" fontId="6" fillId="0" borderId="47" xfId="1" applyFont="1" applyBorder="1" applyAlignment="1">
      <alignment horizontal="center" vertical="center" wrapText="1"/>
    </xf>
    <xf numFmtId="0" fontId="6" fillId="0" borderId="48" xfId="1" applyFont="1" applyBorder="1" applyAlignment="1">
      <alignment horizontal="center" vertical="center" wrapText="1"/>
    </xf>
    <xf numFmtId="0" fontId="6" fillId="0" borderId="65" xfId="1" applyFont="1" applyBorder="1" applyAlignment="1">
      <alignment horizontal="center" vertical="center" wrapText="1"/>
    </xf>
    <xf numFmtId="0" fontId="6" fillId="0" borderId="66" xfId="1" applyFont="1" applyBorder="1" applyAlignment="1">
      <alignment horizontal="center" vertical="center" wrapText="1"/>
    </xf>
    <xf numFmtId="0" fontId="6" fillId="0" borderId="68" xfId="1" applyFont="1" applyBorder="1" applyAlignment="1">
      <alignment horizontal="center" vertical="center"/>
    </xf>
    <xf numFmtId="0" fontId="6" fillId="0" borderId="69" xfId="1" applyFont="1" applyBorder="1" applyAlignment="1">
      <alignment horizontal="center" vertical="center"/>
    </xf>
    <xf numFmtId="0" fontId="6" fillId="0" borderId="70" xfId="1" applyFont="1" applyBorder="1" applyAlignment="1">
      <alignment horizontal="center" vertical="center"/>
    </xf>
    <xf numFmtId="0" fontId="6" fillId="0" borderId="71" xfId="1" applyFont="1" applyBorder="1" applyAlignment="1">
      <alignment horizontal="center" vertical="center"/>
    </xf>
    <xf numFmtId="0" fontId="6" fillId="0" borderId="72" xfId="1" applyFont="1" applyBorder="1" applyAlignment="1">
      <alignment horizontal="center" vertical="center"/>
    </xf>
    <xf numFmtId="0" fontId="6" fillId="0" borderId="73" xfId="1" applyFont="1" applyBorder="1" applyAlignment="1">
      <alignment horizontal="center" vertical="center"/>
    </xf>
    <xf numFmtId="0" fontId="6" fillId="0" borderId="74" xfId="1" applyFont="1" applyBorder="1" applyAlignment="1">
      <alignment horizontal="center" vertical="center"/>
    </xf>
    <xf numFmtId="0" fontId="1" fillId="0" borderId="31" xfId="0" applyFont="1" applyBorder="1" applyAlignment="1">
      <alignment horizontal="center"/>
    </xf>
    <xf numFmtId="0" fontId="0" fillId="0" borderId="0" xfId="0" applyAlignment="1">
      <alignment horizontal="right"/>
    </xf>
    <xf numFmtId="0" fontId="0" fillId="0" borderId="20" xfId="0" applyBorder="1"/>
    <xf numFmtId="0" fontId="0" fillId="0" borderId="60" xfId="0" applyBorder="1"/>
    <xf numFmtId="0" fontId="1" fillId="0" borderId="77" xfId="0" applyFont="1" applyBorder="1" applyAlignment="1">
      <alignment horizontal="center"/>
    </xf>
    <xf numFmtId="0" fontId="0" fillId="0" borderId="21" xfId="0" applyBorder="1"/>
    <xf numFmtId="0" fontId="0" fillId="0" borderId="79" xfId="0" applyBorder="1"/>
    <xf numFmtId="0" fontId="0" fillId="0" borderId="80" xfId="0" applyBorder="1"/>
    <xf numFmtId="0" fontId="0" fillId="0" borderId="23" xfId="0" applyBorder="1"/>
    <xf numFmtId="0" fontId="0" fillId="0" borderId="24" xfId="0" applyBorder="1"/>
    <xf numFmtId="0" fontId="1" fillId="0" borderId="81" xfId="0" applyFont="1" applyBorder="1" applyAlignment="1">
      <alignment horizontal="center"/>
    </xf>
    <xf numFmtId="0" fontId="0" fillId="0" borderId="30" xfId="0" applyBorder="1"/>
    <xf numFmtId="0" fontId="0" fillId="0" borderId="85" xfId="0" applyBorder="1"/>
    <xf numFmtId="0" fontId="0" fillId="0" borderId="83" xfId="0" applyBorder="1"/>
    <xf numFmtId="0" fontId="0" fillId="0" borderId="84" xfId="0" applyBorder="1"/>
    <xf numFmtId="0" fontId="1" fillId="0" borderId="35" xfId="0" applyFont="1" applyBorder="1" applyAlignment="1">
      <alignment horizontal="center"/>
    </xf>
    <xf numFmtId="0" fontId="0" fillId="0" borderId="82" xfId="0" applyBorder="1"/>
    <xf numFmtId="0" fontId="0" fillId="0" borderId="78" xfId="0" applyBorder="1"/>
    <xf numFmtId="0" fontId="1" fillId="0" borderId="36" xfId="0" applyFont="1" applyBorder="1" applyAlignment="1">
      <alignment horizontal="center"/>
    </xf>
    <xf numFmtId="0" fontId="1" fillId="0" borderId="85" xfId="0" applyFont="1" applyBorder="1"/>
    <xf numFmtId="0" fontId="6" fillId="5" borderId="86" xfId="1" applyFont="1" applyFill="1" applyBorder="1" applyAlignment="1">
      <alignment horizontal="center" vertical="center"/>
    </xf>
    <xf numFmtId="0" fontId="6" fillId="0" borderId="87" xfId="1" applyFont="1" applyBorder="1" applyAlignment="1">
      <alignment horizontal="center" vertical="center"/>
    </xf>
    <xf numFmtId="0" fontId="6" fillId="0" borderId="88" xfId="1" applyFont="1" applyBorder="1" applyAlignment="1">
      <alignment horizontal="center" vertical="center"/>
    </xf>
    <xf numFmtId="0" fontId="6" fillId="0" borderId="89" xfId="1" applyFont="1" applyBorder="1" applyAlignment="1">
      <alignment horizontal="center" vertical="center"/>
    </xf>
    <xf numFmtId="0" fontId="6" fillId="0" borderId="77" xfId="1" applyFont="1" applyBorder="1" applyAlignment="1">
      <alignment horizontal="center" vertical="center"/>
    </xf>
    <xf numFmtId="0" fontId="8" fillId="0" borderId="90" xfId="1" applyFont="1" applyBorder="1" applyAlignment="1">
      <alignment horizontal="center" vertical="center"/>
    </xf>
    <xf numFmtId="0" fontId="6" fillId="0" borderId="91" xfId="1" applyFont="1" applyBorder="1" applyAlignment="1">
      <alignment horizontal="center" vertical="center"/>
    </xf>
    <xf numFmtId="0" fontId="6" fillId="0" borderId="92" xfId="1" applyFont="1" applyBorder="1" applyAlignment="1">
      <alignment horizontal="center" vertical="center"/>
    </xf>
    <xf numFmtId="0" fontId="6" fillId="0" borderId="93" xfId="1" applyFont="1" applyBorder="1" applyAlignment="1">
      <alignment horizontal="center" vertical="center"/>
    </xf>
    <xf numFmtId="0" fontId="6" fillId="0" borderId="94" xfId="1" applyFont="1" applyBorder="1" applyAlignment="1">
      <alignment horizontal="center" vertical="center"/>
    </xf>
    <xf numFmtId="0" fontId="6" fillId="0" borderId="63" xfId="1" applyFont="1" applyBorder="1" applyAlignment="1">
      <alignment horizontal="center" vertical="center"/>
    </xf>
    <xf numFmtId="0" fontId="1" fillId="0" borderId="61" xfId="0" applyFont="1" applyBorder="1"/>
    <xf numFmtId="0" fontId="1" fillId="0" borderId="29" xfId="0" applyFont="1" applyBorder="1"/>
    <xf numFmtId="0" fontId="6" fillId="0" borderId="97" xfId="1" applyFont="1" applyBorder="1" applyAlignment="1">
      <alignment horizontal="center" vertical="center"/>
    </xf>
    <xf numFmtId="0" fontId="6" fillId="0" borderId="98" xfId="1" applyFont="1" applyBorder="1" applyAlignment="1">
      <alignment horizontal="center" vertical="center"/>
    </xf>
    <xf numFmtId="0" fontId="9" fillId="0" borderId="0" xfId="0" applyFont="1"/>
    <xf numFmtId="0" fontId="0" fillId="6" borderId="0" xfId="0" applyFill="1"/>
    <xf numFmtId="0" fontId="0" fillId="7" borderId="0" xfId="0" applyFill="1"/>
    <xf numFmtId="0" fontId="0" fillId="8" borderId="0" xfId="0" applyFill="1"/>
    <xf numFmtId="0" fontId="0" fillId="9" borderId="0" xfId="0" applyFill="1"/>
    <xf numFmtId="0" fontId="10" fillId="0" borderId="0" xfId="2"/>
    <xf numFmtId="0" fontId="10" fillId="0" borderId="13" xfId="2" applyBorder="1" applyAlignment="1">
      <alignment horizontal="center" vertical="center"/>
    </xf>
    <xf numFmtId="0" fontId="0" fillId="0" borderId="62" xfId="0" applyBorder="1"/>
    <xf numFmtId="0" fontId="0" fillId="0" borderId="63" xfId="0" applyBorder="1"/>
    <xf numFmtId="0" fontId="0" fillId="0" borderId="76" xfId="0" applyBorder="1"/>
    <xf numFmtId="0" fontId="1" fillId="0" borderId="22" xfId="0" applyFont="1" applyBorder="1" applyAlignment="1">
      <alignment horizontal="center"/>
    </xf>
    <xf numFmtId="0" fontId="0" fillId="0" borderId="99" xfId="0" applyBorder="1"/>
    <xf numFmtId="0" fontId="1" fillId="0" borderId="0" xfId="0" applyFont="1"/>
    <xf numFmtId="0" fontId="0" fillId="4" borderId="0" xfId="0" applyFill="1" applyAlignment="1">
      <alignment horizontal="center" vertical="center" wrapText="1"/>
    </xf>
    <xf numFmtId="0" fontId="12" fillId="4" borderId="0" xfId="0" applyFont="1" applyFill="1" applyAlignment="1">
      <alignment horizontal="center" vertical="top" wrapText="1"/>
    </xf>
    <xf numFmtId="0" fontId="0" fillId="2" borderId="0" xfId="0" applyFill="1"/>
    <xf numFmtId="0" fontId="0" fillId="10" borderId="0" xfId="0" applyFill="1"/>
    <xf numFmtId="0" fontId="0" fillId="0" borderId="100" xfId="0" applyBorder="1"/>
    <xf numFmtId="0" fontId="0" fillId="0" borderId="0" xfId="0" applyProtection="1">
      <protection locked="0"/>
    </xf>
    <xf numFmtId="0" fontId="0" fillId="0" borderId="101" xfId="0" applyBorder="1"/>
    <xf numFmtId="0" fontId="0" fillId="0" borderId="0" xfId="0" applyAlignment="1">
      <alignment horizontal="center"/>
    </xf>
    <xf numFmtId="0" fontId="0" fillId="0" borderId="0" xfId="0" applyAlignment="1">
      <alignment horizontal="left" wrapText="1"/>
    </xf>
    <xf numFmtId="0" fontId="3" fillId="0" borderId="22" xfId="0" applyFont="1" applyBorder="1" applyAlignment="1">
      <alignment horizontal="center"/>
    </xf>
    <xf numFmtId="0" fontId="3" fillId="0" borderId="23" xfId="0" applyFont="1" applyBorder="1" applyAlignment="1">
      <alignment horizontal="center"/>
    </xf>
    <xf numFmtId="0" fontId="3" fillId="0" borderId="27"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22"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0" xfId="0" applyFont="1" applyAlignment="1">
      <alignment horizontal="center"/>
    </xf>
    <xf numFmtId="0" fontId="1" fillId="0" borderId="30"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wrapText="1"/>
    </xf>
    <xf numFmtId="0" fontId="0" fillId="0" borderId="0" xfId="0" applyAlignment="1">
      <alignment horizontal="left" vertical="top" wrapText="1"/>
    </xf>
    <xf numFmtId="0" fontId="11" fillId="0" borderId="0" xfId="0" applyFont="1" applyAlignment="1">
      <alignment horizontal="center"/>
    </xf>
    <xf numFmtId="0" fontId="6" fillId="0" borderId="37" xfId="1" applyFont="1" applyBorder="1" applyAlignment="1">
      <alignment horizontal="left" vertical="center"/>
    </xf>
    <xf numFmtId="0" fontId="6" fillId="0" borderId="38" xfId="1" applyFont="1" applyBorder="1" applyAlignment="1">
      <alignment horizontal="left" vertical="center"/>
    </xf>
    <xf numFmtId="0" fontId="6" fillId="0" borderId="39" xfId="1" applyFont="1" applyBorder="1" applyAlignment="1">
      <alignment horizontal="left" vertical="center"/>
    </xf>
    <xf numFmtId="0" fontId="6" fillId="0" borderId="91" xfId="1" applyFont="1" applyBorder="1" applyAlignment="1">
      <alignment horizontal="center" vertical="center" wrapText="1"/>
    </xf>
    <xf numFmtId="0" fontId="6" fillId="0" borderId="95" xfId="1" applyFont="1" applyBorder="1" applyAlignment="1">
      <alignment horizontal="center" vertical="center" wrapText="1"/>
    </xf>
    <xf numFmtId="0" fontId="6" fillId="0" borderId="69" xfId="1" applyFont="1" applyBorder="1" applyAlignment="1">
      <alignment horizontal="center" vertical="center"/>
    </xf>
    <xf numFmtId="0" fontId="8" fillId="0" borderId="75" xfId="1" applyFont="1" applyBorder="1" applyAlignment="1">
      <alignment horizontal="center" vertical="center"/>
    </xf>
    <xf numFmtId="0" fontId="8" fillId="0" borderId="40" xfId="1" applyFont="1" applyBorder="1" applyAlignment="1">
      <alignment horizontal="center" vertical="center"/>
    </xf>
    <xf numFmtId="0" fontId="8" fillId="0" borderId="43" xfId="1" applyFont="1" applyBorder="1" applyAlignment="1">
      <alignment horizontal="center" vertical="center"/>
    </xf>
    <xf numFmtId="0" fontId="8" fillId="0" borderId="96" xfId="1" applyFont="1" applyBorder="1" applyAlignment="1">
      <alignment horizontal="center" vertical="center"/>
    </xf>
    <xf numFmtId="0" fontId="7" fillId="5" borderId="96" xfId="1" applyFont="1" applyFill="1" applyBorder="1" applyAlignment="1">
      <alignment horizontal="center" vertical="center"/>
    </xf>
    <xf numFmtId="0" fontId="6" fillId="0" borderId="44" xfId="1" applyFont="1" applyBorder="1" applyAlignment="1">
      <alignment horizontal="left" vertical="center"/>
    </xf>
    <xf numFmtId="0" fontId="6" fillId="0" borderId="45" xfId="1" applyFont="1" applyBorder="1" applyAlignment="1">
      <alignment horizontal="left" vertical="center"/>
    </xf>
    <xf numFmtId="0" fontId="6" fillId="0" borderId="46" xfId="1" applyFont="1" applyBorder="1" applyAlignment="1">
      <alignment horizontal="left" vertical="center"/>
    </xf>
    <xf numFmtId="0" fontId="0" fillId="0" borderId="31" xfId="0" applyBorder="1"/>
    <xf numFmtId="0" fontId="0" fillId="0" borderId="29" xfId="0" applyBorder="1"/>
    <xf numFmtId="169" fontId="0" fillId="0" borderId="83" xfId="0" applyNumberFormat="1" applyBorder="1"/>
    <xf numFmtId="169" fontId="0" fillId="0" borderId="0" xfId="0" applyNumberFormat="1"/>
    <xf numFmtId="0" fontId="0" fillId="11" borderId="0" xfId="0" applyFill="1"/>
    <xf numFmtId="0" fontId="0" fillId="11" borderId="64" xfId="0" applyFill="1" applyBorder="1"/>
    <xf numFmtId="0" fontId="0" fillId="11" borderId="63" xfId="0" applyFill="1" applyBorder="1"/>
  </cellXfs>
  <cellStyles count="3">
    <cellStyle name="Hyperlink" xfId="2" builtinId="8"/>
    <cellStyle name="Normal" xfId="0" builtinId="0"/>
    <cellStyle name="Normal 2" xfId="1" xr:uid="{C620A46E-9391-479E-A6E7-7B8F899801C0}"/>
  </cellStyles>
  <dxfs count="35">
    <dxf>
      <font>
        <color auto="1"/>
      </font>
      <fill>
        <patternFill>
          <bgColor rgb="FF92D05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92D050"/>
        </patternFill>
      </fill>
    </dxf>
    <dxf>
      <fill>
        <patternFill>
          <b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92D050"/>
        </patternFill>
      </fill>
    </dxf>
    <dxf>
      <fill>
        <patternFill>
          <bgColor rgb="FF92D05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92D050"/>
        </patternFill>
      </fill>
    </dxf>
    <dxf>
      <fill>
        <patternFill>
          <bgColor rgb="FF92D050"/>
        </patternFill>
      </fill>
    </dxf>
    <dxf>
      <font>
        <color rgb="FF9C0006"/>
      </font>
      <fill>
        <patternFill>
          <bgColor rgb="FFFFC7CE"/>
        </patternFill>
      </fill>
    </dxf>
    <dxf>
      <font>
        <color rgb="FF9C5700"/>
      </font>
      <fill>
        <patternFill>
          <bgColor rgb="FFFFEB9C"/>
        </patternFill>
      </fill>
    </dxf>
    <dxf>
      <fill>
        <patternFill>
          <bgColor rgb="FF92D050"/>
        </patternFill>
      </fill>
    </dxf>
    <dxf>
      <fill>
        <patternFill>
          <bgColor theme="4" tint="0.39994506668294322"/>
        </patternFill>
      </fill>
    </dxf>
    <dxf/>
    <dxf>
      <font>
        <color rgb="FF00B0F0"/>
      </font>
      <fill>
        <patternFill>
          <bgColor rgb="FF0070C0"/>
        </patternFill>
      </fill>
    </dxf>
    <dxf>
      <font>
        <color rgb="FF006100"/>
      </font>
      <fill>
        <patternFill>
          <bgColor rgb="FFC6EFCE"/>
        </patternFill>
      </fill>
    </dxf>
    <dxf>
      <font>
        <color rgb="FF006100"/>
      </font>
      <fill>
        <patternFill>
          <bgColor rgb="FFC6EFCE"/>
        </patternFill>
      </fill>
    </dxf>
    <dxf>
      <fill>
        <patternFill>
          <bgColor theme="5" tint="0.59996337778862885"/>
        </patternFill>
      </fill>
    </dxf>
    <dxf>
      <font>
        <color rgb="FF9C0006"/>
      </font>
      <fill>
        <patternFill>
          <bgColor rgb="FFFFC7CE"/>
        </patternFill>
      </fill>
    </dxf>
    <dxf>
      <font>
        <color theme="2" tint="-0.749961851863155"/>
      </font>
      <fill>
        <patternFill>
          <bgColor theme="2" tint="-9.9948118533890809E-2"/>
        </patternFill>
      </fill>
    </dxf>
    <dxf>
      <fill>
        <patternFill>
          <bgColor rgb="FF95BDDA"/>
        </patternFill>
      </fill>
    </dxf>
    <dxf>
      <fill>
        <patternFill>
          <bgColor rgb="FFFFBCBE"/>
        </patternFill>
      </fill>
    </dxf>
    <dxf>
      <font>
        <color rgb="FF9C0006"/>
      </font>
      <fill>
        <patternFill>
          <bgColor rgb="FFFFC7CE"/>
        </patternFill>
      </fill>
    </dxf>
  </dxfs>
  <tableStyles count="0" defaultTableStyle="TableStyleMedium2" defaultPivotStyle="PivotStyleLight16"/>
  <colors>
    <mruColors>
      <color rgb="FF95BDDA"/>
      <color rgb="FFFFB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wa/Dropbox/Ben/Grade%2011/2018%20scouting%20shee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face"/>
      <sheetName val="Comparison"/>
      <sheetName val="Gears "/>
      <sheetName val="Chart Processing"/>
      <sheetName val="VLOOKUP"/>
      <sheetName val="Pivot"/>
      <sheetName val="Raw Data"/>
      <sheetName val="Pit Data"/>
      <sheetName val="Data Validation"/>
      <sheetName val="Input"/>
    </sheetNames>
    <sheetDataSet>
      <sheetData sheetId="0"/>
      <sheetData sheetId="1"/>
      <sheetData sheetId="2"/>
      <sheetData sheetId="3"/>
      <sheetData sheetId="4">
        <row r="1">
          <cell r="A1" t="str">
            <v>Teams</v>
          </cell>
          <cell r="B1" t="str">
            <v>Average of Auto</v>
          </cell>
          <cell r="C1" t="str">
            <v>Average of Auto High</v>
          </cell>
          <cell r="D1" t="str">
            <v>Average of Auto Low</v>
          </cell>
          <cell r="E1" t="str">
            <v>Average of Auto Gear</v>
          </cell>
          <cell r="F1" t="str">
            <v>Average of Gear</v>
          </cell>
          <cell r="G1" t="str">
            <v>Average of High</v>
          </cell>
          <cell r="H1" t="str">
            <v>Average of High Acc</v>
          </cell>
          <cell r="I1" t="str">
            <v>Average of Low</v>
          </cell>
          <cell r="J1" t="str">
            <v>Average of Low Acc</v>
          </cell>
          <cell r="K1" t="str">
            <v>Average of Rotors</v>
          </cell>
          <cell r="L1" t="str">
            <v>Average of Climb</v>
          </cell>
          <cell r="M1" t="str">
            <v>Average of Defence</v>
          </cell>
          <cell r="N1" t="str">
            <v>Matches Played</v>
          </cell>
          <cell r="O1" t="str">
            <v>Average of Dropped Gears</v>
          </cell>
          <cell r="P1" t="str">
            <v>Average of Placement</v>
          </cell>
          <cell r="Q1" t="str">
            <v>Average of Rope Attachment</v>
          </cell>
          <cell r="R1" t="str">
            <v>Average of Climb Speed</v>
          </cell>
          <cell r="S1" t="str">
            <v>Average of Cycles</v>
          </cell>
          <cell r="T1" t="str">
            <v>Average of Rate of Fire</v>
          </cell>
          <cell r="U1" t="str">
            <v>Average of Pressure</v>
          </cell>
        </row>
        <row r="2">
          <cell r="A2">
            <v>188</v>
          </cell>
          <cell r="B2">
            <v>0.83333333333333337</v>
          </cell>
          <cell r="C2">
            <v>0.33333333333333331</v>
          </cell>
          <cell r="D2">
            <v>0</v>
          </cell>
          <cell r="E2">
            <v>1.8333333333333333</v>
          </cell>
          <cell r="F2">
            <v>4</v>
          </cell>
          <cell r="G2">
            <v>0</v>
          </cell>
          <cell r="H2">
            <v>0</v>
          </cell>
          <cell r="I2">
            <v>0</v>
          </cell>
          <cell r="J2">
            <v>0</v>
          </cell>
          <cell r="K2">
            <v>3.5</v>
          </cell>
          <cell r="L2">
            <v>2</v>
          </cell>
          <cell r="M2">
            <v>0.16666666666666666</v>
          </cell>
          <cell r="N2">
            <v>6</v>
          </cell>
          <cell r="O2">
            <v>0.33333333333333331</v>
          </cell>
          <cell r="P2">
            <v>1.6666666666666667</v>
          </cell>
          <cell r="Q2">
            <v>1.6666666666666667</v>
          </cell>
          <cell r="R2">
            <v>1.6666666666666667</v>
          </cell>
          <cell r="S2">
            <v>0</v>
          </cell>
          <cell r="T2">
            <v>0.16666666666666666</v>
          </cell>
          <cell r="U2">
            <v>1</v>
          </cell>
        </row>
        <row r="3">
          <cell r="A3">
            <v>610</v>
          </cell>
          <cell r="B3">
            <v>1</v>
          </cell>
          <cell r="C3">
            <v>0.83333333333333337</v>
          </cell>
          <cell r="D3">
            <v>0</v>
          </cell>
          <cell r="E3">
            <v>1.8333333333333333</v>
          </cell>
          <cell r="F3">
            <v>5.333333333333333</v>
          </cell>
          <cell r="G3">
            <v>0.33333333333333331</v>
          </cell>
          <cell r="H3">
            <v>0.5</v>
          </cell>
          <cell r="I3">
            <v>0</v>
          </cell>
          <cell r="J3">
            <v>0</v>
          </cell>
          <cell r="K3">
            <v>4</v>
          </cell>
          <cell r="L3">
            <v>1.5</v>
          </cell>
          <cell r="M3">
            <v>0.33333333333333331</v>
          </cell>
          <cell r="N3">
            <v>6</v>
          </cell>
          <cell r="O3">
            <v>0.16666666666666666</v>
          </cell>
          <cell r="P3">
            <v>1.8333333333333333</v>
          </cell>
          <cell r="Q3">
            <v>1.3333333333333333</v>
          </cell>
          <cell r="R3">
            <v>1.1666666666666667</v>
          </cell>
          <cell r="S3">
            <v>0.83333333333333337</v>
          </cell>
          <cell r="T3">
            <v>0.16666666666666666</v>
          </cell>
          <cell r="U3">
            <v>4.833333333333333</v>
          </cell>
        </row>
        <row r="4">
          <cell r="A4">
            <v>772</v>
          </cell>
          <cell r="B4">
            <v>1</v>
          </cell>
          <cell r="C4">
            <v>0.83333333333333337</v>
          </cell>
          <cell r="D4">
            <v>0</v>
          </cell>
          <cell r="E4">
            <v>1.5</v>
          </cell>
          <cell r="F4">
            <v>3.1666666666666665</v>
          </cell>
          <cell r="G4">
            <v>0</v>
          </cell>
          <cell r="H4">
            <v>0</v>
          </cell>
          <cell r="I4">
            <v>0</v>
          </cell>
          <cell r="J4">
            <v>0</v>
          </cell>
          <cell r="K4">
            <v>3.6666666666666665</v>
          </cell>
          <cell r="L4">
            <v>2</v>
          </cell>
          <cell r="M4">
            <v>0.16666666666666666</v>
          </cell>
          <cell r="N4">
            <v>6</v>
          </cell>
          <cell r="O4">
            <v>0.16666666666666666</v>
          </cell>
          <cell r="P4">
            <v>0.5</v>
          </cell>
          <cell r="Q4">
            <v>1</v>
          </cell>
          <cell r="R4">
            <v>0.33333333333333331</v>
          </cell>
          <cell r="S4">
            <v>0</v>
          </cell>
          <cell r="T4">
            <v>0</v>
          </cell>
          <cell r="U4">
            <v>2.6666666666666665</v>
          </cell>
        </row>
        <row r="5">
          <cell r="A5">
            <v>781</v>
          </cell>
          <cell r="B5">
            <v>1</v>
          </cell>
          <cell r="C5">
            <v>0</v>
          </cell>
          <cell r="D5">
            <v>0</v>
          </cell>
          <cell r="E5">
            <v>1</v>
          </cell>
          <cell r="F5">
            <v>2.8333333333333335</v>
          </cell>
          <cell r="G5">
            <v>0.33333333333333331</v>
          </cell>
          <cell r="H5">
            <v>0.33333333333333331</v>
          </cell>
          <cell r="I5">
            <v>0</v>
          </cell>
          <cell r="J5">
            <v>0</v>
          </cell>
          <cell r="K5">
            <v>3.5</v>
          </cell>
          <cell r="L5">
            <v>1.8333333333333333</v>
          </cell>
          <cell r="M5">
            <v>0.16666666666666666</v>
          </cell>
          <cell r="N5">
            <v>6</v>
          </cell>
          <cell r="O5">
            <v>0</v>
          </cell>
          <cell r="P5">
            <v>1</v>
          </cell>
          <cell r="Q5">
            <v>1.5</v>
          </cell>
          <cell r="R5">
            <v>1.6666666666666667</v>
          </cell>
          <cell r="S5">
            <v>0.66666666666666663</v>
          </cell>
          <cell r="T5">
            <v>0.33333333333333331</v>
          </cell>
          <cell r="U5">
            <v>2</v>
          </cell>
        </row>
        <row r="6">
          <cell r="A6">
            <v>854</v>
          </cell>
          <cell r="B6">
            <v>0.83333333333333337</v>
          </cell>
          <cell r="C6">
            <v>0</v>
          </cell>
          <cell r="D6">
            <v>0</v>
          </cell>
          <cell r="E6">
            <v>1.6666666666666667</v>
          </cell>
          <cell r="F6">
            <v>2.1666666666666665</v>
          </cell>
          <cell r="G6">
            <v>0</v>
          </cell>
          <cell r="H6">
            <v>0</v>
          </cell>
          <cell r="I6">
            <v>0</v>
          </cell>
          <cell r="J6">
            <v>0</v>
          </cell>
          <cell r="K6">
            <v>3.3333333333333335</v>
          </cell>
          <cell r="L6">
            <v>1.6666666666666667</v>
          </cell>
          <cell r="M6">
            <v>0</v>
          </cell>
          <cell r="N6">
            <v>6</v>
          </cell>
          <cell r="O6">
            <v>0</v>
          </cell>
          <cell r="P6">
            <v>0.33333333333333331</v>
          </cell>
          <cell r="Q6">
            <v>1.1666666666666667</v>
          </cell>
          <cell r="R6">
            <v>1.1666666666666667</v>
          </cell>
          <cell r="S6">
            <v>0</v>
          </cell>
          <cell r="T6">
            <v>0</v>
          </cell>
          <cell r="U6">
            <v>1.5</v>
          </cell>
        </row>
        <row r="7">
          <cell r="A7">
            <v>865</v>
          </cell>
          <cell r="B7">
            <v>0.66666666666666663</v>
          </cell>
          <cell r="C7">
            <v>0.5</v>
          </cell>
          <cell r="D7">
            <v>0</v>
          </cell>
          <cell r="E7">
            <v>0.5</v>
          </cell>
          <cell r="F7">
            <v>3</v>
          </cell>
          <cell r="G7">
            <v>0.5</v>
          </cell>
          <cell r="H7">
            <v>0.5</v>
          </cell>
          <cell r="I7">
            <v>0</v>
          </cell>
          <cell r="J7">
            <v>0</v>
          </cell>
          <cell r="K7">
            <v>3.1666666666666665</v>
          </cell>
          <cell r="L7">
            <v>2</v>
          </cell>
          <cell r="M7">
            <v>0</v>
          </cell>
          <cell r="N7">
            <v>6</v>
          </cell>
          <cell r="O7">
            <v>0.33333333333333331</v>
          </cell>
          <cell r="P7">
            <v>1.3333333333333333</v>
          </cell>
          <cell r="Q7">
            <v>1.6666666666666667</v>
          </cell>
          <cell r="R7">
            <v>1.6666666666666667</v>
          </cell>
          <cell r="S7">
            <v>0.83333333333333337</v>
          </cell>
          <cell r="T7">
            <v>0.66666666666666663</v>
          </cell>
          <cell r="U7">
            <v>14.333333333333334</v>
          </cell>
        </row>
        <row r="8">
          <cell r="A8">
            <v>1075</v>
          </cell>
          <cell r="B8">
            <v>0.83333333333333337</v>
          </cell>
          <cell r="C8">
            <v>0.83333333333333337</v>
          </cell>
          <cell r="D8">
            <v>0.33333333333333331</v>
          </cell>
          <cell r="E8">
            <v>0</v>
          </cell>
          <cell r="F8">
            <v>2.5</v>
          </cell>
          <cell r="G8">
            <v>0.16666666666666666</v>
          </cell>
          <cell r="H8">
            <v>0.33333333333333331</v>
          </cell>
          <cell r="I8">
            <v>0</v>
          </cell>
          <cell r="J8">
            <v>0</v>
          </cell>
          <cell r="K8">
            <v>3.1666666666666665</v>
          </cell>
          <cell r="L8">
            <v>2</v>
          </cell>
          <cell r="M8">
            <v>0.5</v>
          </cell>
          <cell r="N8">
            <v>6</v>
          </cell>
          <cell r="O8">
            <v>0.66666666666666663</v>
          </cell>
          <cell r="P8">
            <v>0.83333333333333337</v>
          </cell>
          <cell r="Q8">
            <v>1.3333333333333333</v>
          </cell>
          <cell r="R8">
            <v>1</v>
          </cell>
          <cell r="S8">
            <v>0.16666666666666666</v>
          </cell>
          <cell r="T8">
            <v>0</v>
          </cell>
          <cell r="U8">
            <v>10.833333333333334</v>
          </cell>
        </row>
        <row r="9">
          <cell r="A9">
            <v>1114</v>
          </cell>
          <cell r="B9">
            <v>1</v>
          </cell>
          <cell r="C9">
            <v>0.83333333333333337</v>
          </cell>
          <cell r="D9">
            <v>0</v>
          </cell>
          <cell r="E9">
            <v>0</v>
          </cell>
          <cell r="F9">
            <v>2.1666666666666665</v>
          </cell>
          <cell r="G9">
            <v>1</v>
          </cell>
          <cell r="H9">
            <v>2</v>
          </cell>
          <cell r="I9">
            <v>0</v>
          </cell>
          <cell r="J9">
            <v>0</v>
          </cell>
          <cell r="K9">
            <v>3.5</v>
          </cell>
          <cell r="L9">
            <v>1.6666666666666667</v>
          </cell>
          <cell r="M9">
            <v>0</v>
          </cell>
          <cell r="N9">
            <v>6</v>
          </cell>
          <cell r="O9">
            <v>0</v>
          </cell>
          <cell r="P9">
            <v>1.6666666666666667</v>
          </cell>
          <cell r="Q9">
            <v>1.6666666666666667</v>
          </cell>
          <cell r="R9">
            <v>1.6666666666666667</v>
          </cell>
          <cell r="S9">
            <v>1.8333333333333333</v>
          </cell>
          <cell r="T9">
            <v>2</v>
          </cell>
          <cell r="U9">
            <v>36.833333333333336</v>
          </cell>
        </row>
        <row r="10">
          <cell r="A10">
            <v>1241</v>
          </cell>
          <cell r="B10">
            <v>0.83333333333333337</v>
          </cell>
          <cell r="C10">
            <v>0.83333333333333337</v>
          </cell>
          <cell r="D10">
            <v>0</v>
          </cell>
          <cell r="E10">
            <v>1.6</v>
          </cell>
          <cell r="F10">
            <v>3</v>
          </cell>
          <cell r="G10">
            <v>0</v>
          </cell>
          <cell r="H10">
            <v>0</v>
          </cell>
          <cell r="I10">
            <v>0</v>
          </cell>
          <cell r="J10">
            <v>0</v>
          </cell>
          <cell r="K10">
            <v>3.8</v>
          </cell>
          <cell r="L10">
            <v>2</v>
          </cell>
          <cell r="M10">
            <v>0.16666666666666666</v>
          </cell>
          <cell r="N10">
            <v>6</v>
          </cell>
          <cell r="O10">
            <v>0.2</v>
          </cell>
          <cell r="P10">
            <v>1.1666666666666667</v>
          </cell>
          <cell r="Q10">
            <v>1.1666666666666667</v>
          </cell>
          <cell r="R10">
            <v>1.5</v>
          </cell>
          <cell r="S10">
            <v>0</v>
          </cell>
          <cell r="T10">
            <v>0</v>
          </cell>
          <cell r="U10">
            <v>3.5</v>
          </cell>
        </row>
        <row r="11">
          <cell r="A11">
            <v>1285</v>
          </cell>
          <cell r="B11">
            <v>0.66666666666666663</v>
          </cell>
          <cell r="C11">
            <v>0.16666666666666666</v>
          </cell>
          <cell r="D11">
            <v>0</v>
          </cell>
          <cell r="E11">
            <v>1.6666666666666667</v>
          </cell>
          <cell r="F11">
            <v>4.333333333333333</v>
          </cell>
          <cell r="G11">
            <v>0</v>
          </cell>
          <cell r="H11">
            <v>0.33333333333333331</v>
          </cell>
          <cell r="I11">
            <v>0</v>
          </cell>
          <cell r="J11">
            <v>0</v>
          </cell>
          <cell r="K11">
            <v>3.8333333333333335</v>
          </cell>
          <cell r="L11">
            <v>1</v>
          </cell>
          <cell r="M11">
            <v>0.66666666666666663</v>
          </cell>
          <cell r="N11">
            <v>6</v>
          </cell>
          <cell r="O11">
            <v>0.16666666666666666</v>
          </cell>
          <cell r="P11">
            <v>1.8333333333333333</v>
          </cell>
          <cell r="Q11">
            <v>0.83333333333333337</v>
          </cell>
          <cell r="R11">
            <v>0.66666666666666663</v>
          </cell>
          <cell r="S11">
            <v>0</v>
          </cell>
          <cell r="T11">
            <v>0.66666666666666663</v>
          </cell>
          <cell r="U11">
            <v>14.5</v>
          </cell>
        </row>
        <row r="12">
          <cell r="A12">
            <v>1305</v>
          </cell>
          <cell r="B12">
            <v>0.83333333333333337</v>
          </cell>
          <cell r="C12">
            <v>0.5</v>
          </cell>
          <cell r="D12">
            <v>0</v>
          </cell>
          <cell r="E12">
            <v>0.33333333333333331</v>
          </cell>
          <cell r="F12">
            <v>1.5</v>
          </cell>
          <cell r="G12">
            <v>0.83333333333333337</v>
          </cell>
          <cell r="H12">
            <v>1.3333333333333333</v>
          </cell>
          <cell r="I12">
            <v>0</v>
          </cell>
          <cell r="J12">
            <v>0</v>
          </cell>
          <cell r="K12">
            <v>3.1666666666666665</v>
          </cell>
          <cell r="L12">
            <v>1.8333333333333333</v>
          </cell>
          <cell r="M12">
            <v>0.16666666666666666</v>
          </cell>
          <cell r="N12">
            <v>6</v>
          </cell>
          <cell r="O12">
            <v>0.33333333333333331</v>
          </cell>
          <cell r="P12">
            <v>1.5</v>
          </cell>
          <cell r="Q12">
            <v>1.8333333333333333</v>
          </cell>
          <cell r="R12">
            <v>1.6666666666666667</v>
          </cell>
          <cell r="S12">
            <v>1</v>
          </cell>
          <cell r="T12">
            <v>1.3333333333333333</v>
          </cell>
          <cell r="U12">
            <v>33.166666666666664</v>
          </cell>
        </row>
        <row r="13">
          <cell r="A13">
            <v>1325</v>
          </cell>
          <cell r="B13">
            <v>0.83333333333333337</v>
          </cell>
          <cell r="C13">
            <v>0</v>
          </cell>
          <cell r="D13">
            <v>0</v>
          </cell>
          <cell r="E13">
            <v>1.1666666666666667</v>
          </cell>
          <cell r="F13">
            <v>3</v>
          </cell>
          <cell r="G13">
            <v>0</v>
          </cell>
          <cell r="H13">
            <v>0</v>
          </cell>
          <cell r="I13">
            <v>0</v>
          </cell>
          <cell r="J13">
            <v>0</v>
          </cell>
          <cell r="K13">
            <v>3.3333333333333335</v>
          </cell>
          <cell r="L13">
            <v>1.6666666666666667</v>
          </cell>
          <cell r="M13">
            <v>0.16666666666666666</v>
          </cell>
          <cell r="N13">
            <v>6</v>
          </cell>
          <cell r="O13">
            <v>0.5</v>
          </cell>
          <cell r="P13">
            <v>1.1666666666666667</v>
          </cell>
          <cell r="Q13">
            <v>0.66666666666666663</v>
          </cell>
          <cell r="R13">
            <v>1.5</v>
          </cell>
          <cell r="S13">
            <v>0</v>
          </cell>
          <cell r="T13">
            <v>0.16666666666666666</v>
          </cell>
          <cell r="U13">
            <v>9</v>
          </cell>
        </row>
        <row r="14">
          <cell r="A14">
            <v>1360</v>
          </cell>
          <cell r="B14">
            <v>1</v>
          </cell>
          <cell r="C14">
            <v>0</v>
          </cell>
          <cell r="D14">
            <v>0.33333333333333331</v>
          </cell>
          <cell r="E14">
            <v>1.3333333333333333</v>
          </cell>
          <cell r="F14">
            <v>2.6666666666666665</v>
          </cell>
          <cell r="G14">
            <v>0</v>
          </cell>
          <cell r="H14">
            <v>0</v>
          </cell>
          <cell r="I14">
            <v>0.16666666666666666</v>
          </cell>
          <cell r="J14">
            <v>0.16666666666666666</v>
          </cell>
          <cell r="K14">
            <v>3.6666666666666665</v>
          </cell>
          <cell r="L14">
            <v>1.5</v>
          </cell>
          <cell r="M14">
            <v>0.16666666666666666</v>
          </cell>
          <cell r="N14">
            <v>6</v>
          </cell>
          <cell r="O14">
            <v>0.16666666666666666</v>
          </cell>
          <cell r="P14">
            <v>0.83333333333333337</v>
          </cell>
          <cell r="Q14">
            <v>1.3333333333333333</v>
          </cell>
          <cell r="R14">
            <v>1.3333333333333333</v>
          </cell>
          <cell r="S14">
            <v>0</v>
          </cell>
          <cell r="T14">
            <v>0.33333333333333331</v>
          </cell>
          <cell r="U14">
            <v>7.333333333333333</v>
          </cell>
        </row>
        <row r="15">
          <cell r="A15">
            <v>2056</v>
          </cell>
          <cell r="B15">
            <v>1</v>
          </cell>
          <cell r="C15">
            <v>0.83333333333333337</v>
          </cell>
          <cell r="D15">
            <v>0</v>
          </cell>
          <cell r="E15">
            <v>0</v>
          </cell>
          <cell r="F15">
            <v>1.8333333333333333</v>
          </cell>
          <cell r="G15">
            <v>0.83333333333333337</v>
          </cell>
          <cell r="H15">
            <v>1.3333333333333333</v>
          </cell>
          <cell r="I15">
            <v>0</v>
          </cell>
          <cell r="J15">
            <v>0</v>
          </cell>
          <cell r="K15">
            <v>3.1666666666666665</v>
          </cell>
          <cell r="L15">
            <v>2</v>
          </cell>
          <cell r="M15">
            <v>0.5</v>
          </cell>
          <cell r="N15">
            <v>6</v>
          </cell>
          <cell r="O15">
            <v>0</v>
          </cell>
          <cell r="P15">
            <v>1.1666666666666667</v>
          </cell>
          <cell r="Q15">
            <v>1.8333333333333333</v>
          </cell>
          <cell r="R15">
            <v>1.1666666666666667</v>
          </cell>
          <cell r="S15">
            <v>2.3333333333333335</v>
          </cell>
          <cell r="T15">
            <v>1.6666666666666667</v>
          </cell>
          <cell r="U15">
            <v>52.5</v>
          </cell>
        </row>
        <row r="16">
          <cell r="A16">
            <v>2200</v>
          </cell>
          <cell r="B16">
            <v>1</v>
          </cell>
          <cell r="C16">
            <v>0.5</v>
          </cell>
          <cell r="D16">
            <v>0</v>
          </cell>
          <cell r="E16">
            <v>1.6666666666666667</v>
          </cell>
          <cell r="F16">
            <v>3.5</v>
          </cell>
          <cell r="G16">
            <v>0</v>
          </cell>
          <cell r="H16">
            <v>0</v>
          </cell>
          <cell r="I16">
            <v>0</v>
          </cell>
          <cell r="J16">
            <v>0</v>
          </cell>
          <cell r="K16">
            <v>3.6666666666666665</v>
          </cell>
          <cell r="L16">
            <v>2</v>
          </cell>
          <cell r="M16">
            <v>0</v>
          </cell>
          <cell r="N16">
            <v>6</v>
          </cell>
          <cell r="O16">
            <v>0</v>
          </cell>
          <cell r="P16">
            <v>1</v>
          </cell>
          <cell r="Q16">
            <v>1.3333333333333333</v>
          </cell>
          <cell r="R16">
            <v>1.6666666666666667</v>
          </cell>
          <cell r="S16">
            <v>0</v>
          </cell>
          <cell r="T16">
            <v>0</v>
          </cell>
          <cell r="U16">
            <v>2.8333333333333335</v>
          </cell>
        </row>
        <row r="17">
          <cell r="A17">
            <v>2386</v>
          </cell>
          <cell r="B17">
            <v>1</v>
          </cell>
          <cell r="C17">
            <v>0</v>
          </cell>
          <cell r="D17">
            <v>0</v>
          </cell>
          <cell r="E17">
            <v>0.83333333333333337</v>
          </cell>
          <cell r="F17">
            <v>3.8333333333333335</v>
          </cell>
          <cell r="G17">
            <v>0</v>
          </cell>
          <cell r="H17">
            <v>0</v>
          </cell>
          <cell r="I17">
            <v>0</v>
          </cell>
          <cell r="J17">
            <v>0</v>
          </cell>
          <cell r="K17">
            <v>3.8333333333333335</v>
          </cell>
          <cell r="L17">
            <v>1.8333333333333333</v>
          </cell>
          <cell r="M17">
            <v>0.16666666666666666</v>
          </cell>
          <cell r="N17">
            <v>6</v>
          </cell>
          <cell r="O17">
            <v>0</v>
          </cell>
          <cell r="P17">
            <v>1.3333333333333333</v>
          </cell>
          <cell r="Q17">
            <v>0.83333333333333337</v>
          </cell>
          <cell r="R17">
            <v>0.83333333333333337</v>
          </cell>
          <cell r="S17">
            <v>0</v>
          </cell>
          <cell r="T17">
            <v>0</v>
          </cell>
          <cell r="U17">
            <v>11.166666666666666</v>
          </cell>
        </row>
        <row r="18">
          <cell r="A18">
            <v>2609</v>
          </cell>
          <cell r="B18">
            <v>1</v>
          </cell>
          <cell r="C18">
            <v>0</v>
          </cell>
          <cell r="D18">
            <v>0.5</v>
          </cell>
          <cell r="E18">
            <v>1.8333333333333333</v>
          </cell>
          <cell r="F18">
            <v>3.3333333333333335</v>
          </cell>
          <cell r="G18">
            <v>0</v>
          </cell>
          <cell r="H18">
            <v>0</v>
          </cell>
          <cell r="I18">
            <v>0.33333333333333331</v>
          </cell>
          <cell r="J18">
            <v>0.66666666666666663</v>
          </cell>
          <cell r="K18">
            <v>3.5</v>
          </cell>
          <cell r="L18">
            <v>1.6666666666666667</v>
          </cell>
          <cell r="M18">
            <v>0.16666666666666666</v>
          </cell>
          <cell r="N18">
            <v>6</v>
          </cell>
          <cell r="O18">
            <v>1.1666666666666667</v>
          </cell>
          <cell r="P18">
            <v>1</v>
          </cell>
          <cell r="Q18">
            <v>1</v>
          </cell>
          <cell r="R18">
            <v>0.66666666666666663</v>
          </cell>
          <cell r="S18">
            <v>0.16666666666666666</v>
          </cell>
          <cell r="T18">
            <v>0.66666666666666663</v>
          </cell>
          <cell r="U18">
            <v>2.8333333333333335</v>
          </cell>
        </row>
        <row r="19">
          <cell r="A19">
            <v>2706</v>
          </cell>
          <cell r="B19">
            <v>1</v>
          </cell>
          <cell r="C19">
            <v>0</v>
          </cell>
          <cell r="D19">
            <v>0</v>
          </cell>
          <cell r="E19">
            <v>1.5</v>
          </cell>
          <cell r="F19">
            <v>2.6666666666666665</v>
          </cell>
          <cell r="G19">
            <v>0</v>
          </cell>
          <cell r="H19">
            <v>0</v>
          </cell>
          <cell r="I19">
            <v>0</v>
          </cell>
          <cell r="J19">
            <v>0</v>
          </cell>
          <cell r="K19">
            <v>3.3333333333333335</v>
          </cell>
          <cell r="L19">
            <v>2</v>
          </cell>
          <cell r="M19">
            <v>0.33333333333333331</v>
          </cell>
          <cell r="N19">
            <v>6</v>
          </cell>
          <cell r="O19">
            <v>0.66666666666666663</v>
          </cell>
          <cell r="P19">
            <v>0.83333333333333337</v>
          </cell>
          <cell r="Q19">
            <v>1.3333333333333333</v>
          </cell>
          <cell r="R19">
            <v>1.1666666666666667</v>
          </cell>
          <cell r="S19">
            <v>0</v>
          </cell>
          <cell r="T19">
            <v>0</v>
          </cell>
          <cell r="U19">
            <v>7.5</v>
          </cell>
        </row>
        <row r="20">
          <cell r="A20">
            <v>2935</v>
          </cell>
          <cell r="B20">
            <v>0.83333333333333337</v>
          </cell>
          <cell r="C20">
            <v>0.16666666666666666</v>
          </cell>
          <cell r="D20">
            <v>0</v>
          </cell>
          <cell r="E20">
            <v>2</v>
          </cell>
          <cell r="F20">
            <v>2.6666666666666665</v>
          </cell>
          <cell r="G20">
            <v>0</v>
          </cell>
          <cell r="H20">
            <v>0</v>
          </cell>
          <cell r="I20">
            <v>0</v>
          </cell>
          <cell r="J20">
            <v>0</v>
          </cell>
          <cell r="K20">
            <v>3.5</v>
          </cell>
          <cell r="L20">
            <v>1.8333333333333333</v>
          </cell>
          <cell r="M20">
            <v>0</v>
          </cell>
          <cell r="N20">
            <v>6</v>
          </cell>
          <cell r="O20">
            <v>0.5</v>
          </cell>
          <cell r="P20">
            <v>0.5</v>
          </cell>
          <cell r="Q20">
            <v>1.3333333333333333</v>
          </cell>
          <cell r="R20">
            <v>1.1666666666666667</v>
          </cell>
          <cell r="S20">
            <v>0</v>
          </cell>
          <cell r="T20">
            <v>0</v>
          </cell>
          <cell r="U20">
            <v>8.6666666666666661</v>
          </cell>
        </row>
        <row r="21">
          <cell r="A21">
            <v>3683</v>
          </cell>
          <cell r="B21">
            <v>0.83333333333333337</v>
          </cell>
          <cell r="C21">
            <v>0</v>
          </cell>
          <cell r="D21">
            <v>0</v>
          </cell>
          <cell r="E21">
            <v>1.6666666666666667</v>
          </cell>
          <cell r="F21">
            <v>3.6666666666666665</v>
          </cell>
          <cell r="G21">
            <v>0</v>
          </cell>
          <cell r="H21">
            <v>0</v>
          </cell>
          <cell r="I21">
            <v>0.16666666666666666</v>
          </cell>
          <cell r="J21">
            <v>0.5</v>
          </cell>
          <cell r="K21">
            <v>3.5</v>
          </cell>
          <cell r="L21">
            <v>1.8333333333333333</v>
          </cell>
          <cell r="M21">
            <v>0.33333333333333331</v>
          </cell>
          <cell r="N21">
            <v>6</v>
          </cell>
          <cell r="O21">
            <v>0.33333333333333331</v>
          </cell>
          <cell r="P21">
            <v>1</v>
          </cell>
          <cell r="Q21">
            <v>1.1666666666666667</v>
          </cell>
          <cell r="R21">
            <v>1.6666666666666667</v>
          </cell>
          <cell r="S21">
            <v>0.66666666666666663</v>
          </cell>
          <cell r="T21">
            <v>0.5</v>
          </cell>
          <cell r="U21">
            <v>3.3333333333333335</v>
          </cell>
        </row>
        <row r="22">
          <cell r="A22">
            <v>4001</v>
          </cell>
          <cell r="B22">
            <v>1</v>
          </cell>
          <cell r="C22">
            <v>0</v>
          </cell>
          <cell r="D22">
            <v>0</v>
          </cell>
          <cell r="E22">
            <v>1.3333333333333333</v>
          </cell>
          <cell r="F22">
            <v>3.1666666666666665</v>
          </cell>
          <cell r="G22">
            <v>0</v>
          </cell>
          <cell r="H22">
            <v>0</v>
          </cell>
          <cell r="I22">
            <v>0</v>
          </cell>
          <cell r="J22">
            <v>0</v>
          </cell>
          <cell r="K22">
            <v>3.3333333333333335</v>
          </cell>
          <cell r="L22">
            <v>2</v>
          </cell>
          <cell r="M22">
            <v>0.16666666666666666</v>
          </cell>
          <cell r="N22">
            <v>6</v>
          </cell>
          <cell r="O22">
            <v>0.33333333333333331</v>
          </cell>
          <cell r="P22">
            <v>1</v>
          </cell>
          <cell r="Q22">
            <v>1</v>
          </cell>
          <cell r="R22">
            <v>1</v>
          </cell>
          <cell r="S22">
            <v>0</v>
          </cell>
          <cell r="T22">
            <v>0</v>
          </cell>
          <cell r="U22">
            <v>12.833333333333334</v>
          </cell>
        </row>
        <row r="23">
          <cell r="A23">
            <v>4039</v>
          </cell>
          <cell r="B23">
            <v>1</v>
          </cell>
          <cell r="C23">
            <v>0.16666666666666666</v>
          </cell>
          <cell r="D23">
            <v>0</v>
          </cell>
          <cell r="E23">
            <v>2</v>
          </cell>
          <cell r="F23">
            <v>3.8333333333333335</v>
          </cell>
          <cell r="G23">
            <v>0.16666666666666666</v>
          </cell>
          <cell r="H23">
            <v>0</v>
          </cell>
          <cell r="I23">
            <v>0</v>
          </cell>
          <cell r="J23">
            <v>0</v>
          </cell>
          <cell r="K23">
            <v>3.1666666666666665</v>
          </cell>
          <cell r="L23">
            <v>1.5</v>
          </cell>
          <cell r="M23">
            <v>0.5</v>
          </cell>
          <cell r="N23">
            <v>6</v>
          </cell>
          <cell r="O23">
            <v>0</v>
          </cell>
          <cell r="P23">
            <v>1.6666666666666667</v>
          </cell>
          <cell r="Q23">
            <v>1.5</v>
          </cell>
          <cell r="R23">
            <v>0.33333333333333331</v>
          </cell>
          <cell r="S23">
            <v>0</v>
          </cell>
          <cell r="T23">
            <v>0.16666666666666666</v>
          </cell>
          <cell r="U23">
            <v>1.6666666666666667</v>
          </cell>
        </row>
        <row r="24">
          <cell r="A24">
            <v>4152</v>
          </cell>
          <cell r="B24">
            <v>0.83333333333333337</v>
          </cell>
          <cell r="C24">
            <v>0</v>
          </cell>
          <cell r="D24">
            <v>0</v>
          </cell>
          <cell r="E24">
            <v>1</v>
          </cell>
          <cell r="F24">
            <v>2.5</v>
          </cell>
          <cell r="G24">
            <v>0</v>
          </cell>
          <cell r="H24">
            <v>0</v>
          </cell>
          <cell r="I24">
            <v>0</v>
          </cell>
          <cell r="J24">
            <v>0</v>
          </cell>
          <cell r="K24">
            <v>3.8333333333333335</v>
          </cell>
          <cell r="L24">
            <v>1.8333333333333333</v>
          </cell>
          <cell r="M24">
            <v>0.16666666666666666</v>
          </cell>
          <cell r="N24">
            <v>6</v>
          </cell>
          <cell r="O24">
            <v>0.5</v>
          </cell>
          <cell r="P24">
            <v>1</v>
          </cell>
          <cell r="Q24">
            <v>1.3333333333333333</v>
          </cell>
          <cell r="R24">
            <v>0.83333333333333337</v>
          </cell>
          <cell r="S24">
            <v>0</v>
          </cell>
          <cell r="T24">
            <v>0</v>
          </cell>
          <cell r="U24">
            <v>0.5</v>
          </cell>
        </row>
        <row r="25">
          <cell r="A25">
            <v>4343</v>
          </cell>
          <cell r="B25">
            <v>0.8571428571428571</v>
          </cell>
          <cell r="C25">
            <v>0.5714285714285714</v>
          </cell>
          <cell r="D25">
            <v>0</v>
          </cell>
          <cell r="E25">
            <v>1.8571428571428572</v>
          </cell>
          <cell r="F25">
            <v>2.8571428571428572</v>
          </cell>
          <cell r="G25">
            <v>0.2857142857142857</v>
          </cell>
          <cell r="H25">
            <v>0</v>
          </cell>
          <cell r="I25">
            <v>0</v>
          </cell>
          <cell r="J25">
            <v>0</v>
          </cell>
          <cell r="K25">
            <v>3.2857142857142856</v>
          </cell>
          <cell r="L25">
            <v>2</v>
          </cell>
          <cell r="M25">
            <v>0.2857142857142857</v>
          </cell>
          <cell r="N25">
            <v>7</v>
          </cell>
          <cell r="O25">
            <v>0</v>
          </cell>
          <cell r="P25">
            <v>1.2857142857142858</v>
          </cell>
          <cell r="Q25">
            <v>1.4285714285714286</v>
          </cell>
          <cell r="R25">
            <v>0.5714285714285714</v>
          </cell>
          <cell r="S25">
            <v>0.2857142857142857</v>
          </cell>
          <cell r="T25">
            <v>0</v>
          </cell>
          <cell r="U25">
            <v>7</v>
          </cell>
        </row>
        <row r="26">
          <cell r="A26">
            <v>4476</v>
          </cell>
          <cell r="B26">
            <v>1</v>
          </cell>
          <cell r="C26">
            <v>0.16666666666666666</v>
          </cell>
          <cell r="D26">
            <v>0</v>
          </cell>
          <cell r="E26">
            <v>1.5</v>
          </cell>
          <cell r="F26">
            <v>2.8333333333333335</v>
          </cell>
          <cell r="G26">
            <v>0</v>
          </cell>
          <cell r="H26">
            <v>0</v>
          </cell>
          <cell r="I26">
            <v>0</v>
          </cell>
          <cell r="J26">
            <v>0</v>
          </cell>
          <cell r="K26">
            <v>3.3333333333333335</v>
          </cell>
          <cell r="L26">
            <v>1.8333333333333333</v>
          </cell>
          <cell r="M26">
            <v>0.33333333333333331</v>
          </cell>
          <cell r="N26">
            <v>6</v>
          </cell>
          <cell r="O26">
            <v>0</v>
          </cell>
          <cell r="P26">
            <v>1.5</v>
          </cell>
          <cell r="Q26">
            <v>1.1666666666666667</v>
          </cell>
          <cell r="R26">
            <v>1</v>
          </cell>
          <cell r="S26">
            <v>0</v>
          </cell>
          <cell r="T26">
            <v>0</v>
          </cell>
          <cell r="U26">
            <v>2.6666666666666665</v>
          </cell>
        </row>
        <row r="27">
          <cell r="A27">
            <v>4525</v>
          </cell>
          <cell r="B27">
            <v>1</v>
          </cell>
          <cell r="C27">
            <v>0</v>
          </cell>
          <cell r="D27">
            <v>0</v>
          </cell>
          <cell r="E27">
            <v>1.6666666666666667</v>
          </cell>
          <cell r="F27">
            <v>3.6666666666666665</v>
          </cell>
          <cell r="G27">
            <v>0</v>
          </cell>
          <cell r="H27">
            <v>0</v>
          </cell>
          <cell r="I27">
            <v>0</v>
          </cell>
          <cell r="J27">
            <v>0</v>
          </cell>
          <cell r="K27">
            <v>3.5</v>
          </cell>
          <cell r="L27">
            <v>1.3333333333333333</v>
          </cell>
          <cell r="M27">
            <v>0</v>
          </cell>
          <cell r="N27">
            <v>6</v>
          </cell>
          <cell r="O27">
            <v>0.66666666666666663</v>
          </cell>
          <cell r="P27">
            <v>1.6666666666666667</v>
          </cell>
          <cell r="Q27">
            <v>0.5</v>
          </cell>
          <cell r="R27">
            <v>0.33333333333333331</v>
          </cell>
          <cell r="S27">
            <v>0</v>
          </cell>
          <cell r="T27">
            <v>0</v>
          </cell>
          <cell r="U27">
            <v>3.3333333333333335</v>
          </cell>
        </row>
        <row r="28">
          <cell r="A28">
            <v>4678</v>
          </cell>
          <cell r="B28">
            <v>0.83333333333333337</v>
          </cell>
          <cell r="C28">
            <v>0</v>
          </cell>
          <cell r="D28">
            <v>0.16666666666666666</v>
          </cell>
          <cell r="E28">
            <v>1.3333333333333333</v>
          </cell>
          <cell r="F28">
            <v>3.6666666666666665</v>
          </cell>
          <cell r="G28">
            <v>0</v>
          </cell>
          <cell r="H28">
            <v>0</v>
          </cell>
          <cell r="I28">
            <v>0</v>
          </cell>
          <cell r="J28">
            <v>0</v>
          </cell>
          <cell r="K28">
            <v>3.8333333333333335</v>
          </cell>
          <cell r="L28">
            <v>2</v>
          </cell>
          <cell r="M28">
            <v>0</v>
          </cell>
          <cell r="N28">
            <v>6</v>
          </cell>
          <cell r="O28">
            <v>0</v>
          </cell>
          <cell r="P28">
            <v>0.83333333333333337</v>
          </cell>
          <cell r="Q28">
            <v>1.3333333333333333</v>
          </cell>
          <cell r="R28">
            <v>1.5</v>
          </cell>
          <cell r="S28">
            <v>0.33333333333333331</v>
          </cell>
          <cell r="T28">
            <v>0</v>
          </cell>
          <cell r="U28">
            <v>8.3333333333333339</v>
          </cell>
        </row>
        <row r="29">
          <cell r="A29">
            <v>4814</v>
          </cell>
          <cell r="B29">
            <v>1</v>
          </cell>
          <cell r="C29">
            <v>0</v>
          </cell>
          <cell r="D29">
            <v>0</v>
          </cell>
          <cell r="E29">
            <v>1</v>
          </cell>
          <cell r="F29">
            <v>3.8333333333333335</v>
          </cell>
          <cell r="G29">
            <v>0</v>
          </cell>
          <cell r="H29">
            <v>0</v>
          </cell>
          <cell r="I29">
            <v>0</v>
          </cell>
          <cell r="J29">
            <v>0</v>
          </cell>
          <cell r="K29">
            <v>3.3333333333333335</v>
          </cell>
          <cell r="L29">
            <v>1.6666666666666667</v>
          </cell>
          <cell r="M29">
            <v>0</v>
          </cell>
          <cell r="N29">
            <v>6</v>
          </cell>
          <cell r="O29">
            <v>0</v>
          </cell>
          <cell r="P29">
            <v>0.66666666666666663</v>
          </cell>
          <cell r="Q29">
            <v>1.5</v>
          </cell>
          <cell r="R29">
            <v>1.5</v>
          </cell>
          <cell r="S29">
            <v>0</v>
          </cell>
          <cell r="T29">
            <v>0</v>
          </cell>
          <cell r="U29">
            <v>9.3333333333333339</v>
          </cell>
        </row>
        <row r="30">
          <cell r="A30">
            <v>4907</v>
          </cell>
          <cell r="B30">
            <v>0.83333333333333337</v>
          </cell>
          <cell r="C30">
            <v>0.16666666666666666</v>
          </cell>
          <cell r="D30">
            <v>0</v>
          </cell>
          <cell r="E30">
            <v>0.5</v>
          </cell>
          <cell r="F30">
            <v>3</v>
          </cell>
          <cell r="G30">
            <v>0</v>
          </cell>
          <cell r="H30">
            <v>0</v>
          </cell>
          <cell r="I30">
            <v>0</v>
          </cell>
          <cell r="J30">
            <v>0</v>
          </cell>
          <cell r="K30">
            <v>3.5</v>
          </cell>
          <cell r="L30">
            <v>1.5</v>
          </cell>
          <cell r="M30">
            <v>0.5</v>
          </cell>
          <cell r="N30">
            <v>6</v>
          </cell>
          <cell r="O30">
            <v>0.16666666666666666</v>
          </cell>
          <cell r="P30">
            <v>1.3333333333333333</v>
          </cell>
          <cell r="Q30">
            <v>0.83333333333333337</v>
          </cell>
          <cell r="R30">
            <v>0.66666666666666663</v>
          </cell>
          <cell r="S30">
            <v>0</v>
          </cell>
          <cell r="T30">
            <v>0</v>
          </cell>
          <cell r="U30">
            <v>3.3333333333333335</v>
          </cell>
        </row>
        <row r="31">
          <cell r="A31">
            <v>4917</v>
          </cell>
          <cell r="B31">
            <v>1</v>
          </cell>
          <cell r="C31">
            <v>0.33333333333333331</v>
          </cell>
          <cell r="D31">
            <v>0</v>
          </cell>
          <cell r="E31">
            <v>1.5</v>
          </cell>
          <cell r="F31">
            <v>1.8333333333333333</v>
          </cell>
          <cell r="G31">
            <v>0.33333333333333331</v>
          </cell>
          <cell r="H31">
            <v>0.5</v>
          </cell>
          <cell r="I31">
            <v>0.16666666666666666</v>
          </cell>
          <cell r="J31">
            <v>0.33333333333333331</v>
          </cell>
          <cell r="K31">
            <v>3.5</v>
          </cell>
          <cell r="L31">
            <v>1.6666666666666667</v>
          </cell>
          <cell r="M31">
            <v>0.16666666666666666</v>
          </cell>
          <cell r="N31">
            <v>6</v>
          </cell>
          <cell r="O31">
            <v>0.83333333333333337</v>
          </cell>
          <cell r="P31">
            <v>0.66666666666666663</v>
          </cell>
          <cell r="Q31">
            <v>1.3333333333333333</v>
          </cell>
          <cell r="R31">
            <v>1</v>
          </cell>
          <cell r="S31">
            <v>0.66666666666666663</v>
          </cell>
          <cell r="T31">
            <v>0.5</v>
          </cell>
          <cell r="U31">
            <v>9.3333333333333339</v>
          </cell>
        </row>
        <row r="32">
          <cell r="A32">
            <v>4920</v>
          </cell>
          <cell r="B32">
            <v>1</v>
          </cell>
          <cell r="C32">
            <v>0</v>
          </cell>
          <cell r="D32">
            <v>0</v>
          </cell>
          <cell r="E32">
            <v>1.1428571428571428</v>
          </cell>
          <cell r="F32">
            <v>2.5714285714285716</v>
          </cell>
          <cell r="G32">
            <v>0</v>
          </cell>
          <cell r="H32">
            <v>0</v>
          </cell>
          <cell r="I32">
            <v>0</v>
          </cell>
          <cell r="J32">
            <v>0</v>
          </cell>
          <cell r="K32">
            <v>2.8571428571428572</v>
          </cell>
          <cell r="L32">
            <v>1.5714285714285714</v>
          </cell>
          <cell r="M32">
            <v>0.14285714285714285</v>
          </cell>
          <cell r="N32">
            <v>7</v>
          </cell>
          <cell r="O32">
            <v>0.14285714285714285</v>
          </cell>
          <cell r="P32">
            <v>0.8571428571428571</v>
          </cell>
          <cell r="Q32">
            <v>0.8571428571428571</v>
          </cell>
          <cell r="R32">
            <v>0.42857142857142855</v>
          </cell>
          <cell r="S32">
            <v>0</v>
          </cell>
          <cell r="T32">
            <v>0</v>
          </cell>
          <cell r="U32">
            <v>6.2857142857142856</v>
          </cell>
        </row>
        <row r="33">
          <cell r="A33">
            <v>4939</v>
          </cell>
          <cell r="B33">
            <v>1</v>
          </cell>
          <cell r="C33">
            <v>0.16666666666666666</v>
          </cell>
          <cell r="D33">
            <v>0</v>
          </cell>
          <cell r="E33">
            <v>1.8333333333333333</v>
          </cell>
          <cell r="F33">
            <v>4</v>
          </cell>
          <cell r="G33">
            <v>0</v>
          </cell>
          <cell r="H33">
            <v>0</v>
          </cell>
          <cell r="I33">
            <v>0</v>
          </cell>
          <cell r="J33">
            <v>0</v>
          </cell>
          <cell r="K33">
            <v>3.8333333333333335</v>
          </cell>
          <cell r="L33">
            <v>1.8333333333333333</v>
          </cell>
          <cell r="M33">
            <v>0.33333333333333331</v>
          </cell>
          <cell r="N33">
            <v>6</v>
          </cell>
          <cell r="O33">
            <v>0.5</v>
          </cell>
          <cell r="P33">
            <v>1.5</v>
          </cell>
          <cell r="Q33">
            <v>1.5</v>
          </cell>
          <cell r="R33">
            <v>1.1666666666666667</v>
          </cell>
          <cell r="S33">
            <v>0</v>
          </cell>
          <cell r="T33">
            <v>0</v>
          </cell>
          <cell r="U33">
            <v>1.3333333333333333</v>
          </cell>
        </row>
        <row r="34">
          <cell r="A34">
            <v>4946</v>
          </cell>
          <cell r="B34">
            <v>1</v>
          </cell>
          <cell r="C34">
            <v>0.83333333333333337</v>
          </cell>
          <cell r="D34">
            <v>0.16666666666666666</v>
          </cell>
          <cell r="E34">
            <v>0.83333333333333337</v>
          </cell>
          <cell r="F34">
            <v>3.6666666666666665</v>
          </cell>
          <cell r="G34">
            <v>0.5</v>
          </cell>
          <cell r="H34">
            <v>0.33333333333333331</v>
          </cell>
          <cell r="I34">
            <v>0</v>
          </cell>
          <cell r="J34">
            <v>0</v>
          </cell>
          <cell r="K34">
            <v>3.3333333333333335</v>
          </cell>
          <cell r="L34">
            <v>1.6666666666666667</v>
          </cell>
          <cell r="M34">
            <v>0.5</v>
          </cell>
          <cell r="N34">
            <v>6</v>
          </cell>
          <cell r="O34">
            <v>0.16666666666666666</v>
          </cell>
          <cell r="P34">
            <v>1.3333333333333333</v>
          </cell>
          <cell r="Q34">
            <v>2</v>
          </cell>
          <cell r="R34">
            <v>1.6666666666666667</v>
          </cell>
          <cell r="S34">
            <v>0.66666666666666663</v>
          </cell>
          <cell r="T34">
            <v>1</v>
          </cell>
          <cell r="U34">
            <v>9.8333333333333339</v>
          </cell>
        </row>
        <row r="35">
          <cell r="A35">
            <v>4976</v>
          </cell>
          <cell r="B35">
            <v>0.66666666666666663</v>
          </cell>
          <cell r="C35">
            <v>1</v>
          </cell>
          <cell r="D35">
            <v>0</v>
          </cell>
          <cell r="E35">
            <v>0.66666666666666663</v>
          </cell>
          <cell r="F35">
            <v>2.3333333333333335</v>
          </cell>
          <cell r="G35">
            <v>0.33333333333333331</v>
          </cell>
          <cell r="H35">
            <v>0.66666666666666663</v>
          </cell>
          <cell r="I35">
            <v>0</v>
          </cell>
          <cell r="J35">
            <v>0</v>
          </cell>
          <cell r="K35">
            <v>2.8333333333333335</v>
          </cell>
          <cell r="L35">
            <v>1.8333333333333333</v>
          </cell>
          <cell r="M35">
            <v>0.16666666666666666</v>
          </cell>
          <cell r="N35">
            <v>6</v>
          </cell>
          <cell r="O35">
            <v>0</v>
          </cell>
          <cell r="P35">
            <v>1.3333333333333333</v>
          </cell>
          <cell r="Q35">
            <v>1.1666666666666667</v>
          </cell>
          <cell r="R35">
            <v>1.5</v>
          </cell>
          <cell r="S35">
            <v>0.33333333333333331</v>
          </cell>
          <cell r="T35">
            <v>0.83333333333333337</v>
          </cell>
          <cell r="U35">
            <v>19.166666666666668</v>
          </cell>
        </row>
        <row r="36">
          <cell r="A36">
            <v>5024</v>
          </cell>
          <cell r="B36">
            <v>1</v>
          </cell>
          <cell r="C36">
            <v>0</v>
          </cell>
          <cell r="D36">
            <v>0.16666666666666666</v>
          </cell>
          <cell r="E36">
            <v>1.3333333333333333</v>
          </cell>
          <cell r="F36">
            <v>4</v>
          </cell>
          <cell r="G36">
            <v>0</v>
          </cell>
          <cell r="H36">
            <v>0</v>
          </cell>
          <cell r="I36">
            <v>0</v>
          </cell>
          <cell r="J36">
            <v>0</v>
          </cell>
          <cell r="K36">
            <v>4</v>
          </cell>
          <cell r="L36">
            <v>2</v>
          </cell>
          <cell r="M36">
            <v>0.5</v>
          </cell>
          <cell r="N36">
            <v>6</v>
          </cell>
          <cell r="O36">
            <v>0.5</v>
          </cell>
          <cell r="P36">
            <v>1.3333333333333333</v>
          </cell>
          <cell r="Q36">
            <v>1.3333333333333333</v>
          </cell>
          <cell r="R36">
            <v>1.6666666666666667</v>
          </cell>
          <cell r="S36">
            <v>0</v>
          </cell>
          <cell r="T36">
            <v>0.33333333333333331</v>
          </cell>
          <cell r="U36">
            <v>3.1666666666666665</v>
          </cell>
        </row>
        <row r="37">
          <cell r="A37">
            <v>5032</v>
          </cell>
          <cell r="B37">
            <v>1</v>
          </cell>
          <cell r="C37">
            <v>0</v>
          </cell>
          <cell r="D37">
            <v>0</v>
          </cell>
          <cell r="E37">
            <v>1</v>
          </cell>
          <cell r="F37">
            <v>3</v>
          </cell>
          <cell r="G37">
            <v>0</v>
          </cell>
          <cell r="H37">
            <v>0</v>
          </cell>
          <cell r="I37">
            <v>0</v>
          </cell>
          <cell r="J37">
            <v>0</v>
          </cell>
          <cell r="K37">
            <v>3.4285714285714284</v>
          </cell>
          <cell r="L37">
            <v>2</v>
          </cell>
          <cell r="M37">
            <v>0</v>
          </cell>
          <cell r="N37">
            <v>7</v>
          </cell>
          <cell r="O37">
            <v>0.42857142857142855</v>
          </cell>
          <cell r="P37">
            <v>0.7142857142857143</v>
          </cell>
          <cell r="Q37">
            <v>1.2857142857142858</v>
          </cell>
          <cell r="R37">
            <v>0.5714285714285714</v>
          </cell>
          <cell r="S37">
            <v>0</v>
          </cell>
          <cell r="T37">
            <v>0</v>
          </cell>
          <cell r="U37">
            <v>0.7142857142857143</v>
          </cell>
        </row>
        <row r="38">
          <cell r="A38">
            <v>5036</v>
          </cell>
          <cell r="B38">
            <v>1</v>
          </cell>
          <cell r="C38">
            <v>0.16666666666666666</v>
          </cell>
          <cell r="D38">
            <v>0.16666666666666666</v>
          </cell>
          <cell r="E38">
            <v>1.3333333333333333</v>
          </cell>
          <cell r="F38">
            <v>2.6666666666666665</v>
          </cell>
          <cell r="G38">
            <v>0</v>
          </cell>
          <cell r="H38">
            <v>0.33333333333333331</v>
          </cell>
          <cell r="I38">
            <v>0</v>
          </cell>
          <cell r="J38">
            <v>0</v>
          </cell>
          <cell r="K38">
            <v>3.8333333333333335</v>
          </cell>
          <cell r="L38">
            <v>2</v>
          </cell>
          <cell r="M38">
            <v>0</v>
          </cell>
          <cell r="N38">
            <v>6</v>
          </cell>
          <cell r="O38">
            <v>0.16666666666666666</v>
          </cell>
          <cell r="P38">
            <v>1.1666666666666667</v>
          </cell>
          <cell r="Q38">
            <v>1.5</v>
          </cell>
          <cell r="R38">
            <v>2</v>
          </cell>
          <cell r="S38">
            <v>0</v>
          </cell>
          <cell r="T38">
            <v>0.33333333333333331</v>
          </cell>
          <cell r="U38">
            <v>13</v>
          </cell>
        </row>
        <row r="39">
          <cell r="A39">
            <v>5076</v>
          </cell>
          <cell r="B39">
            <v>1</v>
          </cell>
          <cell r="C39">
            <v>0.2857142857142857</v>
          </cell>
          <cell r="D39">
            <v>0</v>
          </cell>
          <cell r="E39">
            <v>0.5714285714285714</v>
          </cell>
          <cell r="F39">
            <v>2.8571428571428572</v>
          </cell>
          <cell r="G39">
            <v>0</v>
          </cell>
          <cell r="H39">
            <v>0</v>
          </cell>
          <cell r="I39">
            <v>0</v>
          </cell>
          <cell r="J39">
            <v>0</v>
          </cell>
          <cell r="K39">
            <v>3.2857142857142856</v>
          </cell>
          <cell r="L39">
            <v>1.5714285714285714</v>
          </cell>
          <cell r="M39">
            <v>0.2857142857142857</v>
          </cell>
          <cell r="N39">
            <v>7</v>
          </cell>
          <cell r="O39">
            <v>0.2857142857142857</v>
          </cell>
          <cell r="P39">
            <v>1.1428571428571428</v>
          </cell>
          <cell r="Q39">
            <v>0.8571428571428571</v>
          </cell>
          <cell r="R39">
            <v>0.2857142857142857</v>
          </cell>
          <cell r="S39">
            <v>0</v>
          </cell>
          <cell r="T39">
            <v>0</v>
          </cell>
          <cell r="U39">
            <v>0.14285714285714285</v>
          </cell>
        </row>
        <row r="40">
          <cell r="A40">
            <v>5406</v>
          </cell>
          <cell r="B40">
            <v>1</v>
          </cell>
          <cell r="C40">
            <v>1</v>
          </cell>
          <cell r="D40">
            <v>0</v>
          </cell>
          <cell r="E40">
            <v>0</v>
          </cell>
          <cell r="F40">
            <v>4.166666666666667</v>
          </cell>
          <cell r="G40">
            <v>0.5</v>
          </cell>
          <cell r="H40">
            <v>0.5</v>
          </cell>
          <cell r="I40">
            <v>0</v>
          </cell>
          <cell r="J40">
            <v>0</v>
          </cell>
          <cell r="K40">
            <v>3.6666666666666665</v>
          </cell>
          <cell r="L40">
            <v>1.8333333333333333</v>
          </cell>
          <cell r="M40">
            <v>0.16666666666666666</v>
          </cell>
          <cell r="N40">
            <v>6</v>
          </cell>
          <cell r="O40">
            <v>0.5</v>
          </cell>
          <cell r="P40">
            <v>1.6666666666666667</v>
          </cell>
          <cell r="Q40">
            <v>1.1666666666666667</v>
          </cell>
          <cell r="R40">
            <v>1.1666666666666667</v>
          </cell>
          <cell r="S40">
            <v>0.5</v>
          </cell>
          <cell r="T40">
            <v>1</v>
          </cell>
          <cell r="U40">
            <v>12.166666666666666</v>
          </cell>
        </row>
        <row r="41">
          <cell r="A41">
            <v>5426</v>
          </cell>
          <cell r="B41">
            <v>1</v>
          </cell>
          <cell r="C41">
            <v>0</v>
          </cell>
          <cell r="D41">
            <v>0</v>
          </cell>
          <cell r="E41">
            <v>1</v>
          </cell>
          <cell r="F41">
            <v>2.3333333333333335</v>
          </cell>
          <cell r="G41">
            <v>0</v>
          </cell>
          <cell r="H41">
            <v>0</v>
          </cell>
          <cell r="I41">
            <v>0</v>
          </cell>
          <cell r="J41">
            <v>0</v>
          </cell>
          <cell r="K41">
            <v>3.3333333333333335</v>
          </cell>
          <cell r="L41">
            <v>2</v>
          </cell>
          <cell r="M41">
            <v>0.5</v>
          </cell>
          <cell r="N41">
            <v>6</v>
          </cell>
          <cell r="O41">
            <v>0.33333333333333331</v>
          </cell>
          <cell r="P41">
            <v>0.5</v>
          </cell>
          <cell r="Q41">
            <v>1.1666666666666667</v>
          </cell>
          <cell r="R41">
            <v>0.66666666666666663</v>
          </cell>
          <cell r="S41">
            <v>0</v>
          </cell>
          <cell r="T41">
            <v>0</v>
          </cell>
          <cell r="U41">
            <v>9.3333333333333339</v>
          </cell>
        </row>
        <row r="42">
          <cell r="A42">
            <v>5428</v>
          </cell>
          <cell r="B42">
            <v>1</v>
          </cell>
          <cell r="C42">
            <v>0.16666666666666666</v>
          </cell>
          <cell r="D42">
            <v>0</v>
          </cell>
          <cell r="E42">
            <v>1.3333333333333333</v>
          </cell>
          <cell r="F42">
            <v>2.5</v>
          </cell>
          <cell r="G42">
            <v>0</v>
          </cell>
          <cell r="H42">
            <v>0</v>
          </cell>
          <cell r="I42">
            <v>0</v>
          </cell>
          <cell r="J42">
            <v>0</v>
          </cell>
          <cell r="K42">
            <v>3.5</v>
          </cell>
          <cell r="L42">
            <v>1.8333333333333333</v>
          </cell>
          <cell r="M42">
            <v>0.66666666666666663</v>
          </cell>
          <cell r="N42">
            <v>6</v>
          </cell>
          <cell r="O42">
            <v>0.33333333333333331</v>
          </cell>
          <cell r="P42">
            <v>0.83333333333333337</v>
          </cell>
          <cell r="Q42">
            <v>1.1666666666666667</v>
          </cell>
          <cell r="R42">
            <v>0.5</v>
          </cell>
          <cell r="S42">
            <v>0.16666666666666666</v>
          </cell>
          <cell r="T42">
            <v>0</v>
          </cell>
          <cell r="U42">
            <v>5.666666666666667</v>
          </cell>
        </row>
        <row r="43">
          <cell r="A43">
            <v>5596</v>
          </cell>
          <cell r="B43">
            <v>1</v>
          </cell>
          <cell r="C43">
            <v>0</v>
          </cell>
          <cell r="D43">
            <v>0</v>
          </cell>
          <cell r="E43">
            <v>0.5</v>
          </cell>
          <cell r="F43">
            <v>2.6666666666666665</v>
          </cell>
          <cell r="G43">
            <v>0</v>
          </cell>
          <cell r="H43">
            <v>0</v>
          </cell>
          <cell r="I43">
            <v>0</v>
          </cell>
          <cell r="J43">
            <v>0</v>
          </cell>
          <cell r="K43">
            <v>3.3333333333333335</v>
          </cell>
          <cell r="L43">
            <v>1.6666666666666667</v>
          </cell>
          <cell r="M43">
            <v>0.83333333333333337</v>
          </cell>
          <cell r="N43">
            <v>6</v>
          </cell>
          <cell r="O43">
            <v>0.16666666666666666</v>
          </cell>
          <cell r="P43">
            <v>0.83333333333333337</v>
          </cell>
          <cell r="Q43">
            <v>1.3333333333333333</v>
          </cell>
          <cell r="R43">
            <v>0.5</v>
          </cell>
          <cell r="S43">
            <v>0</v>
          </cell>
          <cell r="T43">
            <v>0</v>
          </cell>
          <cell r="U43">
            <v>3.3333333333333335</v>
          </cell>
        </row>
        <row r="44">
          <cell r="A44">
            <v>5719</v>
          </cell>
          <cell r="B44">
            <v>1</v>
          </cell>
          <cell r="C44">
            <v>0</v>
          </cell>
          <cell r="D44">
            <v>0</v>
          </cell>
          <cell r="E44">
            <v>1</v>
          </cell>
          <cell r="F44">
            <v>3.1666666666666665</v>
          </cell>
          <cell r="G44">
            <v>0</v>
          </cell>
          <cell r="H44">
            <v>0</v>
          </cell>
          <cell r="I44">
            <v>0</v>
          </cell>
          <cell r="J44">
            <v>0</v>
          </cell>
          <cell r="K44">
            <v>3.1666666666666665</v>
          </cell>
          <cell r="L44">
            <v>2</v>
          </cell>
          <cell r="M44">
            <v>0.16666666666666666</v>
          </cell>
          <cell r="N44">
            <v>6</v>
          </cell>
          <cell r="O44">
            <v>1</v>
          </cell>
          <cell r="P44">
            <v>1.3333333333333333</v>
          </cell>
          <cell r="Q44">
            <v>1.6666666666666667</v>
          </cell>
          <cell r="R44">
            <v>1.3333333333333333</v>
          </cell>
          <cell r="S44">
            <v>0</v>
          </cell>
          <cell r="T44">
            <v>0</v>
          </cell>
          <cell r="U44">
            <v>16.166666666666668</v>
          </cell>
        </row>
        <row r="45">
          <cell r="A45">
            <v>5885</v>
          </cell>
          <cell r="B45">
            <v>1</v>
          </cell>
          <cell r="C45">
            <v>0</v>
          </cell>
          <cell r="D45">
            <v>0</v>
          </cell>
          <cell r="E45">
            <v>1</v>
          </cell>
          <cell r="F45">
            <v>4</v>
          </cell>
          <cell r="G45">
            <v>0</v>
          </cell>
          <cell r="H45">
            <v>0</v>
          </cell>
          <cell r="I45">
            <v>0</v>
          </cell>
          <cell r="J45">
            <v>0</v>
          </cell>
          <cell r="K45">
            <v>3.5</v>
          </cell>
          <cell r="L45">
            <v>1.6666666666666667</v>
          </cell>
          <cell r="M45">
            <v>0.16666666666666666</v>
          </cell>
          <cell r="N45">
            <v>6</v>
          </cell>
          <cell r="O45">
            <v>0.83333333333333337</v>
          </cell>
          <cell r="P45">
            <v>1.6666666666666667</v>
          </cell>
          <cell r="Q45">
            <v>1</v>
          </cell>
          <cell r="R45">
            <v>0.5</v>
          </cell>
          <cell r="S45">
            <v>0</v>
          </cell>
          <cell r="T45">
            <v>0</v>
          </cell>
          <cell r="U45">
            <v>0.33333333333333331</v>
          </cell>
        </row>
        <row r="46">
          <cell r="A46">
            <v>6009</v>
          </cell>
          <cell r="B46">
            <v>0.8571428571428571</v>
          </cell>
          <cell r="C46">
            <v>0</v>
          </cell>
          <cell r="D46">
            <v>0</v>
          </cell>
          <cell r="E46">
            <v>1.4285714285714286</v>
          </cell>
          <cell r="F46">
            <v>3.4285714285714284</v>
          </cell>
          <cell r="G46">
            <v>0</v>
          </cell>
          <cell r="H46">
            <v>0</v>
          </cell>
          <cell r="I46">
            <v>0</v>
          </cell>
          <cell r="J46">
            <v>0</v>
          </cell>
          <cell r="K46">
            <v>3.7142857142857144</v>
          </cell>
          <cell r="L46">
            <v>1.5714285714285714</v>
          </cell>
          <cell r="M46">
            <v>0</v>
          </cell>
          <cell r="N46">
            <v>7</v>
          </cell>
          <cell r="O46">
            <v>0.2857142857142857</v>
          </cell>
          <cell r="P46">
            <v>1.2857142857142858</v>
          </cell>
          <cell r="Q46">
            <v>1.4285714285714286</v>
          </cell>
          <cell r="R46">
            <v>0.8571428571428571</v>
          </cell>
          <cell r="S46">
            <v>0.14285714285714285</v>
          </cell>
          <cell r="T46">
            <v>0</v>
          </cell>
          <cell r="U46">
            <v>0.8571428571428571</v>
          </cell>
        </row>
        <row r="47">
          <cell r="A47">
            <v>6070</v>
          </cell>
          <cell r="B47">
            <v>1</v>
          </cell>
          <cell r="C47">
            <v>0</v>
          </cell>
          <cell r="D47">
            <v>0.16666666666666666</v>
          </cell>
          <cell r="E47">
            <v>1.1666666666666667</v>
          </cell>
          <cell r="F47">
            <v>2.1666666666666665</v>
          </cell>
          <cell r="G47">
            <v>0</v>
          </cell>
          <cell r="H47">
            <v>0</v>
          </cell>
          <cell r="I47">
            <v>0</v>
          </cell>
          <cell r="J47">
            <v>0</v>
          </cell>
          <cell r="K47">
            <v>3.1666666666666665</v>
          </cell>
          <cell r="L47">
            <v>1.6666666666666667</v>
          </cell>
          <cell r="M47">
            <v>0</v>
          </cell>
          <cell r="N47">
            <v>6</v>
          </cell>
          <cell r="O47">
            <v>0.66666666666666663</v>
          </cell>
          <cell r="P47">
            <v>1</v>
          </cell>
          <cell r="Q47">
            <v>1.1666666666666667</v>
          </cell>
          <cell r="R47">
            <v>1</v>
          </cell>
          <cell r="S47">
            <v>0</v>
          </cell>
          <cell r="T47">
            <v>0</v>
          </cell>
          <cell r="U47">
            <v>16.166666666666668</v>
          </cell>
        </row>
        <row r="48">
          <cell r="A48">
            <v>6110</v>
          </cell>
          <cell r="B48">
            <v>0.8571428571428571</v>
          </cell>
          <cell r="C48">
            <v>0</v>
          </cell>
          <cell r="D48">
            <v>0</v>
          </cell>
          <cell r="E48">
            <v>1</v>
          </cell>
          <cell r="F48">
            <v>1.7142857142857142</v>
          </cell>
          <cell r="G48">
            <v>0</v>
          </cell>
          <cell r="H48">
            <v>0</v>
          </cell>
          <cell r="I48">
            <v>0</v>
          </cell>
          <cell r="J48">
            <v>0</v>
          </cell>
          <cell r="K48">
            <v>3.2857142857142856</v>
          </cell>
          <cell r="L48">
            <v>1.8571428571428572</v>
          </cell>
          <cell r="M48">
            <v>0.42857142857142855</v>
          </cell>
          <cell r="N48">
            <v>7</v>
          </cell>
          <cell r="O48">
            <v>0.8571428571428571</v>
          </cell>
          <cell r="P48">
            <v>0.5714285714285714</v>
          </cell>
          <cell r="Q48">
            <v>1.2857142857142858</v>
          </cell>
          <cell r="R48">
            <v>1.1428571428571428</v>
          </cell>
          <cell r="S48">
            <v>0</v>
          </cell>
          <cell r="T48">
            <v>0</v>
          </cell>
          <cell r="U48">
            <v>4.1428571428571432</v>
          </cell>
        </row>
        <row r="49">
          <cell r="A49">
            <v>6323</v>
          </cell>
          <cell r="B49">
            <v>0.66666666666666663</v>
          </cell>
          <cell r="C49">
            <v>0</v>
          </cell>
          <cell r="D49">
            <v>0</v>
          </cell>
          <cell r="E49">
            <v>0.33333333333333331</v>
          </cell>
          <cell r="F49">
            <v>3.3333333333333335</v>
          </cell>
          <cell r="G49">
            <v>0</v>
          </cell>
          <cell r="H49">
            <v>0</v>
          </cell>
          <cell r="I49">
            <v>0</v>
          </cell>
          <cell r="J49">
            <v>0</v>
          </cell>
          <cell r="K49">
            <v>3.5</v>
          </cell>
          <cell r="L49">
            <v>1.8333333333333333</v>
          </cell>
          <cell r="M49">
            <v>0.16666666666666666</v>
          </cell>
          <cell r="N49">
            <v>6</v>
          </cell>
          <cell r="O49">
            <v>1</v>
          </cell>
          <cell r="P49">
            <v>1.3333333333333333</v>
          </cell>
          <cell r="Q49">
            <v>1.6666666666666667</v>
          </cell>
          <cell r="R49">
            <v>1.8333333333333333</v>
          </cell>
          <cell r="S49">
            <v>0</v>
          </cell>
          <cell r="T49">
            <v>0</v>
          </cell>
          <cell r="U49">
            <v>0.16666666666666666</v>
          </cell>
        </row>
        <row r="50">
          <cell r="A50">
            <v>6331</v>
          </cell>
          <cell r="B50">
            <v>1</v>
          </cell>
          <cell r="C50">
            <v>0</v>
          </cell>
          <cell r="D50">
            <v>0</v>
          </cell>
          <cell r="E50">
            <v>0</v>
          </cell>
          <cell r="F50">
            <v>2.6666666666666665</v>
          </cell>
          <cell r="G50">
            <v>0</v>
          </cell>
          <cell r="H50">
            <v>0</v>
          </cell>
          <cell r="I50">
            <v>0</v>
          </cell>
          <cell r="J50">
            <v>0</v>
          </cell>
          <cell r="K50">
            <v>3.5</v>
          </cell>
          <cell r="L50">
            <v>1.3333333333333333</v>
          </cell>
          <cell r="M50">
            <v>0</v>
          </cell>
          <cell r="N50">
            <v>6</v>
          </cell>
          <cell r="O50">
            <v>0.33333333333333331</v>
          </cell>
          <cell r="P50">
            <v>0.83333333333333337</v>
          </cell>
          <cell r="Q50">
            <v>1.5</v>
          </cell>
          <cell r="R50">
            <v>0.66666666666666663</v>
          </cell>
          <cell r="S50">
            <v>0</v>
          </cell>
          <cell r="T50">
            <v>0</v>
          </cell>
          <cell r="U50">
            <v>1.3333333333333333</v>
          </cell>
        </row>
        <row r="51">
          <cell r="A51">
            <v>6336</v>
          </cell>
          <cell r="B51">
            <v>1</v>
          </cell>
          <cell r="C51">
            <v>0.16666666666666666</v>
          </cell>
          <cell r="D51">
            <v>0</v>
          </cell>
          <cell r="E51">
            <v>1.3333333333333333</v>
          </cell>
          <cell r="F51">
            <v>2.6666666666666665</v>
          </cell>
          <cell r="G51">
            <v>0</v>
          </cell>
          <cell r="H51">
            <v>0</v>
          </cell>
          <cell r="I51">
            <v>0.33333333333333331</v>
          </cell>
          <cell r="J51">
            <v>0.5</v>
          </cell>
          <cell r="K51">
            <v>3.6666666666666665</v>
          </cell>
          <cell r="L51">
            <v>1.6666666666666667</v>
          </cell>
          <cell r="M51">
            <v>0.16666666666666666</v>
          </cell>
          <cell r="N51">
            <v>6</v>
          </cell>
          <cell r="O51">
            <v>0.33333333333333331</v>
          </cell>
          <cell r="P51">
            <v>0.83333333333333337</v>
          </cell>
          <cell r="Q51">
            <v>1.5</v>
          </cell>
          <cell r="R51">
            <v>1.3333333333333333</v>
          </cell>
          <cell r="S51">
            <v>0.16666666666666666</v>
          </cell>
          <cell r="T51">
            <v>0.5</v>
          </cell>
          <cell r="U51">
            <v>11</v>
          </cell>
        </row>
        <row r="52">
          <cell r="A52">
            <v>6342</v>
          </cell>
          <cell r="B52">
            <v>1</v>
          </cell>
          <cell r="C52">
            <v>0</v>
          </cell>
          <cell r="D52">
            <v>0</v>
          </cell>
          <cell r="E52">
            <v>1.3333333333333333</v>
          </cell>
          <cell r="F52">
            <v>1.8333333333333333</v>
          </cell>
          <cell r="G52">
            <v>0</v>
          </cell>
          <cell r="H52">
            <v>0</v>
          </cell>
          <cell r="I52">
            <v>0</v>
          </cell>
          <cell r="J52">
            <v>0</v>
          </cell>
          <cell r="K52">
            <v>3.1666666666666665</v>
          </cell>
          <cell r="L52">
            <v>1.5</v>
          </cell>
          <cell r="M52">
            <v>0.83333333333333337</v>
          </cell>
          <cell r="N52">
            <v>6</v>
          </cell>
          <cell r="O52">
            <v>1.1666666666666667</v>
          </cell>
          <cell r="P52">
            <v>1.1666666666666667</v>
          </cell>
          <cell r="Q52">
            <v>1.1666666666666667</v>
          </cell>
          <cell r="R52">
            <v>1.1666666666666667</v>
          </cell>
          <cell r="S52">
            <v>0</v>
          </cell>
          <cell r="T52">
            <v>0</v>
          </cell>
          <cell r="U52">
            <v>11.666666666666666</v>
          </cell>
        </row>
        <row r="53">
          <cell r="A53">
            <v>6347</v>
          </cell>
          <cell r="B53">
            <v>1</v>
          </cell>
          <cell r="C53">
            <v>0</v>
          </cell>
          <cell r="D53">
            <v>0</v>
          </cell>
          <cell r="E53">
            <v>0</v>
          </cell>
          <cell r="F53">
            <v>4.166666666666667</v>
          </cell>
          <cell r="G53">
            <v>0</v>
          </cell>
          <cell r="H53">
            <v>0</v>
          </cell>
          <cell r="I53">
            <v>0</v>
          </cell>
          <cell r="J53">
            <v>0</v>
          </cell>
          <cell r="K53">
            <v>3.5</v>
          </cell>
          <cell r="L53">
            <v>1.8333333333333333</v>
          </cell>
          <cell r="M53">
            <v>0</v>
          </cell>
          <cell r="N53">
            <v>6</v>
          </cell>
          <cell r="O53">
            <v>0.83333333333333337</v>
          </cell>
          <cell r="P53">
            <v>1.5</v>
          </cell>
          <cell r="Q53">
            <v>1.5</v>
          </cell>
          <cell r="R53">
            <v>1.1666666666666667</v>
          </cell>
          <cell r="S53">
            <v>0</v>
          </cell>
          <cell r="T53">
            <v>0.16666666666666666</v>
          </cell>
          <cell r="U53">
            <v>0</v>
          </cell>
        </row>
        <row r="54">
          <cell r="A54">
            <v>6378</v>
          </cell>
          <cell r="B54">
            <v>1</v>
          </cell>
          <cell r="C54">
            <v>0.16666666666666666</v>
          </cell>
          <cell r="D54">
            <v>0</v>
          </cell>
          <cell r="E54">
            <v>1.3333333333333333</v>
          </cell>
          <cell r="F54">
            <v>2.8333333333333335</v>
          </cell>
          <cell r="G54">
            <v>0</v>
          </cell>
          <cell r="H54">
            <v>0</v>
          </cell>
          <cell r="I54">
            <v>0</v>
          </cell>
          <cell r="J54">
            <v>0</v>
          </cell>
          <cell r="K54">
            <v>3.5</v>
          </cell>
          <cell r="L54">
            <v>1.5</v>
          </cell>
          <cell r="M54">
            <v>0.33333333333333331</v>
          </cell>
          <cell r="N54">
            <v>6</v>
          </cell>
          <cell r="O54">
            <v>0.16666666666666666</v>
          </cell>
          <cell r="P54">
            <v>1</v>
          </cell>
          <cell r="Q54">
            <v>0.83333333333333337</v>
          </cell>
          <cell r="R54">
            <v>0.83333333333333337</v>
          </cell>
          <cell r="S54">
            <v>0</v>
          </cell>
          <cell r="T54">
            <v>0</v>
          </cell>
          <cell r="U54">
            <v>8.8333333333333339</v>
          </cell>
        </row>
        <row r="55">
          <cell r="A55">
            <v>6387</v>
          </cell>
          <cell r="B55">
            <v>0.66666666666666663</v>
          </cell>
          <cell r="C55">
            <v>0.5</v>
          </cell>
          <cell r="D55">
            <v>0</v>
          </cell>
          <cell r="E55">
            <v>0.66666666666666663</v>
          </cell>
          <cell r="F55">
            <v>3.1666666666666665</v>
          </cell>
          <cell r="G55">
            <v>0.33333333333333331</v>
          </cell>
          <cell r="H55">
            <v>0.16666666666666666</v>
          </cell>
          <cell r="I55">
            <v>0</v>
          </cell>
          <cell r="J55">
            <v>0</v>
          </cell>
          <cell r="K55">
            <v>3.8333333333333335</v>
          </cell>
          <cell r="L55">
            <v>1.3333333333333333</v>
          </cell>
          <cell r="M55">
            <v>0.33333333333333331</v>
          </cell>
          <cell r="N55">
            <v>6</v>
          </cell>
          <cell r="O55">
            <v>0.33333333333333331</v>
          </cell>
          <cell r="P55">
            <v>1.3333333333333333</v>
          </cell>
          <cell r="Q55">
            <v>1.3333333333333333</v>
          </cell>
          <cell r="R55">
            <v>0.83333333333333337</v>
          </cell>
          <cell r="S55">
            <v>0.33333333333333331</v>
          </cell>
          <cell r="T55">
            <v>0.5</v>
          </cell>
          <cell r="U55">
            <v>9.6666666666666661</v>
          </cell>
        </row>
        <row r="56">
          <cell r="A56">
            <v>6461</v>
          </cell>
          <cell r="B56">
            <v>0.83333333333333337</v>
          </cell>
          <cell r="C56">
            <v>0.16666666666666666</v>
          </cell>
          <cell r="D56">
            <v>0</v>
          </cell>
          <cell r="E56">
            <v>0.33333333333333331</v>
          </cell>
          <cell r="F56">
            <v>2.5</v>
          </cell>
          <cell r="G56">
            <v>0</v>
          </cell>
          <cell r="H56">
            <v>0</v>
          </cell>
          <cell r="I56">
            <v>0</v>
          </cell>
          <cell r="J56">
            <v>0</v>
          </cell>
          <cell r="K56">
            <v>3</v>
          </cell>
          <cell r="L56">
            <v>1.6666666666666667</v>
          </cell>
          <cell r="M56">
            <v>0.5</v>
          </cell>
          <cell r="N56">
            <v>6</v>
          </cell>
          <cell r="O56">
            <v>0</v>
          </cell>
          <cell r="P56">
            <v>0.83333333333333337</v>
          </cell>
          <cell r="Q56">
            <v>0.83333333333333337</v>
          </cell>
          <cell r="R56">
            <v>0.5</v>
          </cell>
          <cell r="S56">
            <v>0</v>
          </cell>
          <cell r="T56">
            <v>0</v>
          </cell>
          <cell r="U56">
            <v>14.666666666666666</v>
          </cell>
        </row>
        <row r="57">
          <cell r="A57">
            <v>6481</v>
          </cell>
          <cell r="B57">
            <v>1</v>
          </cell>
          <cell r="C57">
            <v>0</v>
          </cell>
          <cell r="D57">
            <v>0</v>
          </cell>
          <cell r="E57">
            <v>0.5</v>
          </cell>
          <cell r="F57">
            <v>3</v>
          </cell>
          <cell r="G57">
            <v>0</v>
          </cell>
          <cell r="H57">
            <v>0</v>
          </cell>
          <cell r="I57">
            <v>0</v>
          </cell>
          <cell r="J57">
            <v>0</v>
          </cell>
          <cell r="K57">
            <v>3.6666666666666665</v>
          </cell>
          <cell r="L57">
            <v>1.6666666666666667</v>
          </cell>
          <cell r="M57">
            <v>0</v>
          </cell>
          <cell r="N57">
            <v>6</v>
          </cell>
          <cell r="O57">
            <v>0.33333333333333331</v>
          </cell>
          <cell r="P57">
            <v>0.5</v>
          </cell>
          <cell r="Q57">
            <v>0.66666666666666663</v>
          </cell>
          <cell r="R57">
            <v>0.66666666666666663</v>
          </cell>
          <cell r="S57">
            <v>0</v>
          </cell>
          <cell r="T57">
            <v>0</v>
          </cell>
          <cell r="U57">
            <v>4.333333333333333</v>
          </cell>
        </row>
        <row r="58">
          <cell r="A58">
            <v>6513</v>
          </cell>
          <cell r="B58">
            <v>1</v>
          </cell>
          <cell r="C58">
            <v>0</v>
          </cell>
          <cell r="D58">
            <v>0</v>
          </cell>
          <cell r="E58">
            <v>0.33333333333333331</v>
          </cell>
          <cell r="F58">
            <v>3</v>
          </cell>
          <cell r="G58">
            <v>0</v>
          </cell>
          <cell r="H58">
            <v>0</v>
          </cell>
          <cell r="I58">
            <v>0</v>
          </cell>
          <cell r="J58">
            <v>0</v>
          </cell>
          <cell r="K58">
            <v>3.5</v>
          </cell>
          <cell r="L58">
            <v>1.8333333333333333</v>
          </cell>
          <cell r="M58">
            <v>0.16666666666666666</v>
          </cell>
          <cell r="N58">
            <v>6</v>
          </cell>
          <cell r="O58">
            <v>0</v>
          </cell>
          <cell r="P58">
            <v>0.83333333333333337</v>
          </cell>
          <cell r="Q58">
            <v>1</v>
          </cell>
          <cell r="R58">
            <v>0.83333333333333337</v>
          </cell>
          <cell r="S58">
            <v>0</v>
          </cell>
          <cell r="T58">
            <v>0</v>
          </cell>
          <cell r="U58">
            <v>12.166666666666666</v>
          </cell>
        </row>
        <row r="59">
          <cell r="A59">
            <v>6544</v>
          </cell>
          <cell r="B59">
            <v>1</v>
          </cell>
          <cell r="C59">
            <v>0</v>
          </cell>
          <cell r="D59">
            <v>0</v>
          </cell>
          <cell r="E59">
            <v>0.83333333333333337</v>
          </cell>
          <cell r="F59">
            <v>2.8333333333333335</v>
          </cell>
          <cell r="G59">
            <v>0</v>
          </cell>
          <cell r="H59">
            <v>0</v>
          </cell>
          <cell r="I59">
            <v>0.16666666666666666</v>
          </cell>
          <cell r="J59">
            <v>0.33333333333333331</v>
          </cell>
          <cell r="K59">
            <v>3.5</v>
          </cell>
          <cell r="L59">
            <v>2</v>
          </cell>
          <cell r="M59">
            <v>0.16666666666666666</v>
          </cell>
          <cell r="N59">
            <v>6</v>
          </cell>
          <cell r="O59">
            <v>0.16666666666666666</v>
          </cell>
          <cell r="P59">
            <v>0.33333333333333331</v>
          </cell>
          <cell r="Q59">
            <v>1.5</v>
          </cell>
          <cell r="R59">
            <v>1.6666666666666667</v>
          </cell>
          <cell r="S59">
            <v>0</v>
          </cell>
          <cell r="T59">
            <v>0.33333333333333331</v>
          </cell>
          <cell r="U59">
            <v>1</v>
          </cell>
        </row>
        <row r="60">
          <cell r="A60">
            <v>6564</v>
          </cell>
          <cell r="B60">
            <v>0.83333333333333337</v>
          </cell>
          <cell r="C60">
            <v>0.16666666666666666</v>
          </cell>
          <cell r="D60">
            <v>0</v>
          </cell>
          <cell r="E60">
            <v>1.5</v>
          </cell>
          <cell r="F60">
            <v>2.5</v>
          </cell>
          <cell r="G60">
            <v>0</v>
          </cell>
          <cell r="H60">
            <v>0</v>
          </cell>
          <cell r="I60">
            <v>0</v>
          </cell>
          <cell r="J60">
            <v>0</v>
          </cell>
          <cell r="K60">
            <v>3.6666666666666665</v>
          </cell>
          <cell r="L60">
            <v>1.6666666666666667</v>
          </cell>
          <cell r="M60">
            <v>0.33333333333333331</v>
          </cell>
          <cell r="N60">
            <v>6</v>
          </cell>
          <cell r="O60">
            <v>0</v>
          </cell>
          <cell r="P60">
            <v>1.1666666666666667</v>
          </cell>
          <cell r="Q60">
            <v>1</v>
          </cell>
          <cell r="R60">
            <v>0.5</v>
          </cell>
          <cell r="S60">
            <v>0</v>
          </cell>
          <cell r="T60">
            <v>0</v>
          </cell>
          <cell r="U60">
            <v>4.166666666666667</v>
          </cell>
        </row>
        <row r="61">
          <cell r="A61">
            <v>6725</v>
          </cell>
          <cell r="B61">
            <v>1</v>
          </cell>
          <cell r="C61">
            <v>0.16666666666666666</v>
          </cell>
          <cell r="D61">
            <v>0</v>
          </cell>
          <cell r="E61">
            <v>0.66666666666666663</v>
          </cell>
          <cell r="F61">
            <v>3.1666666666666665</v>
          </cell>
          <cell r="G61">
            <v>0</v>
          </cell>
          <cell r="H61">
            <v>0</v>
          </cell>
          <cell r="I61">
            <v>0</v>
          </cell>
          <cell r="J61">
            <v>0</v>
          </cell>
          <cell r="K61">
            <v>3.3333333333333335</v>
          </cell>
          <cell r="L61">
            <v>2</v>
          </cell>
          <cell r="M61">
            <v>0.5</v>
          </cell>
          <cell r="N61">
            <v>6</v>
          </cell>
          <cell r="O61">
            <v>0.33333333333333331</v>
          </cell>
          <cell r="P61">
            <v>0.66666666666666663</v>
          </cell>
          <cell r="Q61">
            <v>1.1666666666666667</v>
          </cell>
          <cell r="R61">
            <v>1.1666666666666667</v>
          </cell>
          <cell r="S61">
            <v>0</v>
          </cell>
          <cell r="T61">
            <v>0</v>
          </cell>
          <cell r="U61">
            <v>9.6666666666666661</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thebluealliance.com/" TargetMode="External"/><Relationship Id="rId1" Type="http://schemas.openxmlformats.org/officeDocument/2006/relationships/hyperlink" Target="https://docs.google.com/presentation/d/1re-k3zDmWsog6XwyLlSrr24Wc9TrSE5EPkJJFl2YAnw/edit?usp=sharin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B30D-D835-4140-BDD2-341487A3F1D7}">
  <sheetPr>
    <tabColor theme="5" tint="0.59999389629810485"/>
  </sheetPr>
  <dimension ref="A1:AJ9927"/>
  <sheetViews>
    <sheetView zoomScale="85" zoomScaleNormal="85" workbookViewId="0">
      <pane ySplit="2" topLeftCell="A346" activePane="bottomLeft" state="frozen"/>
      <selection pane="bottomLeft" activeCell="A366" sqref="A366"/>
    </sheetView>
  </sheetViews>
  <sheetFormatPr defaultColWidth="8.83984375" defaultRowHeight="14.4"/>
  <cols>
    <col min="6" max="6" width="12.15625" customWidth="1"/>
    <col min="9" max="9" width="12" hidden="1" customWidth="1"/>
    <col min="14" max="14" width="7.15625" hidden="1" customWidth="1"/>
    <col min="15" max="15" width="5.3125" hidden="1" customWidth="1"/>
    <col min="16" max="16" width="9.68359375" style="83" customWidth="1"/>
    <col min="17" max="17" width="9.83984375" customWidth="1"/>
    <col min="20" max="20" width="4.3125" hidden="1" customWidth="1"/>
    <col min="25" max="25" width="1.83984375" hidden="1" customWidth="1"/>
    <col min="26" max="26" width="7.3125" hidden="1" customWidth="1"/>
  </cols>
  <sheetData>
    <row r="1" spans="1:35">
      <c r="A1" s="135" t="s">
        <v>0</v>
      </c>
      <c r="B1" s="135"/>
      <c r="C1" s="135"/>
      <c r="D1" s="135" t="s">
        <v>9</v>
      </c>
      <c r="E1" s="135"/>
      <c r="F1" s="135"/>
      <c r="G1" s="135"/>
      <c r="H1" s="135"/>
      <c r="I1" s="135"/>
      <c r="J1" s="135"/>
      <c r="K1" s="135"/>
      <c r="L1" s="135"/>
      <c r="M1" s="135"/>
      <c r="N1" s="65"/>
      <c r="O1" s="65"/>
      <c r="P1" s="135" t="s">
        <v>1</v>
      </c>
      <c r="Q1" s="135"/>
      <c r="R1" s="135"/>
      <c r="S1" s="135"/>
      <c r="T1" s="135"/>
      <c r="U1" s="135"/>
      <c r="V1" s="135"/>
      <c r="W1" s="135"/>
      <c r="X1" s="135"/>
      <c r="Y1" s="135"/>
      <c r="Z1" s="135"/>
      <c r="AA1" s="135"/>
      <c r="AB1" s="135"/>
      <c r="AC1" s="135"/>
      <c r="AD1" s="135" t="s">
        <v>2</v>
      </c>
      <c r="AE1" s="135"/>
      <c r="AF1" s="135"/>
      <c r="AG1" s="135"/>
    </row>
    <row r="2" spans="1:35">
      <c r="A2" t="s">
        <v>3</v>
      </c>
      <c r="B2" t="s">
        <v>18</v>
      </c>
      <c r="C2" s="6" t="s">
        <v>22</v>
      </c>
      <c r="D2" t="s">
        <v>134</v>
      </c>
      <c r="E2" t="s">
        <v>151</v>
      </c>
      <c r="F2" t="s">
        <v>150</v>
      </c>
      <c r="G2" t="s">
        <v>11</v>
      </c>
      <c r="H2" t="s">
        <v>12</v>
      </c>
      <c r="I2" t="str">
        <f>IFERROR(SUM(_xlfn.CONCAT("$D",ROW()),_xlfn.CONCAT("$E",ROW()),_xlfn.CONCAT("$F",ROW()),_xlfn.CONCAT("$G",ROW())),"SUM")</f>
        <v>SUM</v>
      </c>
      <c r="J2" t="s">
        <v>13</v>
      </c>
      <c r="K2" t="s">
        <v>14</v>
      </c>
      <c r="L2" t="s">
        <v>15</v>
      </c>
      <c r="M2" t="s">
        <v>16</v>
      </c>
      <c r="N2" s="65" t="s">
        <v>312</v>
      </c>
      <c r="O2" s="65" t="s">
        <v>312</v>
      </c>
      <c r="P2" s="83" t="s">
        <v>151</v>
      </c>
      <c r="Q2" t="s">
        <v>150</v>
      </c>
      <c r="R2" t="s">
        <v>11</v>
      </c>
      <c r="S2" t="s">
        <v>12</v>
      </c>
      <c r="T2">
        <v>0</v>
      </c>
      <c r="U2" t="s">
        <v>13</v>
      </c>
      <c r="V2" t="s">
        <v>14</v>
      </c>
      <c r="W2" t="s">
        <v>15</v>
      </c>
      <c r="X2" t="s">
        <v>16</v>
      </c>
      <c r="AA2" t="s">
        <v>17</v>
      </c>
      <c r="AB2" t="s">
        <v>149</v>
      </c>
      <c r="AC2" t="s">
        <v>23</v>
      </c>
      <c r="AD2" t="s">
        <v>5</v>
      </c>
      <c r="AE2" t="s">
        <v>6</v>
      </c>
      <c r="AF2" t="s">
        <v>139</v>
      </c>
      <c r="AG2" t="s">
        <v>7</v>
      </c>
      <c r="AH2" t="s">
        <v>162</v>
      </c>
      <c r="AI2" t="s">
        <v>164</v>
      </c>
    </row>
    <row r="3" spans="1:35">
      <c r="A3" s="130">
        <v>6864</v>
      </c>
      <c r="B3" t="s">
        <v>20</v>
      </c>
      <c r="C3" s="6">
        <v>1</v>
      </c>
      <c r="D3" s="130">
        <v>1</v>
      </c>
      <c r="E3" s="130">
        <v>0</v>
      </c>
      <c r="F3" s="130">
        <v>0</v>
      </c>
      <c r="G3" s="130">
        <v>0</v>
      </c>
      <c r="H3" s="130">
        <v>0</v>
      </c>
      <c r="I3">
        <f t="shared" ref="I3:I61" si="0">SUM($E3:$H3)</f>
        <v>0</v>
      </c>
      <c r="J3" s="130">
        <v>0</v>
      </c>
      <c r="K3" s="130">
        <v>0</v>
      </c>
      <c r="L3" s="130">
        <v>0</v>
      </c>
      <c r="M3" s="130">
        <v>0</v>
      </c>
      <c r="N3" s="65">
        <f t="shared" ref="N3:N61" si="1">SUM($J3:$M3)</f>
        <v>0</v>
      </c>
      <c r="O3" s="65">
        <f t="shared" ref="O3:O61" si="2">SUM($I3, $N3)</f>
        <v>0</v>
      </c>
      <c r="P3" s="83">
        <v>0</v>
      </c>
      <c r="Q3" s="130">
        <v>0</v>
      </c>
      <c r="R3" s="130">
        <v>0</v>
      </c>
      <c r="S3" s="130">
        <v>0</v>
      </c>
      <c r="T3">
        <f t="shared" ref="T3:T61" si="3">SUM($P3:$S3)</f>
        <v>0</v>
      </c>
      <c r="U3" s="130">
        <v>0</v>
      </c>
      <c r="V3" s="130">
        <v>0</v>
      </c>
      <c r="W3" s="130">
        <v>0</v>
      </c>
      <c r="X3" s="130">
        <v>0</v>
      </c>
      <c r="Y3">
        <f t="shared" ref="Y3:Y61" si="4">SUM($U3:$X3)</f>
        <v>0</v>
      </c>
      <c r="Z3">
        <f t="shared" ref="Z3:Z61" si="5">SUM($T3,$Y3)</f>
        <v>0</v>
      </c>
      <c r="AA3" s="130">
        <v>0</v>
      </c>
      <c r="AB3" s="130">
        <v>0</v>
      </c>
      <c r="AC3" s="130">
        <v>1</v>
      </c>
      <c r="AD3" s="130">
        <v>0</v>
      </c>
      <c r="AE3" s="130">
        <v>0</v>
      </c>
      <c r="AF3" s="130">
        <v>0</v>
      </c>
      <c r="AG3" s="130">
        <v>0</v>
      </c>
      <c r="AH3" s="130">
        <v>2</v>
      </c>
    </row>
    <row r="4" spans="1:35">
      <c r="A4" s="130">
        <v>6866</v>
      </c>
      <c r="B4" t="s">
        <v>20</v>
      </c>
      <c r="C4" s="6">
        <v>1</v>
      </c>
      <c r="D4" s="130">
        <v>2</v>
      </c>
      <c r="E4" s="130">
        <v>0</v>
      </c>
      <c r="F4" s="130">
        <v>0</v>
      </c>
      <c r="G4" s="130">
        <v>0</v>
      </c>
      <c r="H4" s="130">
        <v>0</v>
      </c>
      <c r="I4">
        <f t="shared" si="0"/>
        <v>0</v>
      </c>
      <c r="J4" s="130">
        <v>0</v>
      </c>
      <c r="K4" s="130">
        <v>0</v>
      </c>
      <c r="L4" s="130">
        <v>0</v>
      </c>
      <c r="M4" s="130">
        <v>0</v>
      </c>
      <c r="N4" s="65">
        <f t="shared" si="1"/>
        <v>0</v>
      </c>
      <c r="O4" s="65">
        <f t="shared" si="2"/>
        <v>0</v>
      </c>
      <c r="P4" s="83">
        <v>0</v>
      </c>
      <c r="Q4" s="130">
        <v>0</v>
      </c>
      <c r="R4" s="130">
        <v>0</v>
      </c>
      <c r="S4" s="130">
        <v>0</v>
      </c>
      <c r="T4">
        <f t="shared" si="3"/>
        <v>0</v>
      </c>
      <c r="U4" s="130">
        <v>3</v>
      </c>
      <c r="V4" s="130">
        <v>0</v>
      </c>
      <c r="W4" s="130">
        <v>0</v>
      </c>
      <c r="X4" s="130">
        <v>0</v>
      </c>
      <c r="Y4">
        <f t="shared" si="4"/>
        <v>3</v>
      </c>
      <c r="Z4">
        <f t="shared" si="5"/>
        <v>3</v>
      </c>
      <c r="AA4" s="130">
        <v>0</v>
      </c>
      <c r="AB4" s="130">
        <v>0</v>
      </c>
      <c r="AC4" s="130">
        <v>1</v>
      </c>
      <c r="AD4" s="130">
        <v>0</v>
      </c>
      <c r="AE4" s="130">
        <v>0</v>
      </c>
      <c r="AF4" s="130">
        <v>0</v>
      </c>
      <c r="AG4" s="130">
        <v>3</v>
      </c>
      <c r="AH4" s="130">
        <v>0</v>
      </c>
    </row>
    <row r="5" spans="1:35">
      <c r="A5" s="130">
        <v>7564</v>
      </c>
      <c r="B5" t="str">
        <f t="shared" ref="B5:B18" si="6">B4</f>
        <v>RED</v>
      </c>
      <c r="C5" s="6">
        <v>2</v>
      </c>
      <c r="D5" s="130">
        <v>2</v>
      </c>
      <c r="E5" s="130">
        <v>0</v>
      </c>
      <c r="F5" s="130">
        <v>0</v>
      </c>
      <c r="G5" s="130">
        <v>0</v>
      </c>
      <c r="H5" s="130">
        <v>0</v>
      </c>
      <c r="I5">
        <f t="shared" si="0"/>
        <v>0</v>
      </c>
      <c r="J5" s="130">
        <v>0</v>
      </c>
      <c r="K5" s="130">
        <v>0</v>
      </c>
      <c r="L5" s="130">
        <v>0</v>
      </c>
      <c r="M5" s="130">
        <v>0</v>
      </c>
      <c r="N5" s="65">
        <f t="shared" si="1"/>
        <v>0</v>
      </c>
      <c r="O5" s="65">
        <f t="shared" si="2"/>
        <v>0</v>
      </c>
      <c r="P5" s="83">
        <v>0</v>
      </c>
      <c r="Q5" s="130">
        <v>0</v>
      </c>
      <c r="R5" s="130">
        <v>0</v>
      </c>
      <c r="S5" s="130">
        <v>0</v>
      </c>
      <c r="T5">
        <f t="shared" si="3"/>
        <v>0</v>
      </c>
      <c r="U5" s="130">
        <v>0</v>
      </c>
      <c r="V5" s="130">
        <v>0</v>
      </c>
      <c r="W5" s="130">
        <v>0</v>
      </c>
      <c r="X5" s="130">
        <v>0</v>
      </c>
      <c r="Y5">
        <f t="shared" si="4"/>
        <v>0</v>
      </c>
      <c r="Z5">
        <f t="shared" si="5"/>
        <v>0</v>
      </c>
      <c r="AA5" s="130">
        <v>0</v>
      </c>
      <c r="AB5" s="130">
        <v>0</v>
      </c>
      <c r="AC5" s="130">
        <v>0</v>
      </c>
      <c r="AD5" s="130">
        <v>0</v>
      </c>
      <c r="AE5" s="130">
        <v>0</v>
      </c>
      <c r="AF5" s="130">
        <v>0</v>
      </c>
      <c r="AG5" s="130">
        <v>3</v>
      </c>
      <c r="AH5" s="130">
        <v>0</v>
      </c>
    </row>
    <row r="6" spans="1:35">
      <c r="A6" s="130">
        <v>4476</v>
      </c>
      <c r="B6" t="str">
        <f t="shared" si="6"/>
        <v>RED</v>
      </c>
      <c r="C6" s="6">
        <v>3</v>
      </c>
      <c r="D6" s="130">
        <v>1</v>
      </c>
      <c r="E6" s="130">
        <v>1</v>
      </c>
      <c r="F6" s="130">
        <v>0</v>
      </c>
      <c r="G6" s="130">
        <v>0</v>
      </c>
      <c r="H6" s="130">
        <v>0</v>
      </c>
      <c r="I6">
        <f t="shared" si="0"/>
        <v>1</v>
      </c>
      <c r="J6" s="130">
        <v>0</v>
      </c>
      <c r="K6" s="130">
        <v>0</v>
      </c>
      <c r="L6" s="130">
        <v>0</v>
      </c>
      <c r="M6" s="130">
        <v>0</v>
      </c>
      <c r="N6" s="65">
        <f t="shared" si="1"/>
        <v>0</v>
      </c>
      <c r="O6" s="65">
        <f t="shared" si="2"/>
        <v>1</v>
      </c>
      <c r="P6" s="83">
        <v>0</v>
      </c>
      <c r="Q6" s="130">
        <v>0</v>
      </c>
      <c r="R6" s="130">
        <v>0</v>
      </c>
      <c r="S6" s="130">
        <v>0</v>
      </c>
      <c r="T6">
        <f t="shared" si="3"/>
        <v>0</v>
      </c>
      <c r="U6" s="130">
        <v>0</v>
      </c>
      <c r="V6" s="130">
        <v>0</v>
      </c>
      <c r="W6" s="130">
        <v>0</v>
      </c>
      <c r="X6" s="130">
        <v>0</v>
      </c>
      <c r="Y6">
        <f t="shared" si="4"/>
        <v>0</v>
      </c>
      <c r="Z6">
        <f t="shared" si="5"/>
        <v>0</v>
      </c>
      <c r="AA6" s="130">
        <v>0</v>
      </c>
      <c r="AB6" s="130">
        <v>0</v>
      </c>
      <c r="AC6" s="130">
        <v>1</v>
      </c>
      <c r="AD6" s="130">
        <v>0</v>
      </c>
      <c r="AE6" s="130">
        <v>0</v>
      </c>
      <c r="AF6" s="130">
        <v>0</v>
      </c>
      <c r="AG6" s="130">
        <v>0</v>
      </c>
      <c r="AH6" s="130">
        <v>0</v>
      </c>
    </row>
    <row r="7" spans="1:35">
      <c r="A7" s="130">
        <v>7690</v>
      </c>
      <c r="B7" t="str">
        <f t="shared" si="6"/>
        <v>RED</v>
      </c>
      <c r="C7" s="6">
        <v>4</v>
      </c>
      <c r="D7" s="130">
        <v>1</v>
      </c>
      <c r="E7" s="130">
        <v>0</v>
      </c>
      <c r="F7" s="130">
        <v>0</v>
      </c>
      <c r="G7" s="130">
        <v>0</v>
      </c>
      <c r="H7" s="130">
        <v>0</v>
      </c>
      <c r="I7">
        <f t="shared" si="0"/>
        <v>0</v>
      </c>
      <c r="J7" s="130">
        <v>0</v>
      </c>
      <c r="K7" s="130">
        <v>0</v>
      </c>
      <c r="L7" s="130">
        <v>0</v>
      </c>
      <c r="M7" s="130">
        <v>0</v>
      </c>
      <c r="N7" s="65">
        <f t="shared" si="1"/>
        <v>0</v>
      </c>
      <c r="O7" s="65">
        <f t="shared" si="2"/>
        <v>0</v>
      </c>
      <c r="P7" s="83">
        <v>0</v>
      </c>
      <c r="Q7" s="130">
        <v>0</v>
      </c>
      <c r="R7" s="130">
        <v>0</v>
      </c>
      <c r="S7" s="130">
        <v>0</v>
      </c>
      <c r="T7">
        <f t="shared" si="3"/>
        <v>0</v>
      </c>
      <c r="U7" s="130">
        <v>0</v>
      </c>
      <c r="V7" s="130">
        <v>0</v>
      </c>
      <c r="W7" s="130">
        <v>0</v>
      </c>
      <c r="X7" s="130">
        <v>0</v>
      </c>
      <c r="Y7">
        <f t="shared" si="4"/>
        <v>0</v>
      </c>
      <c r="Z7">
        <f t="shared" si="5"/>
        <v>0</v>
      </c>
      <c r="AA7" s="130">
        <v>0</v>
      </c>
      <c r="AB7" s="130">
        <v>0</v>
      </c>
      <c r="AC7" s="130">
        <v>1</v>
      </c>
      <c r="AD7" s="130">
        <v>0</v>
      </c>
      <c r="AE7" s="130">
        <v>0</v>
      </c>
      <c r="AF7" s="130">
        <v>0</v>
      </c>
      <c r="AG7" s="130">
        <v>0</v>
      </c>
      <c r="AH7" s="130">
        <v>0</v>
      </c>
      <c r="AI7" s="130"/>
    </row>
    <row r="8" spans="1:35">
      <c r="A8" s="130">
        <v>4519</v>
      </c>
      <c r="B8" t="str">
        <f t="shared" si="6"/>
        <v>RED</v>
      </c>
      <c r="C8" s="6">
        <v>5</v>
      </c>
      <c r="D8" s="130">
        <v>1</v>
      </c>
      <c r="E8" s="130">
        <v>0</v>
      </c>
      <c r="F8" s="130">
        <v>0</v>
      </c>
      <c r="G8" s="130">
        <v>0</v>
      </c>
      <c r="H8" s="130">
        <v>0</v>
      </c>
      <c r="I8">
        <f t="shared" si="0"/>
        <v>0</v>
      </c>
      <c r="J8" s="130">
        <v>0</v>
      </c>
      <c r="K8" s="130">
        <v>0</v>
      </c>
      <c r="L8" s="130">
        <v>0</v>
      </c>
      <c r="M8" s="130">
        <v>0</v>
      </c>
      <c r="N8" s="65">
        <f t="shared" si="1"/>
        <v>0</v>
      </c>
      <c r="O8" s="65">
        <f t="shared" si="2"/>
        <v>0</v>
      </c>
      <c r="P8" s="83">
        <v>1</v>
      </c>
      <c r="Q8" s="130">
        <v>1</v>
      </c>
      <c r="R8" s="130">
        <v>0</v>
      </c>
      <c r="S8" s="130">
        <v>0</v>
      </c>
      <c r="T8">
        <f t="shared" si="3"/>
        <v>2</v>
      </c>
      <c r="U8" s="130">
        <v>0</v>
      </c>
      <c r="V8" s="130">
        <v>1</v>
      </c>
      <c r="W8" s="130">
        <v>0</v>
      </c>
      <c r="X8" s="130">
        <v>0</v>
      </c>
      <c r="Y8">
        <f t="shared" si="4"/>
        <v>1</v>
      </c>
      <c r="Z8">
        <f t="shared" si="5"/>
        <v>3</v>
      </c>
      <c r="AA8" s="130">
        <v>0</v>
      </c>
      <c r="AB8" s="130">
        <v>0</v>
      </c>
      <c r="AC8" s="130">
        <v>1</v>
      </c>
      <c r="AD8" s="130">
        <v>0</v>
      </c>
      <c r="AE8" s="130">
        <v>0</v>
      </c>
      <c r="AF8" s="130">
        <v>0</v>
      </c>
      <c r="AG8" s="130">
        <v>0</v>
      </c>
      <c r="AH8" s="130">
        <v>0</v>
      </c>
    </row>
    <row r="9" spans="1:35">
      <c r="A9" s="130">
        <v>6135</v>
      </c>
      <c r="B9" t="str">
        <f t="shared" si="6"/>
        <v>RED</v>
      </c>
      <c r="C9" s="6">
        <v>7</v>
      </c>
      <c r="D9" s="130">
        <v>2</v>
      </c>
      <c r="E9" s="130">
        <v>0</v>
      </c>
      <c r="F9" s="130">
        <v>0</v>
      </c>
      <c r="G9" s="130">
        <v>0</v>
      </c>
      <c r="H9" s="130">
        <v>0</v>
      </c>
      <c r="I9">
        <f t="shared" si="0"/>
        <v>0</v>
      </c>
      <c r="J9" s="130">
        <v>0</v>
      </c>
      <c r="K9" s="130">
        <v>0</v>
      </c>
      <c r="L9" s="130">
        <v>0</v>
      </c>
      <c r="M9" s="130">
        <v>0</v>
      </c>
      <c r="N9" s="65">
        <f t="shared" si="1"/>
        <v>0</v>
      </c>
      <c r="O9" s="65">
        <f t="shared" si="2"/>
        <v>0</v>
      </c>
      <c r="P9" s="83">
        <v>1</v>
      </c>
      <c r="Q9" s="130">
        <v>2</v>
      </c>
      <c r="R9" s="130">
        <v>0</v>
      </c>
      <c r="S9" s="130">
        <v>0</v>
      </c>
      <c r="T9">
        <f t="shared" si="3"/>
        <v>3</v>
      </c>
      <c r="U9" s="130">
        <v>0</v>
      </c>
      <c r="V9" s="130">
        <v>2</v>
      </c>
      <c r="W9" s="130">
        <v>0</v>
      </c>
      <c r="X9" s="130">
        <v>0</v>
      </c>
      <c r="Y9">
        <f t="shared" si="4"/>
        <v>2</v>
      </c>
      <c r="Z9">
        <f t="shared" si="5"/>
        <v>5</v>
      </c>
      <c r="AA9" s="130">
        <v>0</v>
      </c>
      <c r="AB9" s="130">
        <v>0</v>
      </c>
      <c r="AC9" s="130">
        <v>1</v>
      </c>
      <c r="AD9" s="130">
        <v>0</v>
      </c>
      <c r="AE9" s="130">
        <v>0</v>
      </c>
      <c r="AF9" s="130">
        <v>0</v>
      </c>
      <c r="AG9" s="130">
        <v>0</v>
      </c>
      <c r="AH9" s="130">
        <v>2</v>
      </c>
    </row>
    <row r="10" spans="1:35">
      <c r="A10" s="130">
        <v>6110</v>
      </c>
      <c r="B10" t="str">
        <f t="shared" si="6"/>
        <v>RED</v>
      </c>
      <c r="C10" s="6">
        <v>8</v>
      </c>
      <c r="D10" s="130">
        <v>1</v>
      </c>
      <c r="E10" s="130">
        <v>0</v>
      </c>
      <c r="F10" s="130">
        <v>0</v>
      </c>
      <c r="G10" s="130">
        <v>0</v>
      </c>
      <c r="H10" s="130">
        <v>0</v>
      </c>
      <c r="I10">
        <f t="shared" si="0"/>
        <v>0</v>
      </c>
      <c r="J10" s="130">
        <v>0</v>
      </c>
      <c r="K10" s="130">
        <v>0</v>
      </c>
      <c r="L10" s="130">
        <v>0</v>
      </c>
      <c r="M10" s="130">
        <v>0</v>
      </c>
      <c r="N10" s="65">
        <f t="shared" si="1"/>
        <v>0</v>
      </c>
      <c r="O10" s="65">
        <f t="shared" si="2"/>
        <v>0</v>
      </c>
      <c r="P10" s="83">
        <v>1</v>
      </c>
      <c r="Q10" s="130">
        <v>0</v>
      </c>
      <c r="R10" s="130">
        <v>0</v>
      </c>
      <c r="S10" s="130">
        <v>0</v>
      </c>
      <c r="T10">
        <f t="shared" si="3"/>
        <v>1</v>
      </c>
      <c r="U10" s="130">
        <v>1</v>
      </c>
      <c r="V10" s="130">
        <v>0</v>
      </c>
      <c r="W10" s="130">
        <v>0</v>
      </c>
      <c r="X10" s="130">
        <v>0</v>
      </c>
      <c r="Y10">
        <f t="shared" si="4"/>
        <v>1</v>
      </c>
      <c r="Z10">
        <f t="shared" si="5"/>
        <v>2</v>
      </c>
      <c r="AA10" s="130">
        <v>0</v>
      </c>
      <c r="AB10" s="130">
        <v>0</v>
      </c>
      <c r="AC10" s="130">
        <v>1</v>
      </c>
      <c r="AD10" s="130">
        <v>0</v>
      </c>
      <c r="AE10" s="130">
        <v>0</v>
      </c>
      <c r="AF10" s="130">
        <v>0</v>
      </c>
      <c r="AG10" s="130">
        <v>0</v>
      </c>
      <c r="AH10" s="130">
        <v>2</v>
      </c>
    </row>
    <row r="11" spans="1:35">
      <c r="A11" s="130">
        <v>4519</v>
      </c>
      <c r="B11" t="str">
        <f t="shared" si="6"/>
        <v>RED</v>
      </c>
      <c r="C11" s="6">
        <v>9</v>
      </c>
      <c r="D11" s="130">
        <v>2</v>
      </c>
      <c r="E11" s="130">
        <v>0</v>
      </c>
      <c r="F11" s="130">
        <v>0</v>
      </c>
      <c r="G11" s="130">
        <v>0</v>
      </c>
      <c r="H11" s="130">
        <v>0</v>
      </c>
      <c r="I11">
        <f t="shared" si="0"/>
        <v>0</v>
      </c>
      <c r="J11" s="130">
        <v>1</v>
      </c>
      <c r="K11" s="130">
        <v>0</v>
      </c>
      <c r="L11" s="130">
        <v>0</v>
      </c>
      <c r="M11" s="130">
        <v>0</v>
      </c>
      <c r="N11" s="65">
        <f t="shared" si="1"/>
        <v>1</v>
      </c>
      <c r="O11" s="65">
        <f t="shared" si="2"/>
        <v>1</v>
      </c>
      <c r="P11" s="83">
        <v>1</v>
      </c>
      <c r="Q11" s="130">
        <v>0</v>
      </c>
      <c r="R11" s="130">
        <v>0</v>
      </c>
      <c r="S11" s="130">
        <v>0</v>
      </c>
      <c r="T11">
        <f t="shared" si="3"/>
        <v>1</v>
      </c>
      <c r="U11" s="130">
        <v>1</v>
      </c>
      <c r="V11" s="130">
        <v>0</v>
      </c>
      <c r="W11" s="130">
        <v>0</v>
      </c>
      <c r="X11" s="130">
        <v>0</v>
      </c>
      <c r="Y11">
        <f t="shared" si="4"/>
        <v>1</v>
      </c>
      <c r="Z11">
        <f t="shared" si="5"/>
        <v>2</v>
      </c>
      <c r="AA11" s="130">
        <v>5</v>
      </c>
      <c r="AB11" s="130">
        <v>0</v>
      </c>
      <c r="AC11" s="130">
        <v>2</v>
      </c>
      <c r="AD11" s="130">
        <v>0</v>
      </c>
      <c r="AE11" s="130">
        <v>0</v>
      </c>
      <c r="AF11" s="130">
        <v>0</v>
      </c>
      <c r="AG11" s="130">
        <v>0</v>
      </c>
      <c r="AH11" s="130">
        <v>0</v>
      </c>
    </row>
    <row r="12" spans="1:35">
      <c r="A12" s="130">
        <v>4015</v>
      </c>
      <c r="B12" t="s">
        <v>21</v>
      </c>
      <c r="C12" s="6">
        <v>1</v>
      </c>
      <c r="D12" s="130">
        <v>1</v>
      </c>
      <c r="E12" s="130">
        <v>0</v>
      </c>
      <c r="F12" s="130">
        <v>0</v>
      </c>
      <c r="G12" s="130">
        <v>0</v>
      </c>
      <c r="H12" s="130">
        <v>0</v>
      </c>
      <c r="I12">
        <f t="shared" si="0"/>
        <v>0</v>
      </c>
      <c r="J12" s="130">
        <v>0</v>
      </c>
      <c r="K12" s="130">
        <v>0</v>
      </c>
      <c r="L12" s="130">
        <v>0</v>
      </c>
      <c r="M12" s="130">
        <v>0</v>
      </c>
      <c r="N12" s="65">
        <f t="shared" si="1"/>
        <v>0</v>
      </c>
      <c r="O12" s="65">
        <f t="shared" si="2"/>
        <v>0</v>
      </c>
      <c r="P12" s="83">
        <v>0</v>
      </c>
      <c r="Q12" s="130">
        <v>0</v>
      </c>
      <c r="R12" s="130">
        <v>0</v>
      </c>
      <c r="S12" s="130">
        <v>0</v>
      </c>
      <c r="T12">
        <f t="shared" si="3"/>
        <v>0</v>
      </c>
      <c r="U12" s="130">
        <v>0</v>
      </c>
      <c r="V12" s="130">
        <v>0</v>
      </c>
      <c r="W12" s="130">
        <v>0</v>
      </c>
      <c r="X12" s="130">
        <v>0</v>
      </c>
      <c r="Y12">
        <f t="shared" si="4"/>
        <v>0</v>
      </c>
      <c r="Z12">
        <f t="shared" si="5"/>
        <v>0</v>
      </c>
      <c r="AA12" s="130">
        <v>0</v>
      </c>
      <c r="AB12" s="130">
        <v>0</v>
      </c>
      <c r="AC12" s="130">
        <v>0</v>
      </c>
      <c r="AD12" s="130">
        <v>0</v>
      </c>
      <c r="AE12" s="130">
        <v>1</v>
      </c>
      <c r="AF12" s="130">
        <v>0</v>
      </c>
      <c r="AG12" s="130">
        <v>3</v>
      </c>
      <c r="AH12" s="130">
        <v>1</v>
      </c>
    </row>
    <row r="13" spans="1:35">
      <c r="A13" s="130">
        <v>6070</v>
      </c>
      <c r="B13" t="str">
        <f t="shared" si="6"/>
        <v>BLUE</v>
      </c>
      <c r="C13" s="6">
        <v>3</v>
      </c>
      <c r="D13" s="130">
        <v>1</v>
      </c>
      <c r="E13" s="130">
        <v>0</v>
      </c>
      <c r="F13" s="130">
        <v>0</v>
      </c>
      <c r="G13" s="130">
        <v>0</v>
      </c>
      <c r="H13" s="130">
        <v>0</v>
      </c>
      <c r="I13">
        <f t="shared" si="0"/>
        <v>0</v>
      </c>
      <c r="J13" s="130">
        <v>0</v>
      </c>
      <c r="K13" s="130">
        <v>0</v>
      </c>
      <c r="L13" s="130">
        <v>0</v>
      </c>
      <c r="M13" s="130">
        <v>0</v>
      </c>
      <c r="N13" s="65">
        <f t="shared" si="1"/>
        <v>0</v>
      </c>
      <c r="O13" s="65">
        <f t="shared" si="2"/>
        <v>0</v>
      </c>
      <c r="P13" s="83">
        <v>0</v>
      </c>
      <c r="Q13" s="130">
        <v>1</v>
      </c>
      <c r="R13" s="130">
        <v>1</v>
      </c>
      <c r="S13" s="130">
        <v>0</v>
      </c>
      <c r="T13">
        <f t="shared" si="3"/>
        <v>2</v>
      </c>
      <c r="U13" s="130">
        <v>0</v>
      </c>
      <c r="V13" s="130">
        <v>0</v>
      </c>
      <c r="W13" s="130">
        <v>0</v>
      </c>
      <c r="X13" s="130">
        <v>0</v>
      </c>
      <c r="Y13">
        <f t="shared" si="4"/>
        <v>0</v>
      </c>
      <c r="Z13">
        <f t="shared" si="5"/>
        <v>2</v>
      </c>
      <c r="AA13" s="130">
        <v>0</v>
      </c>
      <c r="AB13" s="130">
        <v>0</v>
      </c>
      <c r="AC13" s="130">
        <v>1</v>
      </c>
      <c r="AD13" s="130">
        <v>0</v>
      </c>
      <c r="AE13" s="130">
        <v>0</v>
      </c>
      <c r="AF13" s="130">
        <v>0</v>
      </c>
      <c r="AG13" s="130">
        <v>0</v>
      </c>
      <c r="AH13" s="130">
        <v>1</v>
      </c>
    </row>
    <row r="14" spans="1:35">
      <c r="A14" s="130">
        <v>4951</v>
      </c>
      <c r="B14" t="str">
        <f t="shared" si="6"/>
        <v>BLUE</v>
      </c>
      <c r="C14" s="6">
        <v>4</v>
      </c>
      <c r="D14" s="130">
        <v>1</v>
      </c>
      <c r="E14" s="130">
        <v>0</v>
      </c>
      <c r="F14" s="130">
        <v>0</v>
      </c>
      <c r="G14" s="130">
        <v>0</v>
      </c>
      <c r="H14" s="130">
        <v>0</v>
      </c>
      <c r="I14">
        <f t="shared" si="0"/>
        <v>0</v>
      </c>
      <c r="J14" s="130">
        <v>0</v>
      </c>
      <c r="K14" s="130">
        <v>0</v>
      </c>
      <c r="L14" s="130">
        <v>0</v>
      </c>
      <c r="M14" s="130">
        <v>0</v>
      </c>
      <c r="N14" s="65">
        <f t="shared" si="1"/>
        <v>0</v>
      </c>
      <c r="O14" s="65">
        <f t="shared" si="2"/>
        <v>0</v>
      </c>
      <c r="P14" s="83">
        <v>0</v>
      </c>
      <c r="Q14" s="130">
        <v>0</v>
      </c>
      <c r="R14" s="130">
        <v>0</v>
      </c>
      <c r="S14" s="130">
        <v>0</v>
      </c>
      <c r="T14">
        <f t="shared" si="3"/>
        <v>0</v>
      </c>
      <c r="U14" s="130">
        <v>4</v>
      </c>
      <c r="V14" s="130">
        <v>0</v>
      </c>
      <c r="W14" s="130">
        <v>0</v>
      </c>
      <c r="X14" s="130">
        <v>0</v>
      </c>
      <c r="Y14">
        <f t="shared" si="4"/>
        <v>4</v>
      </c>
      <c r="Z14">
        <f t="shared" si="5"/>
        <v>4</v>
      </c>
      <c r="AA14" s="130">
        <v>0</v>
      </c>
      <c r="AB14" s="130">
        <v>0</v>
      </c>
      <c r="AC14" s="130">
        <v>1</v>
      </c>
      <c r="AD14" s="130">
        <v>0</v>
      </c>
      <c r="AE14" s="130">
        <v>0</v>
      </c>
      <c r="AF14" s="130">
        <v>0</v>
      </c>
      <c r="AG14" s="130">
        <v>0</v>
      </c>
      <c r="AH14" s="130">
        <v>0</v>
      </c>
    </row>
    <row r="15" spans="1:35">
      <c r="A15" s="130">
        <v>6867</v>
      </c>
      <c r="B15" t="str">
        <f t="shared" si="6"/>
        <v>BLUE</v>
      </c>
      <c r="C15" s="6">
        <v>5</v>
      </c>
      <c r="D15" s="130">
        <v>2</v>
      </c>
      <c r="E15" s="130">
        <v>1</v>
      </c>
      <c r="F15" s="130">
        <v>0</v>
      </c>
      <c r="G15" s="130">
        <v>0</v>
      </c>
      <c r="H15" s="130">
        <v>0</v>
      </c>
      <c r="I15">
        <f t="shared" si="0"/>
        <v>1</v>
      </c>
      <c r="J15" s="130">
        <v>0</v>
      </c>
      <c r="K15" s="130">
        <v>0</v>
      </c>
      <c r="L15" s="130">
        <v>0</v>
      </c>
      <c r="M15" s="130">
        <v>0</v>
      </c>
      <c r="N15" s="65">
        <f t="shared" si="1"/>
        <v>0</v>
      </c>
      <c r="O15" s="65">
        <f t="shared" si="2"/>
        <v>1</v>
      </c>
      <c r="P15" s="83">
        <v>3</v>
      </c>
      <c r="Q15" s="130">
        <v>1</v>
      </c>
      <c r="R15" s="130">
        <v>0</v>
      </c>
      <c r="S15" s="130">
        <v>0</v>
      </c>
      <c r="T15">
        <f t="shared" si="3"/>
        <v>4</v>
      </c>
      <c r="U15" s="130">
        <v>0</v>
      </c>
      <c r="V15" s="130">
        <v>0</v>
      </c>
      <c r="W15" s="130">
        <v>0</v>
      </c>
      <c r="X15" s="130">
        <v>0</v>
      </c>
      <c r="Y15">
        <f t="shared" si="4"/>
        <v>0</v>
      </c>
      <c r="Z15">
        <f t="shared" si="5"/>
        <v>4</v>
      </c>
      <c r="AA15" s="130">
        <v>0</v>
      </c>
      <c r="AB15" s="130">
        <v>0</v>
      </c>
      <c r="AC15" s="130">
        <v>2</v>
      </c>
      <c r="AD15" s="130">
        <v>0</v>
      </c>
      <c r="AE15" s="130">
        <v>0</v>
      </c>
      <c r="AF15" s="130">
        <v>0</v>
      </c>
      <c r="AG15" s="130">
        <v>3</v>
      </c>
      <c r="AH15" s="130">
        <v>1</v>
      </c>
    </row>
    <row r="16" spans="1:35">
      <c r="A16" s="130">
        <v>2994</v>
      </c>
      <c r="B16" t="str">
        <f t="shared" si="6"/>
        <v>BLUE</v>
      </c>
      <c r="C16" s="6">
        <v>6</v>
      </c>
      <c r="D16" s="130">
        <v>2</v>
      </c>
      <c r="E16" s="130">
        <v>0</v>
      </c>
      <c r="F16" s="130">
        <v>0</v>
      </c>
      <c r="G16" s="130">
        <v>0</v>
      </c>
      <c r="H16" s="130">
        <v>0</v>
      </c>
      <c r="I16">
        <f t="shared" si="0"/>
        <v>0</v>
      </c>
      <c r="J16" s="130">
        <v>0</v>
      </c>
      <c r="K16" s="130">
        <v>0</v>
      </c>
      <c r="L16" s="130">
        <v>0</v>
      </c>
      <c r="M16" s="130">
        <v>0</v>
      </c>
      <c r="N16" s="65">
        <f t="shared" si="1"/>
        <v>0</v>
      </c>
      <c r="O16" s="65">
        <f t="shared" si="2"/>
        <v>0</v>
      </c>
      <c r="P16" s="83">
        <v>0</v>
      </c>
      <c r="Q16" s="130">
        <v>0</v>
      </c>
      <c r="R16" s="130">
        <v>0</v>
      </c>
      <c r="S16" s="130">
        <v>0</v>
      </c>
      <c r="T16">
        <f t="shared" si="3"/>
        <v>0</v>
      </c>
      <c r="U16" s="130">
        <v>0</v>
      </c>
      <c r="V16" s="130">
        <v>0</v>
      </c>
      <c r="W16" s="130">
        <v>0</v>
      </c>
      <c r="X16" s="130">
        <v>0</v>
      </c>
      <c r="Y16">
        <f t="shared" si="4"/>
        <v>0</v>
      </c>
      <c r="Z16">
        <f t="shared" si="5"/>
        <v>0</v>
      </c>
      <c r="AA16" s="130">
        <v>0</v>
      </c>
      <c r="AB16" s="130">
        <v>0</v>
      </c>
      <c r="AC16" s="130">
        <v>1</v>
      </c>
      <c r="AD16" s="130">
        <v>0</v>
      </c>
      <c r="AE16" s="130">
        <v>0</v>
      </c>
      <c r="AF16" s="130">
        <v>0</v>
      </c>
      <c r="AG16" s="130">
        <v>0</v>
      </c>
      <c r="AH16" s="130">
        <v>1</v>
      </c>
    </row>
    <row r="17" spans="1:34">
      <c r="A17" s="130">
        <v>6514</v>
      </c>
      <c r="B17" t="str">
        <f t="shared" si="6"/>
        <v>BLUE</v>
      </c>
      <c r="C17" s="6">
        <v>7</v>
      </c>
      <c r="D17" s="130">
        <v>0</v>
      </c>
      <c r="E17" s="130">
        <v>0</v>
      </c>
      <c r="F17" s="130">
        <v>0</v>
      </c>
      <c r="G17" s="130">
        <v>0</v>
      </c>
      <c r="H17" s="130">
        <v>0</v>
      </c>
      <c r="I17">
        <f t="shared" si="0"/>
        <v>0</v>
      </c>
      <c r="J17" s="130">
        <v>0</v>
      </c>
      <c r="K17" s="130">
        <v>0</v>
      </c>
      <c r="L17" s="130">
        <v>0</v>
      </c>
      <c r="M17" s="130">
        <v>0</v>
      </c>
      <c r="N17" s="65">
        <f t="shared" si="1"/>
        <v>0</v>
      </c>
      <c r="O17" s="65">
        <f t="shared" si="2"/>
        <v>0</v>
      </c>
      <c r="P17" s="83">
        <v>0</v>
      </c>
      <c r="Q17" s="130">
        <v>0</v>
      </c>
      <c r="R17" s="130">
        <v>0</v>
      </c>
      <c r="S17" s="130">
        <v>0</v>
      </c>
      <c r="T17">
        <f t="shared" si="3"/>
        <v>0</v>
      </c>
      <c r="U17" s="130">
        <v>0</v>
      </c>
      <c r="V17" s="130">
        <v>0</v>
      </c>
      <c r="W17" s="130">
        <v>0</v>
      </c>
      <c r="X17" s="130">
        <v>0</v>
      </c>
      <c r="Y17">
        <f t="shared" si="4"/>
        <v>0</v>
      </c>
      <c r="Z17">
        <f t="shared" si="5"/>
        <v>0</v>
      </c>
      <c r="AA17" s="130">
        <v>0</v>
      </c>
      <c r="AB17" s="130">
        <v>0</v>
      </c>
      <c r="AC17" s="130">
        <v>0</v>
      </c>
      <c r="AD17" s="130">
        <v>0</v>
      </c>
      <c r="AE17" s="130">
        <v>0</v>
      </c>
      <c r="AF17" s="130">
        <v>0</v>
      </c>
      <c r="AG17" s="130">
        <v>0</v>
      </c>
      <c r="AH17" s="130">
        <v>0</v>
      </c>
    </row>
    <row r="18" spans="1:34">
      <c r="A18" s="130">
        <v>5036</v>
      </c>
      <c r="B18" t="str">
        <f t="shared" si="6"/>
        <v>BLUE</v>
      </c>
      <c r="C18" s="6">
        <v>8</v>
      </c>
      <c r="D18" s="130">
        <v>1</v>
      </c>
      <c r="E18" s="130">
        <v>0</v>
      </c>
      <c r="F18" s="130">
        <v>0</v>
      </c>
      <c r="G18" s="130">
        <v>0</v>
      </c>
      <c r="H18" s="130">
        <v>0</v>
      </c>
      <c r="I18">
        <f t="shared" si="0"/>
        <v>0</v>
      </c>
      <c r="J18" s="130">
        <v>0</v>
      </c>
      <c r="K18" s="130">
        <v>0</v>
      </c>
      <c r="L18" s="130">
        <v>0</v>
      </c>
      <c r="M18" s="130">
        <v>0</v>
      </c>
      <c r="N18" s="65">
        <f t="shared" si="1"/>
        <v>0</v>
      </c>
      <c r="O18" s="65">
        <f t="shared" si="2"/>
        <v>0</v>
      </c>
      <c r="P18" s="83">
        <v>0</v>
      </c>
      <c r="Q18" s="130">
        <v>0</v>
      </c>
      <c r="R18" s="130">
        <v>0</v>
      </c>
      <c r="S18" s="130">
        <v>0</v>
      </c>
      <c r="T18">
        <f t="shared" si="3"/>
        <v>0</v>
      </c>
      <c r="U18" s="130">
        <v>5</v>
      </c>
      <c r="V18" s="130">
        <v>0</v>
      </c>
      <c r="W18" s="130">
        <v>0</v>
      </c>
      <c r="X18" s="130">
        <v>0</v>
      </c>
      <c r="Y18">
        <f t="shared" si="4"/>
        <v>5</v>
      </c>
      <c r="Z18">
        <f t="shared" si="5"/>
        <v>5</v>
      </c>
      <c r="AA18" s="130">
        <v>0</v>
      </c>
      <c r="AB18" s="130">
        <v>0</v>
      </c>
      <c r="AC18" s="130">
        <v>1</v>
      </c>
      <c r="AD18" s="130">
        <v>0</v>
      </c>
      <c r="AE18" s="130">
        <v>0</v>
      </c>
      <c r="AF18" s="130">
        <v>0</v>
      </c>
      <c r="AG18" s="130">
        <v>0</v>
      </c>
      <c r="AH18" s="130">
        <v>0</v>
      </c>
    </row>
    <row r="19" spans="1:34">
      <c r="A19" s="130">
        <v>2200</v>
      </c>
      <c r="B19" t="str">
        <f t="shared" ref="B19:B82" si="7">B18</f>
        <v>BLUE</v>
      </c>
      <c r="C19" s="6">
        <v>1</v>
      </c>
      <c r="D19" s="130">
        <v>1</v>
      </c>
      <c r="E19" s="130">
        <v>1</v>
      </c>
      <c r="F19" s="130">
        <v>0</v>
      </c>
      <c r="G19" s="130">
        <v>0</v>
      </c>
      <c r="H19" s="130">
        <v>0</v>
      </c>
      <c r="I19">
        <f t="shared" si="0"/>
        <v>1</v>
      </c>
      <c r="J19" s="130">
        <v>0</v>
      </c>
      <c r="K19" s="130">
        <v>0</v>
      </c>
      <c r="L19" s="130">
        <v>0</v>
      </c>
      <c r="M19" s="130">
        <v>0</v>
      </c>
      <c r="N19" s="65">
        <f t="shared" si="1"/>
        <v>0</v>
      </c>
      <c r="O19" s="65">
        <f t="shared" si="2"/>
        <v>1</v>
      </c>
      <c r="P19" s="83">
        <v>1</v>
      </c>
      <c r="Q19" s="130">
        <v>3</v>
      </c>
      <c r="R19" s="130">
        <v>0</v>
      </c>
      <c r="S19" s="130">
        <v>0</v>
      </c>
      <c r="T19">
        <f t="shared" si="3"/>
        <v>4</v>
      </c>
      <c r="U19" s="130">
        <v>2</v>
      </c>
      <c r="V19" s="130">
        <v>1</v>
      </c>
      <c r="W19" s="130">
        <v>0</v>
      </c>
      <c r="X19" s="130">
        <v>0</v>
      </c>
      <c r="Y19">
        <f t="shared" si="4"/>
        <v>3</v>
      </c>
      <c r="Z19">
        <f t="shared" si="5"/>
        <v>7</v>
      </c>
      <c r="AA19" s="130">
        <v>0</v>
      </c>
      <c r="AB19" s="130">
        <v>0</v>
      </c>
      <c r="AC19" s="130">
        <v>3</v>
      </c>
      <c r="AD19" s="130">
        <v>0</v>
      </c>
      <c r="AE19" s="130">
        <v>0</v>
      </c>
      <c r="AF19" s="130">
        <v>0</v>
      </c>
      <c r="AG19" s="130">
        <v>0</v>
      </c>
      <c r="AH19" s="130">
        <v>0</v>
      </c>
    </row>
    <row r="20" spans="1:34">
      <c r="A20" s="130">
        <v>6859</v>
      </c>
      <c r="B20" t="str">
        <f t="shared" si="7"/>
        <v>BLUE</v>
      </c>
      <c r="C20" s="6">
        <v>2</v>
      </c>
      <c r="D20" s="130">
        <v>1</v>
      </c>
      <c r="E20" s="130">
        <v>0</v>
      </c>
      <c r="F20" s="130">
        <v>0</v>
      </c>
      <c r="G20" s="130">
        <v>0</v>
      </c>
      <c r="H20" s="130">
        <v>0</v>
      </c>
      <c r="I20">
        <f t="shared" si="0"/>
        <v>0</v>
      </c>
      <c r="J20" s="130">
        <v>0</v>
      </c>
      <c r="K20" s="130">
        <v>0</v>
      </c>
      <c r="L20" s="130">
        <v>0</v>
      </c>
      <c r="M20" s="130">
        <v>0</v>
      </c>
      <c r="N20" s="65">
        <f t="shared" si="1"/>
        <v>0</v>
      </c>
      <c r="O20" s="65">
        <f t="shared" si="2"/>
        <v>0</v>
      </c>
      <c r="P20" s="83">
        <v>0</v>
      </c>
      <c r="Q20" s="130">
        <v>0</v>
      </c>
      <c r="R20" s="130">
        <v>0</v>
      </c>
      <c r="S20" s="130">
        <v>0</v>
      </c>
      <c r="T20">
        <f t="shared" si="3"/>
        <v>0</v>
      </c>
      <c r="U20" s="130">
        <v>0</v>
      </c>
      <c r="V20" s="130">
        <v>0</v>
      </c>
      <c r="W20" s="130">
        <v>0</v>
      </c>
      <c r="X20" s="130">
        <v>0</v>
      </c>
      <c r="Y20">
        <f t="shared" si="4"/>
        <v>0</v>
      </c>
      <c r="Z20">
        <f t="shared" si="5"/>
        <v>0</v>
      </c>
      <c r="AA20" s="130">
        <v>6</v>
      </c>
      <c r="AB20" s="130">
        <v>0</v>
      </c>
      <c r="AC20" s="130">
        <v>1</v>
      </c>
      <c r="AD20" s="130">
        <v>0</v>
      </c>
      <c r="AE20" s="130">
        <v>0</v>
      </c>
      <c r="AF20" s="130">
        <v>0</v>
      </c>
      <c r="AG20" s="130">
        <v>3</v>
      </c>
      <c r="AH20" s="130">
        <v>1</v>
      </c>
    </row>
    <row r="21" spans="1:34">
      <c r="A21" s="130">
        <v>4525</v>
      </c>
      <c r="B21" t="str">
        <f t="shared" si="7"/>
        <v>BLUE</v>
      </c>
      <c r="C21" s="6">
        <v>3</v>
      </c>
      <c r="D21" s="130">
        <v>1</v>
      </c>
      <c r="E21" s="130">
        <v>0</v>
      </c>
      <c r="F21" s="130">
        <v>0</v>
      </c>
      <c r="G21" s="130">
        <v>0</v>
      </c>
      <c r="H21" s="130">
        <v>0</v>
      </c>
      <c r="I21">
        <f t="shared" si="0"/>
        <v>0</v>
      </c>
      <c r="J21" s="130">
        <v>0</v>
      </c>
      <c r="K21" s="130">
        <v>0</v>
      </c>
      <c r="L21" s="130">
        <v>0</v>
      </c>
      <c r="M21" s="130">
        <v>0</v>
      </c>
      <c r="N21" s="65">
        <f t="shared" si="1"/>
        <v>0</v>
      </c>
      <c r="O21" s="65">
        <f t="shared" si="2"/>
        <v>0</v>
      </c>
      <c r="P21" s="83">
        <v>0</v>
      </c>
      <c r="Q21" s="130">
        <v>1</v>
      </c>
      <c r="R21" s="130">
        <v>0</v>
      </c>
      <c r="S21" s="130">
        <v>0</v>
      </c>
      <c r="T21">
        <f t="shared" si="3"/>
        <v>1</v>
      </c>
      <c r="U21" s="130">
        <v>0</v>
      </c>
      <c r="V21" s="130">
        <v>0</v>
      </c>
      <c r="W21" s="130">
        <v>0</v>
      </c>
      <c r="X21" s="130">
        <v>0</v>
      </c>
      <c r="Y21">
        <f t="shared" si="4"/>
        <v>0</v>
      </c>
      <c r="Z21">
        <f t="shared" si="5"/>
        <v>1</v>
      </c>
      <c r="AA21" s="130">
        <v>55</v>
      </c>
      <c r="AB21" s="130">
        <v>0</v>
      </c>
      <c r="AC21" s="130">
        <v>1</v>
      </c>
      <c r="AD21" s="130">
        <v>0</v>
      </c>
      <c r="AE21" s="130">
        <v>0</v>
      </c>
      <c r="AF21" s="130">
        <v>0</v>
      </c>
      <c r="AG21" s="130">
        <v>0</v>
      </c>
      <c r="AH21" s="130">
        <v>0</v>
      </c>
    </row>
    <row r="22" spans="1:34">
      <c r="A22" s="130">
        <v>4946</v>
      </c>
      <c r="B22" t="str">
        <f t="shared" si="7"/>
        <v>BLUE</v>
      </c>
      <c r="C22" s="6">
        <v>4</v>
      </c>
      <c r="D22" s="130">
        <v>1</v>
      </c>
      <c r="E22" s="130">
        <v>0</v>
      </c>
      <c r="F22" s="130">
        <v>0</v>
      </c>
      <c r="G22" s="130">
        <v>0</v>
      </c>
      <c r="H22" s="130">
        <v>0</v>
      </c>
      <c r="I22">
        <f t="shared" si="0"/>
        <v>0</v>
      </c>
      <c r="J22" s="130">
        <v>0</v>
      </c>
      <c r="K22" s="130">
        <v>0</v>
      </c>
      <c r="L22" s="130">
        <v>0</v>
      </c>
      <c r="M22" s="130">
        <v>0</v>
      </c>
      <c r="N22" s="65">
        <f t="shared" si="1"/>
        <v>0</v>
      </c>
      <c r="O22" s="65">
        <f t="shared" si="2"/>
        <v>0</v>
      </c>
      <c r="P22" s="83">
        <v>0</v>
      </c>
      <c r="Q22" s="130">
        <v>0</v>
      </c>
      <c r="R22" s="130">
        <v>0</v>
      </c>
      <c r="S22" s="130">
        <v>0</v>
      </c>
      <c r="T22">
        <f t="shared" si="3"/>
        <v>0</v>
      </c>
      <c r="U22" s="130">
        <v>0</v>
      </c>
      <c r="V22" s="130">
        <v>0</v>
      </c>
      <c r="W22" s="130">
        <v>0</v>
      </c>
      <c r="X22" s="130">
        <v>0</v>
      </c>
      <c r="Y22">
        <f t="shared" si="4"/>
        <v>0</v>
      </c>
      <c r="Z22">
        <f t="shared" si="5"/>
        <v>0</v>
      </c>
      <c r="AA22" s="130">
        <v>0</v>
      </c>
      <c r="AB22" s="130">
        <v>0</v>
      </c>
      <c r="AC22" s="130">
        <v>0</v>
      </c>
      <c r="AD22" s="130">
        <v>0</v>
      </c>
      <c r="AE22" s="130">
        <v>1</v>
      </c>
      <c r="AF22" s="130">
        <v>0</v>
      </c>
      <c r="AG22" s="130">
        <v>0</v>
      </c>
      <c r="AH22" s="130">
        <v>0</v>
      </c>
    </row>
    <row r="23" spans="1:34">
      <c r="A23" s="130">
        <v>6975</v>
      </c>
      <c r="B23" t="str">
        <f t="shared" si="7"/>
        <v>BLUE</v>
      </c>
      <c r="C23" s="6">
        <v>5</v>
      </c>
      <c r="D23" s="130">
        <v>0</v>
      </c>
      <c r="E23" s="130">
        <v>0</v>
      </c>
      <c r="F23" s="130">
        <v>0</v>
      </c>
      <c r="G23" s="130">
        <v>0</v>
      </c>
      <c r="H23" s="130">
        <v>0</v>
      </c>
      <c r="I23">
        <f t="shared" si="0"/>
        <v>0</v>
      </c>
      <c r="J23" s="130">
        <v>0</v>
      </c>
      <c r="K23" s="130">
        <v>0</v>
      </c>
      <c r="L23" s="130">
        <v>0</v>
      </c>
      <c r="M23" s="130">
        <v>0</v>
      </c>
      <c r="N23" s="65">
        <f t="shared" si="1"/>
        <v>0</v>
      </c>
      <c r="O23" s="65">
        <f t="shared" si="2"/>
        <v>0</v>
      </c>
      <c r="P23" s="83">
        <v>0</v>
      </c>
      <c r="Q23" s="130">
        <v>0</v>
      </c>
      <c r="R23" s="130">
        <v>0</v>
      </c>
      <c r="S23" s="130">
        <v>0</v>
      </c>
      <c r="T23">
        <f t="shared" si="3"/>
        <v>0</v>
      </c>
      <c r="U23" s="130">
        <v>0</v>
      </c>
      <c r="V23" s="130">
        <v>0</v>
      </c>
      <c r="W23" s="130">
        <v>0</v>
      </c>
      <c r="X23" s="130">
        <v>0</v>
      </c>
      <c r="Y23">
        <f t="shared" si="4"/>
        <v>0</v>
      </c>
      <c r="Z23">
        <f t="shared" si="5"/>
        <v>0</v>
      </c>
      <c r="AA23" s="130">
        <v>95</v>
      </c>
      <c r="AB23" s="130">
        <v>0</v>
      </c>
      <c r="AC23" s="130">
        <v>0</v>
      </c>
      <c r="AD23" s="130">
        <v>0</v>
      </c>
      <c r="AE23" s="130">
        <v>0</v>
      </c>
      <c r="AF23" s="130">
        <v>0</v>
      </c>
      <c r="AG23" s="130">
        <v>3</v>
      </c>
      <c r="AH23" s="130">
        <v>0</v>
      </c>
    </row>
    <row r="24" spans="1:34">
      <c r="A24" s="130">
        <v>4936</v>
      </c>
      <c r="B24" t="str">
        <f t="shared" si="7"/>
        <v>BLUE</v>
      </c>
      <c r="C24" s="6">
        <v>6</v>
      </c>
      <c r="D24" s="130">
        <v>1</v>
      </c>
      <c r="E24" s="130">
        <v>0</v>
      </c>
      <c r="F24" s="130">
        <v>0</v>
      </c>
      <c r="G24" s="130">
        <v>0</v>
      </c>
      <c r="H24" s="130">
        <v>0</v>
      </c>
      <c r="I24">
        <f t="shared" si="0"/>
        <v>0</v>
      </c>
      <c r="J24" s="130">
        <v>0</v>
      </c>
      <c r="K24" s="130">
        <v>0</v>
      </c>
      <c r="L24" s="130">
        <v>0</v>
      </c>
      <c r="M24" s="130">
        <v>0</v>
      </c>
      <c r="N24" s="65">
        <f t="shared" si="1"/>
        <v>0</v>
      </c>
      <c r="O24" s="65">
        <f t="shared" si="2"/>
        <v>0</v>
      </c>
      <c r="P24" s="83">
        <v>4</v>
      </c>
      <c r="Q24" s="130">
        <v>1</v>
      </c>
      <c r="R24" s="130">
        <v>0</v>
      </c>
      <c r="S24" s="130">
        <v>0</v>
      </c>
      <c r="T24">
        <f t="shared" si="3"/>
        <v>5</v>
      </c>
      <c r="U24" s="130">
        <v>0</v>
      </c>
      <c r="V24" s="130">
        <v>0</v>
      </c>
      <c r="W24" s="130">
        <v>0</v>
      </c>
      <c r="X24" s="130">
        <v>0</v>
      </c>
      <c r="Y24">
        <f t="shared" si="4"/>
        <v>0</v>
      </c>
      <c r="Z24">
        <f t="shared" si="5"/>
        <v>5</v>
      </c>
      <c r="AA24" s="130">
        <v>0</v>
      </c>
      <c r="AB24" s="130">
        <v>0</v>
      </c>
      <c r="AC24" s="130">
        <v>1</v>
      </c>
      <c r="AD24" s="130">
        <v>0</v>
      </c>
      <c r="AE24" s="130">
        <v>0</v>
      </c>
      <c r="AF24" s="130">
        <v>0</v>
      </c>
      <c r="AG24" s="130">
        <v>0</v>
      </c>
      <c r="AH24" s="130">
        <v>1</v>
      </c>
    </row>
    <row r="25" spans="1:34">
      <c r="A25" s="130">
        <v>2708</v>
      </c>
      <c r="B25" t="str">
        <f t="shared" si="7"/>
        <v>BLUE</v>
      </c>
      <c r="C25" s="6">
        <v>7</v>
      </c>
      <c r="D25" s="130">
        <v>0</v>
      </c>
      <c r="E25" s="130">
        <v>0</v>
      </c>
      <c r="F25" s="130">
        <v>0</v>
      </c>
      <c r="G25" s="130">
        <v>0</v>
      </c>
      <c r="H25" s="130">
        <v>0</v>
      </c>
      <c r="I25">
        <f t="shared" si="0"/>
        <v>0</v>
      </c>
      <c r="J25" s="130">
        <v>0</v>
      </c>
      <c r="K25" s="130">
        <v>0</v>
      </c>
      <c r="L25" s="130">
        <v>0</v>
      </c>
      <c r="M25" s="130">
        <v>0</v>
      </c>
      <c r="N25" s="65">
        <f t="shared" si="1"/>
        <v>0</v>
      </c>
      <c r="O25" s="65">
        <f t="shared" si="2"/>
        <v>0</v>
      </c>
      <c r="P25" s="83">
        <v>0</v>
      </c>
      <c r="Q25" s="130">
        <v>0</v>
      </c>
      <c r="R25" s="130">
        <v>0</v>
      </c>
      <c r="S25" s="130">
        <v>0</v>
      </c>
      <c r="T25">
        <f t="shared" si="3"/>
        <v>0</v>
      </c>
      <c r="U25" s="130">
        <v>0</v>
      </c>
      <c r="V25" s="130">
        <v>0</v>
      </c>
      <c r="W25" s="130">
        <v>0</v>
      </c>
      <c r="X25" s="130">
        <v>0</v>
      </c>
      <c r="Y25">
        <f t="shared" si="4"/>
        <v>0</v>
      </c>
      <c r="Z25">
        <f t="shared" si="5"/>
        <v>0</v>
      </c>
      <c r="AA25" s="130">
        <v>0</v>
      </c>
      <c r="AB25" s="130">
        <v>0</v>
      </c>
      <c r="AC25" s="130">
        <v>0</v>
      </c>
      <c r="AD25" s="130">
        <v>0</v>
      </c>
      <c r="AE25" s="130">
        <v>0</v>
      </c>
      <c r="AF25" s="130">
        <v>0</v>
      </c>
      <c r="AG25" s="130">
        <v>0</v>
      </c>
      <c r="AH25" s="130">
        <v>0</v>
      </c>
    </row>
    <row r="26" spans="1:34">
      <c r="A26" s="130">
        <v>5426</v>
      </c>
      <c r="B26" t="str">
        <f t="shared" si="7"/>
        <v>BLUE</v>
      </c>
      <c r="C26" s="6">
        <v>8</v>
      </c>
      <c r="D26" s="130">
        <v>1</v>
      </c>
      <c r="E26" s="130">
        <v>0</v>
      </c>
      <c r="F26" s="130">
        <v>0</v>
      </c>
      <c r="G26" s="130">
        <v>0</v>
      </c>
      <c r="H26" s="130">
        <v>0</v>
      </c>
      <c r="I26">
        <f t="shared" si="0"/>
        <v>0</v>
      </c>
      <c r="J26" s="130">
        <v>0</v>
      </c>
      <c r="K26" s="130">
        <v>0</v>
      </c>
      <c r="L26" s="130">
        <v>0</v>
      </c>
      <c r="M26" s="130">
        <v>0</v>
      </c>
      <c r="N26" s="65">
        <f t="shared" si="1"/>
        <v>0</v>
      </c>
      <c r="O26" s="65">
        <f t="shared" si="2"/>
        <v>0</v>
      </c>
      <c r="P26" s="83">
        <v>0</v>
      </c>
      <c r="Q26" s="130">
        <v>0</v>
      </c>
      <c r="R26" s="130">
        <v>0</v>
      </c>
      <c r="S26" s="130">
        <v>0</v>
      </c>
      <c r="T26">
        <f t="shared" si="3"/>
        <v>0</v>
      </c>
      <c r="U26" s="130">
        <v>0</v>
      </c>
      <c r="V26" s="130">
        <v>0</v>
      </c>
      <c r="W26" s="130">
        <v>0</v>
      </c>
      <c r="X26" s="130">
        <v>0</v>
      </c>
      <c r="Y26">
        <f t="shared" si="4"/>
        <v>0</v>
      </c>
      <c r="Z26">
        <f t="shared" si="5"/>
        <v>0</v>
      </c>
      <c r="AA26" s="130">
        <v>95</v>
      </c>
      <c r="AB26" s="130">
        <v>0</v>
      </c>
      <c r="AC26" s="130">
        <v>0</v>
      </c>
      <c r="AD26" s="130">
        <v>0</v>
      </c>
      <c r="AE26" s="130">
        <v>0</v>
      </c>
      <c r="AF26" s="130">
        <v>0</v>
      </c>
      <c r="AG26" s="130">
        <v>0</v>
      </c>
      <c r="AH26" s="130">
        <v>0</v>
      </c>
    </row>
    <row r="27" spans="1:34">
      <c r="A27" s="130">
        <v>5036</v>
      </c>
      <c r="B27" t="str">
        <f t="shared" si="7"/>
        <v>BLUE</v>
      </c>
      <c r="C27" s="6">
        <v>2</v>
      </c>
      <c r="D27" s="130">
        <v>1</v>
      </c>
      <c r="E27" s="130">
        <v>0</v>
      </c>
      <c r="F27" s="130">
        <v>0</v>
      </c>
      <c r="G27" s="130">
        <v>0</v>
      </c>
      <c r="H27" s="130">
        <v>0</v>
      </c>
      <c r="I27">
        <f t="shared" si="0"/>
        <v>0</v>
      </c>
      <c r="J27" s="130">
        <v>0</v>
      </c>
      <c r="K27" s="130">
        <v>0</v>
      </c>
      <c r="L27" s="130">
        <v>0</v>
      </c>
      <c r="M27" s="130">
        <v>0</v>
      </c>
      <c r="N27" s="65">
        <f t="shared" si="1"/>
        <v>0</v>
      </c>
      <c r="O27" s="65">
        <f t="shared" si="2"/>
        <v>0</v>
      </c>
      <c r="P27" s="83">
        <v>0</v>
      </c>
      <c r="Q27" s="130">
        <v>0</v>
      </c>
      <c r="R27" s="130">
        <v>0</v>
      </c>
      <c r="S27" s="130">
        <v>0</v>
      </c>
      <c r="T27">
        <f t="shared" si="3"/>
        <v>0</v>
      </c>
      <c r="U27" s="130">
        <v>4</v>
      </c>
      <c r="V27" s="130">
        <v>0</v>
      </c>
      <c r="W27" s="130">
        <v>0</v>
      </c>
      <c r="X27" s="130">
        <v>0</v>
      </c>
      <c r="Y27">
        <f t="shared" si="4"/>
        <v>4</v>
      </c>
      <c r="Z27">
        <f t="shared" si="5"/>
        <v>4</v>
      </c>
      <c r="AA27" s="130">
        <v>0</v>
      </c>
      <c r="AB27" s="130">
        <v>0</v>
      </c>
      <c r="AC27" s="130">
        <v>1</v>
      </c>
      <c r="AD27" s="130">
        <v>0</v>
      </c>
      <c r="AE27" s="130">
        <v>0</v>
      </c>
      <c r="AF27" s="130">
        <v>0</v>
      </c>
      <c r="AG27" s="130">
        <v>0</v>
      </c>
      <c r="AH27" s="130">
        <v>0</v>
      </c>
    </row>
    <row r="28" spans="1:34">
      <c r="A28" s="130">
        <v>4783</v>
      </c>
      <c r="B28" t="str">
        <f t="shared" si="7"/>
        <v>BLUE</v>
      </c>
      <c r="C28" s="6">
        <v>2</v>
      </c>
      <c r="D28" s="130">
        <v>2</v>
      </c>
      <c r="E28" s="130">
        <v>0</v>
      </c>
      <c r="F28" s="130">
        <v>0</v>
      </c>
      <c r="G28" s="130">
        <v>0</v>
      </c>
      <c r="H28" s="130">
        <v>0</v>
      </c>
      <c r="I28">
        <f t="shared" si="0"/>
        <v>0</v>
      </c>
      <c r="J28" s="130">
        <v>0</v>
      </c>
      <c r="K28" s="130">
        <v>0</v>
      </c>
      <c r="L28" s="130">
        <v>0</v>
      </c>
      <c r="M28" s="130">
        <v>0</v>
      </c>
      <c r="N28" s="65">
        <f t="shared" si="1"/>
        <v>0</v>
      </c>
      <c r="O28" s="65">
        <f t="shared" si="2"/>
        <v>0</v>
      </c>
      <c r="P28" s="83">
        <v>0</v>
      </c>
      <c r="Q28" s="130">
        <v>0</v>
      </c>
      <c r="R28" s="130">
        <v>0</v>
      </c>
      <c r="S28" s="130">
        <v>0</v>
      </c>
      <c r="T28">
        <f t="shared" si="3"/>
        <v>0</v>
      </c>
      <c r="U28" s="130">
        <v>0</v>
      </c>
      <c r="V28" s="130">
        <v>0</v>
      </c>
      <c r="W28" s="130">
        <v>0</v>
      </c>
      <c r="X28" s="130">
        <v>0</v>
      </c>
      <c r="Y28">
        <f t="shared" si="4"/>
        <v>0</v>
      </c>
      <c r="Z28">
        <f t="shared" si="5"/>
        <v>0</v>
      </c>
      <c r="AA28" s="130">
        <v>70</v>
      </c>
      <c r="AB28" s="130">
        <v>0</v>
      </c>
      <c r="AC28" s="130">
        <v>1</v>
      </c>
      <c r="AD28" s="130">
        <v>0</v>
      </c>
      <c r="AE28" s="130">
        <v>1</v>
      </c>
      <c r="AF28" s="130">
        <v>0</v>
      </c>
      <c r="AG28" s="130">
        <v>0</v>
      </c>
      <c r="AH28" s="130">
        <v>0</v>
      </c>
    </row>
    <row r="29" spans="1:34">
      <c r="A29" s="130">
        <v>2386</v>
      </c>
      <c r="B29" t="str">
        <f t="shared" si="7"/>
        <v>BLUE</v>
      </c>
      <c r="C29" s="6">
        <v>3</v>
      </c>
      <c r="D29" s="130">
        <v>2</v>
      </c>
      <c r="E29" s="130">
        <v>0</v>
      </c>
      <c r="F29" s="130">
        <v>0</v>
      </c>
      <c r="G29" s="130">
        <v>0</v>
      </c>
      <c r="H29" s="130">
        <v>0</v>
      </c>
      <c r="I29">
        <f t="shared" si="0"/>
        <v>0</v>
      </c>
      <c r="J29" s="130">
        <v>0</v>
      </c>
      <c r="K29" s="130">
        <v>0</v>
      </c>
      <c r="L29" s="130">
        <v>0</v>
      </c>
      <c r="M29" s="130">
        <v>0</v>
      </c>
      <c r="N29" s="65">
        <f t="shared" si="1"/>
        <v>0</v>
      </c>
      <c r="O29" s="65">
        <f t="shared" si="2"/>
        <v>0</v>
      </c>
      <c r="P29" s="83">
        <v>0</v>
      </c>
      <c r="Q29" s="130">
        <v>0</v>
      </c>
      <c r="R29" s="130">
        <v>0</v>
      </c>
      <c r="S29" s="130">
        <v>0</v>
      </c>
      <c r="T29">
        <f t="shared" si="3"/>
        <v>0</v>
      </c>
      <c r="U29" s="130">
        <v>0</v>
      </c>
      <c r="V29" s="130">
        <v>0</v>
      </c>
      <c r="W29" s="130">
        <v>0</v>
      </c>
      <c r="X29" s="130">
        <v>0</v>
      </c>
      <c r="Y29">
        <f t="shared" si="4"/>
        <v>0</v>
      </c>
      <c r="Z29">
        <f t="shared" si="5"/>
        <v>0</v>
      </c>
      <c r="AA29" s="130">
        <v>0</v>
      </c>
      <c r="AB29" s="130">
        <v>0</v>
      </c>
      <c r="AC29" s="130">
        <v>3</v>
      </c>
      <c r="AD29" s="130">
        <v>0</v>
      </c>
      <c r="AE29" s="130">
        <v>0</v>
      </c>
      <c r="AF29" s="130">
        <v>0</v>
      </c>
      <c r="AG29" s="130">
        <v>0</v>
      </c>
      <c r="AH29" s="130">
        <v>2</v>
      </c>
    </row>
    <row r="30" spans="1:34">
      <c r="A30" s="130">
        <v>7614</v>
      </c>
      <c r="B30" t="str">
        <f t="shared" si="7"/>
        <v>BLUE</v>
      </c>
      <c r="C30" s="6">
        <v>4</v>
      </c>
      <c r="D30" s="130">
        <v>1</v>
      </c>
      <c r="E30" s="130">
        <v>0</v>
      </c>
      <c r="F30" s="130">
        <v>0</v>
      </c>
      <c r="G30" s="130">
        <v>0</v>
      </c>
      <c r="H30" s="130">
        <v>0</v>
      </c>
      <c r="I30">
        <f t="shared" si="0"/>
        <v>0</v>
      </c>
      <c r="J30" s="130">
        <v>0</v>
      </c>
      <c r="K30" s="130">
        <v>0</v>
      </c>
      <c r="L30" s="130">
        <v>0</v>
      </c>
      <c r="M30" s="130">
        <v>0</v>
      </c>
      <c r="N30" s="65">
        <f t="shared" si="1"/>
        <v>0</v>
      </c>
      <c r="O30" s="65">
        <f t="shared" si="2"/>
        <v>0</v>
      </c>
      <c r="P30" s="83">
        <v>0</v>
      </c>
      <c r="Q30" s="130">
        <v>0</v>
      </c>
      <c r="R30" s="130">
        <v>0</v>
      </c>
      <c r="S30" s="130">
        <v>0</v>
      </c>
      <c r="T30">
        <f t="shared" si="3"/>
        <v>0</v>
      </c>
      <c r="U30" s="130">
        <v>1</v>
      </c>
      <c r="V30" s="130">
        <v>0</v>
      </c>
      <c r="W30" s="130">
        <v>0</v>
      </c>
      <c r="X30" s="130">
        <v>0</v>
      </c>
      <c r="Y30">
        <f t="shared" si="4"/>
        <v>1</v>
      </c>
      <c r="Z30">
        <f t="shared" si="5"/>
        <v>1</v>
      </c>
      <c r="AA30" s="130">
        <v>0</v>
      </c>
      <c r="AB30" s="130">
        <v>0</v>
      </c>
      <c r="AC30" s="130">
        <v>0</v>
      </c>
      <c r="AD30" s="130">
        <v>0</v>
      </c>
      <c r="AE30" s="130">
        <v>0</v>
      </c>
      <c r="AF30" s="130">
        <v>0</v>
      </c>
      <c r="AG30" s="130">
        <v>0</v>
      </c>
      <c r="AH30" s="130">
        <v>0</v>
      </c>
    </row>
    <row r="31" spans="1:34">
      <c r="A31" s="130">
        <v>7712</v>
      </c>
      <c r="B31" t="str">
        <f t="shared" si="7"/>
        <v>BLUE</v>
      </c>
      <c r="C31" s="6">
        <v>5</v>
      </c>
      <c r="D31" s="130">
        <v>0</v>
      </c>
      <c r="E31" s="130">
        <v>0</v>
      </c>
      <c r="F31" s="130">
        <v>0</v>
      </c>
      <c r="G31" s="130">
        <v>0</v>
      </c>
      <c r="H31" s="130">
        <v>0</v>
      </c>
      <c r="I31">
        <f t="shared" si="0"/>
        <v>0</v>
      </c>
      <c r="J31" s="130">
        <v>0</v>
      </c>
      <c r="K31" s="130">
        <v>0</v>
      </c>
      <c r="L31" s="130">
        <v>0</v>
      </c>
      <c r="M31" s="130">
        <v>0</v>
      </c>
      <c r="N31" s="65">
        <f t="shared" si="1"/>
        <v>0</v>
      </c>
      <c r="O31" s="65">
        <f t="shared" si="2"/>
        <v>0</v>
      </c>
      <c r="P31" s="83">
        <v>0</v>
      </c>
      <c r="Q31" s="130">
        <v>0</v>
      </c>
      <c r="R31" s="130">
        <v>0</v>
      </c>
      <c r="S31" s="130">
        <v>0</v>
      </c>
      <c r="T31">
        <f t="shared" si="3"/>
        <v>0</v>
      </c>
      <c r="U31" s="130">
        <v>0</v>
      </c>
      <c r="V31" s="130">
        <v>0</v>
      </c>
      <c r="W31" s="130">
        <v>0</v>
      </c>
      <c r="X31" s="130">
        <v>0</v>
      </c>
      <c r="Y31">
        <f t="shared" si="4"/>
        <v>0</v>
      </c>
      <c r="Z31">
        <f t="shared" si="5"/>
        <v>0</v>
      </c>
      <c r="AA31" s="130">
        <v>0</v>
      </c>
      <c r="AB31" s="130">
        <v>0</v>
      </c>
      <c r="AC31" s="130">
        <v>0</v>
      </c>
      <c r="AD31" s="130">
        <v>0</v>
      </c>
      <c r="AE31" s="130">
        <v>1</v>
      </c>
      <c r="AF31" s="130">
        <v>0</v>
      </c>
      <c r="AG31" s="130">
        <v>0</v>
      </c>
      <c r="AH31" s="130">
        <v>0</v>
      </c>
    </row>
    <row r="32" spans="1:34">
      <c r="A32" s="130">
        <v>4152</v>
      </c>
      <c r="B32" t="s">
        <v>21</v>
      </c>
      <c r="C32" s="6">
        <v>6</v>
      </c>
      <c r="D32" s="130">
        <v>2</v>
      </c>
      <c r="E32" s="130">
        <v>0</v>
      </c>
      <c r="F32" s="130">
        <v>0</v>
      </c>
      <c r="G32" s="130">
        <v>0</v>
      </c>
      <c r="H32" s="130">
        <v>0</v>
      </c>
      <c r="I32">
        <f t="shared" si="0"/>
        <v>0</v>
      </c>
      <c r="J32" s="130">
        <v>0</v>
      </c>
      <c r="K32" s="130">
        <v>0</v>
      </c>
      <c r="L32" s="130">
        <v>0</v>
      </c>
      <c r="M32" s="130">
        <v>0</v>
      </c>
      <c r="N32" s="65">
        <f t="shared" si="1"/>
        <v>0</v>
      </c>
      <c r="O32" s="65">
        <f t="shared" si="2"/>
        <v>0</v>
      </c>
      <c r="P32" s="83">
        <v>2</v>
      </c>
      <c r="Q32" s="130">
        <v>2</v>
      </c>
      <c r="R32" s="130">
        <v>1</v>
      </c>
      <c r="S32" s="130">
        <v>1</v>
      </c>
      <c r="T32">
        <f t="shared" si="3"/>
        <v>6</v>
      </c>
      <c r="U32" s="130">
        <v>0</v>
      </c>
      <c r="V32" s="130">
        <v>0</v>
      </c>
      <c r="W32" s="130">
        <v>0</v>
      </c>
      <c r="X32" s="130">
        <v>0</v>
      </c>
      <c r="Y32">
        <f t="shared" si="4"/>
        <v>0</v>
      </c>
      <c r="Z32">
        <f t="shared" si="5"/>
        <v>6</v>
      </c>
      <c r="AA32" s="130">
        <v>0</v>
      </c>
      <c r="AB32" s="130">
        <v>0</v>
      </c>
      <c r="AC32" s="130">
        <v>1</v>
      </c>
      <c r="AD32" s="130">
        <v>0</v>
      </c>
      <c r="AE32" s="130">
        <v>0</v>
      </c>
      <c r="AF32" s="130">
        <v>0</v>
      </c>
      <c r="AG32" s="130">
        <v>0</v>
      </c>
      <c r="AH32" s="130">
        <v>0</v>
      </c>
    </row>
    <row r="33" spans="1:34">
      <c r="A33" s="130">
        <v>5885</v>
      </c>
      <c r="B33" t="str">
        <f t="shared" si="7"/>
        <v>BLUE</v>
      </c>
      <c r="C33" s="6">
        <v>7</v>
      </c>
      <c r="D33" s="130">
        <v>2</v>
      </c>
      <c r="E33" s="130">
        <v>1</v>
      </c>
      <c r="F33" s="130">
        <v>0</v>
      </c>
      <c r="G33" s="130">
        <v>0</v>
      </c>
      <c r="H33" s="130">
        <v>0</v>
      </c>
      <c r="I33">
        <f t="shared" si="0"/>
        <v>1</v>
      </c>
      <c r="J33" s="130">
        <v>0</v>
      </c>
      <c r="K33" s="130">
        <v>0</v>
      </c>
      <c r="L33" s="130">
        <v>0</v>
      </c>
      <c r="M33" s="130">
        <v>0</v>
      </c>
      <c r="N33" s="65">
        <f t="shared" si="1"/>
        <v>0</v>
      </c>
      <c r="O33" s="65">
        <f t="shared" si="2"/>
        <v>1</v>
      </c>
      <c r="P33" s="83">
        <v>3</v>
      </c>
      <c r="Q33" s="130">
        <v>2</v>
      </c>
      <c r="R33" s="130">
        <v>0</v>
      </c>
      <c r="S33" s="130">
        <v>0</v>
      </c>
      <c r="T33">
        <f t="shared" si="3"/>
        <v>5</v>
      </c>
      <c r="U33" s="130">
        <v>0</v>
      </c>
      <c r="V33" s="130">
        <v>0</v>
      </c>
      <c r="W33" s="130">
        <v>0</v>
      </c>
      <c r="X33" s="130">
        <v>0</v>
      </c>
      <c r="Y33">
        <f t="shared" si="4"/>
        <v>0</v>
      </c>
      <c r="Z33">
        <f t="shared" si="5"/>
        <v>5</v>
      </c>
      <c r="AA33" s="130">
        <v>0</v>
      </c>
      <c r="AB33" s="130">
        <v>0</v>
      </c>
      <c r="AC33" s="130">
        <v>3</v>
      </c>
      <c r="AD33" s="130">
        <v>0</v>
      </c>
      <c r="AE33" s="130">
        <v>0</v>
      </c>
      <c r="AF33" s="130">
        <v>0</v>
      </c>
      <c r="AG33" s="130">
        <v>0</v>
      </c>
      <c r="AH33" s="130">
        <v>0</v>
      </c>
    </row>
    <row r="34" spans="1:34">
      <c r="A34" s="130">
        <v>188</v>
      </c>
      <c r="B34" t="str">
        <f t="shared" si="7"/>
        <v>BLUE</v>
      </c>
      <c r="C34" s="6">
        <v>8</v>
      </c>
      <c r="D34" s="130">
        <v>2</v>
      </c>
      <c r="E34" s="130">
        <v>0</v>
      </c>
      <c r="F34" s="130">
        <v>0</v>
      </c>
      <c r="G34" s="130">
        <v>0</v>
      </c>
      <c r="H34" s="130">
        <v>0</v>
      </c>
      <c r="I34">
        <f t="shared" si="0"/>
        <v>0</v>
      </c>
      <c r="J34" s="130">
        <v>0</v>
      </c>
      <c r="K34" s="130">
        <v>0</v>
      </c>
      <c r="L34" s="130">
        <v>0</v>
      </c>
      <c r="M34" s="130">
        <v>0</v>
      </c>
      <c r="N34" s="65">
        <f t="shared" si="1"/>
        <v>0</v>
      </c>
      <c r="O34" s="65">
        <f t="shared" si="2"/>
        <v>0</v>
      </c>
      <c r="P34" s="83">
        <v>0</v>
      </c>
      <c r="Q34" s="130">
        <v>0</v>
      </c>
      <c r="R34" s="130">
        <v>0</v>
      </c>
      <c r="S34" s="130">
        <v>0</v>
      </c>
      <c r="T34">
        <f t="shared" si="3"/>
        <v>0</v>
      </c>
      <c r="U34" s="130">
        <v>0</v>
      </c>
      <c r="V34" s="130">
        <v>0</v>
      </c>
      <c r="W34" s="130">
        <v>0</v>
      </c>
      <c r="X34" s="130">
        <v>0</v>
      </c>
      <c r="Y34">
        <f t="shared" si="4"/>
        <v>0</v>
      </c>
      <c r="Z34">
        <f t="shared" si="5"/>
        <v>0</v>
      </c>
      <c r="AA34" s="130">
        <v>0</v>
      </c>
      <c r="AB34" s="130">
        <v>0</v>
      </c>
      <c r="AC34" s="130">
        <v>0</v>
      </c>
      <c r="AD34" s="130">
        <v>0</v>
      </c>
      <c r="AE34" s="130">
        <v>0</v>
      </c>
      <c r="AF34" s="130">
        <v>0</v>
      </c>
      <c r="AG34" s="130">
        <v>0</v>
      </c>
      <c r="AH34" s="130">
        <v>0</v>
      </c>
    </row>
    <row r="35" spans="1:34">
      <c r="A35" s="130">
        <v>6110</v>
      </c>
      <c r="B35" t="s">
        <v>20</v>
      </c>
      <c r="C35" s="6">
        <v>1</v>
      </c>
      <c r="D35" s="130">
        <v>1</v>
      </c>
      <c r="E35" s="130">
        <v>0</v>
      </c>
      <c r="F35" s="130">
        <v>0</v>
      </c>
      <c r="G35" s="130">
        <v>0</v>
      </c>
      <c r="H35" s="130">
        <v>0</v>
      </c>
      <c r="I35">
        <f t="shared" si="0"/>
        <v>0</v>
      </c>
      <c r="J35" s="130">
        <v>0</v>
      </c>
      <c r="K35" s="130">
        <v>0</v>
      </c>
      <c r="L35" s="130">
        <v>0</v>
      </c>
      <c r="M35" s="130">
        <v>0</v>
      </c>
      <c r="N35" s="65">
        <f t="shared" si="1"/>
        <v>0</v>
      </c>
      <c r="O35" s="65">
        <f t="shared" si="2"/>
        <v>0</v>
      </c>
      <c r="P35" s="83">
        <v>2</v>
      </c>
      <c r="Q35" s="130">
        <v>0</v>
      </c>
      <c r="R35" s="130">
        <v>0</v>
      </c>
      <c r="S35" s="130">
        <v>0</v>
      </c>
      <c r="T35">
        <f t="shared" si="3"/>
        <v>2</v>
      </c>
      <c r="U35" s="130">
        <v>2</v>
      </c>
      <c r="V35" s="130">
        <v>0</v>
      </c>
      <c r="W35" s="130">
        <v>0</v>
      </c>
      <c r="X35" s="130">
        <v>0</v>
      </c>
      <c r="Y35">
        <f t="shared" si="4"/>
        <v>2</v>
      </c>
      <c r="Z35">
        <f t="shared" si="5"/>
        <v>4</v>
      </c>
      <c r="AA35" s="130">
        <v>0</v>
      </c>
      <c r="AB35" s="130">
        <v>0</v>
      </c>
      <c r="AC35" s="130">
        <v>1</v>
      </c>
      <c r="AD35" s="130">
        <v>0</v>
      </c>
      <c r="AE35" s="130">
        <v>0</v>
      </c>
      <c r="AF35" s="130">
        <v>0</v>
      </c>
      <c r="AG35" s="130">
        <v>0</v>
      </c>
      <c r="AH35" s="130">
        <v>2</v>
      </c>
    </row>
    <row r="36" spans="1:34">
      <c r="A36" s="130">
        <v>6514</v>
      </c>
      <c r="B36" t="str">
        <f t="shared" si="7"/>
        <v>RED</v>
      </c>
      <c r="C36" s="6">
        <v>2</v>
      </c>
      <c r="D36" s="130">
        <v>1</v>
      </c>
      <c r="E36" s="130">
        <v>0</v>
      </c>
      <c r="F36" s="130">
        <v>0</v>
      </c>
      <c r="G36" s="130">
        <v>0</v>
      </c>
      <c r="H36" s="130">
        <v>0</v>
      </c>
      <c r="I36">
        <f t="shared" si="0"/>
        <v>0</v>
      </c>
      <c r="J36" s="130">
        <v>0</v>
      </c>
      <c r="K36" s="130">
        <v>0</v>
      </c>
      <c r="L36" s="130">
        <v>0</v>
      </c>
      <c r="M36" s="130">
        <v>0</v>
      </c>
      <c r="N36" s="65">
        <f t="shared" si="1"/>
        <v>0</v>
      </c>
      <c r="O36" s="65">
        <f t="shared" si="2"/>
        <v>0</v>
      </c>
      <c r="P36" s="83">
        <v>1</v>
      </c>
      <c r="Q36" s="130">
        <v>0</v>
      </c>
      <c r="R36" s="130">
        <v>0</v>
      </c>
      <c r="S36" s="130">
        <v>0</v>
      </c>
      <c r="T36">
        <f t="shared" si="3"/>
        <v>1</v>
      </c>
      <c r="U36" s="130">
        <v>0</v>
      </c>
      <c r="V36" s="130">
        <v>0</v>
      </c>
      <c r="W36" s="130">
        <v>0</v>
      </c>
      <c r="X36" s="130">
        <v>0</v>
      </c>
      <c r="Y36">
        <f t="shared" si="4"/>
        <v>0</v>
      </c>
      <c r="Z36">
        <f t="shared" si="5"/>
        <v>1</v>
      </c>
      <c r="AA36" s="130">
        <v>0</v>
      </c>
      <c r="AB36" s="130">
        <v>0</v>
      </c>
      <c r="AC36" s="130">
        <v>1</v>
      </c>
      <c r="AD36" s="130">
        <v>0</v>
      </c>
      <c r="AE36" s="130">
        <v>0</v>
      </c>
      <c r="AF36" s="130">
        <v>0</v>
      </c>
      <c r="AG36" s="130">
        <v>3</v>
      </c>
      <c r="AH36" s="130">
        <v>1</v>
      </c>
    </row>
    <row r="37" spans="1:34">
      <c r="A37" s="130">
        <v>7710</v>
      </c>
      <c r="B37" t="str">
        <f t="shared" si="7"/>
        <v>RED</v>
      </c>
      <c r="C37" s="6">
        <v>3</v>
      </c>
      <c r="D37" s="130">
        <v>2</v>
      </c>
      <c r="E37" s="130">
        <v>0</v>
      </c>
      <c r="F37" s="130">
        <v>0</v>
      </c>
      <c r="G37" s="130">
        <v>0</v>
      </c>
      <c r="H37" s="130">
        <v>0</v>
      </c>
      <c r="I37">
        <f t="shared" si="0"/>
        <v>0</v>
      </c>
      <c r="J37" s="130">
        <v>0</v>
      </c>
      <c r="K37" s="130">
        <v>0</v>
      </c>
      <c r="L37" s="130">
        <v>0</v>
      </c>
      <c r="M37" s="130">
        <v>0</v>
      </c>
      <c r="N37" s="65">
        <f t="shared" si="1"/>
        <v>0</v>
      </c>
      <c r="O37" s="65">
        <f t="shared" si="2"/>
        <v>0</v>
      </c>
      <c r="P37" s="83">
        <v>0</v>
      </c>
      <c r="Q37" s="130">
        <v>0</v>
      </c>
      <c r="R37" s="130">
        <v>0</v>
      </c>
      <c r="S37" s="130">
        <v>0</v>
      </c>
      <c r="T37">
        <f t="shared" si="3"/>
        <v>0</v>
      </c>
      <c r="U37" s="130">
        <v>0</v>
      </c>
      <c r="V37" s="130">
        <v>0</v>
      </c>
      <c r="W37" s="130">
        <v>0</v>
      </c>
      <c r="X37" s="130">
        <v>0</v>
      </c>
      <c r="Y37">
        <f t="shared" si="4"/>
        <v>0</v>
      </c>
      <c r="Z37">
        <f t="shared" si="5"/>
        <v>0</v>
      </c>
      <c r="AA37" s="130">
        <v>0</v>
      </c>
      <c r="AB37" s="130">
        <v>0</v>
      </c>
      <c r="AC37" s="130">
        <v>1</v>
      </c>
      <c r="AD37" s="130">
        <v>0</v>
      </c>
      <c r="AE37" s="130">
        <v>0</v>
      </c>
      <c r="AF37" s="130">
        <v>0</v>
      </c>
      <c r="AG37" s="130">
        <v>0</v>
      </c>
      <c r="AH37" s="130">
        <v>1</v>
      </c>
    </row>
    <row r="38" spans="1:34">
      <c r="A38" s="130">
        <v>6987</v>
      </c>
      <c r="B38" t="str">
        <f t="shared" si="7"/>
        <v>RED</v>
      </c>
      <c r="C38" s="6">
        <v>4</v>
      </c>
      <c r="D38" s="130">
        <v>1</v>
      </c>
      <c r="E38" s="130">
        <v>0</v>
      </c>
      <c r="F38" s="130">
        <v>0</v>
      </c>
      <c r="G38" s="130">
        <v>0</v>
      </c>
      <c r="H38" s="130">
        <v>0</v>
      </c>
      <c r="I38">
        <f t="shared" si="0"/>
        <v>0</v>
      </c>
      <c r="J38" s="130">
        <v>0</v>
      </c>
      <c r="K38" s="130">
        <v>0</v>
      </c>
      <c r="L38" s="130">
        <v>0</v>
      </c>
      <c r="M38" s="130">
        <v>0</v>
      </c>
      <c r="N38" s="65">
        <f t="shared" si="1"/>
        <v>0</v>
      </c>
      <c r="O38" s="65">
        <f t="shared" si="2"/>
        <v>0</v>
      </c>
      <c r="P38" s="83">
        <v>0</v>
      </c>
      <c r="Q38" s="130">
        <v>0</v>
      </c>
      <c r="R38" s="130">
        <v>0</v>
      </c>
      <c r="S38" s="130">
        <v>0</v>
      </c>
      <c r="T38">
        <f t="shared" si="3"/>
        <v>0</v>
      </c>
      <c r="U38" s="130">
        <v>0</v>
      </c>
      <c r="V38" s="130">
        <v>0</v>
      </c>
      <c r="W38" s="130">
        <v>0</v>
      </c>
      <c r="X38" s="130">
        <v>0</v>
      </c>
      <c r="Y38">
        <f t="shared" si="4"/>
        <v>0</v>
      </c>
      <c r="Z38">
        <f t="shared" si="5"/>
        <v>0</v>
      </c>
      <c r="AA38" s="130">
        <v>23</v>
      </c>
      <c r="AB38" s="130">
        <v>0</v>
      </c>
      <c r="AC38" s="130">
        <v>1</v>
      </c>
      <c r="AD38" s="130">
        <v>0</v>
      </c>
      <c r="AE38" s="130">
        <v>0</v>
      </c>
      <c r="AF38" s="130">
        <v>0</v>
      </c>
      <c r="AG38" s="130">
        <v>0</v>
      </c>
      <c r="AH38" s="130">
        <v>0</v>
      </c>
    </row>
    <row r="39" spans="1:34">
      <c r="A39" s="130">
        <v>2852</v>
      </c>
      <c r="B39" t="str">
        <f t="shared" si="7"/>
        <v>RED</v>
      </c>
      <c r="C39" s="6">
        <v>5</v>
      </c>
      <c r="D39" s="130">
        <v>2</v>
      </c>
      <c r="E39" s="130">
        <v>0</v>
      </c>
      <c r="F39" s="130">
        <v>0</v>
      </c>
      <c r="G39" s="130">
        <v>0</v>
      </c>
      <c r="H39" s="130">
        <v>0</v>
      </c>
      <c r="I39">
        <f t="shared" si="0"/>
        <v>0</v>
      </c>
      <c r="J39" s="130">
        <v>0</v>
      </c>
      <c r="K39" s="130">
        <v>0</v>
      </c>
      <c r="L39" s="130">
        <v>0</v>
      </c>
      <c r="M39" s="130">
        <v>0</v>
      </c>
      <c r="N39" s="65">
        <f t="shared" si="1"/>
        <v>0</v>
      </c>
      <c r="O39" s="65">
        <f t="shared" si="2"/>
        <v>0</v>
      </c>
      <c r="P39" s="83">
        <v>1</v>
      </c>
      <c r="Q39" s="130">
        <v>1</v>
      </c>
      <c r="R39" s="130">
        <v>0</v>
      </c>
      <c r="S39" s="130">
        <v>0</v>
      </c>
      <c r="T39">
        <f t="shared" si="3"/>
        <v>2</v>
      </c>
      <c r="U39" s="130">
        <v>1</v>
      </c>
      <c r="V39" s="130">
        <v>0</v>
      </c>
      <c r="W39" s="130">
        <v>0</v>
      </c>
      <c r="X39" s="130">
        <v>0</v>
      </c>
      <c r="Y39">
        <f t="shared" si="4"/>
        <v>1</v>
      </c>
      <c r="Z39">
        <f t="shared" si="5"/>
        <v>3</v>
      </c>
      <c r="AA39" s="130">
        <v>0</v>
      </c>
      <c r="AB39" s="130">
        <v>0</v>
      </c>
      <c r="AC39" s="130">
        <v>1</v>
      </c>
      <c r="AD39" s="130">
        <v>0</v>
      </c>
      <c r="AE39" s="130">
        <v>0</v>
      </c>
      <c r="AF39" s="130">
        <v>0</v>
      </c>
      <c r="AG39" s="130">
        <v>6</v>
      </c>
      <c r="AH39" s="130">
        <v>1</v>
      </c>
    </row>
    <row r="40" spans="1:34">
      <c r="A40" s="130">
        <v>610</v>
      </c>
      <c r="B40" t="str">
        <f t="shared" si="7"/>
        <v>RED</v>
      </c>
      <c r="C40" s="6">
        <v>6</v>
      </c>
      <c r="D40" s="130">
        <v>2</v>
      </c>
      <c r="E40" s="130">
        <v>0</v>
      </c>
      <c r="F40" s="130">
        <v>0</v>
      </c>
      <c r="G40" s="130">
        <v>0</v>
      </c>
      <c r="H40" s="130">
        <v>0</v>
      </c>
      <c r="I40">
        <f t="shared" si="0"/>
        <v>0</v>
      </c>
      <c r="J40" s="130">
        <v>1</v>
      </c>
      <c r="K40" s="130">
        <v>0</v>
      </c>
      <c r="L40" s="130">
        <v>0</v>
      </c>
      <c r="M40" s="130">
        <v>0</v>
      </c>
      <c r="N40" s="65">
        <f t="shared" si="1"/>
        <v>1</v>
      </c>
      <c r="O40" s="65">
        <f t="shared" si="2"/>
        <v>1</v>
      </c>
      <c r="P40" s="83">
        <v>0</v>
      </c>
      <c r="Q40" s="130">
        <v>0</v>
      </c>
      <c r="R40" s="130">
        <v>0</v>
      </c>
      <c r="S40" s="130">
        <v>0</v>
      </c>
      <c r="T40">
        <f t="shared" si="3"/>
        <v>0</v>
      </c>
      <c r="U40" s="130">
        <v>1</v>
      </c>
      <c r="V40" s="130">
        <v>0</v>
      </c>
      <c r="W40" s="130">
        <v>0</v>
      </c>
      <c r="X40" s="130">
        <v>0</v>
      </c>
      <c r="Y40">
        <f t="shared" si="4"/>
        <v>1</v>
      </c>
      <c r="Z40">
        <f t="shared" si="5"/>
        <v>1</v>
      </c>
      <c r="AA40" s="130">
        <v>0</v>
      </c>
      <c r="AB40" s="130">
        <v>0</v>
      </c>
      <c r="AC40" s="130">
        <v>0</v>
      </c>
      <c r="AD40" s="130">
        <v>0</v>
      </c>
      <c r="AE40" s="130">
        <v>0</v>
      </c>
      <c r="AF40" s="130">
        <v>0</v>
      </c>
      <c r="AG40" s="130">
        <v>0</v>
      </c>
      <c r="AH40" s="130">
        <v>0</v>
      </c>
    </row>
    <row r="41" spans="1:34">
      <c r="A41" s="130">
        <v>7735</v>
      </c>
      <c r="B41" t="str">
        <f t="shared" si="7"/>
        <v>RED</v>
      </c>
      <c r="C41" s="6">
        <v>7</v>
      </c>
      <c r="D41" s="130">
        <v>2</v>
      </c>
      <c r="E41" s="130">
        <v>0</v>
      </c>
      <c r="F41" s="130">
        <v>0</v>
      </c>
      <c r="G41" s="130">
        <v>0</v>
      </c>
      <c r="H41" s="130">
        <v>0</v>
      </c>
      <c r="I41">
        <f t="shared" si="0"/>
        <v>0</v>
      </c>
      <c r="J41" s="130">
        <v>0</v>
      </c>
      <c r="K41" s="130">
        <v>0</v>
      </c>
      <c r="L41" s="130">
        <v>0</v>
      </c>
      <c r="M41" s="130">
        <v>0</v>
      </c>
      <c r="N41" s="65">
        <f t="shared" si="1"/>
        <v>0</v>
      </c>
      <c r="O41" s="65">
        <f t="shared" si="2"/>
        <v>0</v>
      </c>
      <c r="P41" s="83">
        <v>0</v>
      </c>
      <c r="Q41" s="130">
        <v>0</v>
      </c>
      <c r="R41" s="130">
        <v>0</v>
      </c>
      <c r="S41" s="130">
        <v>0</v>
      </c>
      <c r="T41">
        <f t="shared" si="3"/>
        <v>0</v>
      </c>
      <c r="U41" s="130">
        <v>0</v>
      </c>
      <c r="V41" s="130">
        <v>0</v>
      </c>
      <c r="W41" s="130">
        <v>0</v>
      </c>
      <c r="X41" s="130">
        <v>0</v>
      </c>
      <c r="Y41">
        <f t="shared" si="4"/>
        <v>0</v>
      </c>
      <c r="Z41">
        <f t="shared" si="5"/>
        <v>0</v>
      </c>
      <c r="AA41" s="130">
        <v>0</v>
      </c>
      <c r="AB41" s="130">
        <v>0</v>
      </c>
      <c r="AC41" s="130">
        <v>0</v>
      </c>
      <c r="AD41" s="130">
        <v>0</v>
      </c>
      <c r="AE41" s="130">
        <v>0</v>
      </c>
      <c r="AF41" s="130">
        <v>0</v>
      </c>
      <c r="AG41" s="130">
        <v>0</v>
      </c>
      <c r="AH41" s="130">
        <v>0</v>
      </c>
    </row>
    <row r="42" spans="1:34">
      <c r="A42" s="130">
        <v>2200</v>
      </c>
      <c r="B42" t="str">
        <f t="shared" si="7"/>
        <v>RED</v>
      </c>
      <c r="C42" s="6">
        <v>8</v>
      </c>
      <c r="D42" s="130">
        <v>1</v>
      </c>
      <c r="E42" s="130">
        <v>1</v>
      </c>
      <c r="F42" s="130">
        <v>0</v>
      </c>
      <c r="G42" s="130">
        <v>0</v>
      </c>
      <c r="H42" s="130">
        <v>0</v>
      </c>
      <c r="I42">
        <f t="shared" si="0"/>
        <v>1</v>
      </c>
      <c r="J42" s="130">
        <v>0</v>
      </c>
      <c r="K42" s="130">
        <v>0</v>
      </c>
      <c r="L42" s="130">
        <v>0</v>
      </c>
      <c r="M42" s="130">
        <v>0</v>
      </c>
      <c r="N42" s="65">
        <f t="shared" si="1"/>
        <v>0</v>
      </c>
      <c r="O42" s="65">
        <f t="shared" si="2"/>
        <v>1</v>
      </c>
      <c r="P42" s="83">
        <v>1</v>
      </c>
      <c r="Q42" s="130">
        <v>0</v>
      </c>
      <c r="R42" s="130">
        <v>0</v>
      </c>
      <c r="S42" s="130">
        <v>0</v>
      </c>
      <c r="T42">
        <f t="shared" si="3"/>
        <v>1</v>
      </c>
      <c r="U42" s="130">
        <v>7</v>
      </c>
      <c r="V42" s="130">
        <v>0</v>
      </c>
      <c r="W42" s="130">
        <v>0</v>
      </c>
      <c r="X42" s="130">
        <v>0</v>
      </c>
      <c r="Y42">
        <f t="shared" si="4"/>
        <v>7</v>
      </c>
      <c r="Z42">
        <f t="shared" si="5"/>
        <v>8</v>
      </c>
      <c r="AA42" s="130">
        <v>0</v>
      </c>
      <c r="AB42" s="130">
        <v>0</v>
      </c>
      <c r="AC42" s="130">
        <v>2</v>
      </c>
      <c r="AD42" s="130">
        <v>0</v>
      </c>
      <c r="AE42" s="130">
        <v>0</v>
      </c>
      <c r="AF42" s="130">
        <v>0</v>
      </c>
      <c r="AG42" s="130">
        <v>0</v>
      </c>
      <c r="AH42" s="130">
        <v>0</v>
      </c>
    </row>
    <row r="43" spans="1:34">
      <c r="A43" s="130">
        <v>6864</v>
      </c>
      <c r="B43" t="str">
        <f t="shared" si="7"/>
        <v>RED</v>
      </c>
      <c r="C43" s="6">
        <v>1</v>
      </c>
      <c r="D43" s="130">
        <v>1</v>
      </c>
      <c r="E43" s="130">
        <v>0</v>
      </c>
      <c r="F43" s="130">
        <v>0</v>
      </c>
      <c r="G43" s="130">
        <v>0</v>
      </c>
      <c r="H43" s="130">
        <v>0</v>
      </c>
      <c r="I43">
        <f t="shared" si="0"/>
        <v>0</v>
      </c>
      <c r="J43" s="130">
        <v>0</v>
      </c>
      <c r="K43" s="130">
        <v>0</v>
      </c>
      <c r="L43" s="130">
        <v>0</v>
      </c>
      <c r="M43" s="130">
        <v>0</v>
      </c>
      <c r="N43" s="65">
        <f t="shared" si="1"/>
        <v>0</v>
      </c>
      <c r="O43" s="65">
        <f t="shared" si="2"/>
        <v>0</v>
      </c>
      <c r="P43" s="83">
        <v>0</v>
      </c>
      <c r="Q43" s="130">
        <v>0</v>
      </c>
      <c r="R43" s="130">
        <v>0</v>
      </c>
      <c r="S43" s="130">
        <v>0</v>
      </c>
      <c r="T43">
        <f t="shared" si="3"/>
        <v>0</v>
      </c>
      <c r="U43" s="130">
        <v>0</v>
      </c>
      <c r="V43" s="130">
        <v>0</v>
      </c>
      <c r="W43" s="130">
        <v>0</v>
      </c>
      <c r="X43" s="130">
        <v>0</v>
      </c>
      <c r="Y43">
        <f t="shared" si="4"/>
        <v>0</v>
      </c>
      <c r="Z43">
        <f t="shared" si="5"/>
        <v>0</v>
      </c>
      <c r="AA43" s="130">
        <v>0</v>
      </c>
      <c r="AB43" s="130">
        <v>0</v>
      </c>
      <c r="AC43" s="130">
        <v>1</v>
      </c>
      <c r="AD43" s="130">
        <v>0</v>
      </c>
      <c r="AE43" s="130">
        <v>0</v>
      </c>
      <c r="AF43" s="130">
        <v>0</v>
      </c>
      <c r="AG43" s="130">
        <v>0</v>
      </c>
      <c r="AH43" s="130">
        <v>2</v>
      </c>
    </row>
    <row r="44" spans="1:34">
      <c r="A44" s="130">
        <v>5409</v>
      </c>
      <c r="B44" t="str">
        <f t="shared" si="7"/>
        <v>RED</v>
      </c>
      <c r="C44" s="6">
        <v>2</v>
      </c>
      <c r="D44" s="130">
        <v>2</v>
      </c>
      <c r="E44" s="130">
        <v>0</v>
      </c>
      <c r="F44" s="130">
        <v>0</v>
      </c>
      <c r="G44" s="130">
        <v>0</v>
      </c>
      <c r="H44" s="130">
        <v>0</v>
      </c>
      <c r="I44">
        <f t="shared" si="0"/>
        <v>0</v>
      </c>
      <c r="J44" s="130">
        <v>0</v>
      </c>
      <c r="K44" s="130">
        <v>0</v>
      </c>
      <c r="L44" s="130">
        <v>0</v>
      </c>
      <c r="M44" s="130">
        <v>0</v>
      </c>
      <c r="N44" s="65">
        <f t="shared" si="1"/>
        <v>0</v>
      </c>
      <c r="O44" s="65">
        <f t="shared" si="2"/>
        <v>0</v>
      </c>
      <c r="P44" s="83">
        <v>0</v>
      </c>
      <c r="Q44" s="130">
        <v>0</v>
      </c>
      <c r="R44" s="130">
        <v>0</v>
      </c>
      <c r="S44" s="130">
        <v>0</v>
      </c>
      <c r="T44">
        <f t="shared" si="3"/>
        <v>0</v>
      </c>
      <c r="U44" s="130">
        <v>0</v>
      </c>
      <c r="V44" s="130">
        <v>0</v>
      </c>
      <c r="W44" s="130">
        <v>0</v>
      </c>
      <c r="X44" s="130">
        <v>0</v>
      </c>
      <c r="Y44">
        <f t="shared" si="4"/>
        <v>0</v>
      </c>
      <c r="Z44">
        <f t="shared" si="5"/>
        <v>0</v>
      </c>
      <c r="AA44" s="130">
        <v>1</v>
      </c>
      <c r="AB44" s="130">
        <v>0</v>
      </c>
      <c r="AC44" s="130">
        <v>1</v>
      </c>
      <c r="AD44" s="130">
        <v>0</v>
      </c>
      <c r="AE44" s="130">
        <v>0</v>
      </c>
      <c r="AF44" s="130">
        <v>0</v>
      </c>
      <c r="AG44" s="130">
        <v>0</v>
      </c>
      <c r="AH44" s="130">
        <v>0</v>
      </c>
    </row>
    <row r="45" spans="1:34">
      <c r="A45" s="130">
        <v>5426</v>
      </c>
      <c r="B45" t="str">
        <f t="shared" si="7"/>
        <v>RED</v>
      </c>
      <c r="C45" s="6">
        <v>3</v>
      </c>
      <c r="D45" s="130">
        <v>2</v>
      </c>
      <c r="E45" s="130">
        <v>0</v>
      </c>
      <c r="F45" s="130">
        <v>0</v>
      </c>
      <c r="G45" s="130">
        <v>0</v>
      </c>
      <c r="H45" s="130">
        <v>0</v>
      </c>
      <c r="I45">
        <f t="shared" si="0"/>
        <v>0</v>
      </c>
      <c r="J45" s="130">
        <v>0</v>
      </c>
      <c r="K45" s="130">
        <v>0</v>
      </c>
      <c r="L45" s="130">
        <v>0</v>
      </c>
      <c r="M45" s="130">
        <v>0</v>
      </c>
      <c r="N45" s="65">
        <f t="shared" si="1"/>
        <v>0</v>
      </c>
      <c r="O45" s="65">
        <f t="shared" si="2"/>
        <v>0</v>
      </c>
      <c r="P45" s="83">
        <v>0</v>
      </c>
      <c r="Q45" s="130">
        <v>0</v>
      </c>
      <c r="R45" s="130">
        <v>0</v>
      </c>
      <c r="S45" s="130">
        <v>0</v>
      </c>
      <c r="T45">
        <f t="shared" si="3"/>
        <v>0</v>
      </c>
      <c r="U45" s="130">
        <v>0</v>
      </c>
      <c r="V45" s="130">
        <v>0</v>
      </c>
      <c r="W45" s="130">
        <v>0</v>
      </c>
      <c r="X45" s="130">
        <v>0</v>
      </c>
      <c r="Y45">
        <f t="shared" si="4"/>
        <v>0</v>
      </c>
      <c r="Z45">
        <f t="shared" si="5"/>
        <v>0</v>
      </c>
      <c r="AA45" s="130">
        <v>0</v>
      </c>
      <c r="AB45" s="130">
        <v>0</v>
      </c>
      <c r="AC45" s="130">
        <v>1</v>
      </c>
      <c r="AD45" s="130">
        <v>0</v>
      </c>
      <c r="AE45" s="130">
        <v>0</v>
      </c>
      <c r="AF45" s="130">
        <v>0</v>
      </c>
      <c r="AG45" s="130">
        <v>0</v>
      </c>
      <c r="AH45" s="130">
        <v>0</v>
      </c>
    </row>
    <row r="46" spans="1:34">
      <c r="A46" s="130">
        <v>188</v>
      </c>
      <c r="B46" t="str">
        <f t="shared" si="7"/>
        <v>RED</v>
      </c>
      <c r="C46" s="6">
        <v>4</v>
      </c>
      <c r="D46" s="130">
        <v>1</v>
      </c>
      <c r="E46" s="130">
        <v>0</v>
      </c>
      <c r="F46" s="130">
        <v>0</v>
      </c>
      <c r="G46" s="130">
        <v>0</v>
      </c>
      <c r="H46" s="130">
        <v>0</v>
      </c>
      <c r="I46">
        <f t="shared" si="0"/>
        <v>0</v>
      </c>
      <c r="J46" s="130">
        <v>0</v>
      </c>
      <c r="K46" s="130">
        <v>0</v>
      </c>
      <c r="L46" s="130">
        <v>0</v>
      </c>
      <c r="M46" s="130">
        <v>0</v>
      </c>
      <c r="N46" s="65">
        <f t="shared" si="1"/>
        <v>0</v>
      </c>
      <c r="O46" s="65">
        <f t="shared" si="2"/>
        <v>0</v>
      </c>
      <c r="P46" s="83">
        <v>0</v>
      </c>
      <c r="Q46" s="130">
        <v>0</v>
      </c>
      <c r="R46" s="130">
        <v>2</v>
      </c>
      <c r="S46" s="130">
        <v>2</v>
      </c>
      <c r="T46">
        <f t="shared" si="3"/>
        <v>4</v>
      </c>
      <c r="U46" s="130">
        <v>2</v>
      </c>
      <c r="V46" s="130">
        <v>0</v>
      </c>
      <c r="W46" s="130">
        <v>2</v>
      </c>
      <c r="X46" s="130">
        <v>2</v>
      </c>
      <c r="Y46">
        <f t="shared" si="4"/>
        <v>6</v>
      </c>
      <c r="Z46">
        <f t="shared" si="5"/>
        <v>10</v>
      </c>
      <c r="AA46" s="130">
        <v>0</v>
      </c>
      <c r="AB46" s="130">
        <v>0</v>
      </c>
      <c r="AC46" s="130">
        <v>1</v>
      </c>
      <c r="AD46" s="130">
        <v>0</v>
      </c>
      <c r="AE46" s="130">
        <v>0</v>
      </c>
      <c r="AF46" s="130">
        <v>0</v>
      </c>
      <c r="AG46" s="130">
        <v>0</v>
      </c>
      <c r="AH46" s="130">
        <v>1</v>
      </c>
    </row>
    <row r="47" spans="1:34">
      <c r="A47" s="130">
        <v>4704</v>
      </c>
      <c r="B47" t="str">
        <f t="shared" si="7"/>
        <v>RED</v>
      </c>
      <c r="C47" s="6">
        <v>5</v>
      </c>
      <c r="D47" s="130">
        <v>1</v>
      </c>
      <c r="E47" s="130">
        <v>0</v>
      </c>
      <c r="F47" s="130">
        <v>0</v>
      </c>
      <c r="G47" s="130">
        <v>0</v>
      </c>
      <c r="H47" s="130">
        <v>0</v>
      </c>
      <c r="I47">
        <f t="shared" si="0"/>
        <v>0</v>
      </c>
      <c r="J47" s="130">
        <v>0</v>
      </c>
      <c r="K47" s="130">
        <v>0</v>
      </c>
      <c r="L47" s="130">
        <v>0</v>
      </c>
      <c r="M47" s="130">
        <v>0</v>
      </c>
      <c r="N47" s="65">
        <f t="shared" si="1"/>
        <v>0</v>
      </c>
      <c r="O47" s="65">
        <f t="shared" si="2"/>
        <v>0</v>
      </c>
      <c r="P47" s="83">
        <v>0</v>
      </c>
      <c r="Q47" s="130">
        <v>1</v>
      </c>
      <c r="R47" s="130">
        <v>0</v>
      </c>
      <c r="S47" s="130">
        <v>0</v>
      </c>
      <c r="T47">
        <f t="shared" si="3"/>
        <v>1</v>
      </c>
      <c r="U47" s="130">
        <v>0</v>
      </c>
      <c r="V47" s="130">
        <v>0</v>
      </c>
      <c r="W47" s="130">
        <v>0</v>
      </c>
      <c r="X47" s="130">
        <v>0</v>
      </c>
      <c r="Y47">
        <f t="shared" si="4"/>
        <v>0</v>
      </c>
      <c r="Z47">
        <f t="shared" si="5"/>
        <v>1</v>
      </c>
      <c r="AA47" s="130">
        <v>0</v>
      </c>
      <c r="AB47" s="130">
        <v>0</v>
      </c>
      <c r="AC47" s="130">
        <v>0</v>
      </c>
      <c r="AD47" s="130">
        <v>0</v>
      </c>
      <c r="AE47" s="130">
        <v>0</v>
      </c>
      <c r="AF47" s="130">
        <v>0</v>
      </c>
      <c r="AG47" s="130">
        <v>0</v>
      </c>
      <c r="AH47" s="130">
        <v>0</v>
      </c>
    </row>
    <row r="48" spans="1:34">
      <c r="A48" s="130">
        <v>7267</v>
      </c>
      <c r="B48" t="str">
        <f t="shared" si="7"/>
        <v>RED</v>
      </c>
      <c r="C48" s="6">
        <v>6</v>
      </c>
      <c r="D48" s="130">
        <v>1</v>
      </c>
      <c r="E48" s="130">
        <v>0</v>
      </c>
      <c r="F48" s="130">
        <v>0</v>
      </c>
      <c r="G48" s="130">
        <v>0</v>
      </c>
      <c r="H48" s="130">
        <v>0</v>
      </c>
      <c r="I48">
        <f t="shared" si="0"/>
        <v>0</v>
      </c>
      <c r="J48" s="130">
        <v>0</v>
      </c>
      <c r="K48" s="130">
        <v>0</v>
      </c>
      <c r="L48" s="130">
        <v>0</v>
      </c>
      <c r="M48" s="130">
        <v>0</v>
      </c>
      <c r="N48" s="65">
        <f t="shared" si="1"/>
        <v>0</v>
      </c>
      <c r="O48" s="65">
        <f t="shared" si="2"/>
        <v>0</v>
      </c>
      <c r="P48" s="83">
        <v>0</v>
      </c>
      <c r="Q48" s="130">
        <v>0</v>
      </c>
      <c r="R48" s="130">
        <v>0</v>
      </c>
      <c r="S48" s="130">
        <v>0</v>
      </c>
      <c r="T48">
        <f t="shared" si="3"/>
        <v>0</v>
      </c>
      <c r="U48" s="130">
        <v>4</v>
      </c>
      <c r="V48" s="130">
        <v>0</v>
      </c>
      <c r="W48" s="130">
        <v>0</v>
      </c>
      <c r="X48" s="130">
        <v>0</v>
      </c>
      <c r="Y48">
        <f t="shared" si="4"/>
        <v>4</v>
      </c>
      <c r="Z48">
        <f t="shared" si="5"/>
        <v>4</v>
      </c>
      <c r="AA48" s="130">
        <v>0</v>
      </c>
      <c r="AB48" s="130">
        <v>0</v>
      </c>
      <c r="AC48" s="130">
        <v>1</v>
      </c>
      <c r="AD48" s="130">
        <v>0</v>
      </c>
      <c r="AE48" s="130">
        <v>0</v>
      </c>
      <c r="AF48" s="130">
        <v>0</v>
      </c>
      <c r="AG48" s="130">
        <v>0</v>
      </c>
      <c r="AH48" s="130">
        <v>0</v>
      </c>
    </row>
    <row r="49" spans="1:35">
      <c r="A49" s="130">
        <v>4907</v>
      </c>
      <c r="B49" t="str">
        <f t="shared" si="7"/>
        <v>RED</v>
      </c>
      <c r="C49" s="6">
        <v>7</v>
      </c>
      <c r="D49" s="130">
        <v>1</v>
      </c>
      <c r="E49" s="130">
        <v>0</v>
      </c>
      <c r="F49" s="130">
        <v>0</v>
      </c>
      <c r="G49" s="130">
        <v>0</v>
      </c>
      <c r="H49" s="130">
        <v>0</v>
      </c>
      <c r="I49">
        <f t="shared" si="0"/>
        <v>0</v>
      </c>
      <c r="J49" s="130">
        <v>0</v>
      </c>
      <c r="K49" s="130">
        <v>0</v>
      </c>
      <c r="L49" s="130">
        <v>0</v>
      </c>
      <c r="M49" s="130">
        <v>0</v>
      </c>
      <c r="N49" s="65">
        <f t="shared" si="1"/>
        <v>0</v>
      </c>
      <c r="O49" s="65">
        <f t="shared" si="2"/>
        <v>0</v>
      </c>
      <c r="P49" s="83">
        <v>0</v>
      </c>
      <c r="Q49" s="130">
        <v>0</v>
      </c>
      <c r="R49" s="130">
        <v>0</v>
      </c>
      <c r="S49" s="130">
        <v>0</v>
      </c>
      <c r="T49">
        <f t="shared" si="3"/>
        <v>0</v>
      </c>
      <c r="U49" s="130">
        <v>0</v>
      </c>
      <c r="V49" s="130">
        <v>0</v>
      </c>
      <c r="W49" s="130">
        <v>0</v>
      </c>
      <c r="X49" s="130">
        <v>0</v>
      </c>
      <c r="Y49">
        <f t="shared" si="4"/>
        <v>0</v>
      </c>
      <c r="Z49">
        <f t="shared" si="5"/>
        <v>0</v>
      </c>
      <c r="AA49" s="130">
        <v>0</v>
      </c>
      <c r="AB49" s="130">
        <v>0</v>
      </c>
      <c r="AC49" s="130">
        <v>3</v>
      </c>
      <c r="AD49" s="130">
        <v>0</v>
      </c>
      <c r="AE49" s="130">
        <v>0</v>
      </c>
      <c r="AF49" s="130">
        <v>0</v>
      </c>
      <c r="AG49" s="130">
        <v>0</v>
      </c>
      <c r="AH49" s="130">
        <v>3</v>
      </c>
    </row>
    <row r="50" spans="1:35">
      <c r="A50" s="130">
        <v>7712</v>
      </c>
      <c r="B50" t="str">
        <f t="shared" si="7"/>
        <v>RED</v>
      </c>
      <c r="C50" s="6">
        <v>8</v>
      </c>
      <c r="D50" s="130">
        <v>0</v>
      </c>
      <c r="E50" s="130">
        <v>0</v>
      </c>
      <c r="F50" s="130">
        <v>0</v>
      </c>
      <c r="G50" s="130">
        <v>0</v>
      </c>
      <c r="H50" s="130">
        <v>0</v>
      </c>
      <c r="I50">
        <f t="shared" si="0"/>
        <v>0</v>
      </c>
      <c r="J50" s="130">
        <v>0</v>
      </c>
      <c r="K50" s="130">
        <v>0</v>
      </c>
      <c r="L50" s="130">
        <v>0</v>
      </c>
      <c r="M50" s="130">
        <v>0</v>
      </c>
      <c r="N50" s="65">
        <f t="shared" si="1"/>
        <v>0</v>
      </c>
      <c r="O50" s="65">
        <f t="shared" si="2"/>
        <v>0</v>
      </c>
      <c r="P50" s="83">
        <v>0</v>
      </c>
      <c r="Q50" s="130">
        <v>0</v>
      </c>
      <c r="R50" s="130">
        <v>0</v>
      </c>
      <c r="S50" s="130">
        <v>0</v>
      </c>
      <c r="T50">
        <f t="shared" si="3"/>
        <v>0</v>
      </c>
      <c r="U50" s="130">
        <v>0</v>
      </c>
      <c r="V50" s="130">
        <v>0</v>
      </c>
      <c r="W50" s="130">
        <v>0</v>
      </c>
      <c r="X50" s="130">
        <v>0</v>
      </c>
      <c r="Y50">
        <f t="shared" si="4"/>
        <v>0</v>
      </c>
      <c r="Z50">
        <f t="shared" si="5"/>
        <v>0</v>
      </c>
      <c r="AA50" s="130">
        <v>0</v>
      </c>
      <c r="AB50" s="130">
        <v>0</v>
      </c>
      <c r="AC50" s="130">
        <v>0</v>
      </c>
      <c r="AD50" s="130">
        <v>0</v>
      </c>
      <c r="AE50" s="130">
        <v>1</v>
      </c>
      <c r="AF50" s="130">
        <v>0</v>
      </c>
      <c r="AG50" s="130">
        <v>0</v>
      </c>
      <c r="AH50" s="130">
        <v>0</v>
      </c>
    </row>
    <row r="51" spans="1:35">
      <c r="A51" s="130">
        <v>6859</v>
      </c>
      <c r="B51" t="s">
        <v>21</v>
      </c>
      <c r="C51" s="6">
        <v>9</v>
      </c>
      <c r="D51" s="130">
        <v>1</v>
      </c>
      <c r="E51" s="130">
        <v>0</v>
      </c>
      <c r="F51" s="130">
        <v>0</v>
      </c>
      <c r="G51" s="130">
        <v>0</v>
      </c>
      <c r="H51" s="130">
        <v>0</v>
      </c>
      <c r="I51">
        <f t="shared" si="0"/>
        <v>0</v>
      </c>
      <c r="J51" s="130">
        <v>0</v>
      </c>
      <c r="K51" s="130">
        <v>0</v>
      </c>
      <c r="L51" s="130">
        <v>0</v>
      </c>
      <c r="M51" s="130">
        <v>0</v>
      </c>
      <c r="N51" s="65">
        <f t="shared" si="1"/>
        <v>0</v>
      </c>
      <c r="O51" s="65">
        <f t="shared" si="2"/>
        <v>0</v>
      </c>
      <c r="P51" s="83">
        <v>1</v>
      </c>
      <c r="Q51" s="130">
        <v>0</v>
      </c>
      <c r="R51" s="130">
        <v>0</v>
      </c>
      <c r="S51" s="130">
        <v>0</v>
      </c>
      <c r="T51">
        <f t="shared" si="3"/>
        <v>1</v>
      </c>
      <c r="U51" s="130">
        <v>1</v>
      </c>
      <c r="V51" s="130">
        <v>0</v>
      </c>
      <c r="W51" s="130">
        <v>0</v>
      </c>
      <c r="X51" s="130">
        <v>0</v>
      </c>
      <c r="Y51">
        <f t="shared" si="4"/>
        <v>1</v>
      </c>
      <c r="Z51">
        <f t="shared" si="5"/>
        <v>2</v>
      </c>
      <c r="AA51" s="130">
        <v>0</v>
      </c>
      <c r="AB51" s="130">
        <v>0</v>
      </c>
      <c r="AC51" s="130">
        <v>0</v>
      </c>
      <c r="AD51" s="130">
        <v>0</v>
      </c>
      <c r="AE51" s="130">
        <v>0</v>
      </c>
      <c r="AF51" s="130">
        <v>0</v>
      </c>
      <c r="AG51" s="130">
        <v>15</v>
      </c>
      <c r="AH51" s="130">
        <v>0</v>
      </c>
      <c r="AI51" t="s">
        <v>316</v>
      </c>
    </row>
    <row r="52" spans="1:35">
      <c r="A52" s="130">
        <v>2852</v>
      </c>
      <c r="B52" t="str">
        <f t="shared" si="7"/>
        <v>BLUE</v>
      </c>
      <c r="C52" s="6">
        <f>C51+1</f>
        <v>10</v>
      </c>
      <c r="D52" s="130">
        <v>2</v>
      </c>
      <c r="E52" s="130">
        <v>0</v>
      </c>
      <c r="F52" s="130">
        <v>0</v>
      </c>
      <c r="G52" s="130">
        <v>0</v>
      </c>
      <c r="H52" s="130">
        <v>0</v>
      </c>
      <c r="I52">
        <f t="shared" si="0"/>
        <v>0</v>
      </c>
      <c r="J52" s="130">
        <v>0</v>
      </c>
      <c r="K52" s="130">
        <v>0</v>
      </c>
      <c r="L52" s="130">
        <v>0</v>
      </c>
      <c r="M52" s="130">
        <v>0</v>
      </c>
      <c r="N52" s="65">
        <f t="shared" si="1"/>
        <v>0</v>
      </c>
      <c r="O52" s="65">
        <f t="shared" si="2"/>
        <v>0</v>
      </c>
      <c r="P52" s="83">
        <v>0</v>
      </c>
      <c r="Q52" s="130">
        <v>0</v>
      </c>
      <c r="R52" s="130">
        <v>0</v>
      </c>
      <c r="S52" s="130">
        <v>0</v>
      </c>
      <c r="T52">
        <f t="shared" si="3"/>
        <v>0</v>
      </c>
      <c r="U52" s="130">
        <v>0</v>
      </c>
      <c r="V52" s="130">
        <v>0</v>
      </c>
      <c r="W52" s="130">
        <v>0</v>
      </c>
      <c r="X52" s="130">
        <v>0</v>
      </c>
      <c r="Y52">
        <f t="shared" si="4"/>
        <v>0</v>
      </c>
      <c r="Z52">
        <f t="shared" si="5"/>
        <v>0</v>
      </c>
      <c r="AA52" s="130">
        <v>40</v>
      </c>
      <c r="AB52" s="130">
        <v>0</v>
      </c>
      <c r="AC52" s="130">
        <v>0</v>
      </c>
      <c r="AD52" s="130">
        <v>0</v>
      </c>
      <c r="AE52" s="130">
        <v>0</v>
      </c>
      <c r="AF52" s="130">
        <v>0</v>
      </c>
      <c r="AG52" s="130">
        <v>13</v>
      </c>
      <c r="AH52" s="130">
        <v>0</v>
      </c>
    </row>
    <row r="53" spans="1:35">
      <c r="A53" s="130">
        <v>4936</v>
      </c>
      <c r="B53" t="str">
        <f t="shared" si="7"/>
        <v>BLUE</v>
      </c>
      <c r="C53" s="6">
        <f t="shared" ref="C53:C115" si="8">C52+1</f>
        <v>11</v>
      </c>
      <c r="D53" s="130">
        <v>2</v>
      </c>
      <c r="E53" s="130">
        <v>0</v>
      </c>
      <c r="F53" s="130">
        <v>0</v>
      </c>
      <c r="G53" s="130">
        <v>0</v>
      </c>
      <c r="H53" s="130">
        <v>0</v>
      </c>
      <c r="I53">
        <f t="shared" si="0"/>
        <v>0</v>
      </c>
      <c r="J53" s="130">
        <v>0</v>
      </c>
      <c r="K53" s="130">
        <v>0</v>
      </c>
      <c r="L53" s="130">
        <v>0</v>
      </c>
      <c r="M53" s="130">
        <v>0</v>
      </c>
      <c r="N53" s="65">
        <f t="shared" si="1"/>
        <v>0</v>
      </c>
      <c r="O53" s="65">
        <f t="shared" si="2"/>
        <v>0</v>
      </c>
      <c r="P53" s="83">
        <v>1</v>
      </c>
      <c r="Q53" s="130">
        <v>0</v>
      </c>
      <c r="R53" s="130">
        <v>0</v>
      </c>
      <c r="S53" s="130">
        <v>0</v>
      </c>
      <c r="T53">
        <f t="shared" si="3"/>
        <v>1</v>
      </c>
      <c r="U53" s="130">
        <v>0</v>
      </c>
      <c r="V53" s="130">
        <v>0</v>
      </c>
      <c r="W53" s="130">
        <v>0</v>
      </c>
      <c r="X53" s="130">
        <v>0</v>
      </c>
      <c r="Y53">
        <f t="shared" si="4"/>
        <v>0</v>
      </c>
      <c r="Z53">
        <f t="shared" si="5"/>
        <v>1</v>
      </c>
      <c r="AA53" s="130">
        <v>0</v>
      </c>
      <c r="AB53" s="130">
        <v>0</v>
      </c>
      <c r="AC53" s="130">
        <v>1</v>
      </c>
      <c r="AD53" s="130">
        <v>0</v>
      </c>
      <c r="AE53" s="130">
        <v>0</v>
      </c>
      <c r="AF53" s="130">
        <v>0</v>
      </c>
      <c r="AG53" s="130">
        <v>0</v>
      </c>
      <c r="AH53" s="130">
        <v>3</v>
      </c>
    </row>
    <row r="54" spans="1:35">
      <c r="A54" s="130">
        <v>7690</v>
      </c>
      <c r="B54" t="str">
        <f t="shared" si="7"/>
        <v>BLUE</v>
      </c>
      <c r="C54" s="6">
        <f t="shared" si="8"/>
        <v>12</v>
      </c>
      <c r="D54" s="130">
        <v>1</v>
      </c>
      <c r="E54" s="130">
        <v>0</v>
      </c>
      <c r="F54" s="130">
        <v>0</v>
      </c>
      <c r="G54" s="130">
        <v>0</v>
      </c>
      <c r="H54" s="130">
        <v>0</v>
      </c>
      <c r="I54">
        <f t="shared" si="0"/>
        <v>0</v>
      </c>
      <c r="J54" s="130">
        <v>0</v>
      </c>
      <c r="K54" s="130">
        <v>0</v>
      </c>
      <c r="L54" s="130">
        <v>0</v>
      </c>
      <c r="M54" s="130">
        <v>0</v>
      </c>
      <c r="N54" s="65">
        <f t="shared" si="1"/>
        <v>0</v>
      </c>
      <c r="O54" s="65">
        <f t="shared" si="2"/>
        <v>0</v>
      </c>
      <c r="P54" s="83">
        <v>1</v>
      </c>
      <c r="Q54" s="130">
        <v>1</v>
      </c>
      <c r="R54" s="130">
        <v>0</v>
      </c>
      <c r="S54" s="130">
        <v>0</v>
      </c>
      <c r="T54">
        <f t="shared" si="3"/>
        <v>2</v>
      </c>
      <c r="U54" s="130">
        <v>0</v>
      </c>
      <c r="V54" s="130">
        <v>0</v>
      </c>
      <c r="W54" s="130">
        <v>0</v>
      </c>
      <c r="X54" s="130">
        <v>0</v>
      </c>
      <c r="Y54">
        <f t="shared" si="4"/>
        <v>0</v>
      </c>
      <c r="Z54">
        <f t="shared" si="5"/>
        <v>2</v>
      </c>
      <c r="AA54" s="130">
        <v>0</v>
      </c>
      <c r="AB54" s="130">
        <v>0</v>
      </c>
      <c r="AC54" s="130">
        <v>1</v>
      </c>
      <c r="AD54" s="130">
        <v>0</v>
      </c>
      <c r="AE54" s="130">
        <v>0</v>
      </c>
      <c r="AF54" s="130">
        <v>0</v>
      </c>
      <c r="AG54" s="130">
        <v>0</v>
      </c>
      <c r="AH54" s="130">
        <v>4</v>
      </c>
    </row>
    <row r="55" spans="1:35">
      <c r="A55" s="130">
        <v>4525</v>
      </c>
      <c r="B55" t="str">
        <f t="shared" si="7"/>
        <v>BLUE</v>
      </c>
      <c r="C55" s="6">
        <v>9</v>
      </c>
      <c r="D55" s="130">
        <v>1</v>
      </c>
      <c r="E55" s="130">
        <v>0</v>
      </c>
      <c r="F55" s="130">
        <v>0</v>
      </c>
      <c r="G55" s="130">
        <v>0</v>
      </c>
      <c r="H55" s="130">
        <v>0</v>
      </c>
      <c r="I55">
        <f t="shared" si="0"/>
        <v>0</v>
      </c>
      <c r="J55" s="130">
        <v>0</v>
      </c>
      <c r="K55" s="130">
        <v>0</v>
      </c>
      <c r="L55" s="130">
        <v>0</v>
      </c>
      <c r="M55" s="130">
        <v>0</v>
      </c>
      <c r="N55" s="65">
        <f t="shared" si="1"/>
        <v>0</v>
      </c>
      <c r="O55" s="65">
        <f t="shared" si="2"/>
        <v>0</v>
      </c>
      <c r="P55" s="83">
        <v>0</v>
      </c>
      <c r="Q55" s="130">
        <v>0</v>
      </c>
      <c r="R55" s="130">
        <v>0</v>
      </c>
      <c r="S55" s="130">
        <v>0</v>
      </c>
      <c r="T55">
        <f t="shared" si="3"/>
        <v>0</v>
      </c>
      <c r="U55" s="130">
        <v>0</v>
      </c>
      <c r="V55" s="130">
        <v>0</v>
      </c>
      <c r="W55" s="130">
        <v>0</v>
      </c>
      <c r="X55" s="130">
        <v>0</v>
      </c>
      <c r="Y55">
        <f t="shared" si="4"/>
        <v>0</v>
      </c>
      <c r="Z55">
        <f t="shared" si="5"/>
        <v>0</v>
      </c>
      <c r="AA55" s="130">
        <v>0</v>
      </c>
      <c r="AB55" s="130">
        <v>0</v>
      </c>
      <c r="AC55" s="130">
        <v>1</v>
      </c>
      <c r="AD55" s="130">
        <v>0</v>
      </c>
      <c r="AE55" s="130">
        <v>0</v>
      </c>
      <c r="AF55" s="130">
        <v>0</v>
      </c>
      <c r="AG55" s="130">
        <v>15</v>
      </c>
      <c r="AH55" s="130">
        <v>2</v>
      </c>
    </row>
    <row r="56" spans="1:35">
      <c r="A56" s="130">
        <v>5409</v>
      </c>
      <c r="B56" t="str">
        <f t="shared" si="7"/>
        <v>BLUE</v>
      </c>
      <c r="C56" s="6">
        <f t="shared" si="8"/>
        <v>10</v>
      </c>
      <c r="D56" s="130">
        <v>2</v>
      </c>
      <c r="E56" s="130">
        <v>0</v>
      </c>
      <c r="F56" s="130">
        <v>0</v>
      </c>
      <c r="G56" s="130">
        <v>0</v>
      </c>
      <c r="H56" s="130">
        <v>0</v>
      </c>
      <c r="I56">
        <f t="shared" si="0"/>
        <v>0</v>
      </c>
      <c r="J56" s="130">
        <v>0</v>
      </c>
      <c r="K56" s="130">
        <v>0</v>
      </c>
      <c r="L56" s="130">
        <v>0</v>
      </c>
      <c r="M56" s="130">
        <v>0</v>
      </c>
      <c r="N56" s="65">
        <f t="shared" si="1"/>
        <v>0</v>
      </c>
      <c r="O56" s="65">
        <f t="shared" si="2"/>
        <v>0</v>
      </c>
      <c r="P56" s="83">
        <v>0</v>
      </c>
      <c r="Q56" s="130">
        <v>0</v>
      </c>
      <c r="R56" s="130">
        <v>0</v>
      </c>
      <c r="S56" s="130">
        <v>0</v>
      </c>
      <c r="T56">
        <f t="shared" si="3"/>
        <v>0</v>
      </c>
      <c r="U56" s="130">
        <v>1</v>
      </c>
      <c r="V56" s="130">
        <v>0</v>
      </c>
      <c r="W56" s="130">
        <v>0</v>
      </c>
      <c r="X56" s="130">
        <v>0</v>
      </c>
      <c r="Y56">
        <f t="shared" si="4"/>
        <v>1</v>
      </c>
      <c r="Z56">
        <f t="shared" si="5"/>
        <v>1</v>
      </c>
      <c r="AA56" s="130">
        <v>0</v>
      </c>
      <c r="AB56" s="130">
        <v>0</v>
      </c>
      <c r="AC56" s="130">
        <v>1</v>
      </c>
      <c r="AD56" s="130">
        <v>0</v>
      </c>
      <c r="AE56" s="130">
        <v>0</v>
      </c>
      <c r="AF56" s="130">
        <v>0</v>
      </c>
      <c r="AG56" s="130">
        <v>13</v>
      </c>
      <c r="AH56" s="130">
        <v>0</v>
      </c>
    </row>
    <row r="57" spans="1:35">
      <c r="A57" s="130">
        <v>6975</v>
      </c>
      <c r="B57" t="str">
        <f t="shared" si="7"/>
        <v>BLUE</v>
      </c>
      <c r="C57" s="6">
        <f t="shared" si="8"/>
        <v>11</v>
      </c>
      <c r="D57" s="130">
        <v>1</v>
      </c>
      <c r="E57" s="130">
        <v>0</v>
      </c>
      <c r="F57" s="130">
        <v>0</v>
      </c>
      <c r="G57" s="130">
        <v>0</v>
      </c>
      <c r="H57" s="130">
        <v>0</v>
      </c>
      <c r="I57">
        <f t="shared" si="0"/>
        <v>0</v>
      </c>
      <c r="J57" s="130">
        <v>0</v>
      </c>
      <c r="K57" s="130">
        <v>0</v>
      </c>
      <c r="L57" s="130">
        <v>0</v>
      </c>
      <c r="M57" s="130">
        <v>0</v>
      </c>
      <c r="N57" s="65">
        <f t="shared" si="1"/>
        <v>0</v>
      </c>
      <c r="O57" s="65">
        <f t="shared" si="2"/>
        <v>0</v>
      </c>
      <c r="P57" s="83">
        <v>0</v>
      </c>
      <c r="Q57" s="130">
        <v>0</v>
      </c>
      <c r="R57" s="130">
        <v>0</v>
      </c>
      <c r="S57" s="130">
        <v>0</v>
      </c>
      <c r="T57">
        <f t="shared" si="3"/>
        <v>0</v>
      </c>
      <c r="U57" s="130">
        <v>0</v>
      </c>
      <c r="V57" s="130">
        <v>0</v>
      </c>
      <c r="W57" s="130">
        <v>0</v>
      </c>
      <c r="X57" s="130">
        <v>0</v>
      </c>
      <c r="Y57">
        <f t="shared" si="4"/>
        <v>0</v>
      </c>
      <c r="Z57">
        <f t="shared" si="5"/>
        <v>0</v>
      </c>
      <c r="AA57" s="130">
        <v>80</v>
      </c>
      <c r="AB57" s="130">
        <v>0</v>
      </c>
      <c r="AC57" s="130">
        <v>0</v>
      </c>
      <c r="AD57" s="130">
        <v>0</v>
      </c>
      <c r="AE57" s="130">
        <v>0</v>
      </c>
      <c r="AF57" s="130">
        <v>0</v>
      </c>
      <c r="AG57" s="130">
        <v>9</v>
      </c>
      <c r="AH57" s="130">
        <v>0</v>
      </c>
    </row>
    <row r="58" spans="1:35">
      <c r="A58" s="130">
        <v>7710</v>
      </c>
      <c r="B58" t="str">
        <f t="shared" si="7"/>
        <v>BLUE</v>
      </c>
      <c r="C58" s="6">
        <f t="shared" si="8"/>
        <v>12</v>
      </c>
      <c r="D58" s="130">
        <v>2</v>
      </c>
      <c r="E58" s="130">
        <v>0</v>
      </c>
      <c r="F58" s="130">
        <v>0</v>
      </c>
      <c r="G58" s="130">
        <v>0</v>
      </c>
      <c r="H58" s="130">
        <v>0</v>
      </c>
      <c r="I58">
        <f t="shared" si="0"/>
        <v>0</v>
      </c>
      <c r="J58" s="130">
        <v>0</v>
      </c>
      <c r="K58" s="130">
        <v>0</v>
      </c>
      <c r="L58" s="130">
        <v>0</v>
      </c>
      <c r="M58" s="130">
        <v>0</v>
      </c>
      <c r="N58" s="65">
        <f t="shared" si="1"/>
        <v>0</v>
      </c>
      <c r="O58" s="65">
        <f t="shared" si="2"/>
        <v>0</v>
      </c>
      <c r="P58" s="83">
        <v>0</v>
      </c>
      <c r="Q58" s="130">
        <v>2</v>
      </c>
      <c r="R58" s="130">
        <v>0</v>
      </c>
      <c r="S58" s="130">
        <v>0</v>
      </c>
      <c r="T58">
        <f t="shared" si="3"/>
        <v>2</v>
      </c>
      <c r="U58" s="130">
        <v>0</v>
      </c>
      <c r="V58" s="130">
        <v>0</v>
      </c>
      <c r="W58" s="130">
        <v>0</v>
      </c>
      <c r="X58" s="130">
        <v>0</v>
      </c>
      <c r="Y58">
        <f t="shared" si="4"/>
        <v>0</v>
      </c>
      <c r="Z58">
        <f t="shared" si="5"/>
        <v>2</v>
      </c>
      <c r="AA58" s="130">
        <v>0</v>
      </c>
      <c r="AB58" s="130">
        <v>0</v>
      </c>
      <c r="AC58" s="130">
        <v>1</v>
      </c>
      <c r="AD58" s="130">
        <v>0</v>
      </c>
      <c r="AE58" s="130">
        <v>0</v>
      </c>
      <c r="AF58" s="130">
        <v>0</v>
      </c>
      <c r="AG58" s="130">
        <v>0</v>
      </c>
      <c r="AH58" s="130">
        <v>0</v>
      </c>
    </row>
    <row r="59" spans="1:35">
      <c r="A59" s="130">
        <v>4015</v>
      </c>
      <c r="B59" t="s">
        <v>20</v>
      </c>
      <c r="C59" s="6">
        <v>9</v>
      </c>
      <c r="D59" s="130">
        <v>1</v>
      </c>
      <c r="E59" s="130">
        <v>0</v>
      </c>
      <c r="F59" s="130">
        <v>0</v>
      </c>
      <c r="G59" s="130">
        <v>0</v>
      </c>
      <c r="H59" s="130">
        <v>0</v>
      </c>
      <c r="I59">
        <f t="shared" si="0"/>
        <v>0</v>
      </c>
      <c r="J59" s="130">
        <v>0</v>
      </c>
      <c r="K59" s="130">
        <v>0</v>
      </c>
      <c r="L59" s="130">
        <v>0</v>
      </c>
      <c r="M59" s="130">
        <v>0</v>
      </c>
      <c r="N59" s="65">
        <f t="shared" si="1"/>
        <v>0</v>
      </c>
      <c r="O59" s="65">
        <f t="shared" si="2"/>
        <v>0</v>
      </c>
      <c r="P59" s="83">
        <v>0</v>
      </c>
      <c r="Q59" s="130">
        <v>0</v>
      </c>
      <c r="R59" s="130">
        <v>0</v>
      </c>
      <c r="S59" s="130">
        <v>0</v>
      </c>
      <c r="T59">
        <f t="shared" si="3"/>
        <v>0</v>
      </c>
      <c r="U59" s="130">
        <v>0</v>
      </c>
      <c r="V59" s="130">
        <v>0</v>
      </c>
      <c r="W59" s="130">
        <v>0</v>
      </c>
      <c r="X59" s="130">
        <v>0</v>
      </c>
      <c r="Y59">
        <f t="shared" si="4"/>
        <v>0</v>
      </c>
      <c r="Z59">
        <f t="shared" si="5"/>
        <v>0</v>
      </c>
      <c r="AA59" s="130">
        <v>0</v>
      </c>
      <c r="AB59" s="130">
        <v>0</v>
      </c>
      <c r="AC59" s="130">
        <v>0</v>
      </c>
      <c r="AD59" s="130">
        <v>0</v>
      </c>
      <c r="AE59" s="130">
        <v>1</v>
      </c>
      <c r="AF59" s="130">
        <v>0</v>
      </c>
      <c r="AG59" s="130">
        <v>0</v>
      </c>
      <c r="AH59" s="130">
        <v>0</v>
      </c>
    </row>
    <row r="60" spans="1:35">
      <c r="A60" s="130">
        <v>4946</v>
      </c>
      <c r="B60" t="str">
        <f t="shared" si="7"/>
        <v>RED</v>
      </c>
      <c r="C60" s="6">
        <f t="shared" si="8"/>
        <v>10</v>
      </c>
      <c r="D60" s="130">
        <v>1</v>
      </c>
      <c r="E60" s="130">
        <v>1</v>
      </c>
      <c r="F60" s="130">
        <v>0</v>
      </c>
      <c r="G60" s="130">
        <v>0</v>
      </c>
      <c r="H60" s="130">
        <v>0</v>
      </c>
      <c r="I60">
        <f t="shared" si="0"/>
        <v>1</v>
      </c>
      <c r="J60" s="130">
        <v>0</v>
      </c>
      <c r="K60" s="130">
        <v>0</v>
      </c>
      <c r="L60" s="130">
        <v>0</v>
      </c>
      <c r="M60" s="130">
        <v>0</v>
      </c>
      <c r="N60" s="65">
        <f t="shared" si="1"/>
        <v>0</v>
      </c>
      <c r="O60" s="65">
        <f t="shared" si="2"/>
        <v>1</v>
      </c>
      <c r="P60" s="83">
        <v>1</v>
      </c>
      <c r="Q60" s="130">
        <v>1</v>
      </c>
      <c r="R60" s="130">
        <v>1</v>
      </c>
      <c r="S60" s="130">
        <v>0</v>
      </c>
      <c r="T60">
        <f t="shared" si="3"/>
        <v>3</v>
      </c>
      <c r="U60" s="130">
        <v>1</v>
      </c>
      <c r="V60" s="130">
        <v>1</v>
      </c>
      <c r="W60" s="130">
        <v>0</v>
      </c>
      <c r="X60" s="130">
        <v>2</v>
      </c>
      <c r="Y60">
        <f t="shared" si="4"/>
        <v>4</v>
      </c>
      <c r="Z60">
        <f t="shared" si="5"/>
        <v>7</v>
      </c>
      <c r="AA60" s="130">
        <v>0</v>
      </c>
      <c r="AB60" s="130">
        <v>0</v>
      </c>
      <c r="AC60" s="130">
        <v>1</v>
      </c>
      <c r="AD60" s="130">
        <v>0</v>
      </c>
      <c r="AE60" s="130">
        <v>0</v>
      </c>
      <c r="AF60" s="130">
        <v>0</v>
      </c>
      <c r="AG60" s="130">
        <v>0</v>
      </c>
      <c r="AH60" s="130">
        <v>0</v>
      </c>
    </row>
    <row r="61" spans="1:35">
      <c r="A61" s="130">
        <v>4783</v>
      </c>
      <c r="B61" t="str">
        <f t="shared" si="7"/>
        <v>RED</v>
      </c>
      <c r="C61" s="6">
        <f t="shared" si="8"/>
        <v>11</v>
      </c>
      <c r="D61" s="130">
        <v>1</v>
      </c>
      <c r="E61" s="130">
        <v>1</v>
      </c>
      <c r="F61" s="130">
        <v>0</v>
      </c>
      <c r="G61" s="130">
        <v>0</v>
      </c>
      <c r="H61" s="130">
        <v>0</v>
      </c>
      <c r="I61">
        <f t="shared" si="0"/>
        <v>1</v>
      </c>
      <c r="J61" s="130">
        <v>0</v>
      </c>
      <c r="K61" s="130">
        <v>0</v>
      </c>
      <c r="L61" s="130">
        <v>0</v>
      </c>
      <c r="M61" s="130">
        <v>0</v>
      </c>
      <c r="N61" s="65">
        <f t="shared" si="1"/>
        <v>0</v>
      </c>
      <c r="O61" s="65">
        <f t="shared" si="2"/>
        <v>1</v>
      </c>
      <c r="P61" s="83">
        <v>1</v>
      </c>
      <c r="Q61" s="130">
        <v>1</v>
      </c>
      <c r="R61" s="130">
        <v>0</v>
      </c>
      <c r="S61" s="130">
        <v>0</v>
      </c>
      <c r="T61">
        <f t="shared" si="3"/>
        <v>2</v>
      </c>
      <c r="U61" s="130">
        <v>0</v>
      </c>
      <c r="V61" s="130">
        <v>0</v>
      </c>
      <c r="W61" s="130">
        <v>0</v>
      </c>
      <c r="X61" s="130">
        <v>0</v>
      </c>
      <c r="Y61">
        <f t="shared" si="4"/>
        <v>0</v>
      </c>
      <c r="Z61">
        <f t="shared" si="5"/>
        <v>2</v>
      </c>
      <c r="AA61" s="130">
        <v>0</v>
      </c>
      <c r="AB61" s="130">
        <v>0</v>
      </c>
      <c r="AC61" s="130">
        <v>1</v>
      </c>
      <c r="AD61" s="130">
        <v>0</v>
      </c>
      <c r="AE61" s="130">
        <v>0</v>
      </c>
      <c r="AF61" s="130">
        <v>0</v>
      </c>
      <c r="AG61" s="130">
        <v>3</v>
      </c>
      <c r="AH61" s="130">
        <v>2</v>
      </c>
      <c r="AI61" t="s">
        <v>317</v>
      </c>
    </row>
    <row r="62" spans="1:35">
      <c r="A62" s="130">
        <v>7735</v>
      </c>
      <c r="B62" t="str">
        <f t="shared" si="7"/>
        <v>RED</v>
      </c>
      <c r="C62" s="6">
        <f t="shared" si="8"/>
        <v>12</v>
      </c>
      <c r="D62" s="130">
        <v>0</v>
      </c>
      <c r="E62" s="130">
        <v>0</v>
      </c>
      <c r="F62" s="130">
        <v>0</v>
      </c>
      <c r="G62" s="130">
        <v>0</v>
      </c>
      <c r="H62" s="130">
        <v>0</v>
      </c>
      <c r="I62">
        <f t="shared" ref="I62:I125" si="9">SUM($E62:$H62)</f>
        <v>0</v>
      </c>
      <c r="J62" s="130">
        <v>0</v>
      </c>
      <c r="K62" s="130">
        <v>0</v>
      </c>
      <c r="L62" s="130">
        <v>0</v>
      </c>
      <c r="M62" s="130">
        <v>0</v>
      </c>
      <c r="N62" s="65">
        <f t="shared" ref="N62:N125" si="10">SUM($J62:$M62)</f>
        <v>0</v>
      </c>
      <c r="O62" s="65">
        <f t="shared" ref="O62:O125" si="11">SUM($I62, $N62)</f>
        <v>0</v>
      </c>
      <c r="P62" s="83">
        <v>1</v>
      </c>
      <c r="Q62" s="130">
        <v>0</v>
      </c>
      <c r="R62" s="130">
        <v>0</v>
      </c>
      <c r="S62" s="130">
        <v>0</v>
      </c>
      <c r="T62">
        <f t="shared" ref="T62:T125" si="12">SUM($P62:$S62)</f>
        <v>1</v>
      </c>
      <c r="U62" s="130">
        <v>0</v>
      </c>
      <c r="V62" s="130">
        <v>0</v>
      </c>
      <c r="W62" s="130">
        <v>0</v>
      </c>
      <c r="X62" s="130">
        <v>0</v>
      </c>
      <c r="Y62">
        <f t="shared" ref="Y62:Y125" si="13">SUM($U62:$X62)</f>
        <v>0</v>
      </c>
      <c r="Z62">
        <f t="shared" ref="Z62:Z125" si="14">SUM($T62,$Y62)</f>
        <v>1</v>
      </c>
      <c r="AA62" s="130">
        <v>0</v>
      </c>
      <c r="AB62" s="130">
        <v>0</v>
      </c>
      <c r="AC62" s="130">
        <v>1</v>
      </c>
      <c r="AD62" s="130">
        <v>0</v>
      </c>
      <c r="AE62" s="130">
        <v>0</v>
      </c>
      <c r="AF62" s="130">
        <v>0</v>
      </c>
      <c r="AG62" s="130">
        <v>0</v>
      </c>
      <c r="AH62" s="130">
        <v>1</v>
      </c>
      <c r="AI62" t="s">
        <v>316</v>
      </c>
    </row>
    <row r="63" spans="1:35">
      <c r="A63" s="130">
        <v>6987</v>
      </c>
      <c r="B63" t="s">
        <v>21</v>
      </c>
      <c r="C63" s="6">
        <v>9</v>
      </c>
      <c r="D63" s="130">
        <v>1</v>
      </c>
      <c r="E63" s="130">
        <v>0</v>
      </c>
      <c r="F63" s="130">
        <v>0</v>
      </c>
      <c r="G63" s="130">
        <v>0</v>
      </c>
      <c r="H63" s="130">
        <v>0</v>
      </c>
      <c r="I63">
        <f t="shared" si="9"/>
        <v>0</v>
      </c>
      <c r="J63" s="130">
        <v>0</v>
      </c>
      <c r="K63" s="130">
        <v>0</v>
      </c>
      <c r="L63" s="130">
        <v>0</v>
      </c>
      <c r="M63" s="130">
        <v>0</v>
      </c>
      <c r="N63" s="65">
        <f t="shared" si="10"/>
        <v>0</v>
      </c>
      <c r="O63" s="65">
        <f t="shared" si="11"/>
        <v>0</v>
      </c>
      <c r="P63" s="83">
        <v>0</v>
      </c>
      <c r="Q63" s="130">
        <v>0</v>
      </c>
      <c r="R63" s="130">
        <v>0</v>
      </c>
      <c r="S63" s="130">
        <v>0</v>
      </c>
      <c r="T63">
        <f t="shared" si="12"/>
        <v>0</v>
      </c>
      <c r="U63" s="130">
        <v>0</v>
      </c>
      <c r="V63" s="130">
        <v>0</v>
      </c>
      <c r="W63" s="130">
        <v>0</v>
      </c>
      <c r="X63" s="130">
        <v>0</v>
      </c>
      <c r="Y63">
        <f t="shared" si="13"/>
        <v>0</v>
      </c>
      <c r="Z63">
        <f t="shared" si="14"/>
        <v>0</v>
      </c>
      <c r="AA63" s="130">
        <v>90</v>
      </c>
      <c r="AB63" s="130">
        <v>0</v>
      </c>
      <c r="AC63" s="130">
        <v>1</v>
      </c>
      <c r="AD63" s="130">
        <v>0</v>
      </c>
      <c r="AE63" s="130">
        <v>0</v>
      </c>
      <c r="AF63" s="130">
        <v>0</v>
      </c>
      <c r="AG63" s="130">
        <v>15</v>
      </c>
      <c r="AH63" s="130">
        <v>0</v>
      </c>
    </row>
    <row r="64" spans="1:35">
      <c r="A64" s="130">
        <v>6070</v>
      </c>
      <c r="B64" t="s">
        <v>21</v>
      </c>
      <c r="C64" s="6">
        <f t="shared" si="8"/>
        <v>10</v>
      </c>
      <c r="D64" s="130">
        <v>1</v>
      </c>
      <c r="E64" s="130">
        <v>0</v>
      </c>
      <c r="F64" s="130">
        <v>0</v>
      </c>
      <c r="G64" s="130">
        <v>0</v>
      </c>
      <c r="H64" s="130">
        <v>0</v>
      </c>
      <c r="I64">
        <f t="shared" si="9"/>
        <v>0</v>
      </c>
      <c r="J64" s="130">
        <v>0</v>
      </c>
      <c r="K64" s="130">
        <v>0</v>
      </c>
      <c r="L64" s="130">
        <v>0</v>
      </c>
      <c r="M64" s="130">
        <v>0</v>
      </c>
      <c r="N64" s="65">
        <f t="shared" si="10"/>
        <v>0</v>
      </c>
      <c r="O64" s="65">
        <f t="shared" si="11"/>
        <v>0</v>
      </c>
      <c r="P64" s="83">
        <v>2</v>
      </c>
      <c r="Q64" s="130">
        <v>0</v>
      </c>
      <c r="R64" s="130">
        <v>0</v>
      </c>
      <c r="S64" s="130">
        <v>0</v>
      </c>
      <c r="T64">
        <f t="shared" si="12"/>
        <v>2</v>
      </c>
      <c r="U64" s="130">
        <v>0</v>
      </c>
      <c r="V64" s="130">
        <v>0</v>
      </c>
      <c r="W64" s="130">
        <v>0</v>
      </c>
      <c r="X64" s="130">
        <v>0</v>
      </c>
      <c r="Y64">
        <f t="shared" si="13"/>
        <v>0</v>
      </c>
      <c r="Z64">
        <f t="shared" si="14"/>
        <v>2</v>
      </c>
      <c r="AA64" s="130">
        <v>0</v>
      </c>
      <c r="AB64" s="130">
        <v>0</v>
      </c>
      <c r="AC64" s="130">
        <v>1</v>
      </c>
      <c r="AD64" s="130">
        <v>0</v>
      </c>
      <c r="AE64" s="130">
        <v>1</v>
      </c>
      <c r="AF64" s="130">
        <v>0</v>
      </c>
      <c r="AG64" s="130">
        <v>15</v>
      </c>
      <c r="AH64" s="130">
        <v>0</v>
      </c>
    </row>
    <row r="65" spans="1:35">
      <c r="A65" s="130">
        <v>4951</v>
      </c>
      <c r="B65" t="str">
        <f t="shared" si="7"/>
        <v>BLUE</v>
      </c>
      <c r="C65" s="6">
        <f t="shared" si="8"/>
        <v>11</v>
      </c>
      <c r="D65" s="130">
        <v>2</v>
      </c>
      <c r="E65" s="130">
        <v>0</v>
      </c>
      <c r="F65" s="130">
        <v>0</v>
      </c>
      <c r="G65" s="130">
        <v>0</v>
      </c>
      <c r="H65" s="130">
        <v>0</v>
      </c>
      <c r="I65">
        <f t="shared" si="9"/>
        <v>0</v>
      </c>
      <c r="J65" s="130">
        <v>1</v>
      </c>
      <c r="K65" s="130">
        <v>0</v>
      </c>
      <c r="L65" s="130">
        <v>0</v>
      </c>
      <c r="M65" s="130">
        <v>0</v>
      </c>
      <c r="N65" s="65">
        <f t="shared" si="10"/>
        <v>1</v>
      </c>
      <c r="O65" s="65">
        <f t="shared" si="11"/>
        <v>1</v>
      </c>
      <c r="P65" s="83">
        <v>0</v>
      </c>
      <c r="Q65" s="130">
        <v>0</v>
      </c>
      <c r="R65" s="130">
        <v>0</v>
      </c>
      <c r="S65" s="130">
        <v>0</v>
      </c>
      <c r="T65">
        <f t="shared" si="12"/>
        <v>0</v>
      </c>
      <c r="U65" s="130">
        <v>4</v>
      </c>
      <c r="V65" s="130">
        <v>0</v>
      </c>
      <c r="W65" s="130">
        <v>0</v>
      </c>
      <c r="X65" s="130">
        <v>0</v>
      </c>
      <c r="Y65">
        <f t="shared" si="13"/>
        <v>4</v>
      </c>
      <c r="Z65">
        <f t="shared" si="14"/>
        <v>4</v>
      </c>
      <c r="AA65" s="130">
        <v>0</v>
      </c>
      <c r="AB65" s="130">
        <v>0</v>
      </c>
      <c r="AC65" s="130">
        <v>1</v>
      </c>
      <c r="AD65" s="130">
        <v>0</v>
      </c>
      <c r="AE65" s="130">
        <v>0</v>
      </c>
      <c r="AF65" s="130">
        <v>0</v>
      </c>
      <c r="AG65" s="130">
        <v>9</v>
      </c>
      <c r="AH65" s="130">
        <v>0</v>
      </c>
    </row>
    <row r="66" spans="1:35">
      <c r="A66" s="130">
        <v>2386</v>
      </c>
      <c r="B66" t="str">
        <f t="shared" si="7"/>
        <v>BLUE</v>
      </c>
      <c r="C66" s="6">
        <f t="shared" si="8"/>
        <v>12</v>
      </c>
      <c r="D66" s="130">
        <v>2</v>
      </c>
      <c r="E66" s="130">
        <v>0</v>
      </c>
      <c r="F66" s="130">
        <v>0</v>
      </c>
      <c r="G66" s="130">
        <v>0</v>
      </c>
      <c r="H66" s="130">
        <v>0</v>
      </c>
      <c r="I66">
        <f t="shared" si="9"/>
        <v>0</v>
      </c>
      <c r="J66" s="130">
        <v>0</v>
      </c>
      <c r="K66" s="130">
        <v>0</v>
      </c>
      <c r="L66" s="130">
        <v>0</v>
      </c>
      <c r="M66" s="130">
        <v>0</v>
      </c>
      <c r="N66" s="65">
        <f t="shared" si="10"/>
        <v>0</v>
      </c>
      <c r="O66" s="65">
        <f t="shared" si="11"/>
        <v>0</v>
      </c>
      <c r="P66" s="83">
        <v>1</v>
      </c>
      <c r="Q66" s="130">
        <v>0</v>
      </c>
      <c r="R66" s="130">
        <v>0</v>
      </c>
      <c r="S66" s="130">
        <v>1</v>
      </c>
      <c r="T66">
        <f t="shared" si="12"/>
        <v>2</v>
      </c>
      <c r="U66" s="130">
        <v>1</v>
      </c>
      <c r="V66" s="130">
        <v>0</v>
      </c>
      <c r="W66" s="130">
        <v>0</v>
      </c>
      <c r="X66" s="130">
        <v>0</v>
      </c>
      <c r="Y66">
        <f t="shared" si="13"/>
        <v>1</v>
      </c>
      <c r="Z66">
        <f t="shared" si="14"/>
        <v>3</v>
      </c>
      <c r="AA66" s="130">
        <v>0</v>
      </c>
      <c r="AB66" s="130">
        <v>0</v>
      </c>
      <c r="AC66" s="130">
        <v>3</v>
      </c>
      <c r="AD66" s="130">
        <v>0</v>
      </c>
      <c r="AE66" s="130">
        <v>0</v>
      </c>
      <c r="AF66" s="130">
        <v>0</v>
      </c>
      <c r="AG66" s="130">
        <v>0</v>
      </c>
      <c r="AH66" s="130">
        <v>1</v>
      </c>
      <c r="AI66" s="130"/>
    </row>
    <row r="67" spans="1:35">
      <c r="A67" s="130">
        <v>2994</v>
      </c>
      <c r="B67" t="s">
        <v>20</v>
      </c>
      <c r="C67" s="6">
        <v>9</v>
      </c>
      <c r="D67" s="130">
        <v>2</v>
      </c>
      <c r="E67" s="130">
        <v>0</v>
      </c>
      <c r="F67" s="130">
        <v>0</v>
      </c>
      <c r="G67" s="130">
        <v>0</v>
      </c>
      <c r="H67" s="130">
        <v>0</v>
      </c>
      <c r="I67">
        <f t="shared" si="9"/>
        <v>0</v>
      </c>
      <c r="J67" s="130">
        <v>0</v>
      </c>
      <c r="K67" s="130">
        <v>0</v>
      </c>
      <c r="L67" s="130">
        <v>0</v>
      </c>
      <c r="M67" s="130">
        <v>0</v>
      </c>
      <c r="N67" s="65">
        <f t="shared" si="10"/>
        <v>0</v>
      </c>
      <c r="O67" s="65">
        <f t="shared" si="11"/>
        <v>0</v>
      </c>
      <c r="P67" s="83">
        <v>1</v>
      </c>
      <c r="Q67" s="130">
        <v>0</v>
      </c>
      <c r="R67" s="130">
        <v>0</v>
      </c>
      <c r="S67" s="130">
        <v>0</v>
      </c>
      <c r="T67">
        <f t="shared" si="12"/>
        <v>1</v>
      </c>
      <c r="U67" s="130">
        <v>0</v>
      </c>
      <c r="V67" s="130">
        <v>0</v>
      </c>
      <c r="W67" s="130">
        <v>0</v>
      </c>
      <c r="X67" s="130">
        <v>0</v>
      </c>
      <c r="Y67">
        <f t="shared" si="13"/>
        <v>0</v>
      </c>
      <c r="Z67">
        <f t="shared" si="14"/>
        <v>1</v>
      </c>
      <c r="AA67" s="130">
        <v>0</v>
      </c>
      <c r="AB67" s="130">
        <v>0</v>
      </c>
      <c r="AC67" s="130">
        <v>3</v>
      </c>
      <c r="AD67" s="130">
        <v>0</v>
      </c>
      <c r="AE67" s="130">
        <v>0</v>
      </c>
      <c r="AF67" s="130">
        <v>0</v>
      </c>
      <c r="AG67" s="130">
        <v>0</v>
      </c>
      <c r="AH67" s="130">
        <v>3</v>
      </c>
    </row>
    <row r="68" spans="1:35">
      <c r="A68" s="130">
        <v>6866</v>
      </c>
      <c r="B68" t="str">
        <f t="shared" si="7"/>
        <v>RED</v>
      </c>
      <c r="C68" s="6">
        <f t="shared" si="8"/>
        <v>10</v>
      </c>
      <c r="D68" s="130">
        <v>1</v>
      </c>
      <c r="E68" s="130">
        <v>0</v>
      </c>
      <c r="F68" s="130">
        <v>0</v>
      </c>
      <c r="G68" s="130">
        <v>0</v>
      </c>
      <c r="H68" s="130">
        <v>0</v>
      </c>
      <c r="I68">
        <f t="shared" si="9"/>
        <v>0</v>
      </c>
      <c r="J68" s="130">
        <v>0</v>
      </c>
      <c r="K68" s="130">
        <v>0</v>
      </c>
      <c r="L68" s="130">
        <v>0</v>
      </c>
      <c r="M68" s="130">
        <v>0</v>
      </c>
      <c r="N68" s="65">
        <f t="shared" si="10"/>
        <v>0</v>
      </c>
      <c r="O68" s="65">
        <f t="shared" si="11"/>
        <v>0</v>
      </c>
      <c r="P68" s="83">
        <v>0</v>
      </c>
      <c r="Q68" s="130">
        <v>0</v>
      </c>
      <c r="R68" s="130">
        <v>0</v>
      </c>
      <c r="S68" s="130">
        <v>0</v>
      </c>
      <c r="T68">
        <f t="shared" si="12"/>
        <v>0</v>
      </c>
      <c r="U68" s="130">
        <v>0</v>
      </c>
      <c r="V68" s="130">
        <v>0</v>
      </c>
      <c r="W68" s="130">
        <v>0</v>
      </c>
      <c r="X68" s="130">
        <v>0</v>
      </c>
      <c r="Y68">
        <f t="shared" si="13"/>
        <v>0</v>
      </c>
      <c r="Z68">
        <f t="shared" si="14"/>
        <v>0</v>
      </c>
      <c r="AA68" s="130">
        <v>55</v>
      </c>
      <c r="AB68" s="130">
        <v>0</v>
      </c>
      <c r="AC68" s="130">
        <v>0</v>
      </c>
      <c r="AD68" s="130">
        <v>0</v>
      </c>
      <c r="AE68" s="130">
        <v>0</v>
      </c>
      <c r="AF68" s="130">
        <v>0</v>
      </c>
      <c r="AG68" s="130">
        <v>6</v>
      </c>
      <c r="AH68" s="130">
        <v>0</v>
      </c>
      <c r="AI68" t="s">
        <v>318</v>
      </c>
    </row>
    <row r="69" spans="1:35">
      <c r="A69" s="130">
        <v>3571</v>
      </c>
      <c r="B69" t="str">
        <f t="shared" si="7"/>
        <v>RED</v>
      </c>
      <c r="C69" s="6">
        <f t="shared" si="8"/>
        <v>11</v>
      </c>
      <c r="D69" s="130">
        <v>2</v>
      </c>
      <c r="E69" s="130">
        <v>0</v>
      </c>
      <c r="F69" s="130">
        <v>0</v>
      </c>
      <c r="G69" s="130">
        <v>0</v>
      </c>
      <c r="H69" s="130">
        <v>0</v>
      </c>
      <c r="I69">
        <f t="shared" si="9"/>
        <v>0</v>
      </c>
      <c r="J69" s="130">
        <v>0</v>
      </c>
      <c r="K69" s="130">
        <v>0</v>
      </c>
      <c r="L69" s="130">
        <v>0</v>
      </c>
      <c r="M69" s="130">
        <v>0</v>
      </c>
      <c r="N69" s="65">
        <f t="shared" si="10"/>
        <v>0</v>
      </c>
      <c r="O69" s="65">
        <f t="shared" si="11"/>
        <v>0</v>
      </c>
      <c r="P69" s="83">
        <v>0</v>
      </c>
      <c r="Q69" s="130">
        <v>0</v>
      </c>
      <c r="R69" s="130">
        <v>0</v>
      </c>
      <c r="S69" s="130">
        <v>0</v>
      </c>
      <c r="T69">
        <f t="shared" si="12"/>
        <v>0</v>
      </c>
      <c r="U69" s="130">
        <v>0</v>
      </c>
      <c r="V69" s="130">
        <v>0</v>
      </c>
      <c r="W69" s="130">
        <v>0</v>
      </c>
      <c r="X69" s="130">
        <v>0</v>
      </c>
      <c r="Y69">
        <f t="shared" si="13"/>
        <v>0</v>
      </c>
      <c r="Z69">
        <f t="shared" si="14"/>
        <v>0</v>
      </c>
      <c r="AA69" s="130">
        <v>0</v>
      </c>
      <c r="AB69" s="130">
        <v>0</v>
      </c>
      <c r="AC69" s="130">
        <v>0</v>
      </c>
      <c r="AD69" s="130">
        <v>0</v>
      </c>
      <c r="AE69" s="130">
        <v>1</v>
      </c>
      <c r="AF69" s="130">
        <v>0</v>
      </c>
      <c r="AG69" s="130">
        <v>3</v>
      </c>
      <c r="AH69" s="130">
        <v>0</v>
      </c>
      <c r="AI69" t="s">
        <v>319</v>
      </c>
    </row>
    <row r="70" spans="1:35">
      <c r="A70" s="130">
        <v>7614</v>
      </c>
      <c r="B70" t="str">
        <f t="shared" si="7"/>
        <v>RED</v>
      </c>
      <c r="C70" s="6">
        <f t="shared" si="8"/>
        <v>12</v>
      </c>
      <c r="D70" s="130">
        <v>1</v>
      </c>
      <c r="E70" s="130">
        <v>0</v>
      </c>
      <c r="F70" s="130">
        <v>0</v>
      </c>
      <c r="G70" s="130">
        <v>0</v>
      </c>
      <c r="H70" s="130">
        <v>0</v>
      </c>
      <c r="I70">
        <f t="shared" si="9"/>
        <v>0</v>
      </c>
      <c r="J70" s="130">
        <v>0</v>
      </c>
      <c r="K70" s="130">
        <v>0</v>
      </c>
      <c r="L70" s="130">
        <v>0</v>
      </c>
      <c r="M70" s="130">
        <v>0</v>
      </c>
      <c r="N70" s="65">
        <f t="shared" si="10"/>
        <v>0</v>
      </c>
      <c r="O70" s="65">
        <f t="shared" si="11"/>
        <v>0</v>
      </c>
      <c r="P70" s="83">
        <v>0</v>
      </c>
      <c r="Q70" s="130">
        <v>0</v>
      </c>
      <c r="R70" s="130">
        <v>0</v>
      </c>
      <c r="S70" s="130">
        <v>0</v>
      </c>
      <c r="T70">
        <f t="shared" si="12"/>
        <v>0</v>
      </c>
      <c r="U70" s="130">
        <v>1</v>
      </c>
      <c r="V70" s="130">
        <v>0</v>
      </c>
      <c r="W70" s="130">
        <v>0</v>
      </c>
      <c r="X70" s="130">
        <v>0</v>
      </c>
      <c r="Y70">
        <f t="shared" si="13"/>
        <v>1</v>
      </c>
      <c r="Z70">
        <f t="shared" si="14"/>
        <v>1</v>
      </c>
      <c r="AA70" s="130">
        <v>0</v>
      </c>
      <c r="AB70" s="130">
        <v>0</v>
      </c>
      <c r="AC70" s="130">
        <v>1</v>
      </c>
      <c r="AD70" s="130">
        <v>0</v>
      </c>
      <c r="AE70" s="130">
        <v>0</v>
      </c>
      <c r="AF70" s="130">
        <v>0</v>
      </c>
      <c r="AG70" s="130">
        <v>0</v>
      </c>
      <c r="AH70" s="130">
        <v>1</v>
      </c>
      <c r="AI70" t="s">
        <v>320</v>
      </c>
    </row>
    <row r="71" spans="1:35">
      <c r="A71" s="130">
        <v>7564</v>
      </c>
      <c r="B71" t="str">
        <f t="shared" si="7"/>
        <v>RED</v>
      </c>
      <c r="C71" s="6">
        <v>9</v>
      </c>
      <c r="D71" s="130">
        <v>2</v>
      </c>
      <c r="E71" s="130">
        <v>0</v>
      </c>
      <c r="F71" s="130">
        <v>0</v>
      </c>
      <c r="G71" s="130">
        <v>0</v>
      </c>
      <c r="H71" s="130">
        <v>0</v>
      </c>
      <c r="I71">
        <f t="shared" si="9"/>
        <v>0</v>
      </c>
      <c r="J71" s="130">
        <v>0</v>
      </c>
      <c r="K71" s="130">
        <v>0</v>
      </c>
      <c r="L71" s="130">
        <v>0</v>
      </c>
      <c r="M71" s="130">
        <v>0</v>
      </c>
      <c r="N71" s="65">
        <f t="shared" si="10"/>
        <v>0</v>
      </c>
      <c r="O71" s="65">
        <f t="shared" si="11"/>
        <v>0</v>
      </c>
      <c r="P71" s="83">
        <v>0</v>
      </c>
      <c r="Q71" s="130">
        <v>0</v>
      </c>
      <c r="R71" s="130">
        <v>0</v>
      </c>
      <c r="S71" s="130">
        <v>0</v>
      </c>
      <c r="T71">
        <f t="shared" si="12"/>
        <v>0</v>
      </c>
      <c r="U71" s="130">
        <v>0</v>
      </c>
      <c r="V71" s="130">
        <v>0</v>
      </c>
      <c r="W71" s="130">
        <v>0</v>
      </c>
      <c r="X71" s="130">
        <v>0</v>
      </c>
      <c r="Y71">
        <f t="shared" si="13"/>
        <v>0</v>
      </c>
      <c r="Z71">
        <f t="shared" si="14"/>
        <v>0</v>
      </c>
      <c r="AA71" s="130">
        <v>100</v>
      </c>
      <c r="AB71" s="130">
        <v>0</v>
      </c>
      <c r="AC71" s="130">
        <v>1</v>
      </c>
      <c r="AD71" s="130">
        <v>0</v>
      </c>
      <c r="AE71" s="130">
        <v>0</v>
      </c>
      <c r="AF71" s="130">
        <v>0</v>
      </c>
      <c r="AG71" s="130">
        <v>0</v>
      </c>
      <c r="AH71" s="130">
        <v>0</v>
      </c>
      <c r="AI71" s="130"/>
    </row>
    <row r="72" spans="1:35">
      <c r="A72" s="130">
        <v>4907</v>
      </c>
      <c r="B72" t="str">
        <f t="shared" si="7"/>
        <v>RED</v>
      </c>
      <c r="C72" s="6">
        <f t="shared" si="8"/>
        <v>10</v>
      </c>
      <c r="D72" s="130">
        <v>1</v>
      </c>
      <c r="E72" s="130">
        <v>0</v>
      </c>
      <c r="F72" s="130">
        <v>0</v>
      </c>
      <c r="G72" s="130">
        <v>0</v>
      </c>
      <c r="H72" s="130">
        <v>1</v>
      </c>
      <c r="I72">
        <f t="shared" si="9"/>
        <v>1</v>
      </c>
      <c r="J72" s="130">
        <v>0</v>
      </c>
      <c r="K72" s="130">
        <v>0</v>
      </c>
      <c r="L72" s="130">
        <v>0</v>
      </c>
      <c r="M72" s="130">
        <v>0</v>
      </c>
      <c r="N72" s="65">
        <f t="shared" si="10"/>
        <v>0</v>
      </c>
      <c r="O72" s="65">
        <f t="shared" si="11"/>
        <v>1</v>
      </c>
      <c r="P72" s="83">
        <v>0</v>
      </c>
      <c r="Q72" s="130">
        <v>0</v>
      </c>
      <c r="R72" s="130">
        <v>1</v>
      </c>
      <c r="S72" s="130">
        <v>1</v>
      </c>
      <c r="T72">
        <f t="shared" si="12"/>
        <v>2</v>
      </c>
      <c r="U72" s="130">
        <v>0</v>
      </c>
      <c r="V72" s="130">
        <v>0</v>
      </c>
      <c r="W72" s="130">
        <v>0</v>
      </c>
      <c r="X72" s="130">
        <v>0</v>
      </c>
      <c r="Y72">
        <f t="shared" si="13"/>
        <v>0</v>
      </c>
      <c r="Z72">
        <f t="shared" si="14"/>
        <v>2</v>
      </c>
      <c r="AA72" s="130">
        <v>0</v>
      </c>
      <c r="AB72" s="130">
        <v>0</v>
      </c>
      <c r="AC72" s="130">
        <v>3</v>
      </c>
      <c r="AD72" s="130">
        <v>0</v>
      </c>
      <c r="AE72" s="130">
        <v>0</v>
      </c>
      <c r="AF72" s="130">
        <v>0</v>
      </c>
      <c r="AG72" s="130">
        <v>0</v>
      </c>
      <c r="AH72" s="130">
        <v>0</v>
      </c>
      <c r="AI72" s="130"/>
    </row>
    <row r="73" spans="1:35">
      <c r="A73" s="130">
        <v>4476</v>
      </c>
      <c r="B73" t="str">
        <f t="shared" si="7"/>
        <v>RED</v>
      </c>
      <c r="C73" s="6">
        <f t="shared" si="8"/>
        <v>11</v>
      </c>
      <c r="D73" s="130">
        <v>1</v>
      </c>
      <c r="E73" s="130">
        <v>0</v>
      </c>
      <c r="F73" s="130">
        <v>0</v>
      </c>
      <c r="G73" s="130">
        <v>0</v>
      </c>
      <c r="H73" s="130">
        <v>0</v>
      </c>
      <c r="I73">
        <f t="shared" si="9"/>
        <v>0</v>
      </c>
      <c r="J73" s="130">
        <v>1</v>
      </c>
      <c r="K73" s="130">
        <v>0</v>
      </c>
      <c r="L73" s="130">
        <v>0</v>
      </c>
      <c r="M73" s="130">
        <v>0</v>
      </c>
      <c r="N73" s="65">
        <f t="shared" si="10"/>
        <v>1</v>
      </c>
      <c r="O73" s="65">
        <f t="shared" si="11"/>
        <v>1</v>
      </c>
      <c r="P73" s="83">
        <v>0</v>
      </c>
      <c r="Q73" s="130">
        <v>0</v>
      </c>
      <c r="R73" s="130">
        <v>0</v>
      </c>
      <c r="S73" s="130">
        <v>0</v>
      </c>
      <c r="T73">
        <f t="shared" si="12"/>
        <v>0</v>
      </c>
      <c r="U73" s="130">
        <v>3</v>
      </c>
      <c r="V73" s="130">
        <v>0</v>
      </c>
      <c r="W73" s="130">
        <v>0</v>
      </c>
      <c r="X73" s="130">
        <v>0</v>
      </c>
      <c r="Y73">
        <f t="shared" si="13"/>
        <v>3</v>
      </c>
      <c r="Z73">
        <f t="shared" si="14"/>
        <v>3</v>
      </c>
      <c r="AA73" s="130">
        <v>25</v>
      </c>
      <c r="AB73" s="130">
        <v>0</v>
      </c>
      <c r="AC73" s="130">
        <v>0</v>
      </c>
      <c r="AD73" s="130">
        <v>0</v>
      </c>
      <c r="AE73" s="130">
        <v>0</v>
      </c>
      <c r="AF73" s="130">
        <v>0</v>
      </c>
      <c r="AG73" s="130">
        <v>3</v>
      </c>
      <c r="AH73" s="130">
        <v>0</v>
      </c>
    </row>
    <row r="74" spans="1:35">
      <c r="A74" s="130">
        <v>4704</v>
      </c>
      <c r="B74" t="str">
        <f t="shared" si="7"/>
        <v>RED</v>
      </c>
      <c r="C74" s="6">
        <f t="shared" si="8"/>
        <v>12</v>
      </c>
      <c r="D74" s="130">
        <v>1</v>
      </c>
      <c r="E74" s="130">
        <v>0</v>
      </c>
      <c r="F74" s="130">
        <v>0</v>
      </c>
      <c r="G74" s="130">
        <v>0</v>
      </c>
      <c r="H74" s="130">
        <v>0</v>
      </c>
      <c r="I74">
        <f t="shared" si="9"/>
        <v>0</v>
      </c>
      <c r="J74" s="130">
        <v>0</v>
      </c>
      <c r="K74" s="130">
        <v>0</v>
      </c>
      <c r="L74" s="130">
        <v>0</v>
      </c>
      <c r="M74" s="130">
        <v>0</v>
      </c>
      <c r="N74" s="65">
        <f t="shared" si="10"/>
        <v>0</v>
      </c>
      <c r="O74" s="65">
        <f t="shared" si="11"/>
        <v>0</v>
      </c>
      <c r="P74" s="83">
        <v>0</v>
      </c>
      <c r="Q74" s="130">
        <v>0</v>
      </c>
      <c r="R74" s="130">
        <v>0</v>
      </c>
      <c r="S74" s="130">
        <v>0</v>
      </c>
      <c r="T74">
        <f t="shared" si="12"/>
        <v>0</v>
      </c>
      <c r="U74" s="130">
        <v>0</v>
      </c>
      <c r="V74" s="130">
        <v>0</v>
      </c>
      <c r="W74" s="130">
        <v>0</v>
      </c>
      <c r="X74" s="130">
        <v>0</v>
      </c>
      <c r="Y74">
        <f t="shared" si="13"/>
        <v>0</v>
      </c>
      <c r="Z74">
        <f t="shared" si="14"/>
        <v>0</v>
      </c>
      <c r="AA74" s="130">
        <v>0</v>
      </c>
      <c r="AB74" s="130">
        <v>0</v>
      </c>
      <c r="AC74" s="130">
        <v>1</v>
      </c>
      <c r="AD74" s="130">
        <v>0</v>
      </c>
      <c r="AE74" s="130">
        <v>0</v>
      </c>
      <c r="AF74" s="130">
        <v>0</v>
      </c>
      <c r="AG74" s="130">
        <v>0</v>
      </c>
      <c r="AH74" s="130">
        <v>1</v>
      </c>
    </row>
    <row r="75" spans="1:35">
      <c r="A75" s="130">
        <v>6864</v>
      </c>
      <c r="B75" t="str">
        <f t="shared" si="7"/>
        <v>RED</v>
      </c>
      <c r="C75" s="6">
        <f t="shared" si="8"/>
        <v>13</v>
      </c>
      <c r="D75" s="130">
        <v>1</v>
      </c>
      <c r="E75" s="130">
        <v>0</v>
      </c>
      <c r="F75" s="130">
        <v>0</v>
      </c>
      <c r="G75" s="130">
        <v>0</v>
      </c>
      <c r="H75" s="130">
        <v>0</v>
      </c>
      <c r="I75">
        <f t="shared" si="9"/>
        <v>0</v>
      </c>
      <c r="J75" s="130">
        <v>0</v>
      </c>
      <c r="K75" s="130">
        <v>0</v>
      </c>
      <c r="L75" s="130">
        <v>0</v>
      </c>
      <c r="M75" s="130">
        <v>0</v>
      </c>
      <c r="N75" s="65">
        <f t="shared" si="10"/>
        <v>0</v>
      </c>
      <c r="O75" s="65">
        <f t="shared" si="11"/>
        <v>0</v>
      </c>
      <c r="P75" s="83">
        <v>0</v>
      </c>
      <c r="Q75" s="130">
        <v>0</v>
      </c>
      <c r="R75" s="130">
        <v>0</v>
      </c>
      <c r="S75" s="130">
        <v>0</v>
      </c>
      <c r="T75">
        <f t="shared" si="12"/>
        <v>0</v>
      </c>
      <c r="U75" s="130">
        <v>2</v>
      </c>
      <c r="V75" s="130">
        <v>0</v>
      </c>
      <c r="W75" s="130">
        <v>0</v>
      </c>
      <c r="X75" s="130">
        <v>0</v>
      </c>
      <c r="Y75">
        <f t="shared" si="13"/>
        <v>2</v>
      </c>
      <c r="Z75">
        <f t="shared" si="14"/>
        <v>2</v>
      </c>
      <c r="AA75" s="130">
        <v>0</v>
      </c>
      <c r="AB75" s="130">
        <v>0</v>
      </c>
      <c r="AC75" s="130">
        <v>1</v>
      </c>
      <c r="AD75" s="130">
        <v>0</v>
      </c>
      <c r="AE75" s="130">
        <v>0</v>
      </c>
      <c r="AF75" s="130">
        <v>0</v>
      </c>
      <c r="AG75" s="130">
        <v>0</v>
      </c>
      <c r="AH75" s="130">
        <v>0</v>
      </c>
    </row>
    <row r="76" spans="1:35">
      <c r="A76" s="130">
        <v>188</v>
      </c>
      <c r="B76" t="str">
        <f t="shared" si="7"/>
        <v>RED</v>
      </c>
      <c r="C76" s="6">
        <f t="shared" si="8"/>
        <v>14</v>
      </c>
      <c r="D76" s="130">
        <v>1</v>
      </c>
      <c r="E76" s="130">
        <v>0</v>
      </c>
      <c r="F76" s="130">
        <v>0</v>
      </c>
      <c r="G76" s="130">
        <v>0</v>
      </c>
      <c r="H76" s="130">
        <v>0</v>
      </c>
      <c r="I76">
        <f t="shared" si="9"/>
        <v>0</v>
      </c>
      <c r="J76" s="130">
        <v>0</v>
      </c>
      <c r="K76" s="130">
        <v>0</v>
      </c>
      <c r="L76" s="130">
        <v>0</v>
      </c>
      <c r="M76" s="130">
        <v>0</v>
      </c>
      <c r="N76" s="65">
        <f t="shared" si="10"/>
        <v>0</v>
      </c>
      <c r="O76" s="65">
        <f t="shared" si="11"/>
        <v>0</v>
      </c>
      <c r="P76" s="83">
        <v>0</v>
      </c>
      <c r="Q76" s="130">
        <v>2</v>
      </c>
      <c r="R76" s="130">
        <v>2</v>
      </c>
      <c r="S76" s="130">
        <v>2</v>
      </c>
      <c r="T76">
        <f t="shared" si="12"/>
        <v>6</v>
      </c>
      <c r="U76" s="130">
        <v>0</v>
      </c>
      <c r="V76" s="130">
        <v>0</v>
      </c>
      <c r="W76" s="130">
        <v>1</v>
      </c>
      <c r="X76" s="130">
        <v>2</v>
      </c>
      <c r="Y76">
        <f t="shared" si="13"/>
        <v>3</v>
      </c>
      <c r="Z76">
        <f t="shared" si="14"/>
        <v>9</v>
      </c>
      <c r="AA76" s="130">
        <v>0</v>
      </c>
      <c r="AB76" s="130">
        <v>0</v>
      </c>
      <c r="AC76" s="130">
        <v>0</v>
      </c>
      <c r="AD76" s="130">
        <v>0</v>
      </c>
      <c r="AE76" s="130">
        <v>0</v>
      </c>
      <c r="AF76" s="130">
        <v>0</v>
      </c>
      <c r="AG76" s="130">
        <v>0</v>
      </c>
      <c r="AH76" s="130">
        <v>1</v>
      </c>
    </row>
    <row r="77" spans="1:35">
      <c r="A77" s="130">
        <v>7690</v>
      </c>
      <c r="B77" t="str">
        <f t="shared" si="7"/>
        <v>RED</v>
      </c>
      <c r="C77" s="6">
        <f t="shared" si="8"/>
        <v>15</v>
      </c>
      <c r="D77" s="130">
        <v>1</v>
      </c>
      <c r="E77" s="130">
        <v>0</v>
      </c>
      <c r="F77" s="130">
        <v>0</v>
      </c>
      <c r="G77" s="130">
        <v>0</v>
      </c>
      <c r="H77" s="130">
        <v>0</v>
      </c>
      <c r="I77">
        <f t="shared" si="9"/>
        <v>0</v>
      </c>
      <c r="J77" s="130">
        <v>0</v>
      </c>
      <c r="K77" s="130">
        <v>0</v>
      </c>
      <c r="L77" s="130">
        <v>0</v>
      </c>
      <c r="M77" s="130">
        <v>0</v>
      </c>
      <c r="N77" s="65">
        <f t="shared" si="10"/>
        <v>0</v>
      </c>
      <c r="O77" s="65">
        <f t="shared" si="11"/>
        <v>0</v>
      </c>
      <c r="P77" s="83">
        <v>0</v>
      </c>
      <c r="Q77" s="130">
        <v>0</v>
      </c>
      <c r="R77" s="130">
        <v>0</v>
      </c>
      <c r="S77" s="130">
        <v>0</v>
      </c>
      <c r="T77">
        <f t="shared" si="12"/>
        <v>0</v>
      </c>
      <c r="U77" s="130">
        <v>0</v>
      </c>
      <c r="V77" s="130">
        <v>0</v>
      </c>
      <c r="W77" s="130">
        <v>0</v>
      </c>
      <c r="X77" s="130">
        <v>0</v>
      </c>
      <c r="Y77">
        <f t="shared" si="13"/>
        <v>0</v>
      </c>
      <c r="Z77">
        <f t="shared" si="14"/>
        <v>0</v>
      </c>
      <c r="AA77" s="130">
        <v>0</v>
      </c>
      <c r="AB77" s="130">
        <v>0</v>
      </c>
      <c r="AC77" s="130">
        <v>0</v>
      </c>
      <c r="AD77" s="130">
        <v>0</v>
      </c>
      <c r="AE77" s="130">
        <v>1</v>
      </c>
      <c r="AF77" s="130">
        <v>0</v>
      </c>
      <c r="AG77" s="130">
        <v>0</v>
      </c>
      <c r="AH77" s="130">
        <v>0</v>
      </c>
    </row>
    <row r="78" spans="1:35">
      <c r="A78" s="130">
        <v>6514</v>
      </c>
      <c r="B78" t="str">
        <f t="shared" si="7"/>
        <v>RED</v>
      </c>
      <c r="C78" s="6">
        <f t="shared" si="8"/>
        <v>16</v>
      </c>
      <c r="D78" s="130">
        <v>2</v>
      </c>
      <c r="E78" s="130">
        <v>0</v>
      </c>
      <c r="F78" s="130">
        <v>0</v>
      </c>
      <c r="G78" s="130">
        <v>0</v>
      </c>
      <c r="H78" s="130">
        <v>0</v>
      </c>
      <c r="I78">
        <f t="shared" si="9"/>
        <v>0</v>
      </c>
      <c r="J78" s="130">
        <v>0</v>
      </c>
      <c r="K78" s="130">
        <v>0</v>
      </c>
      <c r="L78" s="130">
        <v>0</v>
      </c>
      <c r="M78" s="130">
        <v>0</v>
      </c>
      <c r="N78" s="65">
        <f t="shared" si="10"/>
        <v>0</v>
      </c>
      <c r="O78" s="65">
        <f t="shared" si="11"/>
        <v>0</v>
      </c>
      <c r="P78" s="83">
        <v>0</v>
      </c>
      <c r="Q78" s="130">
        <v>1</v>
      </c>
      <c r="R78" s="130">
        <v>0</v>
      </c>
      <c r="S78" s="130">
        <v>0</v>
      </c>
      <c r="T78">
        <f t="shared" si="12"/>
        <v>1</v>
      </c>
      <c r="U78" s="130">
        <v>0</v>
      </c>
      <c r="V78" s="130">
        <v>0</v>
      </c>
      <c r="W78" s="130">
        <v>0</v>
      </c>
      <c r="X78" s="130">
        <v>0</v>
      </c>
      <c r="Y78">
        <f t="shared" si="13"/>
        <v>0</v>
      </c>
      <c r="Z78">
        <f t="shared" si="14"/>
        <v>1</v>
      </c>
      <c r="AA78" s="130">
        <v>0</v>
      </c>
      <c r="AB78" s="130">
        <v>0</v>
      </c>
      <c r="AC78" s="130">
        <v>0</v>
      </c>
      <c r="AD78" s="130">
        <v>0</v>
      </c>
      <c r="AE78" s="130">
        <v>0</v>
      </c>
      <c r="AF78" s="130">
        <v>0</v>
      </c>
      <c r="AG78" s="130">
        <v>0</v>
      </c>
      <c r="AH78" s="130">
        <v>0</v>
      </c>
      <c r="AI78" t="s">
        <v>321</v>
      </c>
    </row>
    <row r="79" spans="1:35">
      <c r="A79" s="130">
        <v>6135</v>
      </c>
      <c r="B79" t="s">
        <v>21</v>
      </c>
      <c r="C79" s="6">
        <v>13</v>
      </c>
      <c r="D79" s="130">
        <v>1</v>
      </c>
      <c r="E79" s="130">
        <v>1</v>
      </c>
      <c r="F79" s="130">
        <v>0</v>
      </c>
      <c r="G79" s="130">
        <v>0</v>
      </c>
      <c r="H79" s="130">
        <v>0</v>
      </c>
      <c r="I79">
        <f t="shared" si="9"/>
        <v>1</v>
      </c>
      <c r="J79" s="130">
        <v>0</v>
      </c>
      <c r="K79" s="130">
        <v>0</v>
      </c>
      <c r="L79" s="130">
        <v>0</v>
      </c>
      <c r="M79" s="130">
        <v>0</v>
      </c>
      <c r="N79" s="65">
        <f t="shared" si="10"/>
        <v>0</v>
      </c>
      <c r="O79" s="65">
        <f t="shared" si="11"/>
        <v>1</v>
      </c>
      <c r="P79" s="83">
        <v>2</v>
      </c>
      <c r="Q79" s="130">
        <v>0</v>
      </c>
      <c r="R79" s="130">
        <v>0</v>
      </c>
      <c r="S79" s="130">
        <v>0</v>
      </c>
      <c r="T79">
        <f t="shared" si="12"/>
        <v>2</v>
      </c>
      <c r="U79" s="130">
        <v>1</v>
      </c>
      <c r="V79" s="130">
        <v>0</v>
      </c>
      <c r="W79" s="130">
        <v>0</v>
      </c>
      <c r="X79" s="130">
        <v>0</v>
      </c>
      <c r="Y79">
        <f t="shared" si="13"/>
        <v>1</v>
      </c>
      <c r="Z79">
        <f t="shared" si="14"/>
        <v>3</v>
      </c>
      <c r="AA79" s="130">
        <v>0</v>
      </c>
      <c r="AB79" s="130">
        <v>0</v>
      </c>
      <c r="AC79" s="130">
        <v>1</v>
      </c>
      <c r="AD79" s="130">
        <v>0</v>
      </c>
      <c r="AE79" s="130">
        <v>0</v>
      </c>
      <c r="AF79" s="130">
        <v>0</v>
      </c>
      <c r="AG79" s="130">
        <v>3</v>
      </c>
      <c r="AH79" s="130">
        <v>0</v>
      </c>
    </row>
    <row r="80" spans="1:35">
      <c r="A80" s="130">
        <v>4152</v>
      </c>
      <c r="B80" t="str">
        <f t="shared" si="7"/>
        <v>BLUE</v>
      </c>
      <c r="C80" s="6">
        <f t="shared" si="8"/>
        <v>14</v>
      </c>
      <c r="D80" s="130">
        <v>2</v>
      </c>
      <c r="E80" s="130">
        <v>0</v>
      </c>
      <c r="F80" s="130">
        <v>0</v>
      </c>
      <c r="G80" s="130">
        <v>0</v>
      </c>
      <c r="H80" s="130">
        <v>0</v>
      </c>
      <c r="I80">
        <f t="shared" si="9"/>
        <v>0</v>
      </c>
      <c r="J80" s="130">
        <v>1</v>
      </c>
      <c r="K80" s="130">
        <v>0</v>
      </c>
      <c r="L80" s="130">
        <v>0</v>
      </c>
      <c r="M80" s="130">
        <v>0</v>
      </c>
      <c r="N80" s="65">
        <f t="shared" si="10"/>
        <v>1</v>
      </c>
      <c r="O80" s="65">
        <f t="shared" si="11"/>
        <v>1</v>
      </c>
      <c r="P80" s="83">
        <v>3</v>
      </c>
      <c r="Q80" s="130">
        <v>0</v>
      </c>
      <c r="R80" s="130">
        <v>0</v>
      </c>
      <c r="S80" s="130">
        <v>0</v>
      </c>
      <c r="T80">
        <f t="shared" si="12"/>
        <v>3</v>
      </c>
      <c r="U80" s="130">
        <v>2</v>
      </c>
      <c r="V80" s="130">
        <v>0</v>
      </c>
      <c r="W80" s="130">
        <v>0</v>
      </c>
      <c r="X80" s="130">
        <v>0</v>
      </c>
      <c r="Y80">
        <f t="shared" si="13"/>
        <v>2</v>
      </c>
      <c r="Z80">
        <f t="shared" si="14"/>
        <v>5</v>
      </c>
      <c r="AA80" s="130">
        <v>0</v>
      </c>
      <c r="AB80" s="130">
        <v>0</v>
      </c>
      <c r="AC80" s="130">
        <v>2</v>
      </c>
      <c r="AD80" s="130">
        <v>0</v>
      </c>
      <c r="AE80" s="130">
        <v>0</v>
      </c>
      <c r="AF80" s="130">
        <v>0</v>
      </c>
      <c r="AG80" s="130">
        <v>0</v>
      </c>
      <c r="AH80" s="130">
        <v>0</v>
      </c>
    </row>
    <row r="81" spans="1:35">
      <c r="A81" s="130">
        <v>4525</v>
      </c>
      <c r="B81" t="str">
        <f t="shared" si="7"/>
        <v>BLUE</v>
      </c>
      <c r="C81" s="6">
        <f t="shared" si="8"/>
        <v>15</v>
      </c>
      <c r="D81" s="130">
        <v>1</v>
      </c>
      <c r="E81" s="130">
        <v>0</v>
      </c>
      <c r="F81" s="130">
        <v>0</v>
      </c>
      <c r="G81" s="130">
        <v>0</v>
      </c>
      <c r="H81" s="130">
        <v>0</v>
      </c>
      <c r="I81">
        <f t="shared" si="9"/>
        <v>0</v>
      </c>
      <c r="J81" s="130">
        <v>0</v>
      </c>
      <c r="K81" s="130">
        <v>0</v>
      </c>
      <c r="L81" s="130">
        <v>0</v>
      </c>
      <c r="M81" s="130">
        <v>0</v>
      </c>
      <c r="N81" s="65">
        <f t="shared" si="10"/>
        <v>0</v>
      </c>
      <c r="O81" s="65">
        <f t="shared" si="11"/>
        <v>0</v>
      </c>
      <c r="P81" s="83">
        <v>0</v>
      </c>
      <c r="Q81" s="130">
        <v>2</v>
      </c>
      <c r="R81" s="130">
        <v>0</v>
      </c>
      <c r="S81" s="130">
        <v>0</v>
      </c>
      <c r="T81">
        <f t="shared" si="12"/>
        <v>2</v>
      </c>
      <c r="U81" s="130">
        <v>0</v>
      </c>
      <c r="V81" s="130">
        <v>0</v>
      </c>
      <c r="W81" s="130">
        <v>0</v>
      </c>
      <c r="X81" s="130">
        <v>0</v>
      </c>
      <c r="Y81">
        <f t="shared" si="13"/>
        <v>0</v>
      </c>
      <c r="Z81">
        <f t="shared" si="14"/>
        <v>2</v>
      </c>
      <c r="AA81" s="130">
        <v>0</v>
      </c>
      <c r="AB81" s="130">
        <v>0</v>
      </c>
      <c r="AC81" s="130">
        <v>0</v>
      </c>
      <c r="AD81" s="130">
        <v>0</v>
      </c>
      <c r="AE81" s="130">
        <v>0</v>
      </c>
      <c r="AF81" s="130">
        <v>0</v>
      </c>
      <c r="AG81" s="130">
        <v>0</v>
      </c>
      <c r="AH81" s="130">
        <v>1</v>
      </c>
      <c r="AI81" t="s">
        <v>322</v>
      </c>
    </row>
    <row r="82" spans="1:35">
      <c r="A82" s="130">
        <v>6864</v>
      </c>
      <c r="B82" t="str">
        <f t="shared" si="7"/>
        <v>BLUE</v>
      </c>
      <c r="C82" s="6">
        <f t="shared" si="8"/>
        <v>16</v>
      </c>
      <c r="D82" s="130">
        <v>1</v>
      </c>
      <c r="E82" s="130">
        <v>0</v>
      </c>
      <c r="F82" s="130">
        <v>0</v>
      </c>
      <c r="G82" s="130">
        <v>0</v>
      </c>
      <c r="H82" s="130">
        <v>0</v>
      </c>
      <c r="I82">
        <f t="shared" si="9"/>
        <v>0</v>
      </c>
      <c r="J82" s="130">
        <v>0</v>
      </c>
      <c r="K82" s="130">
        <v>0</v>
      </c>
      <c r="L82" s="130">
        <v>0</v>
      </c>
      <c r="M82" s="130">
        <v>0</v>
      </c>
      <c r="N82" s="65">
        <f t="shared" si="10"/>
        <v>0</v>
      </c>
      <c r="O82" s="65">
        <f t="shared" si="11"/>
        <v>0</v>
      </c>
      <c r="P82" s="83">
        <v>0</v>
      </c>
      <c r="Q82" s="130">
        <v>0</v>
      </c>
      <c r="R82" s="130">
        <v>0</v>
      </c>
      <c r="S82" s="130">
        <v>0</v>
      </c>
      <c r="T82">
        <f t="shared" si="12"/>
        <v>0</v>
      </c>
      <c r="U82" s="130">
        <v>0</v>
      </c>
      <c r="V82" s="130">
        <v>0</v>
      </c>
      <c r="W82" s="130">
        <v>0</v>
      </c>
      <c r="X82" s="130">
        <v>0</v>
      </c>
      <c r="Y82">
        <f t="shared" si="13"/>
        <v>0</v>
      </c>
      <c r="Z82">
        <f t="shared" si="14"/>
        <v>0</v>
      </c>
      <c r="AA82" s="130">
        <v>41</v>
      </c>
      <c r="AB82" s="130">
        <v>0</v>
      </c>
      <c r="AC82" s="130">
        <v>0</v>
      </c>
      <c r="AD82" s="130">
        <v>0</v>
      </c>
      <c r="AE82" s="130">
        <v>0</v>
      </c>
      <c r="AF82" s="130">
        <v>0</v>
      </c>
      <c r="AG82" s="130">
        <v>9</v>
      </c>
      <c r="AH82" s="130">
        <v>0</v>
      </c>
      <c r="AI82" t="s">
        <v>323</v>
      </c>
    </row>
    <row r="83" spans="1:35">
      <c r="A83" s="130">
        <v>5885</v>
      </c>
      <c r="B83" t="str">
        <f t="shared" ref="B83:B146" si="15">B82</f>
        <v>BLUE</v>
      </c>
      <c r="C83" s="6">
        <v>13</v>
      </c>
      <c r="D83" s="130">
        <v>1</v>
      </c>
      <c r="E83" s="130">
        <v>1</v>
      </c>
      <c r="F83" s="130">
        <v>0</v>
      </c>
      <c r="G83" s="130">
        <v>0</v>
      </c>
      <c r="H83" s="130">
        <v>0</v>
      </c>
      <c r="I83">
        <f t="shared" si="9"/>
        <v>1</v>
      </c>
      <c r="J83" s="130">
        <v>0</v>
      </c>
      <c r="K83" s="130">
        <v>0</v>
      </c>
      <c r="L83" s="130">
        <v>0</v>
      </c>
      <c r="M83" s="130">
        <v>0</v>
      </c>
      <c r="N83" s="65">
        <f t="shared" si="10"/>
        <v>0</v>
      </c>
      <c r="O83" s="65">
        <f t="shared" si="11"/>
        <v>1</v>
      </c>
      <c r="P83" s="83">
        <v>2</v>
      </c>
      <c r="Q83" s="130">
        <v>2</v>
      </c>
      <c r="R83" s="130">
        <v>0</v>
      </c>
      <c r="S83" s="130">
        <v>0</v>
      </c>
      <c r="T83">
        <f t="shared" si="12"/>
        <v>4</v>
      </c>
      <c r="U83" s="130">
        <v>0</v>
      </c>
      <c r="V83" s="130">
        <v>0</v>
      </c>
      <c r="W83" s="130">
        <v>0</v>
      </c>
      <c r="X83" s="130">
        <v>0</v>
      </c>
      <c r="Y83">
        <f t="shared" si="13"/>
        <v>0</v>
      </c>
      <c r="Z83">
        <f t="shared" si="14"/>
        <v>4</v>
      </c>
      <c r="AA83" s="130">
        <v>0</v>
      </c>
      <c r="AB83" s="130">
        <v>0</v>
      </c>
      <c r="AC83" s="130">
        <v>3</v>
      </c>
      <c r="AD83" s="130">
        <v>0</v>
      </c>
      <c r="AE83" s="130">
        <v>0</v>
      </c>
      <c r="AF83" s="130">
        <v>0</v>
      </c>
      <c r="AG83" s="130">
        <v>3</v>
      </c>
      <c r="AH83" s="130">
        <v>0</v>
      </c>
    </row>
    <row r="84" spans="1:35">
      <c r="A84" s="130">
        <v>6866</v>
      </c>
      <c r="B84" t="str">
        <f t="shared" si="15"/>
        <v>BLUE</v>
      </c>
      <c r="C84" s="6">
        <f t="shared" si="8"/>
        <v>14</v>
      </c>
      <c r="D84" s="130">
        <v>1</v>
      </c>
      <c r="E84" s="130">
        <v>0</v>
      </c>
      <c r="F84" s="130">
        <v>0</v>
      </c>
      <c r="G84" s="130">
        <v>0</v>
      </c>
      <c r="H84" s="130">
        <v>0</v>
      </c>
      <c r="I84">
        <f t="shared" si="9"/>
        <v>0</v>
      </c>
      <c r="J84" s="130">
        <v>0</v>
      </c>
      <c r="K84" s="130">
        <v>0</v>
      </c>
      <c r="L84" s="130">
        <v>0</v>
      </c>
      <c r="M84" s="130">
        <v>0</v>
      </c>
      <c r="N84" s="65">
        <f t="shared" si="10"/>
        <v>0</v>
      </c>
      <c r="O84" s="65">
        <f t="shared" si="11"/>
        <v>0</v>
      </c>
      <c r="P84" s="83">
        <v>0</v>
      </c>
      <c r="Q84" s="130">
        <v>0</v>
      </c>
      <c r="R84" s="130">
        <v>0</v>
      </c>
      <c r="S84" s="130">
        <v>0</v>
      </c>
      <c r="T84">
        <f t="shared" si="12"/>
        <v>0</v>
      </c>
      <c r="U84" s="130">
        <v>1</v>
      </c>
      <c r="V84" s="130">
        <v>0</v>
      </c>
      <c r="W84" s="130">
        <v>0</v>
      </c>
      <c r="X84" s="130">
        <v>0</v>
      </c>
      <c r="Y84">
        <f t="shared" si="13"/>
        <v>1</v>
      </c>
      <c r="Z84">
        <f t="shared" si="14"/>
        <v>1</v>
      </c>
      <c r="AA84" s="130">
        <v>0</v>
      </c>
      <c r="AB84" s="130">
        <v>0</v>
      </c>
      <c r="AC84" s="130">
        <v>1</v>
      </c>
      <c r="AD84" s="130">
        <v>0</v>
      </c>
      <c r="AE84" s="130">
        <v>0</v>
      </c>
      <c r="AF84" s="130">
        <v>0</v>
      </c>
      <c r="AG84" s="130">
        <v>0</v>
      </c>
      <c r="AH84" s="130">
        <v>0</v>
      </c>
      <c r="AI84" t="s">
        <v>324</v>
      </c>
    </row>
    <row r="85" spans="1:35">
      <c r="A85" s="130">
        <v>2200</v>
      </c>
      <c r="B85" t="str">
        <f t="shared" si="15"/>
        <v>BLUE</v>
      </c>
      <c r="C85" s="6">
        <f t="shared" si="8"/>
        <v>15</v>
      </c>
      <c r="D85" s="130">
        <v>1</v>
      </c>
      <c r="E85" s="130">
        <v>1</v>
      </c>
      <c r="F85" s="130">
        <v>0</v>
      </c>
      <c r="G85" s="130">
        <v>0</v>
      </c>
      <c r="H85" s="130">
        <v>0</v>
      </c>
      <c r="I85">
        <f t="shared" si="9"/>
        <v>1</v>
      </c>
      <c r="J85" s="130">
        <v>0</v>
      </c>
      <c r="K85" s="130">
        <v>0</v>
      </c>
      <c r="L85" s="130">
        <v>0</v>
      </c>
      <c r="M85" s="130">
        <v>0</v>
      </c>
      <c r="N85" s="65">
        <f t="shared" si="10"/>
        <v>0</v>
      </c>
      <c r="O85" s="65">
        <f t="shared" si="11"/>
        <v>1</v>
      </c>
      <c r="P85" s="83">
        <v>1</v>
      </c>
      <c r="Q85" s="130">
        <v>1</v>
      </c>
      <c r="R85" s="130">
        <v>0</v>
      </c>
      <c r="S85" s="130">
        <v>0</v>
      </c>
      <c r="T85">
        <f t="shared" si="12"/>
        <v>2</v>
      </c>
      <c r="U85" s="130">
        <v>3</v>
      </c>
      <c r="V85" s="130">
        <v>0</v>
      </c>
      <c r="W85" s="130">
        <v>0</v>
      </c>
      <c r="X85" s="130">
        <v>0</v>
      </c>
      <c r="Y85">
        <f t="shared" si="13"/>
        <v>3</v>
      </c>
      <c r="Z85">
        <f t="shared" si="14"/>
        <v>5</v>
      </c>
      <c r="AA85" s="130">
        <v>0</v>
      </c>
      <c r="AB85" s="130">
        <v>0</v>
      </c>
      <c r="AC85" s="130">
        <v>3</v>
      </c>
      <c r="AD85" s="130">
        <v>0</v>
      </c>
      <c r="AE85" s="130">
        <v>0</v>
      </c>
      <c r="AF85" s="130">
        <v>0</v>
      </c>
      <c r="AG85" s="130">
        <v>0</v>
      </c>
      <c r="AH85" s="130">
        <v>1</v>
      </c>
    </row>
    <row r="86" spans="1:35">
      <c r="A86" s="130">
        <v>2852</v>
      </c>
      <c r="B86" t="str">
        <f t="shared" si="15"/>
        <v>BLUE</v>
      </c>
      <c r="C86" s="6">
        <f t="shared" si="8"/>
        <v>16</v>
      </c>
      <c r="D86" s="130">
        <v>1</v>
      </c>
      <c r="E86" s="130">
        <v>0</v>
      </c>
      <c r="F86" s="130">
        <v>0</v>
      </c>
      <c r="G86" s="130">
        <v>0</v>
      </c>
      <c r="H86" s="130">
        <v>0</v>
      </c>
      <c r="I86">
        <f t="shared" si="9"/>
        <v>0</v>
      </c>
      <c r="J86" s="130">
        <v>0</v>
      </c>
      <c r="K86" s="130">
        <v>0</v>
      </c>
      <c r="L86" s="130">
        <v>0</v>
      </c>
      <c r="M86" s="130">
        <v>0</v>
      </c>
      <c r="N86" s="65">
        <f t="shared" si="10"/>
        <v>0</v>
      </c>
      <c r="O86" s="65">
        <f t="shared" si="11"/>
        <v>0</v>
      </c>
      <c r="P86" s="83">
        <v>0</v>
      </c>
      <c r="Q86" s="130">
        <v>2</v>
      </c>
      <c r="R86" s="130">
        <v>0</v>
      </c>
      <c r="S86" s="130">
        <v>0</v>
      </c>
      <c r="T86">
        <f t="shared" si="12"/>
        <v>2</v>
      </c>
      <c r="U86" s="130">
        <v>0</v>
      </c>
      <c r="V86" s="130">
        <v>0</v>
      </c>
      <c r="W86" s="130">
        <v>0</v>
      </c>
      <c r="X86" s="130">
        <v>0</v>
      </c>
      <c r="Y86">
        <f t="shared" si="13"/>
        <v>0</v>
      </c>
      <c r="Z86">
        <f t="shared" si="14"/>
        <v>2</v>
      </c>
      <c r="AA86" s="130">
        <v>0</v>
      </c>
      <c r="AB86" s="130">
        <v>0</v>
      </c>
      <c r="AC86" s="130">
        <v>1</v>
      </c>
      <c r="AD86" s="130">
        <v>0</v>
      </c>
      <c r="AE86" s="130">
        <v>0</v>
      </c>
      <c r="AF86" s="130">
        <v>0</v>
      </c>
      <c r="AG86" s="130">
        <v>9</v>
      </c>
      <c r="AH86" s="130">
        <v>0</v>
      </c>
      <c r="AI86" t="s">
        <v>325</v>
      </c>
    </row>
    <row r="87" spans="1:35">
      <c r="A87" s="130">
        <v>610</v>
      </c>
      <c r="B87" t="s">
        <v>20</v>
      </c>
      <c r="C87" s="6">
        <v>13</v>
      </c>
      <c r="D87" s="130">
        <v>1</v>
      </c>
      <c r="E87" s="130">
        <v>0</v>
      </c>
      <c r="F87" s="130">
        <v>1</v>
      </c>
      <c r="G87" s="130">
        <v>0</v>
      </c>
      <c r="H87" s="130">
        <v>0</v>
      </c>
      <c r="I87">
        <f t="shared" si="9"/>
        <v>1</v>
      </c>
      <c r="J87" s="130">
        <v>0</v>
      </c>
      <c r="K87" s="130">
        <v>0</v>
      </c>
      <c r="L87" s="130">
        <v>0</v>
      </c>
      <c r="M87" s="130">
        <v>0</v>
      </c>
      <c r="N87" s="65">
        <f t="shared" si="10"/>
        <v>0</v>
      </c>
      <c r="O87" s="65">
        <f t="shared" si="11"/>
        <v>1</v>
      </c>
      <c r="P87" s="83">
        <v>0</v>
      </c>
      <c r="Q87" s="130">
        <v>1</v>
      </c>
      <c r="R87" s="130">
        <v>1</v>
      </c>
      <c r="S87" s="130">
        <v>0</v>
      </c>
      <c r="T87">
        <f t="shared" si="12"/>
        <v>2</v>
      </c>
      <c r="U87" s="130">
        <v>0</v>
      </c>
      <c r="V87" s="130">
        <v>0</v>
      </c>
      <c r="W87" s="130">
        <v>2</v>
      </c>
      <c r="X87" s="130">
        <v>0</v>
      </c>
      <c r="Y87">
        <f t="shared" si="13"/>
        <v>2</v>
      </c>
      <c r="Z87">
        <f t="shared" si="14"/>
        <v>4</v>
      </c>
      <c r="AA87" s="130">
        <v>0</v>
      </c>
      <c r="AB87" s="130">
        <v>0</v>
      </c>
      <c r="AC87" s="130">
        <v>1</v>
      </c>
      <c r="AD87" s="130">
        <v>0</v>
      </c>
      <c r="AE87" s="130">
        <v>0</v>
      </c>
      <c r="AF87" s="130">
        <v>0</v>
      </c>
      <c r="AG87" s="130">
        <v>3</v>
      </c>
      <c r="AH87" s="130">
        <v>1</v>
      </c>
    </row>
    <row r="88" spans="1:35">
      <c r="A88" s="130">
        <v>6975</v>
      </c>
      <c r="B88" t="str">
        <f t="shared" si="15"/>
        <v>RED</v>
      </c>
      <c r="C88" s="6">
        <f t="shared" si="8"/>
        <v>14</v>
      </c>
      <c r="D88" s="130">
        <v>2</v>
      </c>
      <c r="E88" s="130">
        <v>0</v>
      </c>
      <c r="F88" s="130">
        <v>0</v>
      </c>
      <c r="G88" s="130">
        <v>0</v>
      </c>
      <c r="H88" s="130">
        <v>0</v>
      </c>
      <c r="I88">
        <f t="shared" si="9"/>
        <v>0</v>
      </c>
      <c r="J88" s="130">
        <v>0</v>
      </c>
      <c r="K88" s="130">
        <v>0</v>
      </c>
      <c r="L88" s="130">
        <v>0</v>
      </c>
      <c r="M88" s="130">
        <v>0</v>
      </c>
      <c r="N88" s="65">
        <f t="shared" si="10"/>
        <v>0</v>
      </c>
      <c r="O88" s="65">
        <f t="shared" si="11"/>
        <v>0</v>
      </c>
      <c r="P88" s="83">
        <v>0</v>
      </c>
      <c r="Q88" s="130">
        <v>0</v>
      </c>
      <c r="R88" s="130">
        <v>0</v>
      </c>
      <c r="S88" s="130">
        <v>0</v>
      </c>
      <c r="T88">
        <f t="shared" si="12"/>
        <v>0</v>
      </c>
      <c r="U88" s="130">
        <v>0</v>
      </c>
      <c r="V88" s="130">
        <v>0</v>
      </c>
      <c r="W88" s="130">
        <v>0</v>
      </c>
      <c r="X88" s="130">
        <v>0</v>
      </c>
      <c r="Y88">
        <f t="shared" si="13"/>
        <v>0</v>
      </c>
      <c r="Z88">
        <f t="shared" si="14"/>
        <v>0</v>
      </c>
      <c r="AA88" s="130">
        <v>0</v>
      </c>
      <c r="AB88" s="130">
        <v>0</v>
      </c>
      <c r="AC88" s="130">
        <v>0</v>
      </c>
      <c r="AD88" s="130">
        <v>0</v>
      </c>
      <c r="AE88" s="130">
        <v>0</v>
      </c>
      <c r="AF88" s="130">
        <v>0</v>
      </c>
      <c r="AG88" s="130">
        <v>0</v>
      </c>
      <c r="AH88" s="130">
        <v>0</v>
      </c>
    </row>
    <row r="89" spans="1:35">
      <c r="A89" s="130">
        <v>4936</v>
      </c>
      <c r="B89" t="str">
        <f t="shared" si="15"/>
        <v>RED</v>
      </c>
      <c r="C89" s="6">
        <f t="shared" si="8"/>
        <v>15</v>
      </c>
      <c r="D89" s="130">
        <v>2</v>
      </c>
      <c r="E89" s="130">
        <v>0</v>
      </c>
      <c r="F89" s="130">
        <v>0</v>
      </c>
      <c r="G89" s="130">
        <v>0</v>
      </c>
      <c r="H89" s="130">
        <v>0</v>
      </c>
      <c r="I89">
        <f t="shared" si="9"/>
        <v>0</v>
      </c>
      <c r="J89" s="130">
        <v>0</v>
      </c>
      <c r="K89" s="130">
        <v>0</v>
      </c>
      <c r="L89" s="130">
        <v>0</v>
      </c>
      <c r="M89" s="130">
        <v>0</v>
      </c>
      <c r="N89" s="65">
        <f t="shared" si="10"/>
        <v>0</v>
      </c>
      <c r="O89" s="65">
        <f t="shared" si="11"/>
        <v>0</v>
      </c>
      <c r="P89" s="83">
        <v>4</v>
      </c>
      <c r="Q89" s="130">
        <v>0</v>
      </c>
      <c r="R89" s="130">
        <v>0</v>
      </c>
      <c r="S89" s="130">
        <v>0</v>
      </c>
      <c r="T89">
        <f t="shared" si="12"/>
        <v>4</v>
      </c>
      <c r="U89" s="130">
        <v>0</v>
      </c>
      <c r="V89" s="130">
        <v>0</v>
      </c>
      <c r="W89" s="130">
        <v>0</v>
      </c>
      <c r="X89" s="130">
        <v>0</v>
      </c>
      <c r="Y89">
        <f t="shared" si="13"/>
        <v>0</v>
      </c>
      <c r="Z89">
        <f t="shared" si="14"/>
        <v>4</v>
      </c>
      <c r="AA89" s="130">
        <v>0</v>
      </c>
      <c r="AB89" s="130">
        <v>0</v>
      </c>
      <c r="AC89" s="130">
        <v>1</v>
      </c>
      <c r="AD89" s="130">
        <v>0</v>
      </c>
      <c r="AE89" s="130">
        <v>0</v>
      </c>
      <c r="AF89" s="130">
        <v>0</v>
      </c>
      <c r="AG89" s="130">
        <v>0</v>
      </c>
      <c r="AH89" s="130">
        <v>0</v>
      </c>
    </row>
    <row r="90" spans="1:35">
      <c r="A90" s="130">
        <v>4907</v>
      </c>
      <c r="B90" t="str">
        <f t="shared" si="15"/>
        <v>RED</v>
      </c>
      <c r="C90" s="6">
        <f t="shared" si="8"/>
        <v>16</v>
      </c>
      <c r="D90" s="130">
        <v>2</v>
      </c>
      <c r="E90" s="130">
        <v>0</v>
      </c>
      <c r="F90" s="130">
        <v>0</v>
      </c>
      <c r="G90" s="130">
        <v>0</v>
      </c>
      <c r="H90" s="130">
        <v>0</v>
      </c>
      <c r="I90">
        <f t="shared" si="9"/>
        <v>0</v>
      </c>
      <c r="J90" s="130">
        <v>0</v>
      </c>
      <c r="K90" s="130">
        <v>0</v>
      </c>
      <c r="L90" s="130">
        <v>0</v>
      </c>
      <c r="M90" s="130">
        <v>0</v>
      </c>
      <c r="N90" s="65">
        <f t="shared" si="10"/>
        <v>0</v>
      </c>
      <c r="O90" s="65">
        <f t="shared" si="11"/>
        <v>0</v>
      </c>
      <c r="P90" s="83">
        <v>0</v>
      </c>
      <c r="Q90" s="130">
        <v>0</v>
      </c>
      <c r="R90" s="130">
        <v>0</v>
      </c>
      <c r="S90" s="130">
        <v>1</v>
      </c>
      <c r="T90">
        <f t="shared" si="12"/>
        <v>1</v>
      </c>
      <c r="U90" s="130">
        <v>0</v>
      </c>
      <c r="V90" s="130">
        <v>0</v>
      </c>
      <c r="W90" s="130">
        <v>0</v>
      </c>
      <c r="X90" s="130">
        <v>0</v>
      </c>
      <c r="Y90">
        <f t="shared" si="13"/>
        <v>0</v>
      </c>
      <c r="Z90">
        <f t="shared" si="14"/>
        <v>1</v>
      </c>
      <c r="AA90" s="130">
        <v>0</v>
      </c>
      <c r="AB90" s="130">
        <v>0</v>
      </c>
      <c r="AC90" s="130">
        <v>2</v>
      </c>
      <c r="AD90" s="130">
        <v>0</v>
      </c>
      <c r="AE90" s="130">
        <v>0</v>
      </c>
      <c r="AF90" s="130">
        <v>0</v>
      </c>
      <c r="AG90" s="130">
        <v>0</v>
      </c>
      <c r="AH90" s="130">
        <v>0</v>
      </c>
    </row>
    <row r="91" spans="1:35">
      <c r="A91" s="130">
        <v>6867</v>
      </c>
      <c r="B91" t="s">
        <v>21</v>
      </c>
      <c r="C91" s="6">
        <v>13</v>
      </c>
      <c r="D91" s="130">
        <v>2</v>
      </c>
      <c r="E91" s="130">
        <v>1</v>
      </c>
      <c r="F91" s="130">
        <v>0</v>
      </c>
      <c r="G91" s="130">
        <v>0</v>
      </c>
      <c r="H91" s="130">
        <v>0</v>
      </c>
      <c r="I91">
        <f t="shared" si="9"/>
        <v>1</v>
      </c>
      <c r="J91" s="130">
        <v>0</v>
      </c>
      <c r="K91" s="130">
        <v>0</v>
      </c>
      <c r="L91" s="130">
        <v>0</v>
      </c>
      <c r="M91" s="130">
        <v>0</v>
      </c>
      <c r="N91" s="65">
        <f t="shared" si="10"/>
        <v>0</v>
      </c>
      <c r="O91" s="65">
        <f t="shared" si="11"/>
        <v>1</v>
      </c>
      <c r="P91" s="83">
        <v>0</v>
      </c>
      <c r="Q91" s="130">
        <v>0</v>
      </c>
      <c r="R91" s="130">
        <v>0</v>
      </c>
      <c r="S91" s="130">
        <v>0</v>
      </c>
      <c r="T91">
        <f t="shared" si="12"/>
        <v>0</v>
      </c>
      <c r="U91" s="130">
        <v>2</v>
      </c>
      <c r="V91" s="130">
        <v>0</v>
      </c>
      <c r="W91" s="130">
        <v>0</v>
      </c>
      <c r="X91" s="130">
        <v>0</v>
      </c>
      <c r="Y91">
        <f t="shared" si="13"/>
        <v>2</v>
      </c>
      <c r="Z91">
        <f t="shared" si="14"/>
        <v>2</v>
      </c>
      <c r="AA91" s="130">
        <v>0</v>
      </c>
      <c r="AB91" s="130">
        <v>0</v>
      </c>
      <c r="AC91" s="130">
        <v>0</v>
      </c>
      <c r="AD91" s="130">
        <v>0</v>
      </c>
      <c r="AE91" s="130">
        <v>0</v>
      </c>
      <c r="AF91" s="130">
        <v>0</v>
      </c>
      <c r="AG91" s="130">
        <v>3</v>
      </c>
      <c r="AH91" s="130">
        <v>1</v>
      </c>
      <c r="AI91" t="s">
        <v>326</v>
      </c>
    </row>
    <row r="92" spans="1:35">
      <c r="A92" s="130">
        <v>6859</v>
      </c>
      <c r="B92" t="str">
        <f t="shared" si="15"/>
        <v>BLUE</v>
      </c>
      <c r="C92" s="6">
        <f t="shared" si="8"/>
        <v>14</v>
      </c>
      <c r="D92" s="130">
        <v>0</v>
      </c>
      <c r="E92" s="130">
        <v>0</v>
      </c>
      <c r="F92" s="130">
        <v>0</v>
      </c>
      <c r="G92" s="130">
        <v>0</v>
      </c>
      <c r="H92" s="130">
        <v>0</v>
      </c>
      <c r="I92">
        <f t="shared" si="9"/>
        <v>0</v>
      </c>
      <c r="J92" s="130">
        <v>0</v>
      </c>
      <c r="K92" s="130">
        <v>0</v>
      </c>
      <c r="L92" s="130">
        <v>0</v>
      </c>
      <c r="M92" s="130">
        <v>0</v>
      </c>
      <c r="N92" s="65">
        <f t="shared" si="10"/>
        <v>0</v>
      </c>
      <c r="O92" s="65">
        <f t="shared" si="11"/>
        <v>0</v>
      </c>
      <c r="P92" s="83">
        <v>0</v>
      </c>
      <c r="Q92" s="130">
        <v>0</v>
      </c>
      <c r="R92" s="130">
        <v>0</v>
      </c>
      <c r="S92" s="130">
        <v>0</v>
      </c>
      <c r="T92">
        <f t="shared" si="12"/>
        <v>0</v>
      </c>
      <c r="U92" s="130">
        <v>0</v>
      </c>
      <c r="V92" s="130">
        <v>0</v>
      </c>
      <c r="W92" s="130">
        <v>0</v>
      </c>
      <c r="X92" s="130">
        <v>0</v>
      </c>
      <c r="Y92">
        <f t="shared" si="13"/>
        <v>0</v>
      </c>
      <c r="Z92">
        <f t="shared" si="14"/>
        <v>0</v>
      </c>
      <c r="AA92" s="130">
        <v>0</v>
      </c>
      <c r="AB92" s="130">
        <v>0</v>
      </c>
      <c r="AC92" s="130">
        <v>0</v>
      </c>
      <c r="AD92" s="130">
        <v>0</v>
      </c>
      <c r="AE92" s="130">
        <v>1</v>
      </c>
      <c r="AF92" s="130">
        <v>0</v>
      </c>
      <c r="AG92" s="130">
        <v>0</v>
      </c>
      <c r="AH92" s="130">
        <v>0</v>
      </c>
    </row>
    <row r="93" spans="1:35">
      <c r="A93" s="130">
        <v>5409</v>
      </c>
      <c r="B93" t="str">
        <f t="shared" si="15"/>
        <v>BLUE</v>
      </c>
      <c r="C93" s="6">
        <f t="shared" si="8"/>
        <v>15</v>
      </c>
      <c r="D93" s="130">
        <v>0</v>
      </c>
      <c r="E93" s="130">
        <v>0</v>
      </c>
      <c r="F93" s="130">
        <v>0</v>
      </c>
      <c r="G93" s="130">
        <v>0</v>
      </c>
      <c r="H93" s="130">
        <v>0</v>
      </c>
      <c r="I93">
        <f t="shared" si="9"/>
        <v>0</v>
      </c>
      <c r="J93" s="130">
        <v>0</v>
      </c>
      <c r="K93" s="130">
        <v>0</v>
      </c>
      <c r="L93" s="130">
        <v>0</v>
      </c>
      <c r="M93" s="130">
        <v>0</v>
      </c>
      <c r="N93" s="65">
        <f t="shared" si="10"/>
        <v>0</v>
      </c>
      <c r="O93" s="65">
        <f t="shared" si="11"/>
        <v>0</v>
      </c>
      <c r="P93" s="83">
        <v>0</v>
      </c>
      <c r="Q93" s="130">
        <v>0</v>
      </c>
      <c r="R93" s="130">
        <v>0</v>
      </c>
      <c r="S93" s="130">
        <v>0</v>
      </c>
      <c r="T93">
        <f t="shared" si="12"/>
        <v>0</v>
      </c>
      <c r="U93" s="130">
        <v>2</v>
      </c>
      <c r="V93" s="130">
        <v>0</v>
      </c>
      <c r="W93" s="130">
        <v>0</v>
      </c>
      <c r="X93" s="130">
        <v>0</v>
      </c>
      <c r="Y93">
        <f t="shared" si="13"/>
        <v>2</v>
      </c>
      <c r="Z93">
        <f t="shared" si="14"/>
        <v>2</v>
      </c>
      <c r="AA93" s="130">
        <v>0</v>
      </c>
      <c r="AB93" s="130">
        <v>0</v>
      </c>
      <c r="AC93" s="130">
        <v>1</v>
      </c>
      <c r="AD93" s="130">
        <v>0</v>
      </c>
      <c r="AE93" s="130">
        <v>0</v>
      </c>
      <c r="AF93" s="130">
        <v>0</v>
      </c>
      <c r="AG93" s="130">
        <v>0</v>
      </c>
      <c r="AH93" s="130">
        <v>0</v>
      </c>
      <c r="AI93" s="130"/>
    </row>
    <row r="94" spans="1:35">
      <c r="A94" s="130">
        <v>4951</v>
      </c>
      <c r="B94" t="str">
        <f t="shared" si="15"/>
        <v>BLUE</v>
      </c>
      <c r="C94" s="6">
        <f t="shared" si="8"/>
        <v>16</v>
      </c>
      <c r="D94" s="130">
        <v>2</v>
      </c>
      <c r="E94" s="130">
        <v>0</v>
      </c>
      <c r="F94" s="130">
        <v>0</v>
      </c>
      <c r="G94" s="130">
        <v>0</v>
      </c>
      <c r="H94" s="130">
        <v>0</v>
      </c>
      <c r="I94">
        <f t="shared" si="9"/>
        <v>0</v>
      </c>
      <c r="J94" s="130">
        <v>1</v>
      </c>
      <c r="K94" s="130">
        <v>0</v>
      </c>
      <c r="L94" s="130">
        <v>0</v>
      </c>
      <c r="M94" s="130">
        <v>0</v>
      </c>
      <c r="N94" s="65">
        <f t="shared" si="10"/>
        <v>1</v>
      </c>
      <c r="O94" s="65">
        <f t="shared" si="11"/>
        <v>1</v>
      </c>
      <c r="P94" s="83">
        <v>0</v>
      </c>
      <c r="Q94" s="130">
        <v>0</v>
      </c>
      <c r="R94" s="130">
        <v>0</v>
      </c>
      <c r="S94" s="130">
        <v>0</v>
      </c>
      <c r="T94">
        <f t="shared" si="12"/>
        <v>0</v>
      </c>
      <c r="U94" s="130">
        <v>3</v>
      </c>
      <c r="V94" s="130">
        <v>0</v>
      </c>
      <c r="W94" s="130">
        <v>0</v>
      </c>
      <c r="X94" s="130">
        <v>0</v>
      </c>
      <c r="Y94">
        <f t="shared" si="13"/>
        <v>3</v>
      </c>
      <c r="Z94">
        <f t="shared" si="14"/>
        <v>3</v>
      </c>
      <c r="AA94" s="130">
        <v>0</v>
      </c>
      <c r="AB94" s="130">
        <v>0</v>
      </c>
      <c r="AC94" s="130">
        <v>1</v>
      </c>
      <c r="AD94" s="130">
        <v>0</v>
      </c>
      <c r="AE94" s="130">
        <v>0</v>
      </c>
      <c r="AF94" s="130">
        <v>0</v>
      </c>
      <c r="AG94" s="130">
        <v>9</v>
      </c>
      <c r="AH94" s="130">
        <v>0</v>
      </c>
    </row>
    <row r="95" spans="1:35">
      <c r="A95" s="130">
        <v>2708</v>
      </c>
      <c r="B95" t="s">
        <v>20</v>
      </c>
      <c r="C95" s="6">
        <v>13</v>
      </c>
      <c r="D95" s="130">
        <v>0</v>
      </c>
      <c r="E95" s="130">
        <v>0</v>
      </c>
      <c r="F95" s="130">
        <v>0</v>
      </c>
      <c r="G95" s="130">
        <v>0</v>
      </c>
      <c r="H95" s="130">
        <v>0</v>
      </c>
      <c r="I95">
        <f t="shared" si="9"/>
        <v>0</v>
      </c>
      <c r="J95" s="130">
        <v>0</v>
      </c>
      <c r="K95" s="130">
        <v>0</v>
      </c>
      <c r="L95" s="130">
        <v>0</v>
      </c>
      <c r="M95" s="130">
        <v>0</v>
      </c>
      <c r="N95" s="65">
        <f t="shared" si="10"/>
        <v>0</v>
      </c>
      <c r="O95" s="65">
        <f t="shared" si="11"/>
        <v>0</v>
      </c>
      <c r="P95" s="83">
        <v>0</v>
      </c>
      <c r="Q95" s="130">
        <v>0</v>
      </c>
      <c r="R95" s="130">
        <v>0</v>
      </c>
      <c r="S95" s="130">
        <v>0</v>
      </c>
      <c r="T95">
        <f t="shared" si="12"/>
        <v>0</v>
      </c>
      <c r="U95" s="130">
        <v>0</v>
      </c>
      <c r="V95" s="130">
        <v>0</v>
      </c>
      <c r="W95" s="130">
        <v>0</v>
      </c>
      <c r="X95" s="130">
        <v>0</v>
      </c>
      <c r="Y95">
        <f t="shared" si="13"/>
        <v>0</v>
      </c>
      <c r="Z95">
        <f t="shared" si="14"/>
        <v>0</v>
      </c>
      <c r="AA95" s="130">
        <v>75</v>
      </c>
      <c r="AB95" s="130">
        <v>0</v>
      </c>
      <c r="AC95" s="130">
        <v>0</v>
      </c>
      <c r="AD95" s="130">
        <v>0</v>
      </c>
      <c r="AE95" s="130">
        <v>1</v>
      </c>
      <c r="AF95" s="130">
        <v>0</v>
      </c>
      <c r="AG95" s="130">
        <v>3</v>
      </c>
      <c r="AH95" s="130">
        <v>0</v>
      </c>
    </row>
    <row r="96" spans="1:35">
      <c r="A96" s="130">
        <v>7267</v>
      </c>
      <c r="B96" t="str">
        <f t="shared" si="15"/>
        <v>RED</v>
      </c>
      <c r="C96" s="6">
        <f t="shared" si="8"/>
        <v>14</v>
      </c>
      <c r="D96" s="130">
        <v>1</v>
      </c>
      <c r="E96" s="130">
        <v>0</v>
      </c>
      <c r="F96" s="130">
        <v>0</v>
      </c>
      <c r="G96" s="130">
        <v>0</v>
      </c>
      <c r="H96" s="130">
        <v>0</v>
      </c>
      <c r="I96">
        <f t="shared" si="9"/>
        <v>0</v>
      </c>
      <c r="J96" s="130">
        <v>0</v>
      </c>
      <c r="K96" s="130">
        <v>0</v>
      </c>
      <c r="L96" s="130">
        <v>0</v>
      </c>
      <c r="M96" s="130">
        <v>0</v>
      </c>
      <c r="N96" s="65">
        <f t="shared" si="10"/>
        <v>0</v>
      </c>
      <c r="O96" s="65">
        <f t="shared" si="11"/>
        <v>0</v>
      </c>
      <c r="P96" s="83">
        <v>0</v>
      </c>
      <c r="Q96" s="130">
        <v>0</v>
      </c>
      <c r="R96" s="130">
        <v>0</v>
      </c>
      <c r="S96" s="130">
        <v>0</v>
      </c>
      <c r="T96">
        <f t="shared" si="12"/>
        <v>0</v>
      </c>
      <c r="U96" s="130">
        <v>4</v>
      </c>
      <c r="V96" s="130">
        <v>0</v>
      </c>
      <c r="W96" s="130">
        <v>0</v>
      </c>
      <c r="X96" s="130">
        <v>0</v>
      </c>
      <c r="Y96">
        <f t="shared" si="13"/>
        <v>4</v>
      </c>
      <c r="Z96">
        <f t="shared" si="14"/>
        <v>4</v>
      </c>
      <c r="AA96" s="130">
        <v>2</v>
      </c>
      <c r="AB96" s="130">
        <v>0</v>
      </c>
      <c r="AC96" s="130">
        <v>0</v>
      </c>
      <c r="AD96" s="130">
        <v>0</v>
      </c>
      <c r="AE96" s="130">
        <v>0</v>
      </c>
      <c r="AF96" s="130">
        <v>0</v>
      </c>
      <c r="AG96" s="130">
        <v>0</v>
      </c>
      <c r="AH96" s="130">
        <v>0</v>
      </c>
    </row>
    <row r="97" spans="1:35">
      <c r="A97" s="130">
        <v>5426</v>
      </c>
      <c r="B97" t="str">
        <f t="shared" si="15"/>
        <v>RED</v>
      </c>
      <c r="C97" s="6">
        <f t="shared" si="8"/>
        <v>15</v>
      </c>
      <c r="D97" s="130">
        <v>2</v>
      </c>
      <c r="E97" s="130">
        <v>0</v>
      </c>
      <c r="F97" s="130">
        <v>0</v>
      </c>
      <c r="G97" s="130">
        <v>0</v>
      </c>
      <c r="H97" s="130">
        <v>0</v>
      </c>
      <c r="I97">
        <f t="shared" si="9"/>
        <v>0</v>
      </c>
      <c r="J97" s="130">
        <v>0</v>
      </c>
      <c r="K97" s="130">
        <v>0</v>
      </c>
      <c r="L97" s="130">
        <v>0</v>
      </c>
      <c r="M97" s="130">
        <v>0</v>
      </c>
      <c r="N97" s="65">
        <f t="shared" si="10"/>
        <v>0</v>
      </c>
      <c r="O97" s="65">
        <f t="shared" si="11"/>
        <v>0</v>
      </c>
      <c r="P97" s="83">
        <v>0</v>
      </c>
      <c r="Q97" s="130">
        <v>2</v>
      </c>
      <c r="R97" s="130">
        <v>0</v>
      </c>
      <c r="S97" s="130">
        <v>0</v>
      </c>
      <c r="T97">
        <f t="shared" si="12"/>
        <v>2</v>
      </c>
      <c r="U97" s="130">
        <v>0</v>
      </c>
      <c r="V97" s="130">
        <v>2</v>
      </c>
      <c r="W97" s="130">
        <v>0</v>
      </c>
      <c r="X97" s="130">
        <v>0</v>
      </c>
      <c r="Y97">
        <f t="shared" si="13"/>
        <v>2</v>
      </c>
      <c r="Z97">
        <f t="shared" si="14"/>
        <v>4</v>
      </c>
      <c r="AA97" s="130">
        <v>0</v>
      </c>
      <c r="AB97" s="130">
        <v>0</v>
      </c>
      <c r="AC97" s="130">
        <v>1</v>
      </c>
      <c r="AD97" s="130">
        <v>0</v>
      </c>
      <c r="AE97" s="130">
        <v>0</v>
      </c>
      <c r="AF97" s="130">
        <v>0</v>
      </c>
      <c r="AG97" s="130">
        <v>0</v>
      </c>
      <c r="AH97" s="130">
        <v>0</v>
      </c>
    </row>
    <row r="98" spans="1:35">
      <c r="A98" s="130">
        <v>2994</v>
      </c>
      <c r="B98" t="str">
        <f t="shared" si="15"/>
        <v>RED</v>
      </c>
      <c r="C98" s="6">
        <f t="shared" si="8"/>
        <v>16</v>
      </c>
      <c r="D98" s="130">
        <v>2</v>
      </c>
      <c r="E98" s="130">
        <v>0</v>
      </c>
      <c r="F98" s="130">
        <v>0</v>
      </c>
      <c r="G98" s="130">
        <v>0</v>
      </c>
      <c r="H98" s="130">
        <v>0</v>
      </c>
      <c r="I98">
        <f t="shared" si="9"/>
        <v>0</v>
      </c>
      <c r="J98" s="130">
        <v>0</v>
      </c>
      <c r="K98" s="130">
        <v>0</v>
      </c>
      <c r="L98" s="130">
        <v>0</v>
      </c>
      <c r="M98" s="130">
        <v>0</v>
      </c>
      <c r="N98" s="65">
        <f t="shared" si="10"/>
        <v>0</v>
      </c>
      <c r="O98" s="65">
        <f t="shared" si="11"/>
        <v>0</v>
      </c>
      <c r="P98" s="83">
        <v>0</v>
      </c>
      <c r="Q98" s="130">
        <v>0</v>
      </c>
      <c r="R98" s="130">
        <v>0</v>
      </c>
      <c r="S98" s="130">
        <v>0</v>
      </c>
      <c r="T98">
        <f t="shared" si="12"/>
        <v>0</v>
      </c>
      <c r="U98" s="130">
        <v>0</v>
      </c>
      <c r="V98" s="130">
        <v>0</v>
      </c>
      <c r="W98" s="130">
        <v>0</v>
      </c>
      <c r="X98" s="130">
        <v>0</v>
      </c>
      <c r="Y98">
        <f t="shared" si="13"/>
        <v>0</v>
      </c>
      <c r="Z98">
        <f t="shared" si="14"/>
        <v>0</v>
      </c>
      <c r="AA98" s="130">
        <v>0</v>
      </c>
      <c r="AB98" s="130">
        <v>0</v>
      </c>
      <c r="AC98" s="130">
        <v>3</v>
      </c>
      <c r="AD98" s="130">
        <v>0</v>
      </c>
      <c r="AE98" s="130">
        <v>0</v>
      </c>
      <c r="AF98" s="130">
        <v>0</v>
      </c>
      <c r="AG98" s="130">
        <v>0</v>
      </c>
      <c r="AH98" s="130">
        <v>0</v>
      </c>
    </row>
    <row r="99" spans="1:35">
      <c r="A99" s="130">
        <v>2386</v>
      </c>
      <c r="B99" t="str">
        <f t="shared" si="15"/>
        <v>RED</v>
      </c>
      <c r="C99" s="6">
        <f t="shared" si="8"/>
        <v>17</v>
      </c>
      <c r="D99" s="130">
        <v>2</v>
      </c>
      <c r="E99" s="130">
        <v>0</v>
      </c>
      <c r="F99" s="130">
        <v>0</v>
      </c>
      <c r="G99" s="130">
        <v>0</v>
      </c>
      <c r="H99" s="130">
        <v>0</v>
      </c>
      <c r="I99">
        <f t="shared" si="9"/>
        <v>0</v>
      </c>
      <c r="J99" s="130">
        <v>0</v>
      </c>
      <c r="K99" s="130">
        <v>0</v>
      </c>
      <c r="L99" s="130">
        <v>0</v>
      </c>
      <c r="M99" s="130">
        <v>0</v>
      </c>
      <c r="N99" s="65">
        <f t="shared" si="10"/>
        <v>0</v>
      </c>
      <c r="O99" s="65">
        <f t="shared" si="11"/>
        <v>0</v>
      </c>
      <c r="P99" s="83">
        <v>1</v>
      </c>
      <c r="Q99" s="130">
        <v>0</v>
      </c>
      <c r="R99" s="130">
        <v>0</v>
      </c>
      <c r="S99" s="130">
        <v>1</v>
      </c>
      <c r="T99">
        <f t="shared" si="12"/>
        <v>2</v>
      </c>
      <c r="U99" s="130">
        <v>1</v>
      </c>
      <c r="V99" s="130">
        <v>0</v>
      </c>
      <c r="W99" s="130">
        <v>0</v>
      </c>
      <c r="X99" s="130">
        <v>1</v>
      </c>
      <c r="Y99">
        <f t="shared" si="13"/>
        <v>2</v>
      </c>
      <c r="Z99">
        <f t="shared" si="14"/>
        <v>4</v>
      </c>
      <c r="AA99" s="130">
        <v>0</v>
      </c>
      <c r="AB99" s="130">
        <v>0</v>
      </c>
      <c r="AC99" s="130">
        <v>3</v>
      </c>
      <c r="AD99" s="130">
        <v>0</v>
      </c>
      <c r="AE99" s="130">
        <v>0</v>
      </c>
      <c r="AF99" s="130">
        <v>0</v>
      </c>
      <c r="AG99" s="130">
        <v>0</v>
      </c>
      <c r="AH99" s="130">
        <v>0</v>
      </c>
      <c r="AI99" t="s">
        <v>329</v>
      </c>
    </row>
    <row r="100" spans="1:35">
      <c r="A100" s="130">
        <v>4519</v>
      </c>
      <c r="B100" t="str">
        <f t="shared" si="15"/>
        <v>RED</v>
      </c>
      <c r="C100" s="6">
        <v>17</v>
      </c>
      <c r="D100" s="130">
        <v>2</v>
      </c>
      <c r="E100" s="130">
        <v>0</v>
      </c>
      <c r="F100" s="130">
        <v>0</v>
      </c>
      <c r="G100" s="130">
        <v>0</v>
      </c>
      <c r="H100" s="130">
        <v>0</v>
      </c>
      <c r="I100">
        <f t="shared" si="9"/>
        <v>0</v>
      </c>
      <c r="J100" s="130">
        <v>0</v>
      </c>
      <c r="K100" s="130">
        <v>0</v>
      </c>
      <c r="L100" s="130">
        <v>0</v>
      </c>
      <c r="M100" s="130">
        <v>0</v>
      </c>
      <c r="N100" s="65">
        <f t="shared" si="10"/>
        <v>0</v>
      </c>
      <c r="O100" s="65">
        <f t="shared" si="11"/>
        <v>0</v>
      </c>
      <c r="P100" s="83">
        <v>0</v>
      </c>
      <c r="Q100" s="130">
        <v>0</v>
      </c>
      <c r="R100" s="130">
        <v>0</v>
      </c>
      <c r="S100" s="130">
        <v>0</v>
      </c>
      <c r="T100">
        <f t="shared" si="12"/>
        <v>0</v>
      </c>
      <c r="U100" s="130">
        <v>3</v>
      </c>
      <c r="V100" s="130">
        <v>0</v>
      </c>
      <c r="W100" s="130">
        <v>0</v>
      </c>
      <c r="X100" s="130">
        <v>0</v>
      </c>
      <c r="Y100">
        <f t="shared" si="13"/>
        <v>3</v>
      </c>
      <c r="Z100">
        <f t="shared" si="14"/>
        <v>3</v>
      </c>
      <c r="AA100" s="130">
        <v>30</v>
      </c>
      <c r="AB100" s="130">
        <v>0</v>
      </c>
      <c r="AC100" s="130">
        <v>2</v>
      </c>
      <c r="AD100" s="130">
        <v>0</v>
      </c>
      <c r="AE100" s="130">
        <v>0</v>
      </c>
      <c r="AF100" s="130">
        <v>0</v>
      </c>
      <c r="AG100" s="130">
        <v>3</v>
      </c>
      <c r="AH100" s="130">
        <v>0</v>
      </c>
    </row>
    <row r="101" spans="1:35">
      <c r="A101" s="130">
        <v>7267</v>
      </c>
      <c r="B101" t="str">
        <f t="shared" si="15"/>
        <v>RED</v>
      </c>
      <c r="C101" s="6">
        <f t="shared" si="8"/>
        <v>18</v>
      </c>
      <c r="D101" s="130">
        <v>1</v>
      </c>
      <c r="E101" s="130">
        <v>0</v>
      </c>
      <c r="F101" s="130">
        <v>0</v>
      </c>
      <c r="G101" s="130">
        <v>0</v>
      </c>
      <c r="H101" s="130">
        <v>0</v>
      </c>
      <c r="I101">
        <f t="shared" si="9"/>
        <v>0</v>
      </c>
      <c r="J101" s="130">
        <v>0</v>
      </c>
      <c r="K101" s="130">
        <v>0</v>
      </c>
      <c r="L101" s="130">
        <v>0</v>
      </c>
      <c r="M101" s="130">
        <v>0</v>
      </c>
      <c r="N101" s="65">
        <f t="shared" si="10"/>
        <v>0</v>
      </c>
      <c r="O101" s="65">
        <f t="shared" si="11"/>
        <v>0</v>
      </c>
      <c r="P101" s="83">
        <v>0</v>
      </c>
      <c r="Q101" s="130">
        <v>0</v>
      </c>
      <c r="R101" s="130">
        <v>0</v>
      </c>
      <c r="S101" s="130">
        <v>0</v>
      </c>
      <c r="T101">
        <f t="shared" si="12"/>
        <v>0</v>
      </c>
      <c r="U101" s="130">
        <v>4</v>
      </c>
      <c r="V101" s="130">
        <v>0</v>
      </c>
      <c r="W101" s="130">
        <v>0</v>
      </c>
      <c r="X101" s="130">
        <v>0</v>
      </c>
      <c r="Y101">
        <f t="shared" si="13"/>
        <v>4</v>
      </c>
      <c r="Z101">
        <f t="shared" si="14"/>
        <v>4</v>
      </c>
      <c r="AA101" s="130">
        <v>5</v>
      </c>
      <c r="AB101" s="130">
        <v>0</v>
      </c>
      <c r="AC101" s="130">
        <v>1</v>
      </c>
      <c r="AD101" s="130">
        <v>0</v>
      </c>
      <c r="AE101" s="130">
        <v>0</v>
      </c>
      <c r="AF101" s="130">
        <v>0</v>
      </c>
      <c r="AG101" s="130">
        <v>0</v>
      </c>
      <c r="AH101" s="130">
        <v>1</v>
      </c>
    </row>
    <row r="102" spans="1:35">
      <c r="A102" s="130">
        <v>6867</v>
      </c>
      <c r="B102" t="str">
        <f t="shared" si="15"/>
        <v>RED</v>
      </c>
      <c r="C102" s="6">
        <f t="shared" si="8"/>
        <v>19</v>
      </c>
      <c r="D102" s="130">
        <v>1</v>
      </c>
      <c r="E102" s="130">
        <v>1</v>
      </c>
      <c r="F102" s="130">
        <v>0</v>
      </c>
      <c r="G102" s="130">
        <v>0</v>
      </c>
      <c r="H102" s="130">
        <v>0</v>
      </c>
      <c r="I102">
        <f t="shared" si="9"/>
        <v>1</v>
      </c>
      <c r="J102" s="130">
        <v>0</v>
      </c>
      <c r="K102" s="130">
        <v>0</v>
      </c>
      <c r="L102" s="130">
        <v>0</v>
      </c>
      <c r="M102" s="130">
        <v>0</v>
      </c>
      <c r="N102" s="65">
        <f t="shared" si="10"/>
        <v>0</v>
      </c>
      <c r="O102" s="65">
        <f t="shared" si="11"/>
        <v>1</v>
      </c>
      <c r="P102" s="83">
        <v>3</v>
      </c>
      <c r="Q102" s="130">
        <v>2</v>
      </c>
      <c r="R102" s="130">
        <v>0</v>
      </c>
      <c r="S102" s="130">
        <v>0</v>
      </c>
      <c r="T102">
        <f t="shared" si="12"/>
        <v>5</v>
      </c>
      <c r="U102" s="130">
        <v>0</v>
      </c>
      <c r="V102" s="130">
        <v>0</v>
      </c>
      <c r="W102" s="130">
        <v>0</v>
      </c>
      <c r="X102" s="130">
        <v>0</v>
      </c>
      <c r="Y102">
        <f t="shared" si="13"/>
        <v>0</v>
      </c>
      <c r="Z102">
        <f t="shared" si="14"/>
        <v>5</v>
      </c>
      <c r="AA102" s="130">
        <v>0</v>
      </c>
      <c r="AB102" s="130">
        <v>0</v>
      </c>
      <c r="AC102" s="130">
        <v>1</v>
      </c>
      <c r="AD102" s="130">
        <v>0</v>
      </c>
      <c r="AE102" s="130">
        <v>0</v>
      </c>
      <c r="AF102" s="130">
        <v>0</v>
      </c>
      <c r="AG102" s="130">
        <v>0</v>
      </c>
      <c r="AH102" s="130">
        <v>0</v>
      </c>
    </row>
    <row r="103" spans="1:35">
      <c r="A103" s="130">
        <v>4152</v>
      </c>
      <c r="B103" t="str">
        <f t="shared" si="15"/>
        <v>RED</v>
      </c>
      <c r="C103" s="6">
        <f t="shared" si="8"/>
        <v>20</v>
      </c>
      <c r="D103" s="130">
        <v>2</v>
      </c>
      <c r="E103" s="130">
        <v>1</v>
      </c>
      <c r="F103" s="130">
        <v>0</v>
      </c>
      <c r="G103" s="130">
        <v>0</v>
      </c>
      <c r="H103" s="130">
        <v>0</v>
      </c>
      <c r="I103">
        <f t="shared" si="9"/>
        <v>1</v>
      </c>
      <c r="J103" s="130">
        <v>0</v>
      </c>
      <c r="K103" s="130">
        <v>0</v>
      </c>
      <c r="L103" s="130">
        <v>0</v>
      </c>
      <c r="M103" s="130">
        <v>0</v>
      </c>
      <c r="N103" s="65">
        <f t="shared" si="10"/>
        <v>0</v>
      </c>
      <c r="O103" s="65">
        <f t="shared" si="11"/>
        <v>1</v>
      </c>
      <c r="P103" s="83">
        <v>3</v>
      </c>
      <c r="Q103" s="130">
        <v>0</v>
      </c>
      <c r="R103" s="130">
        <v>0</v>
      </c>
      <c r="S103" s="130">
        <v>0</v>
      </c>
      <c r="T103">
        <f t="shared" si="12"/>
        <v>3</v>
      </c>
      <c r="U103" s="130">
        <v>0</v>
      </c>
      <c r="V103" s="130">
        <v>0</v>
      </c>
      <c r="W103" s="130">
        <v>0</v>
      </c>
      <c r="X103" s="130">
        <v>0</v>
      </c>
      <c r="Y103">
        <f t="shared" si="13"/>
        <v>0</v>
      </c>
      <c r="Z103">
        <f t="shared" si="14"/>
        <v>3</v>
      </c>
      <c r="AA103" s="130">
        <v>0</v>
      </c>
      <c r="AB103" s="130">
        <v>0</v>
      </c>
      <c r="AC103" s="130">
        <v>2</v>
      </c>
      <c r="AD103" s="130">
        <v>0</v>
      </c>
      <c r="AE103" s="130">
        <v>0</v>
      </c>
      <c r="AF103" s="130">
        <v>0</v>
      </c>
      <c r="AG103" s="130">
        <v>3</v>
      </c>
      <c r="AH103" s="130">
        <v>0</v>
      </c>
    </row>
    <row r="104" spans="1:35">
      <c r="A104" s="130">
        <v>4704</v>
      </c>
      <c r="B104" t="str">
        <f t="shared" si="15"/>
        <v>RED</v>
      </c>
      <c r="C104" s="6">
        <f t="shared" si="8"/>
        <v>21</v>
      </c>
      <c r="D104" s="130">
        <v>1</v>
      </c>
      <c r="E104" s="130">
        <v>0</v>
      </c>
      <c r="F104" s="130">
        <v>0</v>
      </c>
      <c r="G104" s="130">
        <v>0</v>
      </c>
      <c r="H104" s="130">
        <v>0</v>
      </c>
      <c r="I104">
        <f t="shared" si="9"/>
        <v>0</v>
      </c>
      <c r="J104" s="130">
        <v>0</v>
      </c>
      <c r="K104" s="130">
        <v>0</v>
      </c>
      <c r="L104" s="130">
        <v>0</v>
      </c>
      <c r="M104" s="130">
        <v>0</v>
      </c>
      <c r="N104" s="65">
        <f t="shared" si="10"/>
        <v>0</v>
      </c>
      <c r="O104" s="65">
        <f t="shared" si="11"/>
        <v>0</v>
      </c>
      <c r="P104" s="83">
        <v>0</v>
      </c>
      <c r="Q104" s="130">
        <v>0</v>
      </c>
      <c r="R104" s="130">
        <v>0</v>
      </c>
      <c r="S104" s="130">
        <v>0</v>
      </c>
      <c r="T104">
        <f t="shared" si="12"/>
        <v>0</v>
      </c>
      <c r="U104" s="130">
        <v>1</v>
      </c>
      <c r="V104" s="130">
        <v>0</v>
      </c>
      <c r="W104" s="130">
        <v>0</v>
      </c>
      <c r="X104" s="130">
        <v>0</v>
      </c>
      <c r="Y104">
        <f t="shared" si="13"/>
        <v>1</v>
      </c>
      <c r="Z104">
        <f t="shared" si="14"/>
        <v>1</v>
      </c>
      <c r="AA104" s="130">
        <v>0</v>
      </c>
      <c r="AB104" s="130">
        <v>0</v>
      </c>
      <c r="AC104" s="130">
        <v>1</v>
      </c>
      <c r="AD104" s="130">
        <v>0</v>
      </c>
      <c r="AE104" s="130">
        <v>0</v>
      </c>
      <c r="AF104" s="130">
        <v>0</v>
      </c>
      <c r="AG104" s="130">
        <v>0</v>
      </c>
      <c r="AH104" s="130">
        <v>2</v>
      </c>
    </row>
    <row r="105" spans="1:35">
      <c r="A105" s="130">
        <v>4519</v>
      </c>
      <c r="B105" t="str">
        <f t="shared" si="15"/>
        <v>RED</v>
      </c>
      <c r="C105" s="6">
        <f t="shared" si="8"/>
        <v>22</v>
      </c>
      <c r="D105" s="130">
        <v>2</v>
      </c>
      <c r="E105" s="130">
        <v>1</v>
      </c>
      <c r="F105" s="130">
        <v>0</v>
      </c>
      <c r="G105" s="130">
        <v>0</v>
      </c>
      <c r="H105" s="130">
        <v>0</v>
      </c>
      <c r="I105">
        <f t="shared" si="9"/>
        <v>1</v>
      </c>
      <c r="J105" s="130">
        <v>0</v>
      </c>
      <c r="K105" s="130">
        <v>0</v>
      </c>
      <c r="L105" s="130">
        <v>0</v>
      </c>
      <c r="M105" s="130">
        <v>0</v>
      </c>
      <c r="N105" s="65">
        <f t="shared" si="10"/>
        <v>0</v>
      </c>
      <c r="O105" s="65">
        <f t="shared" si="11"/>
        <v>1</v>
      </c>
      <c r="P105" s="83">
        <v>1</v>
      </c>
      <c r="Q105" s="130">
        <v>0</v>
      </c>
      <c r="R105" s="130">
        <v>0</v>
      </c>
      <c r="S105" s="130">
        <v>0</v>
      </c>
      <c r="T105">
        <f t="shared" si="12"/>
        <v>1</v>
      </c>
      <c r="U105" s="130">
        <v>0</v>
      </c>
      <c r="V105" s="130">
        <v>0</v>
      </c>
      <c r="W105" s="130">
        <v>0</v>
      </c>
      <c r="X105" s="130">
        <v>0</v>
      </c>
      <c r="Y105">
        <f t="shared" si="13"/>
        <v>0</v>
      </c>
      <c r="Z105">
        <f t="shared" si="14"/>
        <v>1</v>
      </c>
      <c r="AA105" s="130">
        <v>70</v>
      </c>
      <c r="AB105" s="130">
        <v>0</v>
      </c>
      <c r="AC105" s="130">
        <v>1</v>
      </c>
      <c r="AD105" s="130">
        <v>0</v>
      </c>
      <c r="AE105" s="130">
        <v>0</v>
      </c>
      <c r="AF105" s="130">
        <v>0</v>
      </c>
      <c r="AG105" s="130">
        <v>10</v>
      </c>
      <c r="AH105" s="130">
        <v>0</v>
      </c>
      <c r="AI105" t="s">
        <v>330</v>
      </c>
    </row>
    <row r="106" spans="1:35">
      <c r="A106" s="130">
        <v>6859</v>
      </c>
      <c r="B106" t="str">
        <f t="shared" si="15"/>
        <v>RED</v>
      </c>
      <c r="C106" s="6">
        <f t="shared" si="8"/>
        <v>23</v>
      </c>
      <c r="D106" s="130">
        <v>1</v>
      </c>
      <c r="E106" s="130">
        <v>0</v>
      </c>
      <c r="F106" s="130">
        <v>0</v>
      </c>
      <c r="G106" s="130">
        <v>0</v>
      </c>
      <c r="H106" s="130">
        <v>0</v>
      </c>
      <c r="I106">
        <f t="shared" si="9"/>
        <v>0</v>
      </c>
      <c r="J106" s="130">
        <v>0</v>
      </c>
      <c r="K106" s="130">
        <v>0</v>
      </c>
      <c r="L106" s="130">
        <v>0</v>
      </c>
      <c r="M106" s="130">
        <v>0</v>
      </c>
      <c r="N106" s="65">
        <f t="shared" si="10"/>
        <v>0</v>
      </c>
      <c r="O106" s="65">
        <f t="shared" si="11"/>
        <v>0</v>
      </c>
      <c r="P106" s="83">
        <v>0</v>
      </c>
      <c r="Q106" s="130">
        <v>1</v>
      </c>
      <c r="R106" s="130">
        <v>0</v>
      </c>
      <c r="S106" s="130">
        <v>0</v>
      </c>
      <c r="T106">
        <f t="shared" si="12"/>
        <v>1</v>
      </c>
      <c r="U106" s="130">
        <v>1</v>
      </c>
      <c r="V106" s="130">
        <v>0</v>
      </c>
      <c r="W106" s="130">
        <v>0</v>
      </c>
      <c r="X106" s="130">
        <v>0</v>
      </c>
      <c r="Y106">
        <f t="shared" si="13"/>
        <v>1</v>
      </c>
      <c r="Z106">
        <f t="shared" si="14"/>
        <v>2</v>
      </c>
      <c r="AA106" s="130">
        <v>0</v>
      </c>
      <c r="AB106" s="130">
        <v>0</v>
      </c>
      <c r="AC106" s="130">
        <v>1</v>
      </c>
      <c r="AD106" s="130">
        <v>0</v>
      </c>
      <c r="AE106" s="130">
        <v>0</v>
      </c>
      <c r="AF106" s="130">
        <v>0</v>
      </c>
      <c r="AG106" s="130">
        <v>0</v>
      </c>
      <c r="AH106" s="130">
        <v>0</v>
      </c>
    </row>
    <row r="107" spans="1:35">
      <c r="A107" s="130">
        <v>5885</v>
      </c>
      <c r="B107" t="str">
        <f t="shared" si="15"/>
        <v>RED</v>
      </c>
      <c r="C107" s="6">
        <f t="shared" si="8"/>
        <v>24</v>
      </c>
      <c r="D107" s="130">
        <v>2</v>
      </c>
      <c r="E107" s="130">
        <v>0</v>
      </c>
      <c r="F107" s="130">
        <v>0</v>
      </c>
      <c r="G107" s="130">
        <v>0</v>
      </c>
      <c r="H107" s="130">
        <v>0</v>
      </c>
      <c r="I107">
        <f t="shared" si="9"/>
        <v>0</v>
      </c>
      <c r="J107" s="130">
        <v>0</v>
      </c>
      <c r="K107" s="130">
        <v>0</v>
      </c>
      <c r="L107" s="130">
        <v>0</v>
      </c>
      <c r="M107" s="130">
        <v>0</v>
      </c>
      <c r="N107" s="65">
        <f t="shared" si="10"/>
        <v>0</v>
      </c>
      <c r="O107" s="65">
        <f t="shared" si="11"/>
        <v>0</v>
      </c>
      <c r="P107" s="83">
        <v>2</v>
      </c>
      <c r="Q107" s="130">
        <v>0</v>
      </c>
      <c r="R107" s="130">
        <v>0</v>
      </c>
      <c r="S107" s="130">
        <v>0</v>
      </c>
      <c r="T107">
        <f t="shared" si="12"/>
        <v>2</v>
      </c>
      <c r="U107" s="130">
        <v>0</v>
      </c>
      <c r="V107" s="130">
        <v>0</v>
      </c>
      <c r="W107" s="130">
        <v>0</v>
      </c>
      <c r="X107" s="130">
        <v>0</v>
      </c>
      <c r="Y107">
        <f t="shared" si="13"/>
        <v>0</v>
      </c>
      <c r="Z107">
        <f t="shared" si="14"/>
        <v>2</v>
      </c>
      <c r="AA107" s="130">
        <v>0</v>
      </c>
      <c r="AB107" s="130">
        <v>0</v>
      </c>
      <c r="AC107" s="130">
        <v>3</v>
      </c>
      <c r="AD107" s="130">
        <v>0</v>
      </c>
      <c r="AE107" s="130">
        <v>0</v>
      </c>
      <c r="AF107" s="130">
        <v>0</v>
      </c>
      <c r="AG107" s="130">
        <v>0</v>
      </c>
      <c r="AH107" s="130">
        <v>2</v>
      </c>
    </row>
    <row r="108" spans="1:35">
      <c r="A108" s="130">
        <v>2708</v>
      </c>
      <c r="B108" t="s">
        <v>21</v>
      </c>
      <c r="C108" s="6">
        <v>17</v>
      </c>
      <c r="D108" s="130">
        <v>2</v>
      </c>
      <c r="E108" s="130">
        <v>0</v>
      </c>
      <c r="F108" s="130">
        <v>0</v>
      </c>
      <c r="G108" s="130">
        <v>0</v>
      </c>
      <c r="H108" s="130">
        <v>0</v>
      </c>
      <c r="I108">
        <f t="shared" si="9"/>
        <v>0</v>
      </c>
      <c r="J108" s="130">
        <v>0</v>
      </c>
      <c r="K108" s="130">
        <v>0</v>
      </c>
      <c r="L108" s="130">
        <v>0</v>
      </c>
      <c r="M108" s="130">
        <v>0</v>
      </c>
      <c r="N108" s="65">
        <f t="shared" si="10"/>
        <v>0</v>
      </c>
      <c r="O108" s="65">
        <f t="shared" si="11"/>
        <v>0</v>
      </c>
      <c r="P108" s="83">
        <v>0</v>
      </c>
      <c r="Q108" s="130">
        <v>0</v>
      </c>
      <c r="R108" s="130">
        <v>0</v>
      </c>
      <c r="S108" s="130">
        <v>0</v>
      </c>
      <c r="T108">
        <f t="shared" si="12"/>
        <v>0</v>
      </c>
      <c r="U108" s="130">
        <v>1</v>
      </c>
      <c r="V108" s="130">
        <v>0</v>
      </c>
      <c r="W108" s="130">
        <v>0</v>
      </c>
      <c r="X108" s="130">
        <v>0</v>
      </c>
      <c r="Y108">
        <f t="shared" si="13"/>
        <v>1</v>
      </c>
      <c r="Z108">
        <f t="shared" si="14"/>
        <v>1</v>
      </c>
      <c r="AA108" s="130">
        <v>0</v>
      </c>
      <c r="AB108" s="130">
        <v>0</v>
      </c>
      <c r="AC108" s="130">
        <v>1</v>
      </c>
      <c r="AD108" s="130">
        <v>0</v>
      </c>
      <c r="AE108" s="130">
        <v>0</v>
      </c>
      <c r="AF108" s="130">
        <v>0</v>
      </c>
      <c r="AG108" s="130">
        <v>10</v>
      </c>
      <c r="AH108" s="130">
        <v>0</v>
      </c>
    </row>
    <row r="109" spans="1:35">
      <c r="A109" s="130">
        <v>6110</v>
      </c>
      <c r="B109" t="str">
        <f t="shared" si="15"/>
        <v>BLUE</v>
      </c>
      <c r="C109" s="6">
        <f t="shared" si="8"/>
        <v>18</v>
      </c>
      <c r="D109" s="130">
        <v>1</v>
      </c>
      <c r="E109" s="130">
        <v>1</v>
      </c>
      <c r="F109" s="130">
        <v>0</v>
      </c>
      <c r="G109" s="130">
        <v>0</v>
      </c>
      <c r="H109" s="130">
        <v>0</v>
      </c>
      <c r="I109">
        <f t="shared" si="9"/>
        <v>1</v>
      </c>
      <c r="J109" s="130">
        <v>0</v>
      </c>
      <c r="K109" s="130">
        <v>0</v>
      </c>
      <c r="L109" s="130">
        <v>0</v>
      </c>
      <c r="M109" s="130">
        <v>0</v>
      </c>
      <c r="N109" s="65">
        <f t="shared" si="10"/>
        <v>0</v>
      </c>
      <c r="O109" s="65">
        <f t="shared" si="11"/>
        <v>1</v>
      </c>
      <c r="P109" s="83">
        <v>2</v>
      </c>
      <c r="Q109" s="130">
        <v>0</v>
      </c>
      <c r="R109" s="130">
        <v>0</v>
      </c>
      <c r="S109" s="130">
        <v>0</v>
      </c>
      <c r="T109">
        <f t="shared" si="12"/>
        <v>2</v>
      </c>
      <c r="U109" s="130">
        <v>3</v>
      </c>
      <c r="V109" s="130">
        <v>0</v>
      </c>
      <c r="W109" s="130">
        <v>0</v>
      </c>
      <c r="X109" s="130">
        <v>0</v>
      </c>
      <c r="Y109">
        <f t="shared" si="13"/>
        <v>3</v>
      </c>
      <c r="Z109">
        <f t="shared" si="14"/>
        <v>5</v>
      </c>
      <c r="AA109" s="130">
        <v>0</v>
      </c>
      <c r="AB109" s="130">
        <v>0</v>
      </c>
      <c r="AC109" s="130">
        <v>1</v>
      </c>
      <c r="AD109" s="130">
        <v>0</v>
      </c>
      <c r="AE109" s="130">
        <v>0</v>
      </c>
      <c r="AF109" s="130">
        <v>0</v>
      </c>
      <c r="AG109" s="130">
        <v>12</v>
      </c>
      <c r="AH109" s="130">
        <v>0</v>
      </c>
    </row>
    <row r="110" spans="1:35">
      <c r="A110" s="130">
        <v>6135</v>
      </c>
      <c r="B110" t="str">
        <f t="shared" si="15"/>
        <v>BLUE</v>
      </c>
      <c r="C110" s="6">
        <f t="shared" si="8"/>
        <v>19</v>
      </c>
      <c r="D110" s="130">
        <v>2</v>
      </c>
      <c r="E110" s="130">
        <v>0</v>
      </c>
      <c r="F110" s="130">
        <v>0</v>
      </c>
      <c r="G110" s="130">
        <v>0</v>
      </c>
      <c r="H110" s="130">
        <v>0</v>
      </c>
      <c r="I110">
        <f t="shared" si="9"/>
        <v>0</v>
      </c>
      <c r="J110" s="130">
        <v>0</v>
      </c>
      <c r="K110" s="130">
        <v>0</v>
      </c>
      <c r="L110" s="130">
        <v>0</v>
      </c>
      <c r="M110" s="130">
        <v>0</v>
      </c>
      <c r="N110" s="65">
        <f t="shared" si="10"/>
        <v>0</v>
      </c>
      <c r="O110" s="65">
        <f t="shared" si="11"/>
        <v>0</v>
      </c>
      <c r="P110" s="83">
        <v>1</v>
      </c>
      <c r="Q110" s="130">
        <v>0</v>
      </c>
      <c r="R110" s="130">
        <v>0</v>
      </c>
      <c r="S110" s="130">
        <v>0</v>
      </c>
      <c r="T110">
        <f t="shared" si="12"/>
        <v>1</v>
      </c>
      <c r="U110" s="130">
        <v>4</v>
      </c>
      <c r="V110" s="130">
        <v>0</v>
      </c>
      <c r="W110" s="130">
        <v>0</v>
      </c>
      <c r="X110" s="130">
        <v>0</v>
      </c>
      <c r="Y110">
        <f t="shared" si="13"/>
        <v>4</v>
      </c>
      <c r="Z110">
        <f t="shared" si="14"/>
        <v>5</v>
      </c>
      <c r="AA110" s="130">
        <v>0</v>
      </c>
      <c r="AB110" s="130">
        <v>0</v>
      </c>
      <c r="AC110" s="130">
        <v>1</v>
      </c>
      <c r="AD110" s="130">
        <v>0</v>
      </c>
      <c r="AE110" s="130">
        <v>0</v>
      </c>
      <c r="AF110" s="130">
        <v>0</v>
      </c>
      <c r="AG110" s="130">
        <v>0</v>
      </c>
      <c r="AH110" s="130">
        <v>0</v>
      </c>
    </row>
    <row r="111" spans="1:35">
      <c r="A111" s="130">
        <v>610</v>
      </c>
      <c r="B111" t="str">
        <f t="shared" si="15"/>
        <v>BLUE</v>
      </c>
      <c r="C111" s="6">
        <f t="shared" si="8"/>
        <v>20</v>
      </c>
      <c r="D111" s="130">
        <v>2</v>
      </c>
      <c r="E111" s="130">
        <v>1</v>
      </c>
      <c r="F111" s="130">
        <v>0</v>
      </c>
      <c r="G111" s="130">
        <v>0</v>
      </c>
      <c r="H111" s="130">
        <v>0</v>
      </c>
      <c r="I111">
        <f t="shared" si="9"/>
        <v>1</v>
      </c>
      <c r="J111" s="130">
        <v>0</v>
      </c>
      <c r="K111" s="130">
        <v>0</v>
      </c>
      <c r="L111" s="130">
        <v>0</v>
      </c>
      <c r="M111" s="130">
        <v>0</v>
      </c>
      <c r="N111" s="65">
        <f t="shared" si="10"/>
        <v>0</v>
      </c>
      <c r="O111" s="65">
        <f t="shared" si="11"/>
        <v>1</v>
      </c>
      <c r="P111" s="83">
        <v>1</v>
      </c>
      <c r="Q111" s="130">
        <v>0</v>
      </c>
      <c r="R111" s="130">
        <v>0</v>
      </c>
      <c r="S111" s="130">
        <v>0</v>
      </c>
      <c r="T111">
        <f t="shared" si="12"/>
        <v>1</v>
      </c>
      <c r="U111" s="130">
        <v>4</v>
      </c>
      <c r="V111" s="130">
        <v>0</v>
      </c>
      <c r="W111" s="130">
        <v>0</v>
      </c>
      <c r="X111" s="130">
        <v>0</v>
      </c>
      <c r="Y111">
        <f t="shared" si="13"/>
        <v>4</v>
      </c>
      <c r="Z111">
        <f t="shared" si="14"/>
        <v>5</v>
      </c>
      <c r="AA111" s="130">
        <v>0</v>
      </c>
      <c r="AB111" s="130">
        <v>0</v>
      </c>
      <c r="AC111" s="130">
        <v>3</v>
      </c>
      <c r="AD111" s="130">
        <v>0</v>
      </c>
      <c r="AE111" s="130">
        <v>0</v>
      </c>
      <c r="AF111" s="130">
        <v>0</v>
      </c>
      <c r="AG111" s="130">
        <v>0</v>
      </c>
      <c r="AH111" s="130">
        <v>0</v>
      </c>
    </row>
    <row r="112" spans="1:35">
      <c r="A112" s="130">
        <v>6866</v>
      </c>
      <c r="B112" t="str">
        <f t="shared" si="15"/>
        <v>BLUE</v>
      </c>
      <c r="C112" s="6">
        <f t="shared" si="8"/>
        <v>21</v>
      </c>
      <c r="D112" s="130">
        <v>2</v>
      </c>
      <c r="E112" s="130">
        <v>0</v>
      </c>
      <c r="F112" s="130">
        <v>0</v>
      </c>
      <c r="G112" s="130">
        <v>0</v>
      </c>
      <c r="H112" s="130">
        <v>0</v>
      </c>
      <c r="I112">
        <f t="shared" si="9"/>
        <v>0</v>
      </c>
      <c r="J112" s="130">
        <v>0</v>
      </c>
      <c r="K112" s="130">
        <v>0</v>
      </c>
      <c r="L112" s="130">
        <v>0</v>
      </c>
      <c r="M112" s="130">
        <v>0</v>
      </c>
      <c r="N112" s="65">
        <f t="shared" si="10"/>
        <v>0</v>
      </c>
      <c r="O112" s="65">
        <f t="shared" si="11"/>
        <v>0</v>
      </c>
      <c r="P112" s="83">
        <v>1</v>
      </c>
      <c r="Q112" s="130">
        <v>0</v>
      </c>
      <c r="R112" s="130">
        <v>0</v>
      </c>
      <c r="S112" s="130">
        <v>0</v>
      </c>
      <c r="T112">
        <f t="shared" si="12"/>
        <v>1</v>
      </c>
      <c r="U112" s="130">
        <v>3</v>
      </c>
      <c r="V112" s="130">
        <v>0</v>
      </c>
      <c r="W112" s="130">
        <v>0</v>
      </c>
      <c r="X112" s="130">
        <v>0</v>
      </c>
      <c r="Y112">
        <f t="shared" si="13"/>
        <v>3</v>
      </c>
      <c r="Z112">
        <f t="shared" si="14"/>
        <v>4</v>
      </c>
      <c r="AA112" s="130">
        <v>0</v>
      </c>
      <c r="AB112" s="130">
        <v>0</v>
      </c>
      <c r="AC112" s="130">
        <v>1</v>
      </c>
      <c r="AD112" s="130">
        <v>0</v>
      </c>
      <c r="AE112" s="130">
        <v>0</v>
      </c>
      <c r="AF112" s="130">
        <v>0</v>
      </c>
      <c r="AG112" s="130">
        <v>3</v>
      </c>
      <c r="AH112" s="130">
        <v>0</v>
      </c>
    </row>
    <row r="113" spans="1:35">
      <c r="A113" s="130">
        <v>7710</v>
      </c>
      <c r="B113" t="str">
        <f t="shared" si="15"/>
        <v>BLUE</v>
      </c>
      <c r="C113" s="6">
        <f t="shared" si="8"/>
        <v>22</v>
      </c>
      <c r="D113" s="130">
        <v>2</v>
      </c>
      <c r="E113" s="130">
        <v>1</v>
      </c>
      <c r="F113" s="130">
        <v>0</v>
      </c>
      <c r="G113" s="130">
        <v>0</v>
      </c>
      <c r="H113" s="130">
        <v>0</v>
      </c>
      <c r="I113">
        <f t="shared" si="9"/>
        <v>1</v>
      </c>
      <c r="J113" s="130">
        <v>0</v>
      </c>
      <c r="K113" s="130">
        <v>0</v>
      </c>
      <c r="L113" s="130">
        <v>0</v>
      </c>
      <c r="M113" s="130">
        <v>0</v>
      </c>
      <c r="N113" s="65">
        <f t="shared" si="10"/>
        <v>0</v>
      </c>
      <c r="O113" s="65">
        <f t="shared" si="11"/>
        <v>1</v>
      </c>
      <c r="P113" s="83">
        <v>0</v>
      </c>
      <c r="Q113" s="130">
        <v>1</v>
      </c>
      <c r="R113" s="130">
        <v>0</v>
      </c>
      <c r="S113" s="130">
        <v>0</v>
      </c>
      <c r="T113">
        <f t="shared" si="12"/>
        <v>1</v>
      </c>
      <c r="U113" s="130">
        <v>0</v>
      </c>
      <c r="V113" s="130">
        <v>0</v>
      </c>
      <c r="W113" s="130">
        <v>0</v>
      </c>
      <c r="X113" s="130">
        <v>0</v>
      </c>
      <c r="Y113">
        <f t="shared" si="13"/>
        <v>0</v>
      </c>
      <c r="Z113">
        <f t="shared" si="14"/>
        <v>1</v>
      </c>
      <c r="AA113" s="130">
        <v>0</v>
      </c>
      <c r="AB113" s="130">
        <v>0</v>
      </c>
      <c r="AC113" s="130">
        <v>0</v>
      </c>
      <c r="AD113" s="130">
        <v>0</v>
      </c>
      <c r="AE113" s="130">
        <v>0</v>
      </c>
      <c r="AF113" s="130">
        <v>0</v>
      </c>
      <c r="AG113" s="130">
        <v>0</v>
      </c>
      <c r="AH113" s="130">
        <v>1</v>
      </c>
    </row>
    <row r="114" spans="1:35">
      <c r="A114" s="130">
        <v>6987</v>
      </c>
      <c r="B114" t="str">
        <f t="shared" si="15"/>
        <v>BLUE</v>
      </c>
      <c r="C114" s="6">
        <f t="shared" si="8"/>
        <v>23</v>
      </c>
      <c r="D114" s="130">
        <v>1</v>
      </c>
      <c r="E114" s="130">
        <v>0</v>
      </c>
      <c r="F114" s="130">
        <v>0</v>
      </c>
      <c r="G114" s="130">
        <v>0</v>
      </c>
      <c r="H114" s="130">
        <v>0</v>
      </c>
      <c r="I114">
        <f t="shared" si="9"/>
        <v>0</v>
      </c>
      <c r="J114" s="130">
        <v>0</v>
      </c>
      <c r="K114" s="130">
        <v>0</v>
      </c>
      <c r="L114" s="130">
        <v>0</v>
      </c>
      <c r="M114" s="130">
        <v>0</v>
      </c>
      <c r="N114" s="65">
        <f t="shared" si="10"/>
        <v>0</v>
      </c>
      <c r="O114" s="65">
        <f t="shared" si="11"/>
        <v>0</v>
      </c>
      <c r="P114" s="83">
        <v>0</v>
      </c>
      <c r="Q114" s="130">
        <v>0</v>
      </c>
      <c r="R114" s="130">
        <v>0</v>
      </c>
      <c r="S114" s="130">
        <v>0</v>
      </c>
      <c r="T114">
        <f t="shared" si="12"/>
        <v>0</v>
      </c>
      <c r="U114" s="130">
        <v>0</v>
      </c>
      <c r="V114" s="130">
        <v>0</v>
      </c>
      <c r="W114" s="130">
        <v>0</v>
      </c>
      <c r="X114" s="130">
        <v>0</v>
      </c>
      <c r="Y114">
        <f t="shared" si="13"/>
        <v>0</v>
      </c>
      <c r="Z114">
        <f t="shared" si="14"/>
        <v>0</v>
      </c>
      <c r="AA114" s="130">
        <v>90</v>
      </c>
      <c r="AB114" s="130">
        <v>0</v>
      </c>
      <c r="AC114" s="130">
        <v>1</v>
      </c>
      <c r="AD114" s="130">
        <v>0</v>
      </c>
      <c r="AE114" s="130">
        <v>0</v>
      </c>
      <c r="AF114" s="130">
        <v>0</v>
      </c>
      <c r="AG114" s="130">
        <v>0</v>
      </c>
      <c r="AH114" s="130">
        <v>0</v>
      </c>
    </row>
    <row r="115" spans="1:35">
      <c r="A115" s="130">
        <v>4152</v>
      </c>
      <c r="B115" t="str">
        <f t="shared" si="15"/>
        <v>BLUE</v>
      </c>
      <c r="C115" s="6">
        <f t="shared" si="8"/>
        <v>24</v>
      </c>
      <c r="D115" s="130">
        <v>2</v>
      </c>
      <c r="E115" s="130">
        <v>0</v>
      </c>
      <c r="F115" s="130">
        <v>0</v>
      </c>
      <c r="G115" s="130">
        <v>0</v>
      </c>
      <c r="H115" s="130">
        <v>0</v>
      </c>
      <c r="I115">
        <f t="shared" si="9"/>
        <v>0</v>
      </c>
      <c r="J115" s="130">
        <v>0</v>
      </c>
      <c r="K115" s="130">
        <v>0</v>
      </c>
      <c r="L115" s="130">
        <v>0</v>
      </c>
      <c r="M115" s="130">
        <v>0</v>
      </c>
      <c r="N115" s="65">
        <f t="shared" si="10"/>
        <v>0</v>
      </c>
      <c r="O115" s="65">
        <f t="shared" si="11"/>
        <v>0</v>
      </c>
      <c r="P115" s="83">
        <v>2</v>
      </c>
      <c r="Q115" s="130">
        <v>0</v>
      </c>
      <c r="R115" s="130">
        <v>0</v>
      </c>
      <c r="S115" s="130">
        <v>0</v>
      </c>
      <c r="T115">
        <f t="shared" si="12"/>
        <v>2</v>
      </c>
      <c r="U115" s="130">
        <v>1</v>
      </c>
      <c r="V115" s="130">
        <v>0</v>
      </c>
      <c r="W115" s="130">
        <v>0</v>
      </c>
      <c r="X115" s="130">
        <v>0</v>
      </c>
      <c r="Y115">
        <f t="shared" si="13"/>
        <v>1</v>
      </c>
      <c r="Z115">
        <f t="shared" si="14"/>
        <v>3</v>
      </c>
      <c r="AA115" s="130">
        <v>0</v>
      </c>
      <c r="AB115" s="130">
        <v>0</v>
      </c>
      <c r="AC115" s="130">
        <v>2</v>
      </c>
      <c r="AD115" s="130">
        <v>0</v>
      </c>
      <c r="AE115" s="130">
        <v>0</v>
      </c>
      <c r="AF115" s="130">
        <v>0</v>
      </c>
      <c r="AG115" s="130">
        <v>0</v>
      </c>
      <c r="AH115" s="130">
        <v>0</v>
      </c>
    </row>
    <row r="116" spans="1:35">
      <c r="A116" s="130">
        <v>4704</v>
      </c>
      <c r="B116" t="str">
        <f t="shared" si="15"/>
        <v>BLUE</v>
      </c>
      <c r="C116" s="6">
        <v>17</v>
      </c>
      <c r="D116" s="130">
        <v>1</v>
      </c>
      <c r="E116" s="130">
        <v>1</v>
      </c>
      <c r="F116" s="130">
        <v>0</v>
      </c>
      <c r="G116" s="130">
        <v>0</v>
      </c>
      <c r="H116" s="130">
        <v>0</v>
      </c>
      <c r="I116">
        <f t="shared" si="9"/>
        <v>1</v>
      </c>
      <c r="J116" s="130">
        <v>0</v>
      </c>
      <c r="K116" s="130">
        <v>0</v>
      </c>
      <c r="L116" s="130">
        <v>0</v>
      </c>
      <c r="M116" s="130">
        <v>0</v>
      </c>
      <c r="N116" s="65">
        <f t="shared" si="10"/>
        <v>0</v>
      </c>
      <c r="O116" s="65">
        <f t="shared" si="11"/>
        <v>1</v>
      </c>
      <c r="P116" s="83">
        <v>0</v>
      </c>
      <c r="Q116" s="130">
        <v>0</v>
      </c>
      <c r="R116" s="130">
        <v>0</v>
      </c>
      <c r="S116" s="130">
        <v>0</v>
      </c>
      <c r="T116">
        <f t="shared" si="12"/>
        <v>0</v>
      </c>
      <c r="U116" s="130">
        <v>0</v>
      </c>
      <c r="V116" s="130">
        <v>0</v>
      </c>
      <c r="W116" s="130">
        <v>0</v>
      </c>
      <c r="X116" s="130">
        <v>0</v>
      </c>
      <c r="Y116">
        <f t="shared" si="13"/>
        <v>0</v>
      </c>
      <c r="Z116">
        <f t="shared" si="14"/>
        <v>0</v>
      </c>
      <c r="AA116" s="130">
        <v>0</v>
      </c>
      <c r="AB116" s="130">
        <v>0</v>
      </c>
      <c r="AC116" s="130">
        <v>1</v>
      </c>
      <c r="AD116" s="130">
        <v>0</v>
      </c>
      <c r="AE116" s="130">
        <v>0</v>
      </c>
      <c r="AF116" s="130">
        <v>0</v>
      </c>
      <c r="AG116" s="130">
        <v>10</v>
      </c>
      <c r="AH116" s="130">
        <v>0</v>
      </c>
    </row>
    <row r="117" spans="1:35">
      <c r="A117" s="130">
        <v>7564</v>
      </c>
      <c r="B117" t="str">
        <f t="shared" si="15"/>
        <v>BLUE</v>
      </c>
      <c r="C117" s="6">
        <f t="shared" ref="C117:C180" si="16">C116+1</f>
        <v>18</v>
      </c>
      <c r="D117" s="130">
        <v>2</v>
      </c>
      <c r="E117" s="130">
        <v>0</v>
      </c>
      <c r="F117" s="130">
        <v>0</v>
      </c>
      <c r="G117" s="130">
        <v>0</v>
      </c>
      <c r="H117" s="130">
        <v>0</v>
      </c>
      <c r="I117">
        <f t="shared" si="9"/>
        <v>0</v>
      </c>
      <c r="J117" s="130">
        <v>0</v>
      </c>
      <c r="K117" s="130">
        <v>0</v>
      </c>
      <c r="L117" s="130">
        <v>0</v>
      </c>
      <c r="M117" s="130">
        <v>0</v>
      </c>
      <c r="N117" s="65">
        <f t="shared" si="10"/>
        <v>0</v>
      </c>
      <c r="O117" s="65">
        <f t="shared" si="11"/>
        <v>0</v>
      </c>
      <c r="P117" s="83">
        <v>0</v>
      </c>
      <c r="Q117" s="130">
        <v>0</v>
      </c>
      <c r="R117" s="130">
        <v>0</v>
      </c>
      <c r="S117" s="130">
        <v>0</v>
      </c>
      <c r="T117">
        <f t="shared" si="12"/>
        <v>0</v>
      </c>
      <c r="U117" s="130">
        <v>0</v>
      </c>
      <c r="V117" s="130">
        <v>0</v>
      </c>
      <c r="W117" s="130">
        <v>0</v>
      </c>
      <c r="X117" s="130">
        <v>0</v>
      </c>
      <c r="Y117">
        <f t="shared" si="13"/>
        <v>0</v>
      </c>
      <c r="Z117">
        <f t="shared" si="14"/>
        <v>0</v>
      </c>
      <c r="AA117" s="130">
        <v>120</v>
      </c>
      <c r="AB117" s="130">
        <v>0</v>
      </c>
      <c r="AC117" s="130">
        <v>1</v>
      </c>
      <c r="AD117" s="130">
        <v>0</v>
      </c>
      <c r="AE117" s="130">
        <v>0</v>
      </c>
      <c r="AF117" s="130">
        <v>0</v>
      </c>
      <c r="AG117" s="130">
        <v>0</v>
      </c>
      <c r="AH117" s="130">
        <v>0</v>
      </c>
    </row>
    <row r="118" spans="1:35">
      <c r="A118" s="130">
        <v>7710</v>
      </c>
      <c r="B118" t="str">
        <f t="shared" si="15"/>
        <v>BLUE</v>
      </c>
      <c r="C118" s="6">
        <f t="shared" si="16"/>
        <v>19</v>
      </c>
      <c r="D118" s="130">
        <v>2</v>
      </c>
      <c r="E118" s="130">
        <v>0</v>
      </c>
      <c r="F118" s="130">
        <v>0</v>
      </c>
      <c r="G118" s="130">
        <v>0</v>
      </c>
      <c r="H118" s="130">
        <v>0</v>
      </c>
      <c r="I118">
        <f t="shared" si="9"/>
        <v>0</v>
      </c>
      <c r="J118" s="130">
        <v>0</v>
      </c>
      <c r="K118" s="130">
        <v>0</v>
      </c>
      <c r="L118" s="130">
        <v>0</v>
      </c>
      <c r="M118" s="130">
        <v>0</v>
      </c>
      <c r="N118" s="65">
        <f t="shared" si="10"/>
        <v>0</v>
      </c>
      <c r="O118" s="65">
        <f t="shared" si="11"/>
        <v>0</v>
      </c>
      <c r="P118" s="83">
        <v>0</v>
      </c>
      <c r="Q118" s="130">
        <v>1</v>
      </c>
      <c r="R118" s="130">
        <v>0</v>
      </c>
      <c r="S118" s="130">
        <v>0</v>
      </c>
      <c r="T118">
        <f t="shared" si="12"/>
        <v>1</v>
      </c>
      <c r="U118" s="130">
        <v>0</v>
      </c>
      <c r="V118" s="130">
        <v>0</v>
      </c>
      <c r="W118" s="130">
        <v>0</v>
      </c>
      <c r="X118" s="130">
        <v>0</v>
      </c>
      <c r="Y118">
        <f t="shared" si="13"/>
        <v>0</v>
      </c>
      <c r="Z118">
        <f t="shared" si="14"/>
        <v>1</v>
      </c>
      <c r="AA118" s="130">
        <v>0</v>
      </c>
      <c r="AB118" s="130">
        <v>0</v>
      </c>
      <c r="AC118" s="130">
        <v>1</v>
      </c>
      <c r="AD118" s="130">
        <v>0</v>
      </c>
      <c r="AE118" s="130">
        <v>0</v>
      </c>
      <c r="AF118" s="130">
        <v>0</v>
      </c>
      <c r="AG118" s="130">
        <v>0</v>
      </c>
      <c r="AH118" s="130">
        <v>2</v>
      </c>
    </row>
    <row r="119" spans="1:35">
      <c r="A119" s="130">
        <v>6987</v>
      </c>
      <c r="B119" t="str">
        <f t="shared" si="15"/>
        <v>BLUE</v>
      </c>
      <c r="C119" s="6">
        <f t="shared" si="16"/>
        <v>20</v>
      </c>
      <c r="D119" s="130">
        <v>1</v>
      </c>
      <c r="E119" s="130">
        <v>0</v>
      </c>
      <c r="F119" s="130">
        <v>0</v>
      </c>
      <c r="G119" s="130">
        <v>0</v>
      </c>
      <c r="H119" s="130">
        <v>0</v>
      </c>
      <c r="I119">
        <f t="shared" si="9"/>
        <v>0</v>
      </c>
      <c r="J119" s="130">
        <v>0</v>
      </c>
      <c r="K119" s="130">
        <v>0</v>
      </c>
      <c r="L119" s="130">
        <v>0</v>
      </c>
      <c r="M119" s="130">
        <v>0</v>
      </c>
      <c r="N119" s="65">
        <f t="shared" si="10"/>
        <v>0</v>
      </c>
      <c r="O119" s="65">
        <f t="shared" si="11"/>
        <v>0</v>
      </c>
      <c r="P119" s="83">
        <v>1</v>
      </c>
      <c r="Q119" s="130">
        <v>1</v>
      </c>
      <c r="R119" s="130">
        <v>0</v>
      </c>
      <c r="S119" s="130">
        <v>0</v>
      </c>
      <c r="T119">
        <f t="shared" si="12"/>
        <v>2</v>
      </c>
      <c r="U119" s="130">
        <v>0</v>
      </c>
      <c r="V119" s="130">
        <v>0</v>
      </c>
      <c r="W119" s="130">
        <v>0</v>
      </c>
      <c r="X119" s="130">
        <v>0</v>
      </c>
      <c r="Y119">
        <f t="shared" si="13"/>
        <v>0</v>
      </c>
      <c r="Z119">
        <f t="shared" si="14"/>
        <v>2</v>
      </c>
      <c r="AA119" s="130">
        <v>0</v>
      </c>
      <c r="AB119" s="130">
        <v>0</v>
      </c>
      <c r="AC119" s="130">
        <v>1</v>
      </c>
      <c r="AD119" s="130">
        <v>0</v>
      </c>
      <c r="AE119" s="130">
        <v>0</v>
      </c>
      <c r="AF119" s="130">
        <v>0</v>
      </c>
      <c r="AG119" s="130">
        <v>0</v>
      </c>
      <c r="AH119" s="130">
        <v>0</v>
      </c>
      <c r="AI119" s="130"/>
    </row>
    <row r="120" spans="1:35">
      <c r="A120" s="130">
        <v>2852</v>
      </c>
      <c r="B120" t="str">
        <f t="shared" si="15"/>
        <v>BLUE</v>
      </c>
      <c r="C120" s="6">
        <f t="shared" si="16"/>
        <v>21</v>
      </c>
      <c r="D120" s="130">
        <v>2</v>
      </c>
      <c r="E120" s="130">
        <v>0</v>
      </c>
      <c r="F120" s="130">
        <v>0</v>
      </c>
      <c r="G120" s="130">
        <v>0</v>
      </c>
      <c r="H120" s="130">
        <v>0</v>
      </c>
      <c r="I120">
        <f t="shared" si="9"/>
        <v>0</v>
      </c>
      <c r="J120" s="130">
        <v>0</v>
      </c>
      <c r="K120" s="130">
        <v>0</v>
      </c>
      <c r="L120" s="130">
        <v>0</v>
      </c>
      <c r="M120" s="130">
        <v>0</v>
      </c>
      <c r="N120" s="65">
        <f t="shared" si="10"/>
        <v>0</v>
      </c>
      <c r="O120" s="65">
        <f t="shared" si="11"/>
        <v>0</v>
      </c>
      <c r="P120" s="83">
        <v>1</v>
      </c>
      <c r="Q120" s="130">
        <v>2</v>
      </c>
      <c r="R120" s="130">
        <v>0</v>
      </c>
      <c r="S120" s="130">
        <v>0</v>
      </c>
      <c r="T120">
        <f t="shared" si="12"/>
        <v>3</v>
      </c>
      <c r="U120" s="130">
        <v>0</v>
      </c>
      <c r="V120" s="130">
        <v>0</v>
      </c>
      <c r="W120" s="130">
        <v>0</v>
      </c>
      <c r="X120" s="130">
        <v>0</v>
      </c>
      <c r="Y120">
        <f t="shared" si="13"/>
        <v>0</v>
      </c>
      <c r="Z120">
        <f t="shared" si="14"/>
        <v>3</v>
      </c>
      <c r="AA120" s="130">
        <v>0</v>
      </c>
      <c r="AB120" s="130">
        <v>0</v>
      </c>
      <c r="AC120" s="130">
        <v>1</v>
      </c>
      <c r="AD120" s="130">
        <v>0</v>
      </c>
      <c r="AE120" s="130">
        <v>0</v>
      </c>
      <c r="AF120" s="130">
        <v>0</v>
      </c>
      <c r="AG120" s="130">
        <v>0</v>
      </c>
      <c r="AH120" s="130">
        <v>1</v>
      </c>
    </row>
    <row r="121" spans="1:35">
      <c r="A121" s="130">
        <v>4525</v>
      </c>
      <c r="B121" t="str">
        <f t="shared" si="15"/>
        <v>BLUE</v>
      </c>
      <c r="C121" s="6">
        <f t="shared" si="16"/>
        <v>22</v>
      </c>
      <c r="D121" s="130">
        <v>1</v>
      </c>
      <c r="E121" s="130">
        <v>0</v>
      </c>
      <c r="F121" s="130">
        <v>0</v>
      </c>
      <c r="G121" s="130">
        <v>0</v>
      </c>
      <c r="H121" s="130">
        <v>0</v>
      </c>
      <c r="I121">
        <f t="shared" si="9"/>
        <v>0</v>
      </c>
      <c r="J121" s="130">
        <v>0</v>
      </c>
      <c r="K121" s="130">
        <v>0</v>
      </c>
      <c r="L121" s="130">
        <v>0</v>
      </c>
      <c r="M121" s="130">
        <v>0</v>
      </c>
      <c r="N121" s="65">
        <f t="shared" si="10"/>
        <v>0</v>
      </c>
      <c r="O121" s="65">
        <f t="shared" si="11"/>
        <v>0</v>
      </c>
      <c r="P121" s="83">
        <v>0</v>
      </c>
      <c r="Q121" s="130">
        <v>1</v>
      </c>
      <c r="R121" s="130">
        <v>0</v>
      </c>
      <c r="S121" s="130">
        <v>0</v>
      </c>
      <c r="T121">
        <f t="shared" si="12"/>
        <v>1</v>
      </c>
      <c r="U121" s="130">
        <v>0</v>
      </c>
      <c r="V121" s="130">
        <v>0</v>
      </c>
      <c r="W121" s="130">
        <v>0</v>
      </c>
      <c r="X121" s="130">
        <v>0</v>
      </c>
      <c r="Y121">
        <f t="shared" si="13"/>
        <v>0</v>
      </c>
      <c r="Z121">
        <f t="shared" si="14"/>
        <v>1</v>
      </c>
      <c r="AA121" s="130">
        <v>0</v>
      </c>
      <c r="AB121" s="130">
        <v>0</v>
      </c>
      <c r="AC121" s="130">
        <v>1</v>
      </c>
      <c r="AD121" s="130">
        <v>0</v>
      </c>
      <c r="AE121" s="130">
        <v>0</v>
      </c>
      <c r="AF121" s="130">
        <v>0</v>
      </c>
      <c r="AG121" s="130">
        <v>0</v>
      </c>
      <c r="AH121" s="130">
        <v>1</v>
      </c>
    </row>
    <row r="122" spans="1:35">
      <c r="A122" s="130">
        <v>6864</v>
      </c>
      <c r="B122" t="str">
        <f t="shared" si="15"/>
        <v>BLUE</v>
      </c>
      <c r="C122" s="6">
        <f t="shared" si="16"/>
        <v>23</v>
      </c>
      <c r="D122" s="130">
        <v>2</v>
      </c>
      <c r="E122" s="130">
        <v>0</v>
      </c>
      <c r="F122" s="130">
        <v>0</v>
      </c>
      <c r="G122" s="130">
        <v>0</v>
      </c>
      <c r="H122" s="130">
        <v>0</v>
      </c>
      <c r="I122">
        <f t="shared" si="9"/>
        <v>0</v>
      </c>
      <c r="J122" s="130">
        <v>0</v>
      </c>
      <c r="K122" s="130">
        <v>0</v>
      </c>
      <c r="L122" s="130">
        <v>0</v>
      </c>
      <c r="M122" s="130">
        <v>0</v>
      </c>
      <c r="N122" s="65">
        <f t="shared" si="10"/>
        <v>0</v>
      </c>
      <c r="O122" s="65">
        <f t="shared" si="11"/>
        <v>0</v>
      </c>
      <c r="P122" s="83">
        <v>0</v>
      </c>
      <c r="Q122" s="130">
        <v>0</v>
      </c>
      <c r="R122" s="130">
        <v>0</v>
      </c>
      <c r="S122" s="130">
        <v>0</v>
      </c>
      <c r="T122">
        <f t="shared" si="12"/>
        <v>0</v>
      </c>
      <c r="U122" s="130">
        <v>1</v>
      </c>
      <c r="V122" s="130">
        <v>0</v>
      </c>
      <c r="W122" s="130">
        <v>0</v>
      </c>
      <c r="X122" s="130">
        <v>0</v>
      </c>
      <c r="Y122">
        <f t="shared" si="13"/>
        <v>1</v>
      </c>
      <c r="Z122">
        <f t="shared" si="14"/>
        <v>1</v>
      </c>
      <c r="AA122" s="130">
        <v>0</v>
      </c>
      <c r="AB122" s="130">
        <v>0</v>
      </c>
      <c r="AC122" s="130">
        <v>1</v>
      </c>
      <c r="AD122" s="130">
        <v>0</v>
      </c>
      <c r="AE122" s="130">
        <v>0</v>
      </c>
      <c r="AF122" s="130">
        <v>0</v>
      </c>
      <c r="AG122" s="130">
        <v>0</v>
      </c>
      <c r="AH122" s="130">
        <v>0</v>
      </c>
      <c r="AI122" s="130"/>
    </row>
    <row r="123" spans="1:35">
      <c r="A123" s="130">
        <v>7735</v>
      </c>
      <c r="B123" t="str">
        <f t="shared" si="15"/>
        <v>BLUE</v>
      </c>
      <c r="C123" s="6">
        <f t="shared" si="16"/>
        <v>24</v>
      </c>
      <c r="D123" s="130">
        <v>2</v>
      </c>
      <c r="E123" s="130">
        <v>0</v>
      </c>
      <c r="F123" s="130">
        <v>0</v>
      </c>
      <c r="G123" s="130">
        <v>0</v>
      </c>
      <c r="H123" s="130">
        <v>0</v>
      </c>
      <c r="I123">
        <f t="shared" si="9"/>
        <v>0</v>
      </c>
      <c r="J123" s="130">
        <v>0</v>
      </c>
      <c r="K123" s="130">
        <v>0</v>
      </c>
      <c r="L123" s="130">
        <v>0</v>
      </c>
      <c r="M123" s="130">
        <v>0</v>
      </c>
      <c r="N123" s="65">
        <f t="shared" si="10"/>
        <v>0</v>
      </c>
      <c r="O123" s="65">
        <f t="shared" si="11"/>
        <v>0</v>
      </c>
      <c r="P123" s="83">
        <v>0</v>
      </c>
      <c r="Q123" s="130">
        <v>0</v>
      </c>
      <c r="R123" s="130">
        <v>0</v>
      </c>
      <c r="S123" s="130">
        <v>0</v>
      </c>
      <c r="T123">
        <f t="shared" si="12"/>
        <v>0</v>
      </c>
      <c r="U123" s="130">
        <v>3</v>
      </c>
      <c r="V123" s="130">
        <v>0</v>
      </c>
      <c r="W123" s="130">
        <v>0</v>
      </c>
      <c r="X123" s="130">
        <v>0</v>
      </c>
      <c r="Y123">
        <f t="shared" si="13"/>
        <v>3</v>
      </c>
      <c r="Z123">
        <f t="shared" si="14"/>
        <v>3</v>
      </c>
      <c r="AA123" s="130">
        <v>0</v>
      </c>
      <c r="AB123" s="130">
        <v>0</v>
      </c>
      <c r="AC123" s="130">
        <v>1</v>
      </c>
      <c r="AD123" s="130">
        <v>0</v>
      </c>
      <c r="AE123" s="130">
        <v>0</v>
      </c>
      <c r="AF123" s="130">
        <v>0</v>
      </c>
      <c r="AG123" s="130">
        <v>0</v>
      </c>
      <c r="AH123" s="130">
        <v>0</v>
      </c>
    </row>
    <row r="124" spans="1:35">
      <c r="A124" s="130">
        <v>4946</v>
      </c>
      <c r="B124" t="s">
        <v>20</v>
      </c>
      <c r="C124" s="6">
        <v>17</v>
      </c>
      <c r="D124" s="130">
        <v>2</v>
      </c>
      <c r="E124" s="130">
        <v>1</v>
      </c>
      <c r="F124" s="130">
        <v>0</v>
      </c>
      <c r="G124" s="130">
        <v>0</v>
      </c>
      <c r="H124" s="130">
        <v>0</v>
      </c>
      <c r="I124">
        <f t="shared" si="9"/>
        <v>1</v>
      </c>
      <c r="J124" s="130">
        <v>0</v>
      </c>
      <c r="K124" s="130">
        <v>0</v>
      </c>
      <c r="L124" s="130">
        <v>0</v>
      </c>
      <c r="M124" s="130">
        <v>0</v>
      </c>
      <c r="N124" s="65">
        <f t="shared" si="10"/>
        <v>0</v>
      </c>
      <c r="O124" s="65">
        <f t="shared" si="11"/>
        <v>1</v>
      </c>
      <c r="P124" s="83">
        <v>1</v>
      </c>
      <c r="Q124" s="130">
        <v>0</v>
      </c>
      <c r="R124" s="130">
        <v>1</v>
      </c>
      <c r="S124" s="130">
        <v>1</v>
      </c>
      <c r="T124">
        <f t="shared" si="12"/>
        <v>3</v>
      </c>
      <c r="U124" s="130">
        <v>0</v>
      </c>
      <c r="V124" s="130">
        <v>0</v>
      </c>
      <c r="W124" s="130">
        <v>0</v>
      </c>
      <c r="X124" s="130">
        <v>0</v>
      </c>
      <c r="Y124">
        <f t="shared" si="13"/>
        <v>0</v>
      </c>
      <c r="Z124">
        <f t="shared" si="14"/>
        <v>3</v>
      </c>
      <c r="AA124" s="130">
        <v>0</v>
      </c>
      <c r="AB124" s="130">
        <v>0</v>
      </c>
      <c r="AC124" s="130">
        <v>1</v>
      </c>
      <c r="AD124" s="130">
        <v>0</v>
      </c>
      <c r="AE124" s="130">
        <v>0</v>
      </c>
      <c r="AF124" s="130">
        <v>0</v>
      </c>
      <c r="AG124" s="130">
        <v>0</v>
      </c>
      <c r="AH124" s="130">
        <v>1</v>
      </c>
    </row>
    <row r="125" spans="1:35">
      <c r="A125" s="130">
        <v>7614</v>
      </c>
      <c r="B125" t="str">
        <f t="shared" si="15"/>
        <v>RED</v>
      </c>
      <c r="C125" s="6">
        <f t="shared" si="16"/>
        <v>18</v>
      </c>
      <c r="D125" s="130">
        <v>1</v>
      </c>
      <c r="E125" s="130">
        <v>0</v>
      </c>
      <c r="F125" s="130">
        <v>0</v>
      </c>
      <c r="G125" s="130">
        <v>0</v>
      </c>
      <c r="H125" s="130">
        <v>0</v>
      </c>
      <c r="I125">
        <f t="shared" si="9"/>
        <v>0</v>
      </c>
      <c r="J125" s="130">
        <v>0</v>
      </c>
      <c r="K125" s="130">
        <v>0</v>
      </c>
      <c r="L125" s="130">
        <v>0</v>
      </c>
      <c r="M125" s="130">
        <v>0</v>
      </c>
      <c r="N125" s="65">
        <f t="shared" si="10"/>
        <v>0</v>
      </c>
      <c r="O125" s="65">
        <f t="shared" si="11"/>
        <v>0</v>
      </c>
      <c r="P125" s="83">
        <v>1</v>
      </c>
      <c r="Q125" s="130">
        <v>0</v>
      </c>
      <c r="R125" s="130">
        <v>0</v>
      </c>
      <c r="S125" s="130">
        <v>0</v>
      </c>
      <c r="T125">
        <f t="shared" si="12"/>
        <v>1</v>
      </c>
      <c r="U125" s="130">
        <v>2</v>
      </c>
      <c r="V125" s="130">
        <v>0</v>
      </c>
      <c r="W125" s="130">
        <v>0</v>
      </c>
      <c r="X125" s="130">
        <v>0</v>
      </c>
      <c r="Y125">
        <f t="shared" si="13"/>
        <v>2</v>
      </c>
      <c r="Z125">
        <f t="shared" si="14"/>
        <v>3</v>
      </c>
      <c r="AA125" s="130">
        <v>0</v>
      </c>
      <c r="AB125" s="130">
        <v>0</v>
      </c>
      <c r="AC125" s="130">
        <v>0</v>
      </c>
      <c r="AD125" s="130">
        <v>0</v>
      </c>
      <c r="AE125" s="130">
        <v>1</v>
      </c>
      <c r="AF125" s="130">
        <v>0</v>
      </c>
      <c r="AG125" s="130">
        <v>0</v>
      </c>
      <c r="AH125" s="130">
        <v>1</v>
      </c>
    </row>
    <row r="126" spans="1:35">
      <c r="A126" s="130">
        <v>5036</v>
      </c>
      <c r="B126" t="str">
        <f t="shared" si="15"/>
        <v>RED</v>
      </c>
      <c r="C126" s="6">
        <f t="shared" si="16"/>
        <v>19</v>
      </c>
      <c r="D126" s="130">
        <v>1</v>
      </c>
      <c r="E126" s="130">
        <v>0</v>
      </c>
      <c r="F126" s="130">
        <v>0</v>
      </c>
      <c r="G126" s="130">
        <v>0</v>
      </c>
      <c r="H126" s="130">
        <v>0</v>
      </c>
      <c r="I126">
        <f t="shared" ref="I126:I189" si="17">SUM($E126:$H126)</f>
        <v>0</v>
      </c>
      <c r="J126" s="130">
        <v>0</v>
      </c>
      <c r="K126" s="130">
        <v>0</v>
      </c>
      <c r="L126" s="130">
        <v>0</v>
      </c>
      <c r="M126" s="130">
        <v>0</v>
      </c>
      <c r="N126" s="65">
        <f t="shared" ref="N126:N189" si="18">SUM($J126:$M126)</f>
        <v>0</v>
      </c>
      <c r="O126" s="65">
        <f t="shared" ref="O126:O189" si="19">SUM($I126, $N126)</f>
        <v>0</v>
      </c>
      <c r="P126" s="83">
        <v>0</v>
      </c>
      <c r="Q126" s="130">
        <v>0</v>
      </c>
      <c r="R126" s="130">
        <v>0</v>
      </c>
      <c r="S126" s="130">
        <v>0</v>
      </c>
      <c r="T126">
        <f t="shared" ref="T126:T189" si="20">SUM($P126:$S126)</f>
        <v>0</v>
      </c>
      <c r="U126" s="130">
        <v>4</v>
      </c>
      <c r="V126" s="130">
        <v>0</v>
      </c>
      <c r="W126" s="130">
        <v>0</v>
      </c>
      <c r="X126" s="130">
        <v>0</v>
      </c>
      <c r="Y126">
        <f t="shared" ref="Y126:Y189" si="21">SUM($U126:$X126)</f>
        <v>4</v>
      </c>
      <c r="Z126">
        <f t="shared" ref="Z126:Z189" si="22">SUM($T126,$Y126)</f>
        <v>4</v>
      </c>
      <c r="AA126" s="130">
        <v>10</v>
      </c>
      <c r="AB126" s="130">
        <v>0</v>
      </c>
      <c r="AC126" s="130">
        <v>1</v>
      </c>
      <c r="AD126" s="130">
        <v>0</v>
      </c>
      <c r="AE126" s="130">
        <v>0</v>
      </c>
      <c r="AF126" s="130">
        <v>0</v>
      </c>
      <c r="AG126" s="130">
        <v>0</v>
      </c>
      <c r="AH126" s="130">
        <v>1</v>
      </c>
    </row>
    <row r="127" spans="1:35">
      <c r="A127" s="130">
        <v>4152</v>
      </c>
      <c r="B127" t="str">
        <f t="shared" si="15"/>
        <v>RED</v>
      </c>
      <c r="C127" s="6">
        <f t="shared" si="16"/>
        <v>20</v>
      </c>
      <c r="D127" s="130">
        <v>2</v>
      </c>
      <c r="E127" s="130">
        <v>1</v>
      </c>
      <c r="F127" s="130">
        <v>0</v>
      </c>
      <c r="G127" s="130">
        <v>0</v>
      </c>
      <c r="H127" s="130">
        <v>0</v>
      </c>
      <c r="I127">
        <f t="shared" si="17"/>
        <v>1</v>
      </c>
      <c r="J127" s="130">
        <v>0</v>
      </c>
      <c r="K127" s="130">
        <v>0</v>
      </c>
      <c r="L127" s="130">
        <v>0</v>
      </c>
      <c r="M127" s="130">
        <v>0</v>
      </c>
      <c r="N127" s="65">
        <f t="shared" si="18"/>
        <v>0</v>
      </c>
      <c r="O127" s="65">
        <f t="shared" si="19"/>
        <v>1</v>
      </c>
      <c r="P127" s="83">
        <v>3</v>
      </c>
      <c r="Q127" s="130">
        <v>0</v>
      </c>
      <c r="R127" s="130">
        <v>0</v>
      </c>
      <c r="S127" s="130">
        <v>0</v>
      </c>
      <c r="T127">
        <f t="shared" si="20"/>
        <v>3</v>
      </c>
      <c r="U127" s="130">
        <v>0</v>
      </c>
      <c r="V127" s="130">
        <v>0</v>
      </c>
      <c r="W127" s="130">
        <v>0</v>
      </c>
      <c r="X127" s="130">
        <v>0</v>
      </c>
      <c r="Y127">
        <f t="shared" si="21"/>
        <v>0</v>
      </c>
      <c r="Z127">
        <f t="shared" si="22"/>
        <v>3</v>
      </c>
      <c r="AA127" s="130">
        <v>0</v>
      </c>
      <c r="AB127" s="130">
        <v>0</v>
      </c>
      <c r="AC127" s="130">
        <v>2</v>
      </c>
      <c r="AD127" s="130">
        <v>0</v>
      </c>
      <c r="AE127" s="130">
        <v>0</v>
      </c>
      <c r="AF127" s="130">
        <v>0</v>
      </c>
      <c r="AG127" s="130">
        <v>0</v>
      </c>
      <c r="AH127" s="130">
        <v>0</v>
      </c>
      <c r="AI127" s="130"/>
    </row>
    <row r="128" spans="1:35">
      <c r="A128" s="130">
        <v>7690</v>
      </c>
      <c r="B128" t="str">
        <f t="shared" si="15"/>
        <v>RED</v>
      </c>
      <c r="C128" s="6">
        <f t="shared" si="16"/>
        <v>21</v>
      </c>
      <c r="D128" s="130">
        <v>1</v>
      </c>
      <c r="E128" s="130">
        <v>0</v>
      </c>
      <c r="F128" s="130">
        <v>0</v>
      </c>
      <c r="G128" s="130">
        <v>0</v>
      </c>
      <c r="H128" s="130">
        <v>0</v>
      </c>
      <c r="I128">
        <f t="shared" si="17"/>
        <v>0</v>
      </c>
      <c r="J128" s="130">
        <v>0</v>
      </c>
      <c r="K128" s="130">
        <v>0</v>
      </c>
      <c r="L128" s="130">
        <v>0</v>
      </c>
      <c r="M128" s="130">
        <v>0</v>
      </c>
      <c r="N128" s="65">
        <f t="shared" si="18"/>
        <v>0</v>
      </c>
      <c r="O128" s="65">
        <f t="shared" si="19"/>
        <v>0</v>
      </c>
      <c r="P128" s="83">
        <v>1</v>
      </c>
      <c r="Q128" s="130">
        <v>0</v>
      </c>
      <c r="R128" s="130">
        <v>0</v>
      </c>
      <c r="S128" s="130">
        <v>0</v>
      </c>
      <c r="T128">
        <f t="shared" si="20"/>
        <v>1</v>
      </c>
      <c r="U128" s="130">
        <v>0</v>
      </c>
      <c r="V128" s="130">
        <v>0</v>
      </c>
      <c r="W128" s="130">
        <v>0</v>
      </c>
      <c r="X128" s="130">
        <v>0</v>
      </c>
      <c r="Y128">
        <f t="shared" si="21"/>
        <v>0</v>
      </c>
      <c r="Z128">
        <f t="shared" si="22"/>
        <v>1</v>
      </c>
      <c r="AA128" s="130">
        <v>0</v>
      </c>
      <c r="AB128" s="130">
        <v>0</v>
      </c>
      <c r="AC128" s="130">
        <v>1</v>
      </c>
      <c r="AD128" s="130">
        <v>0</v>
      </c>
      <c r="AE128" s="130">
        <v>1</v>
      </c>
      <c r="AF128" s="130">
        <v>0</v>
      </c>
      <c r="AG128" s="130">
        <v>0</v>
      </c>
      <c r="AH128" s="130">
        <v>0</v>
      </c>
    </row>
    <row r="129" spans="1:35">
      <c r="A129" s="130">
        <v>5036</v>
      </c>
      <c r="B129" t="str">
        <f t="shared" si="15"/>
        <v>RED</v>
      </c>
      <c r="C129" s="6">
        <f t="shared" si="16"/>
        <v>22</v>
      </c>
      <c r="D129" s="130">
        <v>1</v>
      </c>
      <c r="E129" s="130">
        <v>0</v>
      </c>
      <c r="F129" s="130">
        <v>0</v>
      </c>
      <c r="G129" s="130">
        <v>0</v>
      </c>
      <c r="H129" s="130">
        <v>0</v>
      </c>
      <c r="I129">
        <f t="shared" si="17"/>
        <v>0</v>
      </c>
      <c r="J129" s="130">
        <v>0</v>
      </c>
      <c r="K129" s="130">
        <v>0</v>
      </c>
      <c r="L129" s="130">
        <v>0</v>
      </c>
      <c r="M129" s="130">
        <v>0</v>
      </c>
      <c r="N129" s="65">
        <f t="shared" si="18"/>
        <v>0</v>
      </c>
      <c r="O129" s="65">
        <f t="shared" si="19"/>
        <v>0</v>
      </c>
      <c r="P129" s="83">
        <v>0</v>
      </c>
      <c r="Q129" s="130">
        <v>0</v>
      </c>
      <c r="R129" s="130">
        <v>0</v>
      </c>
      <c r="S129" s="130">
        <v>0</v>
      </c>
      <c r="T129">
        <f t="shared" si="20"/>
        <v>0</v>
      </c>
      <c r="U129" s="130">
        <v>4</v>
      </c>
      <c r="V129" s="130">
        <v>0</v>
      </c>
      <c r="W129" s="130">
        <v>0</v>
      </c>
      <c r="X129" s="130">
        <v>0</v>
      </c>
      <c r="Y129">
        <f t="shared" si="21"/>
        <v>4</v>
      </c>
      <c r="Z129">
        <f t="shared" si="22"/>
        <v>4</v>
      </c>
      <c r="AA129" s="130">
        <v>0</v>
      </c>
      <c r="AB129" s="130">
        <v>0</v>
      </c>
      <c r="AC129" s="130">
        <v>0</v>
      </c>
      <c r="AD129" s="130">
        <v>0</v>
      </c>
      <c r="AE129" s="130">
        <v>0</v>
      </c>
      <c r="AF129" s="130">
        <v>0</v>
      </c>
      <c r="AG129" s="130">
        <v>10</v>
      </c>
      <c r="AH129" s="130">
        <v>1</v>
      </c>
    </row>
    <row r="130" spans="1:35">
      <c r="A130" s="130">
        <v>6135</v>
      </c>
      <c r="B130" t="str">
        <f t="shared" si="15"/>
        <v>RED</v>
      </c>
      <c r="C130" s="6">
        <f t="shared" si="16"/>
        <v>23</v>
      </c>
      <c r="D130" s="130">
        <v>1</v>
      </c>
      <c r="E130" s="130">
        <v>0</v>
      </c>
      <c r="F130" s="130">
        <v>0</v>
      </c>
      <c r="G130" s="130">
        <v>0</v>
      </c>
      <c r="H130" s="130">
        <v>0</v>
      </c>
      <c r="I130">
        <f t="shared" si="17"/>
        <v>0</v>
      </c>
      <c r="J130" s="130">
        <v>0</v>
      </c>
      <c r="K130" s="130">
        <v>0</v>
      </c>
      <c r="L130" s="130">
        <v>0</v>
      </c>
      <c r="M130" s="130">
        <v>0</v>
      </c>
      <c r="N130" s="65">
        <f t="shared" si="18"/>
        <v>0</v>
      </c>
      <c r="O130" s="65">
        <f t="shared" si="19"/>
        <v>0</v>
      </c>
      <c r="P130" s="83">
        <v>1</v>
      </c>
      <c r="Q130" s="130">
        <v>2</v>
      </c>
      <c r="R130" s="130">
        <v>0</v>
      </c>
      <c r="S130" s="130">
        <v>0</v>
      </c>
      <c r="T130">
        <f t="shared" si="20"/>
        <v>3</v>
      </c>
      <c r="U130" s="130">
        <v>2</v>
      </c>
      <c r="V130" s="130">
        <v>0</v>
      </c>
      <c r="W130" s="130">
        <v>0</v>
      </c>
      <c r="X130" s="130">
        <v>0</v>
      </c>
      <c r="Y130">
        <f t="shared" si="21"/>
        <v>2</v>
      </c>
      <c r="Z130">
        <f t="shared" si="22"/>
        <v>5</v>
      </c>
      <c r="AA130" s="130">
        <v>0</v>
      </c>
      <c r="AB130" s="130">
        <v>0</v>
      </c>
      <c r="AC130" s="130">
        <v>1</v>
      </c>
      <c r="AD130" s="130">
        <v>0</v>
      </c>
      <c r="AE130" s="130">
        <v>0</v>
      </c>
      <c r="AF130" s="130">
        <v>0</v>
      </c>
      <c r="AG130" s="130">
        <v>0</v>
      </c>
      <c r="AH130" s="130">
        <v>0</v>
      </c>
    </row>
    <row r="131" spans="1:35">
      <c r="A131" s="130">
        <v>610</v>
      </c>
      <c r="B131" t="str">
        <f t="shared" si="15"/>
        <v>RED</v>
      </c>
      <c r="C131" s="6">
        <f t="shared" si="16"/>
        <v>24</v>
      </c>
      <c r="D131" s="130">
        <v>2</v>
      </c>
      <c r="E131" s="130">
        <v>0</v>
      </c>
      <c r="F131" s="130">
        <v>0</v>
      </c>
      <c r="G131" s="130">
        <v>0</v>
      </c>
      <c r="H131" s="130">
        <v>0</v>
      </c>
      <c r="I131">
        <f t="shared" si="17"/>
        <v>0</v>
      </c>
      <c r="J131" s="130">
        <v>0</v>
      </c>
      <c r="K131" s="130">
        <v>0</v>
      </c>
      <c r="L131" s="130">
        <v>0</v>
      </c>
      <c r="M131" s="130">
        <v>0</v>
      </c>
      <c r="N131" s="65">
        <f t="shared" si="18"/>
        <v>0</v>
      </c>
      <c r="O131" s="65">
        <f t="shared" si="19"/>
        <v>0</v>
      </c>
      <c r="P131" s="83">
        <v>2</v>
      </c>
      <c r="Q131" s="130">
        <v>0</v>
      </c>
      <c r="R131" s="130">
        <v>0</v>
      </c>
      <c r="S131" s="130">
        <v>0</v>
      </c>
      <c r="T131">
        <f t="shared" si="20"/>
        <v>2</v>
      </c>
      <c r="U131" s="130">
        <v>4</v>
      </c>
      <c r="V131" s="130">
        <v>0</v>
      </c>
      <c r="W131" s="130">
        <v>0</v>
      </c>
      <c r="X131" s="130">
        <v>0</v>
      </c>
      <c r="Y131">
        <f t="shared" si="21"/>
        <v>4</v>
      </c>
      <c r="Z131">
        <f t="shared" si="22"/>
        <v>6</v>
      </c>
      <c r="AA131" s="130">
        <v>0</v>
      </c>
      <c r="AB131" s="130">
        <v>0</v>
      </c>
      <c r="AC131" s="130">
        <v>2</v>
      </c>
      <c r="AD131" s="130">
        <v>0</v>
      </c>
      <c r="AE131" s="130">
        <v>0</v>
      </c>
      <c r="AF131" s="130">
        <v>0</v>
      </c>
      <c r="AG131" s="130">
        <v>0</v>
      </c>
      <c r="AH131" s="130">
        <v>0</v>
      </c>
    </row>
    <row r="132" spans="1:35">
      <c r="A132" s="130">
        <v>6070</v>
      </c>
      <c r="B132" t="s">
        <v>21</v>
      </c>
      <c r="C132" s="6">
        <v>17</v>
      </c>
      <c r="D132" s="130">
        <v>1</v>
      </c>
      <c r="E132" s="130">
        <v>1</v>
      </c>
      <c r="F132" s="130">
        <v>0</v>
      </c>
      <c r="G132" s="130">
        <v>0</v>
      </c>
      <c r="H132" s="130">
        <v>0</v>
      </c>
      <c r="I132">
        <f t="shared" si="17"/>
        <v>1</v>
      </c>
      <c r="J132" s="130">
        <v>0</v>
      </c>
      <c r="K132" s="130">
        <v>0</v>
      </c>
      <c r="L132" s="130">
        <v>0</v>
      </c>
      <c r="M132" s="130">
        <v>0</v>
      </c>
      <c r="N132" s="65">
        <f t="shared" si="18"/>
        <v>0</v>
      </c>
      <c r="O132" s="65">
        <f t="shared" si="19"/>
        <v>1</v>
      </c>
      <c r="P132" s="83">
        <v>1</v>
      </c>
      <c r="Q132" s="130">
        <v>2</v>
      </c>
      <c r="R132" s="130">
        <v>0</v>
      </c>
      <c r="S132" s="130">
        <v>0</v>
      </c>
      <c r="T132">
        <f t="shared" si="20"/>
        <v>3</v>
      </c>
      <c r="U132" s="130">
        <v>0</v>
      </c>
      <c r="V132" s="130">
        <v>0</v>
      </c>
      <c r="W132" s="130">
        <v>0</v>
      </c>
      <c r="X132" s="130">
        <v>0</v>
      </c>
      <c r="Y132">
        <f t="shared" si="21"/>
        <v>0</v>
      </c>
      <c r="Z132">
        <f t="shared" si="22"/>
        <v>3</v>
      </c>
      <c r="AA132" s="130">
        <v>10</v>
      </c>
      <c r="AB132" s="130">
        <v>0</v>
      </c>
      <c r="AC132" s="130">
        <v>0</v>
      </c>
      <c r="AD132" s="130">
        <v>0</v>
      </c>
      <c r="AE132" s="130">
        <v>0</v>
      </c>
      <c r="AF132" s="130">
        <v>0</v>
      </c>
      <c r="AG132" s="130">
        <v>10</v>
      </c>
      <c r="AH132" s="130">
        <v>1</v>
      </c>
    </row>
    <row r="133" spans="1:35">
      <c r="A133" s="130">
        <v>4936</v>
      </c>
      <c r="B133" t="str">
        <f t="shared" si="15"/>
        <v>BLUE</v>
      </c>
      <c r="C133" s="6">
        <v>21</v>
      </c>
      <c r="D133" s="130">
        <v>1</v>
      </c>
      <c r="E133" s="130">
        <v>0</v>
      </c>
      <c r="F133" s="130">
        <v>0</v>
      </c>
      <c r="G133" s="130">
        <v>0</v>
      </c>
      <c r="H133" s="130">
        <v>0</v>
      </c>
      <c r="I133">
        <f t="shared" si="17"/>
        <v>0</v>
      </c>
      <c r="J133" s="130">
        <v>0</v>
      </c>
      <c r="K133" s="130">
        <v>0</v>
      </c>
      <c r="L133" s="130">
        <v>0</v>
      </c>
      <c r="M133" s="130">
        <v>0</v>
      </c>
      <c r="N133" s="65">
        <f t="shared" si="18"/>
        <v>0</v>
      </c>
      <c r="O133" s="65">
        <f t="shared" si="19"/>
        <v>0</v>
      </c>
      <c r="P133" s="83">
        <v>3</v>
      </c>
      <c r="Q133" s="130">
        <v>0</v>
      </c>
      <c r="R133" s="130">
        <v>0</v>
      </c>
      <c r="S133" s="130">
        <v>0</v>
      </c>
      <c r="T133">
        <f t="shared" si="20"/>
        <v>3</v>
      </c>
      <c r="U133" s="130">
        <v>0</v>
      </c>
      <c r="V133" s="130">
        <v>0</v>
      </c>
      <c r="W133" s="130">
        <v>0</v>
      </c>
      <c r="X133" s="130">
        <v>0</v>
      </c>
      <c r="Y133">
        <f t="shared" si="21"/>
        <v>0</v>
      </c>
      <c r="Z133">
        <f t="shared" si="22"/>
        <v>3</v>
      </c>
      <c r="AA133" s="130">
        <v>0</v>
      </c>
      <c r="AB133" s="130">
        <v>0</v>
      </c>
      <c r="AC133" s="130">
        <v>1</v>
      </c>
      <c r="AD133" s="130">
        <v>0</v>
      </c>
      <c r="AE133" s="130">
        <v>0</v>
      </c>
      <c r="AF133" s="130">
        <v>0</v>
      </c>
      <c r="AG133" s="130">
        <v>3</v>
      </c>
      <c r="AH133" s="130">
        <v>0</v>
      </c>
    </row>
    <row r="134" spans="1:35">
      <c r="A134" s="130">
        <v>5885</v>
      </c>
      <c r="B134" t="str">
        <f t="shared" si="15"/>
        <v>BLUE</v>
      </c>
      <c r="C134" s="6">
        <v>18</v>
      </c>
      <c r="D134" s="130">
        <v>2</v>
      </c>
      <c r="E134" s="130">
        <v>0</v>
      </c>
      <c r="F134" s="130">
        <v>0</v>
      </c>
      <c r="G134" s="130">
        <v>0</v>
      </c>
      <c r="H134" s="130">
        <v>0</v>
      </c>
      <c r="I134">
        <f t="shared" si="17"/>
        <v>0</v>
      </c>
      <c r="J134" s="130">
        <v>0</v>
      </c>
      <c r="K134" s="130">
        <v>0</v>
      </c>
      <c r="L134" s="130">
        <v>0</v>
      </c>
      <c r="M134" s="130">
        <v>0</v>
      </c>
      <c r="N134" s="65">
        <f t="shared" si="18"/>
        <v>0</v>
      </c>
      <c r="O134" s="65">
        <f t="shared" si="19"/>
        <v>0</v>
      </c>
      <c r="P134" s="83">
        <v>0</v>
      </c>
      <c r="Q134" s="130">
        <v>1</v>
      </c>
      <c r="R134" s="130">
        <v>0</v>
      </c>
      <c r="S134" s="130">
        <v>0</v>
      </c>
      <c r="T134">
        <f t="shared" si="20"/>
        <v>1</v>
      </c>
      <c r="U134" s="130">
        <v>0</v>
      </c>
      <c r="V134" s="130">
        <v>0</v>
      </c>
      <c r="W134" s="130">
        <v>0</v>
      </c>
      <c r="X134" s="130">
        <v>0</v>
      </c>
      <c r="Y134">
        <f t="shared" si="21"/>
        <v>0</v>
      </c>
      <c r="Z134">
        <f t="shared" si="22"/>
        <v>1</v>
      </c>
      <c r="AA134" s="130">
        <v>0</v>
      </c>
      <c r="AB134" s="130">
        <v>0</v>
      </c>
      <c r="AC134" s="130">
        <v>3</v>
      </c>
      <c r="AD134" s="130">
        <v>0</v>
      </c>
      <c r="AE134" s="130">
        <v>0</v>
      </c>
      <c r="AF134" s="130">
        <v>0</v>
      </c>
      <c r="AG134" s="130">
        <v>12</v>
      </c>
      <c r="AH134" s="130">
        <v>1</v>
      </c>
    </row>
    <row r="135" spans="1:35">
      <c r="A135" s="130">
        <v>4783</v>
      </c>
      <c r="B135" t="str">
        <f t="shared" si="15"/>
        <v>BLUE</v>
      </c>
      <c r="C135" s="6">
        <f t="shared" si="16"/>
        <v>19</v>
      </c>
      <c r="D135" s="130">
        <v>1</v>
      </c>
      <c r="E135" s="130">
        <v>0</v>
      </c>
      <c r="F135" s="130">
        <v>0</v>
      </c>
      <c r="G135" s="130">
        <v>0</v>
      </c>
      <c r="H135" s="130">
        <v>0</v>
      </c>
      <c r="I135">
        <f t="shared" si="17"/>
        <v>0</v>
      </c>
      <c r="J135" s="130">
        <v>0</v>
      </c>
      <c r="K135" s="130">
        <v>0</v>
      </c>
      <c r="L135" s="130">
        <v>0</v>
      </c>
      <c r="M135" s="130">
        <v>0</v>
      </c>
      <c r="N135" s="65">
        <f t="shared" si="18"/>
        <v>0</v>
      </c>
      <c r="O135" s="65">
        <f t="shared" si="19"/>
        <v>0</v>
      </c>
      <c r="P135" s="83">
        <v>1</v>
      </c>
      <c r="Q135" s="130">
        <v>0</v>
      </c>
      <c r="R135" s="130">
        <v>0</v>
      </c>
      <c r="S135" s="130">
        <v>0</v>
      </c>
      <c r="T135">
        <f t="shared" si="20"/>
        <v>1</v>
      </c>
      <c r="U135" s="130">
        <v>0</v>
      </c>
      <c r="V135" s="130">
        <v>0</v>
      </c>
      <c r="W135" s="130">
        <v>0</v>
      </c>
      <c r="X135" s="130">
        <v>0</v>
      </c>
      <c r="Y135">
        <f t="shared" si="21"/>
        <v>0</v>
      </c>
      <c r="Z135">
        <f t="shared" si="22"/>
        <v>1</v>
      </c>
      <c r="AA135" s="130">
        <v>60</v>
      </c>
      <c r="AB135" s="130">
        <v>0</v>
      </c>
      <c r="AC135" s="130">
        <v>0</v>
      </c>
      <c r="AD135" s="130">
        <v>0</v>
      </c>
      <c r="AE135" s="130">
        <v>0</v>
      </c>
      <c r="AF135" s="130">
        <v>0</v>
      </c>
      <c r="AG135" s="130">
        <v>0</v>
      </c>
      <c r="AH135" s="130">
        <v>0</v>
      </c>
      <c r="AI135" s="130"/>
    </row>
    <row r="136" spans="1:35">
      <c r="A136" s="130">
        <v>7735</v>
      </c>
      <c r="B136" t="str">
        <f t="shared" si="15"/>
        <v>BLUE</v>
      </c>
      <c r="C136" s="6">
        <f t="shared" si="16"/>
        <v>20</v>
      </c>
      <c r="D136" s="130">
        <v>2</v>
      </c>
      <c r="E136" s="130">
        <v>0</v>
      </c>
      <c r="F136" s="130">
        <v>0</v>
      </c>
      <c r="G136" s="130">
        <v>0</v>
      </c>
      <c r="H136" s="130">
        <v>0</v>
      </c>
      <c r="I136">
        <f t="shared" si="17"/>
        <v>0</v>
      </c>
      <c r="J136" s="130">
        <v>0</v>
      </c>
      <c r="K136" s="130">
        <v>0</v>
      </c>
      <c r="L136" s="130">
        <v>0</v>
      </c>
      <c r="M136" s="130">
        <v>0</v>
      </c>
      <c r="N136" s="65">
        <f t="shared" si="18"/>
        <v>0</v>
      </c>
      <c r="O136" s="65">
        <f t="shared" si="19"/>
        <v>0</v>
      </c>
      <c r="P136" s="83">
        <v>0</v>
      </c>
      <c r="Q136" s="130">
        <v>0</v>
      </c>
      <c r="R136" s="130">
        <v>0</v>
      </c>
      <c r="S136" s="130">
        <v>0</v>
      </c>
      <c r="T136">
        <f t="shared" si="20"/>
        <v>0</v>
      </c>
      <c r="U136" s="130">
        <v>3</v>
      </c>
      <c r="V136" s="130">
        <v>0</v>
      </c>
      <c r="W136" s="130">
        <v>0</v>
      </c>
      <c r="X136" s="130">
        <v>0</v>
      </c>
      <c r="Y136">
        <f t="shared" si="21"/>
        <v>3</v>
      </c>
      <c r="Z136">
        <f t="shared" si="22"/>
        <v>3</v>
      </c>
      <c r="AA136" s="130">
        <v>0</v>
      </c>
      <c r="AB136" s="130">
        <v>0</v>
      </c>
      <c r="AC136" s="130">
        <v>1</v>
      </c>
      <c r="AD136" s="130">
        <v>0</v>
      </c>
      <c r="AE136" s="130">
        <v>0</v>
      </c>
      <c r="AF136" s="130">
        <v>0</v>
      </c>
      <c r="AG136" s="130">
        <v>0</v>
      </c>
      <c r="AH136" s="130">
        <v>0</v>
      </c>
    </row>
    <row r="137" spans="1:35">
      <c r="A137" s="130">
        <v>4951</v>
      </c>
      <c r="B137" t="str">
        <f t="shared" si="15"/>
        <v>BLUE</v>
      </c>
      <c r="C137" s="6">
        <v>22</v>
      </c>
      <c r="D137" s="130">
        <v>2</v>
      </c>
      <c r="E137" s="130">
        <v>0</v>
      </c>
      <c r="F137" s="130">
        <v>0</v>
      </c>
      <c r="G137" s="130">
        <v>0</v>
      </c>
      <c r="H137" s="130">
        <v>0</v>
      </c>
      <c r="I137">
        <f t="shared" si="17"/>
        <v>0</v>
      </c>
      <c r="J137" s="130">
        <v>1</v>
      </c>
      <c r="K137" s="130">
        <v>0</v>
      </c>
      <c r="L137" s="130">
        <v>0</v>
      </c>
      <c r="M137" s="130">
        <v>0</v>
      </c>
      <c r="N137" s="65">
        <f t="shared" si="18"/>
        <v>1</v>
      </c>
      <c r="O137" s="65">
        <f t="shared" si="19"/>
        <v>1</v>
      </c>
      <c r="P137" s="83">
        <v>0</v>
      </c>
      <c r="Q137" s="130">
        <v>0</v>
      </c>
      <c r="R137" s="130">
        <v>0</v>
      </c>
      <c r="S137" s="130">
        <v>0</v>
      </c>
      <c r="T137">
        <f t="shared" si="20"/>
        <v>0</v>
      </c>
      <c r="U137" s="130">
        <v>2</v>
      </c>
      <c r="V137" s="130">
        <v>0</v>
      </c>
      <c r="W137" s="130">
        <v>0</v>
      </c>
      <c r="X137" s="130">
        <v>0</v>
      </c>
      <c r="Y137">
        <f t="shared" si="21"/>
        <v>2</v>
      </c>
      <c r="Z137">
        <f t="shared" si="22"/>
        <v>2</v>
      </c>
      <c r="AA137" s="130">
        <v>0</v>
      </c>
      <c r="AB137" s="130">
        <v>0</v>
      </c>
      <c r="AC137" s="130">
        <v>1</v>
      </c>
      <c r="AD137" s="130">
        <v>0</v>
      </c>
      <c r="AE137" s="130">
        <v>0</v>
      </c>
      <c r="AF137" s="130">
        <v>0</v>
      </c>
      <c r="AG137" s="130">
        <v>0</v>
      </c>
      <c r="AH137" s="130">
        <v>0</v>
      </c>
    </row>
    <row r="138" spans="1:35">
      <c r="A138" s="130">
        <v>2386</v>
      </c>
      <c r="B138" t="str">
        <f t="shared" si="15"/>
        <v>BLUE</v>
      </c>
      <c r="C138" s="6">
        <f t="shared" si="16"/>
        <v>23</v>
      </c>
      <c r="D138" s="130">
        <v>2</v>
      </c>
      <c r="E138" s="130">
        <v>0</v>
      </c>
      <c r="F138" s="130">
        <v>0</v>
      </c>
      <c r="G138" s="130">
        <v>0</v>
      </c>
      <c r="H138" s="130">
        <v>0</v>
      </c>
      <c r="I138">
        <f t="shared" si="17"/>
        <v>0</v>
      </c>
      <c r="J138" s="130">
        <v>1</v>
      </c>
      <c r="K138" s="130">
        <v>0</v>
      </c>
      <c r="L138" s="130">
        <v>0</v>
      </c>
      <c r="M138" s="130">
        <v>0</v>
      </c>
      <c r="N138" s="65">
        <f t="shared" si="18"/>
        <v>1</v>
      </c>
      <c r="O138" s="65">
        <f t="shared" si="19"/>
        <v>1</v>
      </c>
      <c r="P138" s="83">
        <v>0</v>
      </c>
      <c r="Q138" s="130">
        <v>1</v>
      </c>
      <c r="R138" s="130">
        <v>0</v>
      </c>
      <c r="S138" s="130">
        <v>0</v>
      </c>
      <c r="T138">
        <f t="shared" si="20"/>
        <v>1</v>
      </c>
      <c r="U138" s="130">
        <v>3</v>
      </c>
      <c r="V138" s="130">
        <v>0</v>
      </c>
      <c r="W138" s="130">
        <v>0</v>
      </c>
      <c r="X138" s="130">
        <v>0</v>
      </c>
      <c r="Y138">
        <f t="shared" si="21"/>
        <v>3</v>
      </c>
      <c r="Z138">
        <f t="shared" si="22"/>
        <v>4</v>
      </c>
      <c r="AA138" s="130">
        <v>0</v>
      </c>
      <c r="AB138" s="130">
        <v>0</v>
      </c>
      <c r="AC138" s="130">
        <v>3</v>
      </c>
      <c r="AD138" s="130">
        <v>0</v>
      </c>
      <c r="AE138" s="130">
        <v>0</v>
      </c>
      <c r="AF138" s="130">
        <v>0</v>
      </c>
      <c r="AG138" s="130">
        <v>0</v>
      </c>
      <c r="AH138" s="130">
        <v>0</v>
      </c>
    </row>
    <row r="139" spans="1:35">
      <c r="A139" s="130">
        <v>4783</v>
      </c>
      <c r="B139" t="str">
        <f t="shared" si="15"/>
        <v>BLUE</v>
      </c>
      <c r="C139" s="6">
        <f t="shared" si="16"/>
        <v>24</v>
      </c>
      <c r="D139" s="130">
        <v>1</v>
      </c>
      <c r="E139" s="130">
        <v>0</v>
      </c>
      <c r="F139" s="130">
        <v>0</v>
      </c>
      <c r="G139" s="130">
        <v>0</v>
      </c>
      <c r="H139" s="130">
        <v>0</v>
      </c>
      <c r="I139">
        <f t="shared" si="17"/>
        <v>0</v>
      </c>
      <c r="J139" s="130">
        <v>0</v>
      </c>
      <c r="K139" s="130">
        <v>0</v>
      </c>
      <c r="L139" s="130">
        <v>0</v>
      </c>
      <c r="M139" s="130">
        <v>0</v>
      </c>
      <c r="N139" s="65">
        <f t="shared" si="18"/>
        <v>0</v>
      </c>
      <c r="O139" s="65">
        <f t="shared" si="19"/>
        <v>0</v>
      </c>
      <c r="P139" s="83">
        <v>2</v>
      </c>
      <c r="Q139" s="130">
        <v>0</v>
      </c>
      <c r="R139" s="130">
        <v>0</v>
      </c>
      <c r="S139" s="130">
        <v>0</v>
      </c>
      <c r="T139">
        <f t="shared" si="20"/>
        <v>2</v>
      </c>
      <c r="U139" s="130">
        <v>0</v>
      </c>
      <c r="V139" s="130">
        <v>0</v>
      </c>
      <c r="W139" s="130">
        <v>0</v>
      </c>
      <c r="X139" s="130">
        <v>0</v>
      </c>
      <c r="Y139">
        <f t="shared" si="21"/>
        <v>0</v>
      </c>
      <c r="Z139">
        <f t="shared" si="22"/>
        <v>2</v>
      </c>
      <c r="AA139" s="130">
        <v>0</v>
      </c>
      <c r="AB139" s="130">
        <v>0</v>
      </c>
      <c r="AC139" s="130">
        <v>1</v>
      </c>
      <c r="AD139" s="130">
        <v>0</v>
      </c>
      <c r="AE139" s="130">
        <v>0</v>
      </c>
      <c r="AF139" s="130">
        <v>0</v>
      </c>
      <c r="AG139" s="130">
        <v>0</v>
      </c>
      <c r="AH139" s="130">
        <v>2</v>
      </c>
    </row>
    <row r="140" spans="1:35">
      <c r="A140" s="130">
        <v>3571</v>
      </c>
      <c r="B140" t="s">
        <v>20</v>
      </c>
      <c r="C140" s="6">
        <v>18</v>
      </c>
      <c r="D140" s="130">
        <v>0</v>
      </c>
      <c r="E140" s="130">
        <v>0</v>
      </c>
      <c r="F140" s="130">
        <v>0</v>
      </c>
      <c r="G140" s="130">
        <v>0</v>
      </c>
      <c r="H140" s="130">
        <v>0</v>
      </c>
      <c r="I140">
        <f t="shared" si="17"/>
        <v>0</v>
      </c>
      <c r="J140" s="130">
        <v>0</v>
      </c>
      <c r="K140" s="130">
        <v>0</v>
      </c>
      <c r="L140" s="130">
        <v>0</v>
      </c>
      <c r="M140" s="130">
        <v>0</v>
      </c>
      <c r="N140" s="65">
        <f t="shared" si="18"/>
        <v>0</v>
      </c>
      <c r="O140" s="65">
        <f t="shared" si="19"/>
        <v>0</v>
      </c>
      <c r="P140" s="83">
        <v>0</v>
      </c>
      <c r="Q140" s="130">
        <v>0</v>
      </c>
      <c r="R140" s="130">
        <v>0</v>
      </c>
      <c r="S140" s="130">
        <v>0</v>
      </c>
      <c r="T140">
        <f t="shared" si="20"/>
        <v>0</v>
      </c>
      <c r="U140" s="130">
        <v>0</v>
      </c>
      <c r="V140" s="130">
        <v>0</v>
      </c>
      <c r="W140" s="130">
        <v>0</v>
      </c>
      <c r="X140" s="130">
        <v>0</v>
      </c>
      <c r="Y140">
        <f t="shared" si="21"/>
        <v>0</v>
      </c>
      <c r="Z140">
        <f t="shared" si="22"/>
        <v>0</v>
      </c>
      <c r="AA140" s="130">
        <v>0</v>
      </c>
      <c r="AB140" s="130">
        <v>0</v>
      </c>
      <c r="AC140" s="130">
        <v>1</v>
      </c>
      <c r="AD140" s="130">
        <v>0</v>
      </c>
      <c r="AE140" s="130">
        <v>0</v>
      </c>
      <c r="AF140" s="130">
        <v>0</v>
      </c>
      <c r="AG140" s="130">
        <v>0</v>
      </c>
      <c r="AH140" s="130">
        <v>0</v>
      </c>
    </row>
    <row r="141" spans="1:35">
      <c r="A141" s="130">
        <v>4476</v>
      </c>
      <c r="B141" t="str">
        <f t="shared" si="15"/>
        <v>RED</v>
      </c>
      <c r="C141" s="6">
        <f t="shared" si="16"/>
        <v>19</v>
      </c>
      <c r="D141" s="130">
        <v>2</v>
      </c>
      <c r="E141" s="130">
        <v>0</v>
      </c>
      <c r="F141" s="130">
        <v>1</v>
      </c>
      <c r="G141" s="130">
        <v>0</v>
      </c>
      <c r="H141" s="130">
        <v>0</v>
      </c>
      <c r="I141">
        <f t="shared" si="17"/>
        <v>1</v>
      </c>
      <c r="J141" s="130">
        <v>0</v>
      </c>
      <c r="K141" s="130">
        <v>0</v>
      </c>
      <c r="L141" s="130">
        <v>0</v>
      </c>
      <c r="M141" s="130">
        <v>0</v>
      </c>
      <c r="N141" s="65">
        <f t="shared" si="18"/>
        <v>0</v>
      </c>
      <c r="O141" s="65">
        <f t="shared" si="19"/>
        <v>1</v>
      </c>
      <c r="P141" s="83">
        <v>0</v>
      </c>
      <c r="Q141" s="130">
        <v>0</v>
      </c>
      <c r="R141" s="130">
        <v>0</v>
      </c>
      <c r="S141" s="130">
        <v>0</v>
      </c>
      <c r="T141">
        <f t="shared" si="20"/>
        <v>0</v>
      </c>
      <c r="U141" s="130">
        <v>2</v>
      </c>
      <c r="V141" s="130">
        <v>2</v>
      </c>
      <c r="W141" s="130">
        <v>0</v>
      </c>
      <c r="X141" s="130">
        <v>0</v>
      </c>
      <c r="Y141">
        <f t="shared" si="21"/>
        <v>4</v>
      </c>
      <c r="Z141">
        <f t="shared" si="22"/>
        <v>4</v>
      </c>
      <c r="AA141" s="130">
        <v>0</v>
      </c>
      <c r="AB141" s="130">
        <v>0</v>
      </c>
      <c r="AC141" s="130">
        <v>0</v>
      </c>
      <c r="AD141" s="130">
        <v>0</v>
      </c>
      <c r="AE141" s="130">
        <v>0</v>
      </c>
      <c r="AF141" s="130">
        <v>0</v>
      </c>
      <c r="AG141" s="130">
        <v>0</v>
      </c>
      <c r="AH141" s="130">
        <v>0</v>
      </c>
    </row>
    <row r="142" spans="1:35">
      <c r="A142" s="130">
        <v>4015</v>
      </c>
      <c r="B142" t="str">
        <f t="shared" si="15"/>
        <v>RED</v>
      </c>
      <c r="C142" s="6">
        <f t="shared" si="16"/>
        <v>20</v>
      </c>
      <c r="D142" s="130">
        <v>1</v>
      </c>
      <c r="E142" s="130">
        <v>0</v>
      </c>
      <c r="F142" s="130">
        <v>0</v>
      </c>
      <c r="G142" s="130">
        <v>0</v>
      </c>
      <c r="H142" s="130">
        <v>0</v>
      </c>
      <c r="I142">
        <f t="shared" si="17"/>
        <v>0</v>
      </c>
      <c r="J142" s="130">
        <v>1</v>
      </c>
      <c r="K142" s="130">
        <v>0</v>
      </c>
      <c r="L142" s="130">
        <v>0</v>
      </c>
      <c r="M142" s="130">
        <v>0</v>
      </c>
      <c r="N142" s="65">
        <f t="shared" si="18"/>
        <v>1</v>
      </c>
      <c r="O142" s="65">
        <f t="shared" si="19"/>
        <v>1</v>
      </c>
      <c r="P142" s="83">
        <v>0</v>
      </c>
      <c r="Q142" s="130">
        <v>0</v>
      </c>
      <c r="R142" s="130">
        <v>0</v>
      </c>
      <c r="S142" s="130">
        <v>0</v>
      </c>
      <c r="T142">
        <f t="shared" si="20"/>
        <v>0</v>
      </c>
      <c r="U142" s="130">
        <v>2</v>
      </c>
      <c r="V142" s="130">
        <v>0</v>
      </c>
      <c r="W142" s="130">
        <v>0</v>
      </c>
      <c r="X142" s="130">
        <v>0</v>
      </c>
      <c r="Y142">
        <f t="shared" si="21"/>
        <v>2</v>
      </c>
      <c r="Z142">
        <f t="shared" si="22"/>
        <v>2</v>
      </c>
      <c r="AA142" s="130">
        <v>8</v>
      </c>
      <c r="AB142" s="130">
        <v>0</v>
      </c>
      <c r="AC142" s="130">
        <v>1</v>
      </c>
      <c r="AD142" s="130">
        <v>0</v>
      </c>
      <c r="AE142" s="130">
        <v>0</v>
      </c>
      <c r="AF142" s="130">
        <v>0</v>
      </c>
      <c r="AG142" s="130">
        <v>3</v>
      </c>
      <c r="AH142" s="130">
        <v>0</v>
      </c>
      <c r="AI142" t="s">
        <v>331</v>
      </c>
    </row>
    <row r="143" spans="1:35">
      <c r="A143" s="130">
        <v>7690</v>
      </c>
      <c r="B143" t="str">
        <f t="shared" si="15"/>
        <v>RED</v>
      </c>
      <c r="C143" s="6">
        <f t="shared" si="16"/>
        <v>21</v>
      </c>
      <c r="D143" s="130">
        <v>1</v>
      </c>
      <c r="E143" s="130">
        <v>0</v>
      </c>
      <c r="F143" s="130">
        <v>0</v>
      </c>
      <c r="G143" s="130">
        <v>0</v>
      </c>
      <c r="H143" s="130">
        <v>0</v>
      </c>
      <c r="I143">
        <f t="shared" si="17"/>
        <v>0</v>
      </c>
      <c r="J143" s="130">
        <v>0</v>
      </c>
      <c r="K143" s="130">
        <v>0</v>
      </c>
      <c r="L143" s="130">
        <v>0</v>
      </c>
      <c r="M143" s="130">
        <v>0</v>
      </c>
      <c r="N143" s="65">
        <f t="shared" si="18"/>
        <v>0</v>
      </c>
      <c r="O143" s="65">
        <f t="shared" si="19"/>
        <v>0</v>
      </c>
      <c r="P143" s="83">
        <v>1</v>
      </c>
      <c r="Q143" s="130">
        <v>0</v>
      </c>
      <c r="R143" s="130">
        <v>0</v>
      </c>
      <c r="S143" s="130">
        <v>0</v>
      </c>
      <c r="T143">
        <f t="shared" si="20"/>
        <v>1</v>
      </c>
      <c r="U143" s="130">
        <v>0</v>
      </c>
      <c r="V143" s="130">
        <v>0</v>
      </c>
      <c r="W143" s="130">
        <v>0</v>
      </c>
      <c r="X143" s="130">
        <v>0</v>
      </c>
      <c r="Y143">
        <f t="shared" si="21"/>
        <v>0</v>
      </c>
      <c r="Z143">
        <f t="shared" si="22"/>
        <v>1</v>
      </c>
      <c r="AA143" s="130">
        <v>0</v>
      </c>
      <c r="AB143" s="130">
        <v>0</v>
      </c>
      <c r="AC143" s="130">
        <v>1</v>
      </c>
      <c r="AD143" s="130">
        <v>0</v>
      </c>
      <c r="AE143" s="130">
        <v>0</v>
      </c>
      <c r="AF143" s="130">
        <v>0</v>
      </c>
      <c r="AG143" s="130">
        <v>0</v>
      </c>
      <c r="AH143" s="130">
        <v>0</v>
      </c>
      <c r="AI143" t="s">
        <v>332</v>
      </c>
    </row>
    <row r="144" spans="1:35">
      <c r="A144" s="130">
        <v>6110</v>
      </c>
      <c r="B144" t="str">
        <f t="shared" si="15"/>
        <v>RED</v>
      </c>
      <c r="C144" s="6">
        <f t="shared" si="16"/>
        <v>22</v>
      </c>
      <c r="D144" s="130">
        <v>1</v>
      </c>
      <c r="E144" s="130">
        <v>0</v>
      </c>
      <c r="F144" s="130">
        <v>0</v>
      </c>
      <c r="G144" s="130">
        <v>0</v>
      </c>
      <c r="H144" s="130">
        <v>0</v>
      </c>
      <c r="I144">
        <f t="shared" si="17"/>
        <v>0</v>
      </c>
      <c r="J144" s="130">
        <v>0</v>
      </c>
      <c r="K144" s="130">
        <v>0</v>
      </c>
      <c r="L144" s="130">
        <v>0</v>
      </c>
      <c r="M144" s="130">
        <v>0</v>
      </c>
      <c r="N144" s="65">
        <f t="shared" si="18"/>
        <v>0</v>
      </c>
      <c r="O144" s="65">
        <f t="shared" si="19"/>
        <v>0</v>
      </c>
      <c r="P144" s="83">
        <v>2</v>
      </c>
      <c r="Q144" s="130">
        <v>0</v>
      </c>
      <c r="R144" s="130">
        <v>0</v>
      </c>
      <c r="S144" s="130">
        <v>0</v>
      </c>
      <c r="T144">
        <f t="shared" si="20"/>
        <v>2</v>
      </c>
      <c r="U144" s="130">
        <v>2</v>
      </c>
      <c r="V144" s="130">
        <v>0</v>
      </c>
      <c r="W144" s="130">
        <v>0</v>
      </c>
      <c r="X144" s="130">
        <v>0</v>
      </c>
      <c r="Y144">
        <f t="shared" si="21"/>
        <v>2</v>
      </c>
      <c r="Z144">
        <f t="shared" si="22"/>
        <v>4</v>
      </c>
      <c r="AA144" s="130">
        <v>0</v>
      </c>
      <c r="AB144" s="130">
        <v>0</v>
      </c>
      <c r="AC144" s="130">
        <v>1</v>
      </c>
      <c r="AD144" s="130">
        <v>0</v>
      </c>
      <c r="AE144" s="130">
        <v>0</v>
      </c>
      <c r="AF144" s="130">
        <v>0</v>
      </c>
      <c r="AG144" s="130">
        <v>10</v>
      </c>
      <c r="AH144" s="130">
        <v>0</v>
      </c>
    </row>
    <row r="145" spans="1:35">
      <c r="A145" s="130">
        <v>2200</v>
      </c>
      <c r="B145" t="str">
        <f t="shared" si="15"/>
        <v>RED</v>
      </c>
      <c r="C145" s="6">
        <f t="shared" si="16"/>
        <v>23</v>
      </c>
      <c r="D145" s="130">
        <v>1</v>
      </c>
      <c r="E145" s="130">
        <v>1</v>
      </c>
      <c r="F145" s="130">
        <v>0</v>
      </c>
      <c r="G145" s="130">
        <v>0</v>
      </c>
      <c r="H145" s="130">
        <v>0</v>
      </c>
      <c r="I145">
        <f t="shared" si="17"/>
        <v>1</v>
      </c>
      <c r="J145" s="130">
        <v>0</v>
      </c>
      <c r="K145" s="130">
        <v>0</v>
      </c>
      <c r="L145" s="130">
        <v>0</v>
      </c>
      <c r="M145" s="130">
        <v>0</v>
      </c>
      <c r="N145" s="65">
        <f t="shared" si="18"/>
        <v>0</v>
      </c>
      <c r="O145" s="65">
        <f t="shared" si="19"/>
        <v>1</v>
      </c>
      <c r="P145" s="83">
        <v>1</v>
      </c>
      <c r="Q145" s="130">
        <v>0</v>
      </c>
      <c r="R145" s="130">
        <v>1</v>
      </c>
      <c r="S145" s="130">
        <v>0</v>
      </c>
      <c r="T145">
        <f t="shared" si="20"/>
        <v>2</v>
      </c>
      <c r="U145" s="130">
        <v>2</v>
      </c>
      <c r="V145" s="130">
        <v>1</v>
      </c>
      <c r="W145" s="130">
        <v>0</v>
      </c>
      <c r="X145" s="130">
        <v>0</v>
      </c>
      <c r="Y145">
        <f t="shared" si="21"/>
        <v>3</v>
      </c>
      <c r="Z145">
        <f t="shared" si="22"/>
        <v>5</v>
      </c>
      <c r="AA145" s="130">
        <v>0</v>
      </c>
      <c r="AB145" s="130">
        <v>0</v>
      </c>
      <c r="AC145" s="130">
        <v>3</v>
      </c>
      <c r="AD145" s="130">
        <v>0</v>
      </c>
      <c r="AE145" s="130">
        <v>0</v>
      </c>
      <c r="AF145" s="130">
        <v>0</v>
      </c>
      <c r="AG145" s="130">
        <v>0</v>
      </c>
      <c r="AH145" s="130">
        <v>0</v>
      </c>
    </row>
    <row r="146" spans="1:35">
      <c r="A146" s="130">
        <v>6070</v>
      </c>
      <c r="B146" t="str">
        <f t="shared" si="15"/>
        <v>RED</v>
      </c>
      <c r="C146" s="6">
        <f t="shared" si="16"/>
        <v>24</v>
      </c>
      <c r="D146" s="130">
        <v>1</v>
      </c>
      <c r="E146" s="130">
        <v>0</v>
      </c>
      <c r="F146" s="130">
        <v>0</v>
      </c>
      <c r="G146" s="130">
        <v>0</v>
      </c>
      <c r="H146" s="130">
        <v>0</v>
      </c>
      <c r="I146">
        <f t="shared" si="17"/>
        <v>0</v>
      </c>
      <c r="J146" s="130">
        <v>0</v>
      </c>
      <c r="K146" s="130">
        <v>0</v>
      </c>
      <c r="L146" s="130">
        <v>0</v>
      </c>
      <c r="M146" s="130">
        <v>0</v>
      </c>
      <c r="N146" s="65">
        <f t="shared" si="18"/>
        <v>0</v>
      </c>
      <c r="O146" s="65">
        <f t="shared" si="19"/>
        <v>0</v>
      </c>
      <c r="P146" s="83">
        <v>0</v>
      </c>
      <c r="Q146" s="130">
        <v>1</v>
      </c>
      <c r="R146" s="130">
        <v>1</v>
      </c>
      <c r="S146" s="130">
        <v>0</v>
      </c>
      <c r="T146">
        <f t="shared" si="20"/>
        <v>2</v>
      </c>
      <c r="U146" s="130">
        <v>0</v>
      </c>
      <c r="V146" s="130">
        <v>0</v>
      </c>
      <c r="W146" s="130">
        <v>0</v>
      </c>
      <c r="X146" s="130">
        <v>0</v>
      </c>
      <c r="Y146">
        <f t="shared" si="21"/>
        <v>0</v>
      </c>
      <c r="Z146">
        <f t="shared" si="22"/>
        <v>2</v>
      </c>
      <c r="AA146" s="130">
        <v>0</v>
      </c>
      <c r="AB146" s="130">
        <v>0</v>
      </c>
      <c r="AC146" s="130">
        <v>1</v>
      </c>
      <c r="AD146" s="130">
        <v>0</v>
      </c>
      <c r="AE146" s="130">
        <v>0</v>
      </c>
      <c r="AF146" s="130">
        <v>0</v>
      </c>
      <c r="AG146" s="130">
        <v>0</v>
      </c>
      <c r="AH146" s="130">
        <v>0</v>
      </c>
    </row>
    <row r="147" spans="1:35">
      <c r="A147" s="130">
        <v>6514</v>
      </c>
      <c r="B147" t="s">
        <v>21</v>
      </c>
      <c r="C147" s="6">
        <f t="shared" si="16"/>
        <v>25</v>
      </c>
      <c r="D147" s="130">
        <v>2</v>
      </c>
      <c r="E147" s="130">
        <v>0</v>
      </c>
      <c r="F147" s="130">
        <v>0</v>
      </c>
      <c r="G147" s="130">
        <v>0</v>
      </c>
      <c r="H147" s="130">
        <v>0</v>
      </c>
      <c r="I147">
        <f t="shared" si="17"/>
        <v>0</v>
      </c>
      <c r="J147" s="130">
        <v>0</v>
      </c>
      <c r="K147" s="130">
        <v>0</v>
      </c>
      <c r="L147" s="130">
        <v>0</v>
      </c>
      <c r="M147" s="130">
        <v>0</v>
      </c>
      <c r="N147" s="65">
        <f t="shared" si="18"/>
        <v>0</v>
      </c>
      <c r="O147" s="65">
        <f t="shared" si="19"/>
        <v>0</v>
      </c>
      <c r="P147" s="83">
        <v>0</v>
      </c>
      <c r="Q147" s="130">
        <v>0</v>
      </c>
      <c r="R147" s="130">
        <v>0</v>
      </c>
      <c r="S147" s="130">
        <v>0</v>
      </c>
      <c r="T147">
        <f t="shared" si="20"/>
        <v>0</v>
      </c>
      <c r="U147" s="130">
        <v>0</v>
      </c>
      <c r="V147" s="130">
        <v>0</v>
      </c>
      <c r="W147" s="130">
        <v>0</v>
      </c>
      <c r="X147" s="130">
        <v>0</v>
      </c>
      <c r="Y147">
        <f t="shared" si="21"/>
        <v>0</v>
      </c>
      <c r="Z147">
        <f t="shared" si="22"/>
        <v>0</v>
      </c>
      <c r="AA147" s="130">
        <v>0</v>
      </c>
      <c r="AB147" s="130">
        <v>0</v>
      </c>
      <c r="AC147" s="130">
        <v>0</v>
      </c>
      <c r="AD147" s="130">
        <v>0</v>
      </c>
      <c r="AE147" s="130">
        <v>0</v>
      </c>
      <c r="AF147" s="130">
        <v>0</v>
      </c>
      <c r="AG147" s="130">
        <v>0</v>
      </c>
      <c r="AH147" s="130">
        <v>2</v>
      </c>
    </row>
    <row r="148" spans="1:35">
      <c r="A148" s="130">
        <v>188</v>
      </c>
      <c r="B148" t="str">
        <f t="shared" ref="B148:B210" si="23">B147</f>
        <v>BLUE</v>
      </c>
      <c r="C148" s="6">
        <f t="shared" si="16"/>
        <v>26</v>
      </c>
      <c r="D148" s="130">
        <v>1</v>
      </c>
      <c r="E148" s="130">
        <v>0</v>
      </c>
      <c r="F148" s="130">
        <v>0</v>
      </c>
      <c r="G148" s="130">
        <v>0</v>
      </c>
      <c r="H148" s="130">
        <v>1</v>
      </c>
      <c r="I148">
        <f t="shared" si="17"/>
        <v>1</v>
      </c>
      <c r="J148" s="130">
        <v>0</v>
      </c>
      <c r="K148" s="130">
        <v>0</v>
      </c>
      <c r="L148" s="130">
        <v>0</v>
      </c>
      <c r="M148" s="130">
        <v>0</v>
      </c>
      <c r="N148" s="65">
        <f t="shared" si="18"/>
        <v>0</v>
      </c>
      <c r="O148" s="65">
        <f t="shared" si="19"/>
        <v>1</v>
      </c>
      <c r="P148" s="83">
        <v>0</v>
      </c>
      <c r="Q148" s="130">
        <v>1</v>
      </c>
      <c r="R148" s="130">
        <v>1</v>
      </c>
      <c r="S148" s="130">
        <v>1</v>
      </c>
      <c r="T148">
        <f t="shared" si="20"/>
        <v>3</v>
      </c>
      <c r="U148" s="130">
        <v>0</v>
      </c>
      <c r="V148" s="130">
        <v>0</v>
      </c>
      <c r="W148" s="130">
        <v>0</v>
      </c>
      <c r="X148" s="130">
        <v>2</v>
      </c>
      <c r="Y148">
        <f t="shared" si="21"/>
        <v>2</v>
      </c>
      <c r="Z148">
        <f t="shared" si="22"/>
        <v>5</v>
      </c>
      <c r="AA148" s="130">
        <v>6</v>
      </c>
      <c r="AB148" s="130">
        <v>0</v>
      </c>
      <c r="AC148" s="130">
        <v>1</v>
      </c>
      <c r="AD148" s="130">
        <v>0</v>
      </c>
      <c r="AE148" s="130">
        <v>0</v>
      </c>
      <c r="AF148" s="130">
        <v>0</v>
      </c>
      <c r="AG148" s="130">
        <v>0</v>
      </c>
      <c r="AH148" s="130">
        <v>2</v>
      </c>
    </row>
    <row r="149" spans="1:35">
      <c r="A149" s="130">
        <v>7710</v>
      </c>
      <c r="B149" t="str">
        <f t="shared" si="23"/>
        <v>BLUE</v>
      </c>
      <c r="C149" s="6">
        <f t="shared" si="16"/>
        <v>27</v>
      </c>
      <c r="D149" s="130">
        <v>2</v>
      </c>
      <c r="E149" s="130">
        <v>0</v>
      </c>
      <c r="F149" s="130">
        <v>0</v>
      </c>
      <c r="G149" s="130">
        <v>0</v>
      </c>
      <c r="H149" s="130">
        <v>0</v>
      </c>
      <c r="I149">
        <f t="shared" si="17"/>
        <v>0</v>
      </c>
      <c r="J149" s="130">
        <v>0</v>
      </c>
      <c r="K149" s="130">
        <v>0</v>
      </c>
      <c r="L149" s="130">
        <v>0</v>
      </c>
      <c r="M149" s="130">
        <v>0</v>
      </c>
      <c r="N149" s="65">
        <f t="shared" si="18"/>
        <v>0</v>
      </c>
      <c r="O149" s="65">
        <f t="shared" si="19"/>
        <v>0</v>
      </c>
      <c r="P149" s="83">
        <v>0</v>
      </c>
      <c r="Q149" s="130">
        <v>0</v>
      </c>
      <c r="R149" s="130">
        <v>0</v>
      </c>
      <c r="S149" s="130">
        <v>0</v>
      </c>
      <c r="T149">
        <f t="shared" si="20"/>
        <v>0</v>
      </c>
      <c r="U149" s="130">
        <v>0</v>
      </c>
      <c r="V149" s="130">
        <v>0</v>
      </c>
      <c r="W149" s="130">
        <v>0</v>
      </c>
      <c r="X149" s="130">
        <v>0</v>
      </c>
      <c r="Y149">
        <f t="shared" si="21"/>
        <v>0</v>
      </c>
      <c r="Z149">
        <f t="shared" si="22"/>
        <v>0</v>
      </c>
      <c r="AA149" s="130">
        <v>69</v>
      </c>
      <c r="AB149" s="130">
        <v>0</v>
      </c>
      <c r="AC149" s="130">
        <v>1</v>
      </c>
      <c r="AD149" s="130">
        <v>0</v>
      </c>
      <c r="AE149" s="130">
        <v>0</v>
      </c>
      <c r="AF149" s="130">
        <v>0</v>
      </c>
      <c r="AG149" s="130">
        <v>0</v>
      </c>
      <c r="AH149" s="130">
        <v>0</v>
      </c>
    </row>
    <row r="150" spans="1:35">
      <c r="A150" s="130">
        <v>2200</v>
      </c>
      <c r="B150" t="str">
        <f t="shared" si="23"/>
        <v>BLUE</v>
      </c>
      <c r="C150" s="6">
        <f t="shared" si="16"/>
        <v>28</v>
      </c>
      <c r="D150" s="130">
        <v>1</v>
      </c>
      <c r="E150" s="130">
        <v>0</v>
      </c>
      <c r="F150" s="130">
        <v>0</v>
      </c>
      <c r="G150" s="130">
        <v>0</v>
      </c>
      <c r="H150" s="130">
        <v>0</v>
      </c>
      <c r="I150">
        <f t="shared" si="17"/>
        <v>0</v>
      </c>
      <c r="J150" s="130">
        <v>0</v>
      </c>
      <c r="K150" s="130">
        <v>0</v>
      </c>
      <c r="L150" s="130">
        <v>0</v>
      </c>
      <c r="M150" s="130">
        <v>0</v>
      </c>
      <c r="N150" s="65">
        <f t="shared" si="18"/>
        <v>0</v>
      </c>
      <c r="O150" s="65">
        <f t="shared" si="19"/>
        <v>0</v>
      </c>
      <c r="P150" s="83">
        <v>1</v>
      </c>
      <c r="Q150" s="130">
        <v>0</v>
      </c>
      <c r="R150" s="130">
        <v>0</v>
      </c>
      <c r="S150" s="130">
        <v>2</v>
      </c>
      <c r="T150">
        <f t="shared" si="20"/>
        <v>3</v>
      </c>
      <c r="U150" s="130">
        <v>0</v>
      </c>
      <c r="V150" s="130">
        <v>0</v>
      </c>
      <c r="W150" s="130">
        <v>0</v>
      </c>
      <c r="X150" s="130">
        <v>2</v>
      </c>
      <c r="Y150">
        <f t="shared" si="21"/>
        <v>2</v>
      </c>
      <c r="Z150">
        <f t="shared" si="22"/>
        <v>5</v>
      </c>
      <c r="AA150" s="130">
        <v>0</v>
      </c>
      <c r="AB150" s="130">
        <v>0</v>
      </c>
      <c r="AC150" s="130">
        <v>3</v>
      </c>
      <c r="AD150" s="130">
        <v>0</v>
      </c>
      <c r="AE150" s="130">
        <v>0</v>
      </c>
      <c r="AF150" s="130">
        <v>0</v>
      </c>
      <c r="AG150" s="130">
        <v>0</v>
      </c>
      <c r="AH150" s="130">
        <v>0</v>
      </c>
    </row>
    <row r="151" spans="1:35">
      <c r="A151" s="130">
        <v>4951</v>
      </c>
      <c r="B151" t="str">
        <f t="shared" si="23"/>
        <v>BLUE</v>
      </c>
      <c r="C151" s="6">
        <f t="shared" si="16"/>
        <v>29</v>
      </c>
      <c r="D151" s="130">
        <v>2</v>
      </c>
      <c r="E151" s="130">
        <v>0</v>
      </c>
      <c r="F151" s="130">
        <v>0</v>
      </c>
      <c r="G151" s="130">
        <v>0</v>
      </c>
      <c r="H151" s="130">
        <v>0</v>
      </c>
      <c r="I151">
        <f t="shared" si="17"/>
        <v>0</v>
      </c>
      <c r="J151" s="130">
        <v>1</v>
      </c>
      <c r="K151" s="130">
        <v>0</v>
      </c>
      <c r="L151" s="130">
        <v>0</v>
      </c>
      <c r="M151" s="130">
        <v>0</v>
      </c>
      <c r="N151" s="65">
        <f t="shared" si="18"/>
        <v>1</v>
      </c>
      <c r="O151" s="65">
        <f t="shared" si="19"/>
        <v>1</v>
      </c>
      <c r="P151" s="83">
        <v>0</v>
      </c>
      <c r="Q151" s="130">
        <v>0</v>
      </c>
      <c r="R151" s="130">
        <v>0</v>
      </c>
      <c r="S151" s="130">
        <v>0</v>
      </c>
      <c r="T151">
        <f t="shared" si="20"/>
        <v>0</v>
      </c>
      <c r="U151" s="130">
        <v>4</v>
      </c>
      <c r="V151" s="130">
        <v>0</v>
      </c>
      <c r="W151" s="130">
        <v>0</v>
      </c>
      <c r="X151" s="130">
        <v>0</v>
      </c>
      <c r="Y151">
        <f t="shared" si="21"/>
        <v>4</v>
      </c>
      <c r="Z151">
        <f t="shared" si="22"/>
        <v>4</v>
      </c>
      <c r="AA151" s="130">
        <v>0</v>
      </c>
      <c r="AB151" s="130">
        <v>0</v>
      </c>
      <c r="AC151" s="130">
        <v>1</v>
      </c>
      <c r="AD151" s="130">
        <v>0</v>
      </c>
      <c r="AE151" s="130">
        <v>0</v>
      </c>
      <c r="AF151" s="130">
        <v>0</v>
      </c>
      <c r="AG151" s="130">
        <v>3</v>
      </c>
      <c r="AH151" s="130">
        <v>0</v>
      </c>
    </row>
    <row r="152" spans="1:35">
      <c r="A152" s="130">
        <v>6135</v>
      </c>
      <c r="B152" t="str">
        <f t="shared" si="23"/>
        <v>BLUE</v>
      </c>
      <c r="C152" s="6">
        <f t="shared" si="16"/>
        <v>30</v>
      </c>
      <c r="D152" s="130">
        <v>2</v>
      </c>
      <c r="E152" s="130">
        <v>0</v>
      </c>
      <c r="F152" s="130">
        <v>0</v>
      </c>
      <c r="G152" s="130">
        <v>0</v>
      </c>
      <c r="H152" s="130">
        <v>0</v>
      </c>
      <c r="I152">
        <f t="shared" si="17"/>
        <v>0</v>
      </c>
      <c r="J152" s="130">
        <v>0</v>
      </c>
      <c r="K152" s="130">
        <v>0</v>
      </c>
      <c r="L152" s="130">
        <v>0</v>
      </c>
      <c r="M152" s="130">
        <v>0</v>
      </c>
      <c r="N152" s="65">
        <f t="shared" si="18"/>
        <v>0</v>
      </c>
      <c r="O152" s="65">
        <f t="shared" si="19"/>
        <v>0</v>
      </c>
      <c r="P152" s="83">
        <v>0</v>
      </c>
      <c r="Q152" s="130">
        <v>2</v>
      </c>
      <c r="R152" s="130">
        <v>0</v>
      </c>
      <c r="S152" s="130">
        <v>0</v>
      </c>
      <c r="T152">
        <f t="shared" si="20"/>
        <v>2</v>
      </c>
      <c r="U152" s="130">
        <v>4</v>
      </c>
      <c r="V152" s="130">
        <v>0</v>
      </c>
      <c r="W152" s="130">
        <v>0</v>
      </c>
      <c r="X152" s="130">
        <v>0</v>
      </c>
      <c r="Y152">
        <f t="shared" si="21"/>
        <v>4</v>
      </c>
      <c r="Z152">
        <f t="shared" si="22"/>
        <v>6</v>
      </c>
      <c r="AA152" s="130">
        <v>0</v>
      </c>
      <c r="AB152" s="130">
        <v>0</v>
      </c>
      <c r="AC152" s="130">
        <v>2</v>
      </c>
      <c r="AD152" s="130">
        <v>0</v>
      </c>
      <c r="AE152" s="130">
        <v>0</v>
      </c>
      <c r="AF152" s="130">
        <v>0</v>
      </c>
      <c r="AG152" s="130">
        <v>0</v>
      </c>
      <c r="AH152" s="130">
        <v>0</v>
      </c>
    </row>
    <row r="153" spans="1:35">
      <c r="A153" s="130">
        <v>3571</v>
      </c>
      <c r="B153" t="str">
        <f t="shared" si="23"/>
        <v>BLUE</v>
      </c>
      <c r="C153" s="6">
        <f t="shared" si="16"/>
        <v>31</v>
      </c>
      <c r="D153" s="130">
        <v>2</v>
      </c>
      <c r="E153" s="130">
        <v>0</v>
      </c>
      <c r="F153" s="130">
        <v>0</v>
      </c>
      <c r="G153" s="130">
        <v>0</v>
      </c>
      <c r="H153" s="130">
        <v>0</v>
      </c>
      <c r="I153">
        <f t="shared" si="17"/>
        <v>0</v>
      </c>
      <c r="J153" s="130">
        <v>0</v>
      </c>
      <c r="K153" s="130">
        <v>0</v>
      </c>
      <c r="L153" s="130">
        <v>0</v>
      </c>
      <c r="M153" s="130">
        <v>0</v>
      </c>
      <c r="N153" s="65">
        <f t="shared" si="18"/>
        <v>0</v>
      </c>
      <c r="O153" s="65">
        <f t="shared" si="19"/>
        <v>0</v>
      </c>
      <c r="P153" s="83">
        <v>0</v>
      </c>
      <c r="Q153" s="130">
        <v>0</v>
      </c>
      <c r="R153" s="130">
        <v>0</v>
      </c>
      <c r="S153" s="130">
        <v>0</v>
      </c>
      <c r="T153">
        <f t="shared" si="20"/>
        <v>0</v>
      </c>
      <c r="U153" s="130">
        <v>0</v>
      </c>
      <c r="V153" s="130">
        <v>0</v>
      </c>
      <c r="W153" s="130">
        <v>0</v>
      </c>
      <c r="X153" s="130">
        <v>0</v>
      </c>
      <c r="Y153">
        <f t="shared" si="21"/>
        <v>0</v>
      </c>
      <c r="Z153">
        <f t="shared" si="22"/>
        <v>0</v>
      </c>
      <c r="AA153" s="130">
        <v>0</v>
      </c>
      <c r="AB153" s="130">
        <v>0</v>
      </c>
      <c r="AC153" s="130">
        <v>0</v>
      </c>
      <c r="AD153" s="130">
        <v>0</v>
      </c>
      <c r="AE153" s="130">
        <v>0</v>
      </c>
      <c r="AF153" s="130">
        <v>0</v>
      </c>
      <c r="AG153" s="130">
        <v>0</v>
      </c>
      <c r="AH153" s="130">
        <v>0</v>
      </c>
    </row>
    <row r="154" spans="1:35">
      <c r="A154" s="130">
        <v>3571</v>
      </c>
      <c r="B154" t="str">
        <f t="shared" si="23"/>
        <v>BLUE</v>
      </c>
      <c r="C154" s="6">
        <v>25</v>
      </c>
      <c r="D154" s="130">
        <v>2</v>
      </c>
      <c r="E154" s="130">
        <v>0</v>
      </c>
      <c r="F154" s="130">
        <v>0</v>
      </c>
      <c r="G154" s="130">
        <v>0</v>
      </c>
      <c r="H154" s="130">
        <v>0</v>
      </c>
      <c r="I154">
        <f t="shared" si="17"/>
        <v>0</v>
      </c>
      <c r="J154" s="130">
        <v>0</v>
      </c>
      <c r="K154" s="130">
        <v>0</v>
      </c>
      <c r="L154" s="130">
        <v>0</v>
      </c>
      <c r="M154" s="130">
        <v>0</v>
      </c>
      <c r="N154" s="65">
        <f t="shared" si="18"/>
        <v>0</v>
      </c>
      <c r="O154" s="65">
        <f t="shared" si="19"/>
        <v>0</v>
      </c>
      <c r="P154" s="83">
        <v>0</v>
      </c>
      <c r="Q154" s="130">
        <v>0</v>
      </c>
      <c r="R154" s="130">
        <v>0</v>
      </c>
      <c r="S154" s="130">
        <v>0</v>
      </c>
      <c r="T154">
        <f t="shared" si="20"/>
        <v>0</v>
      </c>
      <c r="U154" s="130">
        <v>0</v>
      </c>
      <c r="V154" s="130">
        <v>0</v>
      </c>
      <c r="W154" s="130">
        <v>0</v>
      </c>
      <c r="X154" s="130">
        <v>0</v>
      </c>
      <c r="Y154">
        <f t="shared" si="21"/>
        <v>0</v>
      </c>
      <c r="Z154">
        <f t="shared" si="22"/>
        <v>0</v>
      </c>
      <c r="AA154" s="130">
        <v>0</v>
      </c>
      <c r="AB154" s="130">
        <v>0</v>
      </c>
      <c r="AC154" s="130">
        <v>0</v>
      </c>
      <c r="AD154" s="130">
        <v>0</v>
      </c>
      <c r="AE154" s="130">
        <v>1</v>
      </c>
      <c r="AF154" s="130">
        <v>0</v>
      </c>
      <c r="AG154" s="130">
        <v>0</v>
      </c>
      <c r="AH154" s="130">
        <v>0</v>
      </c>
    </row>
    <row r="155" spans="1:35">
      <c r="A155" s="130">
        <v>4907</v>
      </c>
      <c r="B155" t="str">
        <f t="shared" si="23"/>
        <v>BLUE</v>
      </c>
      <c r="C155" s="6">
        <f t="shared" si="16"/>
        <v>26</v>
      </c>
      <c r="D155" s="130">
        <v>1</v>
      </c>
      <c r="E155" s="130">
        <v>0</v>
      </c>
      <c r="F155" s="130">
        <v>0</v>
      </c>
      <c r="G155" s="130">
        <v>0</v>
      </c>
      <c r="H155" s="130">
        <v>0</v>
      </c>
      <c r="I155">
        <f t="shared" si="17"/>
        <v>0</v>
      </c>
      <c r="J155" s="130">
        <v>0</v>
      </c>
      <c r="K155" s="130">
        <v>0</v>
      </c>
      <c r="L155" s="130">
        <v>0</v>
      </c>
      <c r="M155" s="130">
        <v>0</v>
      </c>
      <c r="N155" s="65">
        <f t="shared" si="18"/>
        <v>0</v>
      </c>
      <c r="O155" s="65">
        <f t="shared" si="19"/>
        <v>0</v>
      </c>
      <c r="P155" s="83">
        <v>0</v>
      </c>
      <c r="Q155" s="130">
        <v>1</v>
      </c>
      <c r="R155" s="130">
        <v>1</v>
      </c>
      <c r="S155" s="130">
        <v>0</v>
      </c>
      <c r="T155">
        <f t="shared" si="20"/>
        <v>2</v>
      </c>
      <c r="U155" s="130">
        <v>0</v>
      </c>
      <c r="V155" s="130">
        <v>0</v>
      </c>
      <c r="W155" s="130">
        <v>0</v>
      </c>
      <c r="X155" s="130">
        <v>0</v>
      </c>
      <c r="Y155">
        <f t="shared" si="21"/>
        <v>0</v>
      </c>
      <c r="Z155">
        <f t="shared" si="22"/>
        <v>2</v>
      </c>
      <c r="AA155" s="130">
        <v>0</v>
      </c>
      <c r="AB155" s="130">
        <v>0</v>
      </c>
      <c r="AC155" s="130">
        <v>3</v>
      </c>
      <c r="AD155" s="130">
        <v>0</v>
      </c>
      <c r="AE155" s="130">
        <v>0</v>
      </c>
      <c r="AF155" s="130">
        <v>0</v>
      </c>
      <c r="AG155" s="130">
        <v>0</v>
      </c>
      <c r="AH155" s="130">
        <v>1</v>
      </c>
    </row>
    <row r="156" spans="1:35">
      <c r="A156" s="130">
        <v>4015</v>
      </c>
      <c r="B156" t="str">
        <f t="shared" si="23"/>
        <v>BLUE</v>
      </c>
      <c r="C156" s="6">
        <f t="shared" si="16"/>
        <v>27</v>
      </c>
      <c r="D156" s="130">
        <v>1</v>
      </c>
      <c r="E156" s="130">
        <v>0</v>
      </c>
      <c r="F156" s="130">
        <v>0</v>
      </c>
      <c r="G156" s="130">
        <v>0</v>
      </c>
      <c r="H156" s="130">
        <v>0</v>
      </c>
      <c r="I156">
        <f t="shared" si="17"/>
        <v>0</v>
      </c>
      <c r="J156" s="130">
        <v>0</v>
      </c>
      <c r="K156" s="130">
        <v>0</v>
      </c>
      <c r="L156" s="130">
        <v>0</v>
      </c>
      <c r="M156" s="130">
        <v>0</v>
      </c>
      <c r="N156" s="65">
        <f t="shared" si="18"/>
        <v>0</v>
      </c>
      <c r="O156" s="65">
        <f t="shared" si="19"/>
        <v>0</v>
      </c>
      <c r="P156" s="83">
        <v>0</v>
      </c>
      <c r="Q156" s="130">
        <v>0</v>
      </c>
      <c r="R156" s="130">
        <v>0</v>
      </c>
      <c r="S156" s="130">
        <v>0</v>
      </c>
      <c r="T156">
        <f t="shared" si="20"/>
        <v>0</v>
      </c>
      <c r="U156" s="130">
        <v>1</v>
      </c>
      <c r="V156" s="130">
        <v>0</v>
      </c>
      <c r="W156" s="130">
        <v>0</v>
      </c>
      <c r="X156" s="130">
        <v>0</v>
      </c>
      <c r="Y156">
        <f t="shared" si="21"/>
        <v>1</v>
      </c>
      <c r="Z156">
        <f t="shared" si="22"/>
        <v>1</v>
      </c>
      <c r="AA156" s="130">
        <v>0</v>
      </c>
      <c r="AB156" s="130">
        <v>0</v>
      </c>
      <c r="AC156" s="130">
        <v>1</v>
      </c>
      <c r="AD156" s="130">
        <v>0</v>
      </c>
      <c r="AE156" s="130">
        <v>0</v>
      </c>
      <c r="AF156" s="130">
        <v>0</v>
      </c>
      <c r="AG156" s="130">
        <v>0</v>
      </c>
      <c r="AH156" s="130">
        <v>1</v>
      </c>
    </row>
    <row r="157" spans="1:35">
      <c r="A157" s="130">
        <v>7712</v>
      </c>
      <c r="B157" t="str">
        <f t="shared" si="23"/>
        <v>BLUE</v>
      </c>
      <c r="C157" s="6">
        <v>25</v>
      </c>
      <c r="D157" s="130">
        <v>1</v>
      </c>
      <c r="E157" s="130">
        <v>0</v>
      </c>
      <c r="F157" s="130">
        <v>0</v>
      </c>
      <c r="G157" s="130">
        <v>0</v>
      </c>
      <c r="H157" s="130">
        <v>0</v>
      </c>
      <c r="I157">
        <f t="shared" si="17"/>
        <v>0</v>
      </c>
      <c r="J157" s="130">
        <v>0</v>
      </c>
      <c r="K157" s="130">
        <v>0</v>
      </c>
      <c r="L157" s="130">
        <v>0</v>
      </c>
      <c r="M157" s="130">
        <v>0</v>
      </c>
      <c r="N157" s="65">
        <f t="shared" si="18"/>
        <v>0</v>
      </c>
      <c r="O157" s="65">
        <f t="shared" si="19"/>
        <v>0</v>
      </c>
      <c r="P157" s="83">
        <v>0</v>
      </c>
      <c r="Q157" s="130">
        <v>0</v>
      </c>
      <c r="R157" s="130">
        <v>0</v>
      </c>
      <c r="S157" s="130">
        <v>0</v>
      </c>
      <c r="T157">
        <f t="shared" si="20"/>
        <v>0</v>
      </c>
      <c r="U157" s="130">
        <v>0</v>
      </c>
      <c r="V157" s="130">
        <v>0</v>
      </c>
      <c r="W157" s="130">
        <v>0</v>
      </c>
      <c r="X157" s="130">
        <v>0</v>
      </c>
      <c r="Y157">
        <f t="shared" si="21"/>
        <v>0</v>
      </c>
      <c r="Z157">
        <f t="shared" si="22"/>
        <v>0</v>
      </c>
      <c r="AA157" s="130">
        <v>0</v>
      </c>
      <c r="AB157" s="130">
        <v>0</v>
      </c>
      <c r="AC157" s="130">
        <v>1</v>
      </c>
      <c r="AD157" s="130">
        <v>0</v>
      </c>
      <c r="AE157" s="130">
        <v>1</v>
      </c>
      <c r="AF157" s="130">
        <v>0</v>
      </c>
      <c r="AG157" s="130">
        <v>0</v>
      </c>
      <c r="AH157" s="130">
        <v>1</v>
      </c>
      <c r="AI157" t="s">
        <v>334</v>
      </c>
    </row>
    <row r="158" spans="1:35">
      <c r="A158" s="130">
        <v>7614</v>
      </c>
      <c r="B158" t="str">
        <f t="shared" si="23"/>
        <v>BLUE</v>
      </c>
      <c r="C158" s="6">
        <f t="shared" si="16"/>
        <v>26</v>
      </c>
      <c r="D158" s="130">
        <v>1</v>
      </c>
      <c r="E158" s="130">
        <v>0</v>
      </c>
      <c r="F158" s="130">
        <v>0</v>
      </c>
      <c r="G158" s="130">
        <v>0</v>
      </c>
      <c r="H158" s="130">
        <v>0</v>
      </c>
      <c r="I158">
        <f t="shared" si="17"/>
        <v>0</v>
      </c>
      <c r="J158" s="130">
        <v>1</v>
      </c>
      <c r="K158" s="130">
        <v>0</v>
      </c>
      <c r="L158" s="130">
        <v>0</v>
      </c>
      <c r="M158" s="130">
        <v>0</v>
      </c>
      <c r="N158" s="65">
        <f t="shared" si="18"/>
        <v>1</v>
      </c>
      <c r="O158" s="65">
        <f t="shared" si="19"/>
        <v>1</v>
      </c>
      <c r="P158" s="83">
        <v>0</v>
      </c>
      <c r="Q158" s="130">
        <v>0</v>
      </c>
      <c r="R158" s="130">
        <v>0</v>
      </c>
      <c r="S158" s="130">
        <v>0</v>
      </c>
      <c r="T158">
        <f t="shared" si="20"/>
        <v>0</v>
      </c>
      <c r="U158" s="130">
        <v>0</v>
      </c>
      <c r="V158" s="130">
        <v>0</v>
      </c>
      <c r="W158" s="130">
        <v>0</v>
      </c>
      <c r="X158" s="130">
        <v>0</v>
      </c>
      <c r="Y158">
        <f t="shared" si="21"/>
        <v>0</v>
      </c>
      <c r="Z158">
        <f t="shared" si="22"/>
        <v>0</v>
      </c>
      <c r="AA158" s="130">
        <v>0</v>
      </c>
      <c r="AB158" s="130">
        <v>0</v>
      </c>
      <c r="AC158" s="130">
        <v>1</v>
      </c>
      <c r="AD158" s="130">
        <v>0</v>
      </c>
      <c r="AE158" s="130">
        <v>0</v>
      </c>
      <c r="AF158" s="130">
        <v>0</v>
      </c>
      <c r="AG158" s="130">
        <v>0</v>
      </c>
      <c r="AH158" s="130">
        <v>0</v>
      </c>
    </row>
    <row r="159" spans="1:35">
      <c r="A159" s="130">
        <v>6867</v>
      </c>
      <c r="B159" t="str">
        <f t="shared" si="23"/>
        <v>BLUE</v>
      </c>
      <c r="C159" s="6">
        <f t="shared" si="16"/>
        <v>27</v>
      </c>
      <c r="D159" s="130">
        <v>2</v>
      </c>
      <c r="E159" s="130">
        <v>1</v>
      </c>
      <c r="F159" s="130">
        <v>0</v>
      </c>
      <c r="G159" s="130">
        <v>0</v>
      </c>
      <c r="H159" s="130">
        <v>0</v>
      </c>
      <c r="I159">
        <f t="shared" si="17"/>
        <v>1</v>
      </c>
      <c r="J159" s="130">
        <v>0</v>
      </c>
      <c r="K159" s="130">
        <v>0</v>
      </c>
      <c r="L159" s="130">
        <v>0</v>
      </c>
      <c r="M159" s="130">
        <v>0</v>
      </c>
      <c r="N159" s="65">
        <f t="shared" si="18"/>
        <v>0</v>
      </c>
      <c r="O159" s="65">
        <f t="shared" si="19"/>
        <v>1</v>
      </c>
      <c r="P159" s="83">
        <v>4</v>
      </c>
      <c r="Q159" s="130">
        <v>1</v>
      </c>
      <c r="R159" s="130">
        <v>0</v>
      </c>
      <c r="S159" s="130">
        <v>0</v>
      </c>
      <c r="T159">
        <f t="shared" si="20"/>
        <v>5</v>
      </c>
      <c r="U159" s="130">
        <v>0</v>
      </c>
      <c r="V159" s="130">
        <v>0</v>
      </c>
      <c r="W159" s="130">
        <v>0</v>
      </c>
      <c r="X159" s="130">
        <v>0</v>
      </c>
      <c r="Y159">
        <f t="shared" si="21"/>
        <v>0</v>
      </c>
      <c r="Z159">
        <f t="shared" si="22"/>
        <v>5</v>
      </c>
      <c r="AA159" s="130">
        <v>0</v>
      </c>
      <c r="AB159" s="130">
        <v>0</v>
      </c>
      <c r="AC159" s="130">
        <v>2</v>
      </c>
      <c r="AD159" s="130">
        <v>0</v>
      </c>
      <c r="AE159" s="130">
        <v>0</v>
      </c>
      <c r="AF159" s="130">
        <v>0</v>
      </c>
      <c r="AG159" s="130">
        <v>0</v>
      </c>
      <c r="AH159" s="130">
        <v>0</v>
      </c>
    </row>
    <row r="160" spans="1:35">
      <c r="A160" s="130">
        <v>610</v>
      </c>
      <c r="B160" t="str">
        <f t="shared" si="23"/>
        <v>BLUE</v>
      </c>
      <c r="C160" s="6">
        <f t="shared" si="16"/>
        <v>28</v>
      </c>
      <c r="D160" s="130">
        <v>1</v>
      </c>
      <c r="E160" s="130">
        <v>0</v>
      </c>
      <c r="F160" s="130">
        <v>0</v>
      </c>
      <c r="G160" s="130">
        <v>0</v>
      </c>
      <c r="H160" s="130">
        <v>0</v>
      </c>
      <c r="I160">
        <f t="shared" si="17"/>
        <v>0</v>
      </c>
      <c r="J160" s="130">
        <v>0</v>
      </c>
      <c r="K160" s="130">
        <v>0</v>
      </c>
      <c r="L160" s="130">
        <v>0</v>
      </c>
      <c r="M160" s="130">
        <v>0</v>
      </c>
      <c r="N160" s="65">
        <f t="shared" si="18"/>
        <v>0</v>
      </c>
      <c r="O160" s="65">
        <f t="shared" si="19"/>
        <v>0</v>
      </c>
      <c r="P160" s="83">
        <v>0</v>
      </c>
      <c r="Q160" s="130">
        <v>0</v>
      </c>
      <c r="R160" s="130">
        <v>1</v>
      </c>
      <c r="S160" s="130">
        <v>1</v>
      </c>
      <c r="T160">
        <f t="shared" si="20"/>
        <v>2</v>
      </c>
      <c r="U160" s="130">
        <v>1</v>
      </c>
      <c r="V160" s="130">
        <v>0</v>
      </c>
      <c r="W160" s="130">
        <v>2</v>
      </c>
      <c r="X160" s="130">
        <v>0</v>
      </c>
      <c r="Y160">
        <f t="shared" si="21"/>
        <v>3</v>
      </c>
      <c r="Z160">
        <f t="shared" si="22"/>
        <v>5</v>
      </c>
      <c r="AA160" s="130">
        <v>0</v>
      </c>
      <c r="AB160" s="130">
        <v>0</v>
      </c>
      <c r="AC160" s="130">
        <v>2</v>
      </c>
      <c r="AD160" s="130">
        <v>0</v>
      </c>
      <c r="AE160" s="130">
        <v>0</v>
      </c>
      <c r="AF160" s="130">
        <v>0</v>
      </c>
      <c r="AG160" s="130">
        <v>0</v>
      </c>
      <c r="AH160" s="130">
        <v>0</v>
      </c>
    </row>
    <row r="161" spans="1:35">
      <c r="A161" s="130">
        <v>4519</v>
      </c>
      <c r="B161" t="str">
        <f t="shared" si="23"/>
        <v>BLUE</v>
      </c>
      <c r="C161" s="6">
        <f t="shared" si="16"/>
        <v>29</v>
      </c>
      <c r="D161" s="130">
        <v>1</v>
      </c>
      <c r="E161" s="130">
        <v>0</v>
      </c>
      <c r="F161" s="130">
        <v>0</v>
      </c>
      <c r="G161" s="130">
        <v>0</v>
      </c>
      <c r="H161" s="130">
        <v>0</v>
      </c>
      <c r="I161">
        <f t="shared" si="17"/>
        <v>0</v>
      </c>
      <c r="J161" s="130">
        <v>0</v>
      </c>
      <c r="K161" s="130">
        <v>0</v>
      </c>
      <c r="L161" s="130">
        <v>0</v>
      </c>
      <c r="M161" s="130">
        <v>0</v>
      </c>
      <c r="N161" s="65">
        <f t="shared" si="18"/>
        <v>0</v>
      </c>
      <c r="O161" s="65">
        <f t="shared" si="19"/>
        <v>0</v>
      </c>
      <c r="P161" s="83">
        <v>0</v>
      </c>
      <c r="Q161" s="130">
        <v>0</v>
      </c>
      <c r="R161" s="130">
        <v>0</v>
      </c>
      <c r="S161" s="130">
        <v>0</v>
      </c>
      <c r="T161">
        <f t="shared" si="20"/>
        <v>0</v>
      </c>
      <c r="U161" s="130">
        <v>0</v>
      </c>
      <c r="V161" s="130">
        <v>0</v>
      </c>
      <c r="W161" s="130">
        <v>0</v>
      </c>
      <c r="X161" s="130">
        <v>0</v>
      </c>
      <c r="Y161">
        <f t="shared" si="21"/>
        <v>0</v>
      </c>
      <c r="Z161">
        <f t="shared" si="22"/>
        <v>0</v>
      </c>
      <c r="AA161" s="130">
        <v>61</v>
      </c>
      <c r="AB161" s="130">
        <v>0</v>
      </c>
      <c r="AC161" s="130">
        <v>1</v>
      </c>
      <c r="AD161" s="130">
        <v>0</v>
      </c>
      <c r="AE161" s="130">
        <v>0</v>
      </c>
      <c r="AF161" s="130">
        <v>0</v>
      </c>
      <c r="AG161" s="130">
        <v>3</v>
      </c>
      <c r="AH161" s="130">
        <v>1</v>
      </c>
    </row>
    <row r="162" spans="1:35">
      <c r="A162" s="130">
        <v>6975</v>
      </c>
      <c r="B162" t="str">
        <f t="shared" si="23"/>
        <v>BLUE</v>
      </c>
      <c r="C162" s="6">
        <f t="shared" si="16"/>
        <v>30</v>
      </c>
      <c r="D162" s="130">
        <v>1</v>
      </c>
      <c r="E162" s="130">
        <v>0</v>
      </c>
      <c r="F162" s="130">
        <v>0</v>
      </c>
      <c r="G162" s="130">
        <v>0</v>
      </c>
      <c r="H162" s="130">
        <v>0</v>
      </c>
      <c r="I162">
        <f t="shared" si="17"/>
        <v>0</v>
      </c>
      <c r="J162" s="130">
        <v>0</v>
      </c>
      <c r="K162" s="130">
        <v>0</v>
      </c>
      <c r="L162" s="130">
        <v>0</v>
      </c>
      <c r="M162" s="130">
        <v>0</v>
      </c>
      <c r="N162" s="65">
        <f t="shared" si="18"/>
        <v>0</v>
      </c>
      <c r="O162" s="65">
        <f t="shared" si="19"/>
        <v>0</v>
      </c>
      <c r="P162" s="83">
        <v>0</v>
      </c>
      <c r="Q162" s="130">
        <v>0</v>
      </c>
      <c r="R162" s="130">
        <v>0</v>
      </c>
      <c r="S162" s="130">
        <v>0</v>
      </c>
      <c r="T162">
        <f t="shared" si="20"/>
        <v>0</v>
      </c>
      <c r="U162" s="130">
        <v>0</v>
      </c>
      <c r="V162" s="130">
        <v>0</v>
      </c>
      <c r="W162" s="130">
        <v>0</v>
      </c>
      <c r="X162" s="130">
        <v>0</v>
      </c>
      <c r="Y162">
        <f t="shared" si="21"/>
        <v>0</v>
      </c>
      <c r="Z162">
        <f t="shared" si="22"/>
        <v>0</v>
      </c>
      <c r="AA162" s="130">
        <v>85</v>
      </c>
      <c r="AB162" s="130">
        <v>0</v>
      </c>
      <c r="AC162" s="130">
        <v>1</v>
      </c>
      <c r="AD162" s="130">
        <v>0</v>
      </c>
      <c r="AE162" s="130">
        <v>0</v>
      </c>
      <c r="AF162" s="130">
        <v>0</v>
      </c>
      <c r="AG162" s="130">
        <v>0</v>
      </c>
      <c r="AH162" s="130">
        <v>0</v>
      </c>
    </row>
    <row r="163" spans="1:35">
      <c r="A163" s="130">
        <v>5426</v>
      </c>
      <c r="B163" t="str">
        <f t="shared" si="23"/>
        <v>BLUE</v>
      </c>
      <c r="C163" s="6">
        <f t="shared" si="16"/>
        <v>31</v>
      </c>
      <c r="D163" s="130">
        <v>2</v>
      </c>
      <c r="E163" s="130">
        <v>0</v>
      </c>
      <c r="F163" s="130">
        <v>0</v>
      </c>
      <c r="G163" s="130">
        <v>0</v>
      </c>
      <c r="H163" s="130">
        <v>0</v>
      </c>
      <c r="I163">
        <f t="shared" si="17"/>
        <v>0</v>
      </c>
      <c r="J163" s="130">
        <v>0</v>
      </c>
      <c r="K163" s="130">
        <v>0</v>
      </c>
      <c r="L163" s="130">
        <v>0</v>
      </c>
      <c r="M163" s="130">
        <v>0</v>
      </c>
      <c r="N163" s="65">
        <f t="shared" si="18"/>
        <v>0</v>
      </c>
      <c r="O163" s="65">
        <f t="shared" si="19"/>
        <v>0</v>
      </c>
      <c r="P163" s="83">
        <v>0</v>
      </c>
      <c r="Q163" s="130">
        <v>0</v>
      </c>
      <c r="R163" s="130">
        <v>0</v>
      </c>
      <c r="S163" s="130">
        <v>0</v>
      </c>
      <c r="T163">
        <f t="shared" si="20"/>
        <v>0</v>
      </c>
      <c r="U163" s="130">
        <v>0</v>
      </c>
      <c r="V163" s="130">
        <v>0</v>
      </c>
      <c r="W163" s="130">
        <v>0</v>
      </c>
      <c r="X163" s="130">
        <v>0</v>
      </c>
      <c r="Y163">
        <f t="shared" si="21"/>
        <v>0</v>
      </c>
      <c r="Z163">
        <f t="shared" si="22"/>
        <v>0</v>
      </c>
      <c r="AA163" s="130">
        <v>0</v>
      </c>
      <c r="AB163" s="130">
        <v>0</v>
      </c>
      <c r="AC163" s="130">
        <v>0</v>
      </c>
      <c r="AD163" s="130">
        <v>0</v>
      </c>
      <c r="AE163" s="130">
        <v>1</v>
      </c>
      <c r="AF163" s="130">
        <v>0</v>
      </c>
      <c r="AG163" s="130">
        <v>0</v>
      </c>
      <c r="AH163" s="130">
        <v>0</v>
      </c>
    </row>
    <row r="164" spans="1:35">
      <c r="A164" s="130">
        <v>4476</v>
      </c>
      <c r="B164" t="str">
        <f t="shared" si="23"/>
        <v>BLUE</v>
      </c>
      <c r="C164" s="6">
        <f t="shared" si="16"/>
        <v>32</v>
      </c>
      <c r="D164" s="130">
        <v>2</v>
      </c>
      <c r="E164" s="130">
        <v>0</v>
      </c>
      <c r="F164" s="130">
        <v>0</v>
      </c>
      <c r="G164" s="130">
        <v>0</v>
      </c>
      <c r="H164" s="130">
        <v>0</v>
      </c>
      <c r="I164">
        <f t="shared" si="17"/>
        <v>0</v>
      </c>
      <c r="J164" s="130">
        <v>0</v>
      </c>
      <c r="K164" s="130">
        <v>0</v>
      </c>
      <c r="L164" s="130">
        <v>0</v>
      </c>
      <c r="M164" s="130">
        <v>0</v>
      </c>
      <c r="N164" s="65">
        <f t="shared" si="18"/>
        <v>0</v>
      </c>
      <c r="O164" s="65">
        <f t="shared" si="19"/>
        <v>0</v>
      </c>
      <c r="P164" s="83">
        <v>1</v>
      </c>
      <c r="Q164" s="130">
        <v>0</v>
      </c>
      <c r="R164" s="130">
        <v>0</v>
      </c>
      <c r="S164" s="130">
        <v>0</v>
      </c>
      <c r="T164">
        <f t="shared" si="20"/>
        <v>1</v>
      </c>
      <c r="U164" s="130">
        <v>5</v>
      </c>
      <c r="V164" s="130">
        <v>0</v>
      </c>
      <c r="W164" s="130">
        <v>0</v>
      </c>
      <c r="X164" s="130">
        <v>0</v>
      </c>
      <c r="Y164">
        <f t="shared" si="21"/>
        <v>5</v>
      </c>
      <c r="Z164">
        <f t="shared" si="22"/>
        <v>6</v>
      </c>
      <c r="AA164" s="130">
        <v>0</v>
      </c>
      <c r="AB164" s="130">
        <v>0</v>
      </c>
      <c r="AC164" s="130">
        <v>1</v>
      </c>
      <c r="AD164" s="130">
        <v>0</v>
      </c>
      <c r="AE164" s="130">
        <v>0</v>
      </c>
      <c r="AF164" s="130">
        <v>0</v>
      </c>
      <c r="AG164" s="130">
        <v>0</v>
      </c>
      <c r="AH164" s="130">
        <v>0</v>
      </c>
    </row>
    <row r="165" spans="1:35">
      <c r="A165" s="130">
        <v>5409</v>
      </c>
      <c r="B165" t="s">
        <v>20</v>
      </c>
      <c r="C165" s="6">
        <v>25</v>
      </c>
      <c r="D165" s="130">
        <v>2</v>
      </c>
      <c r="E165" s="130">
        <v>0</v>
      </c>
      <c r="F165" s="130">
        <v>0</v>
      </c>
      <c r="G165" s="130">
        <v>0</v>
      </c>
      <c r="H165" s="130">
        <v>0</v>
      </c>
      <c r="I165">
        <f t="shared" si="17"/>
        <v>0</v>
      </c>
      <c r="J165" s="130">
        <v>0</v>
      </c>
      <c r="K165" s="130">
        <v>0</v>
      </c>
      <c r="L165" s="130">
        <v>0</v>
      </c>
      <c r="M165" s="130">
        <v>0</v>
      </c>
      <c r="N165" s="65">
        <f t="shared" si="18"/>
        <v>0</v>
      </c>
      <c r="O165" s="65">
        <f t="shared" si="19"/>
        <v>0</v>
      </c>
      <c r="P165" s="83">
        <v>0</v>
      </c>
      <c r="Q165" s="130">
        <v>0</v>
      </c>
      <c r="R165" s="130">
        <v>0</v>
      </c>
      <c r="S165" s="130">
        <v>0</v>
      </c>
      <c r="T165">
        <f t="shared" si="20"/>
        <v>0</v>
      </c>
      <c r="U165" s="130">
        <v>2</v>
      </c>
      <c r="V165" s="130">
        <v>0</v>
      </c>
      <c r="W165" s="130">
        <v>0</v>
      </c>
      <c r="X165" s="130">
        <v>0</v>
      </c>
      <c r="Y165">
        <f t="shared" si="21"/>
        <v>2</v>
      </c>
      <c r="Z165">
        <f t="shared" si="22"/>
        <v>2</v>
      </c>
      <c r="AA165" s="130">
        <v>0</v>
      </c>
      <c r="AB165" s="130">
        <v>0</v>
      </c>
      <c r="AC165" s="130">
        <v>1</v>
      </c>
      <c r="AD165" s="130">
        <v>0</v>
      </c>
      <c r="AE165" s="130">
        <v>0</v>
      </c>
      <c r="AF165" s="130">
        <v>0</v>
      </c>
      <c r="AG165" s="130">
        <v>0</v>
      </c>
      <c r="AH165" s="130">
        <v>0</v>
      </c>
      <c r="AI165" t="s">
        <v>335</v>
      </c>
    </row>
    <row r="166" spans="1:35">
      <c r="A166" s="130">
        <v>2994</v>
      </c>
      <c r="B166" t="str">
        <f t="shared" si="23"/>
        <v>RED</v>
      </c>
      <c r="C166" s="6">
        <f t="shared" si="16"/>
        <v>26</v>
      </c>
      <c r="D166" s="130">
        <v>2</v>
      </c>
      <c r="E166" s="130">
        <v>0</v>
      </c>
      <c r="F166" s="130">
        <v>0</v>
      </c>
      <c r="G166" s="130">
        <v>0</v>
      </c>
      <c r="H166" s="130">
        <v>0</v>
      </c>
      <c r="I166">
        <f t="shared" si="17"/>
        <v>0</v>
      </c>
      <c r="J166" s="130">
        <v>0</v>
      </c>
      <c r="K166" s="130">
        <v>0</v>
      </c>
      <c r="L166" s="130">
        <v>0</v>
      </c>
      <c r="M166" s="130">
        <v>0</v>
      </c>
      <c r="N166" s="65">
        <f t="shared" si="18"/>
        <v>0</v>
      </c>
      <c r="O166" s="65">
        <f t="shared" si="19"/>
        <v>0</v>
      </c>
      <c r="P166" s="83">
        <v>1</v>
      </c>
      <c r="Q166" s="130">
        <v>0</v>
      </c>
      <c r="R166" s="130">
        <v>0</v>
      </c>
      <c r="S166" s="130">
        <v>0</v>
      </c>
      <c r="T166">
        <f t="shared" si="20"/>
        <v>1</v>
      </c>
      <c r="U166" s="130">
        <v>0</v>
      </c>
      <c r="V166" s="130">
        <v>0</v>
      </c>
      <c r="W166" s="130">
        <v>0</v>
      </c>
      <c r="X166" s="130">
        <v>0</v>
      </c>
      <c r="Y166">
        <f t="shared" si="21"/>
        <v>0</v>
      </c>
      <c r="Z166">
        <f t="shared" si="22"/>
        <v>1</v>
      </c>
    </row>
    <row r="167" spans="1:35">
      <c r="A167" s="130">
        <v>4525</v>
      </c>
      <c r="B167" t="str">
        <f t="shared" si="23"/>
        <v>RED</v>
      </c>
      <c r="C167" s="6">
        <f t="shared" si="16"/>
        <v>27</v>
      </c>
      <c r="D167" s="130">
        <v>1</v>
      </c>
      <c r="E167" s="130">
        <v>0</v>
      </c>
      <c r="F167" s="130">
        <v>0</v>
      </c>
      <c r="G167" s="130">
        <v>0</v>
      </c>
      <c r="H167" s="130">
        <v>0</v>
      </c>
      <c r="I167">
        <f t="shared" si="17"/>
        <v>0</v>
      </c>
      <c r="J167" s="130">
        <v>0</v>
      </c>
      <c r="K167" s="130">
        <v>0</v>
      </c>
      <c r="L167" s="130">
        <v>0</v>
      </c>
      <c r="M167" s="130">
        <v>0</v>
      </c>
      <c r="N167" s="65">
        <f t="shared" si="18"/>
        <v>0</v>
      </c>
      <c r="O167" s="65">
        <f t="shared" si="19"/>
        <v>0</v>
      </c>
      <c r="P167" s="83">
        <v>1</v>
      </c>
      <c r="Q167" s="130">
        <v>2</v>
      </c>
      <c r="R167" s="130">
        <v>0</v>
      </c>
      <c r="S167" s="130">
        <v>0</v>
      </c>
      <c r="T167">
        <f t="shared" si="20"/>
        <v>3</v>
      </c>
      <c r="U167" s="130">
        <v>1</v>
      </c>
      <c r="V167" s="130">
        <v>0</v>
      </c>
      <c r="W167" s="130">
        <v>0</v>
      </c>
      <c r="X167" s="130">
        <v>0</v>
      </c>
      <c r="Y167">
        <f t="shared" si="21"/>
        <v>1</v>
      </c>
      <c r="Z167">
        <f t="shared" si="22"/>
        <v>4</v>
      </c>
      <c r="AA167" s="130">
        <v>0</v>
      </c>
      <c r="AB167" s="130">
        <v>0</v>
      </c>
      <c r="AC167" s="130">
        <v>1</v>
      </c>
      <c r="AD167" s="130">
        <v>0</v>
      </c>
      <c r="AE167" s="130">
        <v>0</v>
      </c>
      <c r="AF167" s="130">
        <v>0</v>
      </c>
      <c r="AG167" s="130">
        <v>0</v>
      </c>
      <c r="AH167" s="130">
        <v>0</v>
      </c>
    </row>
    <row r="168" spans="1:35">
      <c r="A168" s="130">
        <v>4783</v>
      </c>
      <c r="B168" t="str">
        <f t="shared" si="23"/>
        <v>RED</v>
      </c>
      <c r="C168" s="6">
        <f t="shared" si="16"/>
        <v>28</v>
      </c>
      <c r="D168" s="130">
        <v>2</v>
      </c>
      <c r="E168" s="130">
        <v>1</v>
      </c>
      <c r="F168" s="130">
        <v>0</v>
      </c>
      <c r="G168" s="130">
        <v>0</v>
      </c>
      <c r="H168" s="130">
        <v>0</v>
      </c>
      <c r="I168">
        <f t="shared" si="17"/>
        <v>1</v>
      </c>
      <c r="J168" s="130">
        <v>0</v>
      </c>
      <c r="K168" s="130">
        <v>0</v>
      </c>
      <c r="L168" s="130">
        <v>0</v>
      </c>
      <c r="M168" s="130">
        <v>0</v>
      </c>
      <c r="N168" s="65">
        <f t="shared" si="18"/>
        <v>0</v>
      </c>
      <c r="O168" s="65">
        <f t="shared" si="19"/>
        <v>1</v>
      </c>
      <c r="P168" s="83">
        <v>2</v>
      </c>
      <c r="Q168" s="130">
        <v>1</v>
      </c>
      <c r="R168" s="130">
        <v>0</v>
      </c>
      <c r="S168" s="130">
        <v>0</v>
      </c>
      <c r="T168">
        <f t="shared" si="20"/>
        <v>3</v>
      </c>
      <c r="U168" s="130">
        <v>0</v>
      </c>
      <c r="V168" s="130">
        <v>0</v>
      </c>
      <c r="W168" s="130">
        <v>0</v>
      </c>
      <c r="X168" s="130">
        <v>0</v>
      </c>
      <c r="Y168">
        <f t="shared" si="21"/>
        <v>0</v>
      </c>
      <c r="Z168">
        <f t="shared" si="22"/>
        <v>3</v>
      </c>
      <c r="AA168" s="130">
        <v>0</v>
      </c>
      <c r="AB168" s="130">
        <v>0</v>
      </c>
      <c r="AC168" s="130">
        <v>1</v>
      </c>
      <c r="AD168" s="130">
        <v>0</v>
      </c>
      <c r="AE168" s="130">
        <v>0</v>
      </c>
      <c r="AF168" s="130">
        <v>0</v>
      </c>
      <c r="AG168" s="130">
        <v>0</v>
      </c>
      <c r="AH168" s="130">
        <v>0</v>
      </c>
    </row>
    <row r="169" spans="1:35">
      <c r="A169" s="130">
        <v>7735</v>
      </c>
      <c r="B169" t="str">
        <f t="shared" si="23"/>
        <v>RED</v>
      </c>
      <c r="C169" s="6">
        <f t="shared" si="16"/>
        <v>29</v>
      </c>
      <c r="D169" s="130">
        <v>1</v>
      </c>
      <c r="E169" s="130">
        <v>0</v>
      </c>
      <c r="F169" s="130">
        <v>0</v>
      </c>
      <c r="G169" s="130">
        <v>0</v>
      </c>
      <c r="H169" s="130">
        <v>0</v>
      </c>
      <c r="I169">
        <f t="shared" si="17"/>
        <v>0</v>
      </c>
      <c r="J169" s="130">
        <v>0</v>
      </c>
      <c r="K169" s="130">
        <v>0</v>
      </c>
      <c r="L169" s="130">
        <v>0</v>
      </c>
      <c r="M169" s="130">
        <v>0</v>
      </c>
      <c r="N169" s="65">
        <f t="shared" si="18"/>
        <v>0</v>
      </c>
      <c r="O169" s="65">
        <f t="shared" si="19"/>
        <v>0</v>
      </c>
      <c r="P169" s="83">
        <v>1</v>
      </c>
      <c r="Q169" s="130">
        <v>0</v>
      </c>
      <c r="R169" s="130">
        <v>0</v>
      </c>
      <c r="S169" s="130">
        <v>0</v>
      </c>
      <c r="T169">
        <f t="shared" si="20"/>
        <v>1</v>
      </c>
      <c r="U169" s="130">
        <v>4</v>
      </c>
      <c r="V169" s="130">
        <v>0</v>
      </c>
      <c r="W169" s="130">
        <v>0</v>
      </c>
      <c r="X169" s="130">
        <v>0</v>
      </c>
      <c r="Y169">
        <f t="shared" si="21"/>
        <v>4</v>
      </c>
      <c r="Z169">
        <f t="shared" si="22"/>
        <v>5</v>
      </c>
      <c r="AA169" s="130">
        <v>0</v>
      </c>
      <c r="AB169" s="130">
        <v>0</v>
      </c>
      <c r="AC169" s="130">
        <v>1</v>
      </c>
      <c r="AD169" s="130">
        <v>0</v>
      </c>
      <c r="AE169" s="130">
        <v>0</v>
      </c>
      <c r="AF169" s="130">
        <v>0</v>
      </c>
      <c r="AG169" s="130">
        <v>0</v>
      </c>
      <c r="AH169" s="130">
        <v>0</v>
      </c>
    </row>
    <row r="170" spans="1:35">
      <c r="A170" s="130">
        <v>6070</v>
      </c>
      <c r="B170" t="str">
        <f t="shared" si="23"/>
        <v>RED</v>
      </c>
      <c r="C170" s="6">
        <f t="shared" si="16"/>
        <v>30</v>
      </c>
      <c r="D170" s="130">
        <v>2</v>
      </c>
      <c r="E170" s="130">
        <v>0</v>
      </c>
      <c r="F170" s="130">
        <v>0</v>
      </c>
      <c r="G170" s="130">
        <v>0</v>
      </c>
      <c r="H170" s="130">
        <v>0</v>
      </c>
      <c r="I170">
        <f t="shared" si="17"/>
        <v>0</v>
      </c>
      <c r="J170" s="130">
        <v>0</v>
      </c>
      <c r="K170" s="130">
        <v>0</v>
      </c>
      <c r="L170" s="130">
        <v>0</v>
      </c>
      <c r="M170" s="130">
        <v>0</v>
      </c>
      <c r="N170" s="65">
        <f t="shared" si="18"/>
        <v>0</v>
      </c>
      <c r="O170" s="65">
        <f t="shared" si="19"/>
        <v>0</v>
      </c>
      <c r="P170" s="83">
        <v>0</v>
      </c>
      <c r="Q170" s="130">
        <v>2</v>
      </c>
      <c r="R170" s="130">
        <v>2</v>
      </c>
      <c r="S170" s="130">
        <v>0</v>
      </c>
      <c r="T170">
        <f t="shared" si="20"/>
        <v>4</v>
      </c>
      <c r="U170" s="130">
        <v>0</v>
      </c>
      <c r="V170" s="130">
        <v>0</v>
      </c>
      <c r="W170" s="130">
        <v>0</v>
      </c>
      <c r="X170" s="130">
        <v>0</v>
      </c>
      <c r="Y170">
        <f t="shared" si="21"/>
        <v>0</v>
      </c>
      <c r="Z170">
        <f t="shared" si="22"/>
        <v>4</v>
      </c>
      <c r="AA170" s="130">
        <v>0</v>
      </c>
      <c r="AB170" s="130">
        <v>0</v>
      </c>
      <c r="AC170" s="130">
        <v>1</v>
      </c>
      <c r="AD170" s="130">
        <v>0</v>
      </c>
      <c r="AE170" s="130">
        <v>0</v>
      </c>
      <c r="AF170" s="130">
        <v>0</v>
      </c>
      <c r="AG170" s="130">
        <v>0</v>
      </c>
      <c r="AH170" s="130">
        <v>0</v>
      </c>
    </row>
    <row r="171" spans="1:35">
      <c r="A171" s="130">
        <v>6987</v>
      </c>
      <c r="B171" t="str">
        <f t="shared" si="23"/>
        <v>RED</v>
      </c>
      <c r="C171" s="6">
        <f t="shared" si="16"/>
        <v>31</v>
      </c>
      <c r="D171" s="130">
        <v>2</v>
      </c>
      <c r="E171" s="130">
        <v>0</v>
      </c>
      <c r="F171" s="130">
        <v>0</v>
      </c>
      <c r="G171" s="130">
        <v>0</v>
      </c>
      <c r="H171" s="130">
        <v>0</v>
      </c>
      <c r="I171">
        <f t="shared" si="17"/>
        <v>0</v>
      </c>
      <c r="J171" s="130">
        <v>0</v>
      </c>
      <c r="K171" s="130">
        <v>0</v>
      </c>
      <c r="L171" s="130">
        <v>0</v>
      </c>
      <c r="M171" s="130">
        <v>0</v>
      </c>
      <c r="N171" s="65">
        <f t="shared" si="18"/>
        <v>0</v>
      </c>
      <c r="O171" s="65">
        <f t="shared" si="19"/>
        <v>0</v>
      </c>
      <c r="P171" s="83">
        <v>0</v>
      </c>
      <c r="Q171" s="130">
        <v>0</v>
      </c>
      <c r="R171" s="130">
        <v>0</v>
      </c>
      <c r="S171" s="130">
        <v>0</v>
      </c>
      <c r="T171">
        <f t="shared" si="20"/>
        <v>0</v>
      </c>
      <c r="U171" s="130">
        <v>0</v>
      </c>
      <c r="V171" s="130">
        <v>0</v>
      </c>
      <c r="W171" s="130">
        <v>0</v>
      </c>
      <c r="X171" s="130">
        <v>0</v>
      </c>
      <c r="Y171">
        <f t="shared" si="21"/>
        <v>0</v>
      </c>
      <c r="Z171">
        <f t="shared" si="22"/>
        <v>0</v>
      </c>
      <c r="AA171" s="130">
        <v>100</v>
      </c>
      <c r="AB171" s="130">
        <v>0</v>
      </c>
      <c r="AC171" s="130">
        <v>1</v>
      </c>
      <c r="AD171" s="130">
        <v>0</v>
      </c>
      <c r="AE171" s="130">
        <v>0</v>
      </c>
      <c r="AF171" s="130">
        <v>0</v>
      </c>
      <c r="AG171" s="130">
        <v>0</v>
      </c>
      <c r="AH171" s="130">
        <v>0</v>
      </c>
      <c r="AI171" s="130"/>
    </row>
    <row r="172" spans="1:35">
      <c r="A172" s="130">
        <v>4907</v>
      </c>
      <c r="B172" t="str">
        <f t="shared" si="23"/>
        <v>RED</v>
      </c>
      <c r="C172" s="6">
        <f t="shared" si="16"/>
        <v>32</v>
      </c>
      <c r="D172" s="130">
        <v>1</v>
      </c>
      <c r="E172" s="130">
        <v>0</v>
      </c>
      <c r="F172" s="130">
        <v>0</v>
      </c>
      <c r="G172" s="130">
        <v>0</v>
      </c>
      <c r="H172" s="130">
        <v>0</v>
      </c>
      <c r="I172">
        <f t="shared" si="17"/>
        <v>0</v>
      </c>
      <c r="J172" s="130">
        <v>0</v>
      </c>
      <c r="K172" s="130">
        <v>0</v>
      </c>
      <c r="L172" s="130">
        <v>0</v>
      </c>
      <c r="M172" s="130">
        <v>0</v>
      </c>
      <c r="N172" s="65">
        <f t="shared" si="18"/>
        <v>0</v>
      </c>
      <c r="O172" s="65">
        <f t="shared" si="19"/>
        <v>0</v>
      </c>
      <c r="P172" s="83">
        <v>0</v>
      </c>
      <c r="Q172" s="130">
        <v>0</v>
      </c>
      <c r="R172" s="130">
        <v>0</v>
      </c>
      <c r="S172" s="130">
        <v>1</v>
      </c>
      <c r="T172">
        <f t="shared" si="20"/>
        <v>1</v>
      </c>
      <c r="U172" s="130">
        <v>0</v>
      </c>
      <c r="V172" s="130">
        <v>0</v>
      </c>
      <c r="W172" s="130">
        <v>0</v>
      </c>
      <c r="X172" s="130">
        <v>0</v>
      </c>
      <c r="Y172">
        <f t="shared" si="21"/>
        <v>0</v>
      </c>
      <c r="Z172">
        <f t="shared" si="22"/>
        <v>1</v>
      </c>
      <c r="AA172" s="130">
        <v>0</v>
      </c>
      <c r="AB172" s="130">
        <v>0</v>
      </c>
      <c r="AC172" s="130">
        <v>2</v>
      </c>
      <c r="AD172" s="130">
        <v>0</v>
      </c>
      <c r="AE172" s="130">
        <v>0</v>
      </c>
      <c r="AF172" s="130">
        <v>0</v>
      </c>
      <c r="AG172" s="130">
        <v>0</v>
      </c>
      <c r="AH172" s="130">
        <v>1</v>
      </c>
    </row>
    <row r="173" spans="1:35">
      <c r="A173" s="130">
        <v>7690</v>
      </c>
      <c r="B173" t="s">
        <v>21</v>
      </c>
      <c r="C173" s="6">
        <v>28</v>
      </c>
      <c r="D173" s="130">
        <v>0</v>
      </c>
      <c r="E173" s="130">
        <v>0</v>
      </c>
      <c r="F173" s="130">
        <v>0</v>
      </c>
      <c r="G173" s="130">
        <v>0</v>
      </c>
      <c r="H173" s="130">
        <v>0</v>
      </c>
      <c r="I173">
        <f t="shared" si="17"/>
        <v>0</v>
      </c>
      <c r="J173" s="130">
        <v>0</v>
      </c>
      <c r="K173" s="130">
        <v>0</v>
      </c>
      <c r="L173" s="130">
        <v>0</v>
      </c>
      <c r="M173" s="130">
        <v>0</v>
      </c>
      <c r="N173" s="65">
        <f t="shared" si="18"/>
        <v>0</v>
      </c>
      <c r="O173" s="65">
        <f t="shared" si="19"/>
        <v>0</v>
      </c>
      <c r="P173" s="83">
        <v>0</v>
      </c>
      <c r="Q173" s="130">
        <v>0</v>
      </c>
      <c r="R173" s="130">
        <v>0</v>
      </c>
      <c r="S173" s="130">
        <v>0</v>
      </c>
      <c r="T173">
        <f t="shared" si="20"/>
        <v>0</v>
      </c>
      <c r="U173" s="130">
        <v>0</v>
      </c>
      <c r="V173" s="130">
        <v>0</v>
      </c>
      <c r="W173" s="130">
        <v>0</v>
      </c>
      <c r="X173" s="130">
        <v>0</v>
      </c>
      <c r="Y173">
        <f t="shared" si="21"/>
        <v>0</v>
      </c>
      <c r="Z173">
        <f t="shared" si="22"/>
        <v>0</v>
      </c>
      <c r="AA173" s="130">
        <v>0</v>
      </c>
      <c r="AB173" s="130">
        <v>0</v>
      </c>
      <c r="AC173" s="130">
        <v>0</v>
      </c>
      <c r="AD173" s="130">
        <v>0</v>
      </c>
      <c r="AE173" s="130">
        <v>1</v>
      </c>
      <c r="AF173" s="130">
        <v>0</v>
      </c>
      <c r="AG173" s="130">
        <v>0</v>
      </c>
      <c r="AH173" s="130">
        <v>1</v>
      </c>
    </row>
    <row r="174" spans="1:35">
      <c r="A174" s="130">
        <v>7267</v>
      </c>
      <c r="B174" t="str">
        <f t="shared" si="23"/>
        <v>BLUE</v>
      </c>
      <c r="C174" s="6">
        <f t="shared" si="16"/>
        <v>29</v>
      </c>
      <c r="D174" s="130">
        <v>0</v>
      </c>
      <c r="E174" s="130">
        <v>0</v>
      </c>
      <c r="F174" s="130">
        <v>0</v>
      </c>
      <c r="G174" s="130">
        <v>0</v>
      </c>
      <c r="H174" s="130">
        <v>0</v>
      </c>
      <c r="I174">
        <f t="shared" si="17"/>
        <v>0</v>
      </c>
      <c r="J174" s="130">
        <v>0</v>
      </c>
      <c r="K174" s="130">
        <v>0</v>
      </c>
      <c r="L174" s="130">
        <v>0</v>
      </c>
      <c r="M174" s="130">
        <v>0</v>
      </c>
      <c r="N174" s="65">
        <f t="shared" si="18"/>
        <v>0</v>
      </c>
      <c r="O174" s="65">
        <f t="shared" si="19"/>
        <v>0</v>
      </c>
      <c r="P174" s="83">
        <v>0</v>
      </c>
      <c r="Q174" s="130">
        <v>0</v>
      </c>
      <c r="R174" s="130">
        <v>0</v>
      </c>
      <c r="S174" s="130">
        <v>0</v>
      </c>
      <c r="T174">
        <f t="shared" si="20"/>
        <v>0</v>
      </c>
      <c r="U174" s="130">
        <v>0</v>
      </c>
      <c r="V174" s="130">
        <v>0</v>
      </c>
      <c r="W174" s="130">
        <v>0</v>
      </c>
      <c r="X174" s="130">
        <v>0</v>
      </c>
      <c r="Y174">
        <f t="shared" si="21"/>
        <v>0</v>
      </c>
      <c r="Z174">
        <f t="shared" si="22"/>
        <v>0</v>
      </c>
      <c r="AA174" s="130">
        <v>6</v>
      </c>
      <c r="AB174" s="130">
        <v>0</v>
      </c>
      <c r="AC174" s="130">
        <v>1</v>
      </c>
      <c r="AD174" s="130">
        <v>0</v>
      </c>
      <c r="AE174" s="130">
        <v>0</v>
      </c>
      <c r="AF174" s="130">
        <v>0</v>
      </c>
      <c r="AG174" s="130">
        <v>0</v>
      </c>
      <c r="AH174" s="130">
        <v>0</v>
      </c>
    </row>
    <row r="175" spans="1:35">
      <c r="A175" s="130">
        <v>7564</v>
      </c>
      <c r="B175" t="str">
        <f t="shared" si="23"/>
        <v>BLUE</v>
      </c>
      <c r="C175" s="6">
        <f t="shared" si="16"/>
        <v>30</v>
      </c>
      <c r="D175" s="130">
        <v>2</v>
      </c>
      <c r="E175" s="130">
        <v>0</v>
      </c>
      <c r="F175" s="130">
        <v>0</v>
      </c>
      <c r="G175" s="130">
        <v>0</v>
      </c>
      <c r="H175" s="130">
        <v>0</v>
      </c>
      <c r="I175">
        <f t="shared" si="17"/>
        <v>0</v>
      </c>
      <c r="J175" s="130">
        <v>0</v>
      </c>
      <c r="K175" s="130">
        <v>0</v>
      </c>
      <c r="L175" s="130">
        <v>0</v>
      </c>
      <c r="M175" s="130">
        <v>0</v>
      </c>
      <c r="N175" s="65">
        <f t="shared" si="18"/>
        <v>0</v>
      </c>
      <c r="O175" s="65">
        <f t="shared" si="19"/>
        <v>0</v>
      </c>
      <c r="P175" s="83">
        <v>0</v>
      </c>
      <c r="Q175" s="130">
        <v>0</v>
      </c>
      <c r="R175" s="130">
        <v>0</v>
      </c>
      <c r="S175" s="130">
        <v>0</v>
      </c>
      <c r="T175">
        <f t="shared" si="20"/>
        <v>0</v>
      </c>
      <c r="U175" s="130">
        <v>0</v>
      </c>
      <c r="V175" s="130">
        <v>0</v>
      </c>
      <c r="W175" s="130">
        <v>0</v>
      </c>
      <c r="X175" s="130">
        <v>0</v>
      </c>
      <c r="Y175">
        <f t="shared" si="21"/>
        <v>0</v>
      </c>
      <c r="Z175">
        <f t="shared" si="22"/>
        <v>0</v>
      </c>
      <c r="AA175" s="130">
        <v>0</v>
      </c>
      <c r="AB175" s="130">
        <v>0</v>
      </c>
      <c r="AC175" s="130">
        <v>1</v>
      </c>
      <c r="AD175" s="130">
        <v>0</v>
      </c>
      <c r="AE175" s="130">
        <v>0</v>
      </c>
      <c r="AF175" s="130">
        <v>0</v>
      </c>
      <c r="AG175" s="130">
        <v>0</v>
      </c>
      <c r="AH175" s="130">
        <v>0</v>
      </c>
    </row>
    <row r="176" spans="1:35">
      <c r="A176" s="130">
        <v>6110</v>
      </c>
      <c r="B176" t="str">
        <f t="shared" si="23"/>
        <v>BLUE</v>
      </c>
      <c r="C176" s="6">
        <f t="shared" si="16"/>
        <v>31</v>
      </c>
      <c r="D176" s="130">
        <v>1</v>
      </c>
      <c r="E176" s="130">
        <v>0</v>
      </c>
      <c r="F176" s="130">
        <v>0</v>
      </c>
      <c r="G176" s="130">
        <v>0</v>
      </c>
      <c r="H176" s="130">
        <v>0</v>
      </c>
      <c r="I176">
        <f t="shared" si="17"/>
        <v>0</v>
      </c>
      <c r="J176" s="130">
        <v>0</v>
      </c>
      <c r="K176" s="130">
        <v>0</v>
      </c>
      <c r="L176" s="130">
        <v>0</v>
      </c>
      <c r="M176" s="130">
        <v>0</v>
      </c>
      <c r="N176" s="65">
        <f t="shared" si="18"/>
        <v>0</v>
      </c>
      <c r="O176" s="65">
        <f t="shared" si="19"/>
        <v>0</v>
      </c>
      <c r="P176" s="83">
        <v>0</v>
      </c>
      <c r="Q176" s="130">
        <v>0</v>
      </c>
      <c r="R176" s="130">
        <v>0</v>
      </c>
      <c r="S176" s="130">
        <v>0</v>
      </c>
      <c r="T176">
        <f t="shared" si="20"/>
        <v>0</v>
      </c>
      <c r="U176" s="130">
        <v>0</v>
      </c>
      <c r="V176" s="130">
        <v>0</v>
      </c>
      <c r="W176" s="130">
        <v>0</v>
      </c>
      <c r="X176" s="130">
        <v>0</v>
      </c>
      <c r="Y176">
        <f t="shared" si="21"/>
        <v>0</v>
      </c>
      <c r="Z176">
        <f t="shared" si="22"/>
        <v>0</v>
      </c>
      <c r="AA176" s="130">
        <v>0</v>
      </c>
      <c r="AB176" s="130">
        <v>0</v>
      </c>
      <c r="AC176" s="130">
        <v>0</v>
      </c>
      <c r="AD176" s="130">
        <v>0</v>
      </c>
      <c r="AE176" s="130">
        <v>1</v>
      </c>
      <c r="AF176" s="130">
        <v>0</v>
      </c>
      <c r="AG176" s="130">
        <v>0</v>
      </c>
      <c r="AH176" s="130">
        <v>0</v>
      </c>
    </row>
    <row r="177" spans="1:35">
      <c r="A177" s="130">
        <v>4936</v>
      </c>
      <c r="B177" t="str">
        <f t="shared" si="23"/>
        <v>BLUE</v>
      </c>
      <c r="C177" s="6">
        <f t="shared" si="16"/>
        <v>32</v>
      </c>
      <c r="D177" s="130">
        <v>2</v>
      </c>
      <c r="E177" s="130">
        <v>0</v>
      </c>
      <c r="F177" s="130">
        <v>0</v>
      </c>
      <c r="G177" s="130">
        <v>0</v>
      </c>
      <c r="H177" s="130">
        <v>0</v>
      </c>
      <c r="I177">
        <f t="shared" si="17"/>
        <v>0</v>
      </c>
      <c r="J177" s="130">
        <v>0</v>
      </c>
      <c r="K177" s="130">
        <v>0</v>
      </c>
      <c r="L177" s="130">
        <v>0</v>
      </c>
      <c r="M177" s="130">
        <v>0</v>
      </c>
      <c r="N177" s="65">
        <f t="shared" si="18"/>
        <v>0</v>
      </c>
      <c r="O177" s="65">
        <f t="shared" si="19"/>
        <v>0</v>
      </c>
      <c r="P177" s="83">
        <v>2</v>
      </c>
      <c r="Q177" s="130">
        <v>1</v>
      </c>
      <c r="R177" s="130">
        <v>0</v>
      </c>
      <c r="S177" s="130">
        <v>0</v>
      </c>
      <c r="T177">
        <f t="shared" si="20"/>
        <v>3</v>
      </c>
      <c r="U177" s="130">
        <v>0</v>
      </c>
      <c r="V177" s="130">
        <v>1</v>
      </c>
      <c r="W177" s="130">
        <v>0</v>
      </c>
      <c r="X177" s="130">
        <v>0</v>
      </c>
      <c r="Y177">
        <f t="shared" si="21"/>
        <v>1</v>
      </c>
      <c r="Z177">
        <f t="shared" si="22"/>
        <v>4</v>
      </c>
      <c r="AA177" s="130">
        <v>0</v>
      </c>
      <c r="AB177" s="130">
        <v>0</v>
      </c>
      <c r="AC177" s="130">
        <v>1</v>
      </c>
      <c r="AD177" s="130">
        <v>0</v>
      </c>
      <c r="AE177" s="130">
        <v>0</v>
      </c>
      <c r="AF177" s="130">
        <v>0</v>
      </c>
      <c r="AG177" s="130">
        <v>0</v>
      </c>
      <c r="AH177" s="130">
        <v>0</v>
      </c>
    </row>
    <row r="178" spans="1:35">
      <c r="A178" s="130">
        <v>2708</v>
      </c>
      <c r="B178" t="s">
        <v>20</v>
      </c>
      <c r="C178" s="6">
        <v>25</v>
      </c>
      <c r="D178" s="130">
        <v>1</v>
      </c>
      <c r="E178" s="130">
        <v>0</v>
      </c>
      <c r="F178" s="130">
        <v>0</v>
      </c>
      <c r="G178" s="130">
        <v>0</v>
      </c>
      <c r="H178" s="130">
        <v>0</v>
      </c>
      <c r="I178">
        <f t="shared" si="17"/>
        <v>0</v>
      </c>
      <c r="J178" s="130">
        <v>0</v>
      </c>
      <c r="K178" s="130">
        <v>0</v>
      </c>
      <c r="L178" s="130">
        <v>0</v>
      </c>
      <c r="M178" s="130">
        <v>0</v>
      </c>
      <c r="N178" s="65">
        <f t="shared" si="18"/>
        <v>0</v>
      </c>
      <c r="O178" s="65">
        <f t="shared" si="19"/>
        <v>0</v>
      </c>
      <c r="P178" s="83">
        <v>0</v>
      </c>
      <c r="Q178" s="130">
        <v>0</v>
      </c>
      <c r="R178" s="130">
        <v>0</v>
      </c>
      <c r="S178" s="130">
        <v>1</v>
      </c>
      <c r="T178">
        <f t="shared" si="20"/>
        <v>1</v>
      </c>
      <c r="U178" s="130">
        <v>0</v>
      </c>
      <c r="V178" s="130">
        <v>0</v>
      </c>
      <c r="W178" s="130">
        <v>0</v>
      </c>
      <c r="X178" s="130">
        <v>0</v>
      </c>
      <c r="Y178">
        <f t="shared" si="21"/>
        <v>0</v>
      </c>
      <c r="Z178">
        <f t="shared" si="22"/>
        <v>1</v>
      </c>
      <c r="AA178" s="130">
        <v>0</v>
      </c>
      <c r="AB178" s="130">
        <v>0</v>
      </c>
      <c r="AC178" s="130">
        <v>1</v>
      </c>
      <c r="AD178" s="130">
        <v>0</v>
      </c>
      <c r="AE178" s="130">
        <v>0</v>
      </c>
      <c r="AF178" s="130">
        <v>0</v>
      </c>
      <c r="AG178" s="130">
        <v>9</v>
      </c>
      <c r="AH178" s="130">
        <v>3</v>
      </c>
    </row>
    <row r="179" spans="1:35">
      <c r="A179" s="130">
        <v>7267</v>
      </c>
      <c r="B179" t="str">
        <f t="shared" si="23"/>
        <v>RED</v>
      </c>
      <c r="C179" s="6">
        <f t="shared" si="16"/>
        <v>26</v>
      </c>
      <c r="D179" s="130">
        <v>1</v>
      </c>
      <c r="E179" s="130">
        <v>0</v>
      </c>
      <c r="F179" s="130">
        <v>0</v>
      </c>
      <c r="G179" s="130">
        <v>0</v>
      </c>
      <c r="H179" s="130">
        <v>0</v>
      </c>
      <c r="I179">
        <f t="shared" si="17"/>
        <v>0</v>
      </c>
      <c r="J179" s="130">
        <v>0</v>
      </c>
      <c r="K179" s="130">
        <v>0</v>
      </c>
      <c r="L179" s="130">
        <v>0</v>
      </c>
      <c r="M179" s="130">
        <v>0</v>
      </c>
      <c r="N179" s="65">
        <f t="shared" si="18"/>
        <v>0</v>
      </c>
      <c r="O179" s="65">
        <f t="shared" si="19"/>
        <v>0</v>
      </c>
      <c r="P179" s="83">
        <v>0</v>
      </c>
      <c r="Q179" s="130">
        <v>0</v>
      </c>
      <c r="R179" s="130">
        <v>0</v>
      </c>
      <c r="S179" s="130">
        <v>0</v>
      </c>
      <c r="T179">
        <f t="shared" si="20"/>
        <v>0</v>
      </c>
      <c r="U179" s="130">
        <v>3</v>
      </c>
      <c r="V179" s="130">
        <v>0</v>
      </c>
      <c r="W179" s="130">
        <v>0</v>
      </c>
      <c r="X179" s="130">
        <v>0</v>
      </c>
      <c r="Y179">
        <f t="shared" si="21"/>
        <v>3</v>
      </c>
      <c r="Z179">
        <f t="shared" si="22"/>
        <v>3</v>
      </c>
      <c r="AA179" s="130">
        <v>0</v>
      </c>
      <c r="AB179" s="130">
        <v>0</v>
      </c>
      <c r="AC179" s="130">
        <v>0</v>
      </c>
      <c r="AD179" s="130">
        <v>0</v>
      </c>
      <c r="AE179" s="130">
        <v>0</v>
      </c>
      <c r="AF179" s="130">
        <v>0</v>
      </c>
      <c r="AG179" s="130">
        <v>0</v>
      </c>
      <c r="AH179" s="130">
        <v>0</v>
      </c>
    </row>
    <row r="180" spans="1:35">
      <c r="A180" s="130">
        <v>4946</v>
      </c>
      <c r="B180" t="str">
        <f t="shared" si="23"/>
        <v>RED</v>
      </c>
      <c r="C180" s="6">
        <f t="shared" si="16"/>
        <v>27</v>
      </c>
      <c r="D180" s="130">
        <v>1</v>
      </c>
      <c r="E180" s="130">
        <v>1</v>
      </c>
      <c r="F180" s="130">
        <v>0</v>
      </c>
      <c r="G180" s="130">
        <v>0</v>
      </c>
      <c r="H180" s="130">
        <v>0</v>
      </c>
      <c r="I180">
        <f t="shared" si="17"/>
        <v>1</v>
      </c>
      <c r="J180" s="130">
        <v>0</v>
      </c>
      <c r="K180" s="130">
        <v>0</v>
      </c>
      <c r="L180" s="130">
        <v>0</v>
      </c>
      <c r="M180" s="130">
        <v>0</v>
      </c>
      <c r="N180" s="65">
        <f t="shared" si="18"/>
        <v>0</v>
      </c>
      <c r="O180" s="65">
        <f t="shared" si="19"/>
        <v>1</v>
      </c>
      <c r="P180" s="83">
        <v>0</v>
      </c>
      <c r="Q180" s="130">
        <v>1</v>
      </c>
      <c r="R180" s="130">
        <v>0</v>
      </c>
      <c r="S180" s="130">
        <v>0</v>
      </c>
      <c r="T180">
        <f t="shared" si="20"/>
        <v>1</v>
      </c>
      <c r="U180" s="130">
        <v>4</v>
      </c>
      <c r="V180" s="130">
        <v>0</v>
      </c>
      <c r="W180" s="130">
        <v>0</v>
      </c>
      <c r="X180" s="130">
        <v>0</v>
      </c>
      <c r="Y180">
        <f t="shared" si="21"/>
        <v>4</v>
      </c>
      <c r="Z180">
        <f t="shared" si="22"/>
        <v>5</v>
      </c>
      <c r="AA180" s="130">
        <v>0</v>
      </c>
      <c r="AB180" s="130">
        <v>0</v>
      </c>
      <c r="AC180" s="130">
        <v>1</v>
      </c>
      <c r="AD180" s="130">
        <v>0</v>
      </c>
      <c r="AE180" s="130">
        <v>0</v>
      </c>
      <c r="AF180" s="130">
        <v>0</v>
      </c>
      <c r="AG180" s="130">
        <v>0</v>
      </c>
      <c r="AH180" s="130">
        <v>0</v>
      </c>
    </row>
    <row r="181" spans="1:35">
      <c r="A181" s="130">
        <v>2708</v>
      </c>
      <c r="B181" t="str">
        <f t="shared" si="23"/>
        <v>RED</v>
      </c>
      <c r="C181" s="6">
        <f t="shared" ref="C181:C243" si="24">C180+1</f>
        <v>28</v>
      </c>
      <c r="D181" s="130">
        <v>1</v>
      </c>
      <c r="E181" s="130">
        <v>0</v>
      </c>
      <c r="F181" s="130">
        <v>0</v>
      </c>
      <c r="G181" s="130">
        <v>0</v>
      </c>
      <c r="H181" s="130">
        <v>0</v>
      </c>
      <c r="I181">
        <f t="shared" si="17"/>
        <v>0</v>
      </c>
      <c r="J181" s="130">
        <v>0</v>
      </c>
      <c r="K181" s="130">
        <v>0</v>
      </c>
      <c r="L181" s="130">
        <v>0</v>
      </c>
      <c r="M181" s="130">
        <v>0</v>
      </c>
      <c r="N181" s="65">
        <f t="shared" si="18"/>
        <v>0</v>
      </c>
      <c r="O181" s="65">
        <f t="shared" si="19"/>
        <v>0</v>
      </c>
      <c r="P181" s="83">
        <v>0</v>
      </c>
      <c r="Q181" s="130">
        <v>0</v>
      </c>
      <c r="R181" s="130">
        <v>0</v>
      </c>
      <c r="S181" s="130">
        <v>0</v>
      </c>
      <c r="T181">
        <f t="shared" si="20"/>
        <v>0</v>
      </c>
      <c r="U181" s="130">
        <v>0</v>
      </c>
      <c r="V181" s="130">
        <v>1</v>
      </c>
      <c r="W181" s="130">
        <v>0</v>
      </c>
      <c r="X181" s="130">
        <v>0</v>
      </c>
      <c r="Y181">
        <f t="shared" si="21"/>
        <v>1</v>
      </c>
      <c r="Z181">
        <f t="shared" si="22"/>
        <v>1</v>
      </c>
      <c r="AA181" s="130">
        <v>0</v>
      </c>
      <c r="AB181" s="130">
        <v>0</v>
      </c>
      <c r="AC181" s="130">
        <v>1</v>
      </c>
      <c r="AD181" s="130">
        <v>0</v>
      </c>
      <c r="AE181" s="130">
        <v>0</v>
      </c>
      <c r="AF181" s="130">
        <v>0</v>
      </c>
      <c r="AG181" s="130">
        <v>6</v>
      </c>
      <c r="AH181" s="130">
        <v>0</v>
      </c>
      <c r="AI181" t="s">
        <v>336</v>
      </c>
    </row>
    <row r="182" spans="1:35">
      <c r="A182" s="130">
        <v>6864</v>
      </c>
      <c r="B182" t="str">
        <f t="shared" si="23"/>
        <v>RED</v>
      </c>
      <c r="C182" s="6">
        <f t="shared" si="24"/>
        <v>29</v>
      </c>
      <c r="D182" s="130">
        <v>2</v>
      </c>
      <c r="E182" s="130">
        <v>0</v>
      </c>
      <c r="F182" s="130">
        <v>0</v>
      </c>
      <c r="G182" s="130">
        <v>0</v>
      </c>
      <c r="H182" s="130">
        <v>0</v>
      </c>
      <c r="I182">
        <f t="shared" si="17"/>
        <v>0</v>
      </c>
      <c r="J182" s="130">
        <v>0</v>
      </c>
      <c r="K182" s="130">
        <v>0</v>
      </c>
      <c r="L182" s="130">
        <v>0</v>
      </c>
      <c r="M182" s="130">
        <v>0</v>
      </c>
      <c r="N182" s="65">
        <f t="shared" si="18"/>
        <v>0</v>
      </c>
      <c r="O182" s="65">
        <f t="shared" si="19"/>
        <v>0</v>
      </c>
      <c r="P182" s="83">
        <v>1</v>
      </c>
      <c r="Q182" s="130">
        <v>0</v>
      </c>
      <c r="R182" s="130">
        <v>0</v>
      </c>
      <c r="S182" s="130">
        <v>0</v>
      </c>
      <c r="T182">
        <f t="shared" si="20"/>
        <v>1</v>
      </c>
      <c r="U182" s="130">
        <v>0</v>
      </c>
      <c r="V182" s="130">
        <v>0</v>
      </c>
      <c r="W182" s="130">
        <v>0</v>
      </c>
      <c r="X182" s="130">
        <v>0</v>
      </c>
      <c r="Y182">
        <f t="shared" si="21"/>
        <v>0</v>
      </c>
      <c r="Z182">
        <f t="shared" si="22"/>
        <v>1</v>
      </c>
      <c r="AA182" s="130">
        <v>0</v>
      </c>
      <c r="AB182" s="130">
        <v>0</v>
      </c>
      <c r="AC182" s="130">
        <v>0</v>
      </c>
      <c r="AD182" s="130">
        <v>0</v>
      </c>
      <c r="AE182" s="130">
        <v>0</v>
      </c>
      <c r="AF182" s="130">
        <v>0</v>
      </c>
      <c r="AG182" s="130">
        <v>0</v>
      </c>
      <c r="AH182" s="130">
        <v>0</v>
      </c>
      <c r="AI182" s="130"/>
    </row>
    <row r="183" spans="1:35">
      <c r="A183" s="130">
        <v>6514</v>
      </c>
      <c r="B183" t="str">
        <f t="shared" si="23"/>
        <v>RED</v>
      </c>
      <c r="C183" s="6">
        <f t="shared" si="24"/>
        <v>30</v>
      </c>
      <c r="D183" s="130">
        <v>0</v>
      </c>
      <c r="E183" s="130">
        <v>0</v>
      </c>
      <c r="F183" s="130">
        <v>0</v>
      </c>
      <c r="G183" s="130">
        <v>0</v>
      </c>
      <c r="H183" s="130">
        <v>0</v>
      </c>
      <c r="I183">
        <f t="shared" si="17"/>
        <v>0</v>
      </c>
      <c r="J183" s="130">
        <v>0</v>
      </c>
      <c r="K183" s="130">
        <v>0</v>
      </c>
      <c r="L183" s="130">
        <v>0</v>
      </c>
      <c r="M183" s="130">
        <v>0</v>
      </c>
      <c r="N183" s="65">
        <f t="shared" si="18"/>
        <v>0</v>
      </c>
      <c r="O183" s="65">
        <f t="shared" si="19"/>
        <v>0</v>
      </c>
      <c r="P183" s="83">
        <v>2</v>
      </c>
      <c r="Q183" s="130">
        <v>0</v>
      </c>
      <c r="R183" s="130">
        <v>0</v>
      </c>
      <c r="S183" s="130">
        <v>0</v>
      </c>
      <c r="T183">
        <f t="shared" si="20"/>
        <v>2</v>
      </c>
      <c r="U183" s="130">
        <v>0</v>
      </c>
      <c r="V183" s="130">
        <v>0</v>
      </c>
      <c r="W183" s="130">
        <v>0</v>
      </c>
      <c r="X183" s="130">
        <v>0</v>
      </c>
      <c r="Y183">
        <f t="shared" si="21"/>
        <v>0</v>
      </c>
      <c r="Z183">
        <f t="shared" si="22"/>
        <v>2</v>
      </c>
      <c r="AA183" s="130">
        <v>0</v>
      </c>
      <c r="AB183" s="130">
        <v>0</v>
      </c>
      <c r="AC183" s="130">
        <v>1</v>
      </c>
      <c r="AD183" s="130">
        <v>0</v>
      </c>
      <c r="AE183" s="130">
        <v>0</v>
      </c>
      <c r="AF183" s="130">
        <v>0</v>
      </c>
      <c r="AG183" s="130">
        <v>0</v>
      </c>
      <c r="AH183" s="130">
        <v>0</v>
      </c>
    </row>
    <row r="184" spans="1:35">
      <c r="A184" s="130">
        <v>6867</v>
      </c>
      <c r="B184" t="str">
        <f t="shared" si="23"/>
        <v>RED</v>
      </c>
      <c r="C184" s="6">
        <f t="shared" si="24"/>
        <v>31</v>
      </c>
      <c r="D184" s="130">
        <v>2</v>
      </c>
      <c r="E184" s="130">
        <v>0</v>
      </c>
      <c r="F184" s="130">
        <v>0</v>
      </c>
      <c r="G184" s="130">
        <v>0</v>
      </c>
      <c r="H184" s="130">
        <v>0</v>
      </c>
      <c r="I184">
        <f t="shared" si="17"/>
        <v>0</v>
      </c>
      <c r="J184" s="130">
        <v>0</v>
      </c>
      <c r="K184" s="130">
        <v>0</v>
      </c>
      <c r="L184" s="130">
        <v>0</v>
      </c>
      <c r="M184" s="130">
        <v>0</v>
      </c>
      <c r="N184" s="65">
        <f t="shared" si="18"/>
        <v>0</v>
      </c>
      <c r="O184" s="65">
        <f t="shared" si="19"/>
        <v>0</v>
      </c>
      <c r="P184" s="83">
        <v>2</v>
      </c>
      <c r="Q184" s="130">
        <v>2</v>
      </c>
      <c r="R184" s="130">
        <v>0</v>
      </c>
      <c r="S184" s="130">
        <v>0</v>
      </c>
      <c r="T184">
        <f t="shared" si="20"/>
        <v>4</v>
      </c>
      <c r="U184" s="130">
        <v>0</v>
      </c>
      <c r="V184" s="130">
        <v>0</v>
      </c>
      <c r="W184" s="130">
        <v>0</v>
      </c>
      <c r="X184" s="130">
        <v>0</v>
      </c>
      <c r="Y184">
        <f t="shared" si="21"/>
        <v>0</v>
      </c>
      <c r="Z184">
        <f t="shared" si="22"/>
        <v>4</v>
      </c>
      <c r="AA184" s="130">
        <v>0</v>
      </c>
      <c r="AB184" s="130">
        <v>0</v>
      </c>
      <c r="AC184" s="130">
        <v>2</v>
      </c>
      <c r="AD184" s="130">
        <v>0</v>
      </c>
      <c r="AE184" s="130">
        <v>0</v>
      </c>
      <c r="AF184" s="130">
        <v>0</v>
      </c>
      <c r="AG184" s="130">
        <v>0</v>
      </c>
      <c r="AH184" s="130">
        <v>0</v>
      </c>
    </row>
    <row r="185" spans="1:35">
      <c r="A185" s="130">
        <v>5885</v>
      </c>
      <c r="B185" t="str">
        <f t="shared" si="23"/>
        <v>RED</v>
      </c>
      <c r="C185" s="6">
        <f t="shared" si="24"/>
        <v>32</v>
      </c>
      <c r="D185" s="130">
        <v>2</v>
      </c>
      <c r="E185" s="130">
        <v>1</v>
      </c>
      <c r="F185" s="130">
        <v>0</v>
      </c>
      <c r="G185" s="130">
        <v>0</v>
      </c>
      <c r="H185" s="130">
        <v>0</v>
      </c>
      <c r="I185">
        <f t="shared" si="17"/>
        <v>1</v>
      </c>
      <c r="J185" s="130">
        <v>0</v>
      </c>
      <c r="K185" s="130">
        <v>0</v>
      </c>
      <c r="L185" s="130">
        <v>0</v>
      </c>
      <c r="M185" s="130">
        <v>0</v>
      </c>
      <c r="N185" s="65">
        <f t="shared" si="18"/>
        <v>0</v>
      </c>
      <c r="O185" s="65">
        <f t="shared" si="19"/>
        <v>1</v>
      </c>
      <c r="P185" s="83">
        <v>3</v>
      </c>
      <c r="Q185" s="130">
        <v>0</v>
      </c>
      <c r="R185" s="130">
        <v>0</v>
      </c>
      <c r="S185" s="130">
        <v>0</v>
      </c>
      <c r="T185">
        <f t="shared" si="20"/>
        <v>3</v>
      </c>
      <c r="U185" s="130">
        <v>0</v>
      </c>
      <c r="V185" s="130">
        <v>0</v>
      </c>
      <c r="W185" s="130">
        <v>0</v>
      </c>
      <c r="X185" s="130">
        <v>0</v>
      </c>
      <c r="Y185">
        <f t="shared" si="21"/>
        <v>0</v>
      </c>
      <c r="Z185">
        <f t="shared" si="22"/>
        <v>3</v>
      </c>
      <c r="AA185" s="130">
        <v>0</v>
      </c>
      <c r="AB185" s="130">
        <v>0</v>
      </c>
      <c r="AC185" s="130">
        <v>3</v>
      </c>
      <c r="AD185" s="130">
        <v>0</v>
      </c>
      <c r="AE185" s="130">
        <v>0</v>
      </c>
      <c r="AF185" s="130">
        <v>0</v>
      </c>
      <c r="AG185" s="130">
        <v>0</v>
      </c>
      <c r="AH185" s="130">
        <v>0</v>
      </c>
    </row>
    <row r="186" spans="1:35">
      <c r="A186" s="130">
        <v>4476</v>
      </c>
      <c r="B186" t="str">
        <f t="shared" si="23"/>
        <v>RED</v>
      </c>
      <c r="C186" s="6">
        <v>25</v>
      </c>
      <c r="D186" s="130">
        <v>2</v>
      </c>
      <c r="E186" s="130">
        <v>1</v>
      </c>
      <c r="F186" s="130">
        <v>0</v>
      </c>
      <c r="G186" s="130">
        <v>0</v>
      </c>
      <c r="H186" s="130">
        <v>0</v>
      </c>
      <c r="I186">
        <f t="shared" si="17"/>
        <v>1</v>
      </c>
      <c r="J186" s="130">
        <v>0</v>
      </c>
      <c r="K186" s="130">
        <v>0</v>
      </c>
      <c r="L186" s="130">
        <v>0</v>
      </c>
      <c r="M186" s="130">
        <v>0</v>
      </c>
      <c r="N186" s="65">
        <f t="shared" si="18"/>
        <v>0</v>
      </c>
      <c r="O186" s="65">
        <f t="shared" si="19"/>
        <v>1</v>
      </c>
      <c r="P186" s="83">
        <v>0</v>
      </c>
      <c r="Q186" s="130">
        <v>0</v>
      </c>
      <c r="R186" s="130">
        <v>0</v>
      </c>
      <c r="S186" s="130">
        <v>0</v>
      </c>
      <c r="T186">
        <f t="shared" si="20"/>
        <v>0</v>
      </c>
      <c r="U186" s="130">
        <v>3</v>
      </c>
      <c r="V186" s="130">
        <v>0</v>
      </c>
      <c r="W186" s="130">
        <v>0</v>
      </c>
      <c r="X186" s="130">
        <v>0</v>
      </c>
      <c r="Y186">
        <f t="shared" si="21"/>
        <v>3</v>
      </c>
      <c r="Z186">
        <f t="shared" si="22"/>
        <v>3</v>
      </c>
      <c r="AA186" s="130">
        <v>0</v>
      </c>
      <c r="AB186" s="130">
        <v>0</v>
      </c>
      <c r="AC186" s="130">
        <v>1</v>
      </c>
      <c r="AD186" s="130">
        <v>0</v>
      </c>
      <c r="AE186" s="130">
        <v>0</v>
      </c>
      <c r="AF186" s="130">
        <v>0</v>
      </c>
      <c r="AG186" s="130">
        <v>9</v>
      </c>
      <c r="AH186" s="130">
        <v>0</v>
      </c>
    </row>
    <row r="187" spans="1:35">
      <c r="A187" s="130">
        <v>2994</v>
      </c>
      <c r="B187" t="str">
        <f t="shared" si="23"/>
        <v>RED</v>
      </c>
      <c r="C187" s="6">
        <f t="shared" si="24"/>
        <v>26</v>
      </c>
      <c r="D187" s="130">
        <v>2</v>
      </c>
      <c r="E187" s="130">
        <v>0</v>
      </c>
      <c r="F187" s="130">
        <v>0</v>
      </c>
      <c r="G187" s="130">
        <v>0</v>
      </c>
      <c r="H187" s="130">
        <v>0</v>
      </c>
      <c r="I187">
        <f t="shared" si="17"/>
        <v>0</v>
      </c>
      <c r="J187" s="130">
        <v>0</v>
      </c>
      <c r="K187" s="130">
        <v>0</v>
      </c>
      <c r="L187" s="130">
        <v>0</v>
      </c>
      <c r="M187" s="130">
        <v>0</v>
      </c>
      <c r="N187" s="65">
        <f t="shared" si="18"/>
        <v>0</v>
      </c>
      <c r="O187" s="65">
        <f t="shared" si="19"/>
        <v>0</v>
      </c>
      <c r="P187" s="83">
        <v>1</v>
      </c>
      <c r="Q187" s="130">
        <v>0</v>
      </c>
      <c r="R187" s="130">
        <v>0</v>
      </c>
      <c r="S187" s="130">
        <v>0</v>
      </c>
      <c r="T187">
        <f t="shared" si="20"/>
        <v>1</v>
      </c>
      <c r="U187" s="130">
        <v>0</v>
      </c>
      <c r="V187" s="130">
        <v>0</v>
      </c>
      <c r="W187" s="130">
        <v>0</v>
      </c>
      <c r="X187" s="130">
        <v>0</v>
      </c>
      <c r="Y187">
        <f t="shared" si="21"/>
        <v>0</v>
      </c>
      <c r="Z187">
        <f t="shared" si="22"/>
        <v>1</v>
      </c>
      <c r="AA187" s="130">
        <v>0</v>
      </c>
      <c r="AB187" s="130">
        <v>0</v>
      </c>
      <c r="AC187" s="130">
        <v>1</v>
      </c>
      <c r="AD187" s="130">
        <v>0</v>
      </c>
      <c r="AE187" s="130">
        <v>0</v>
      </c>
      <c r="AF187" s="130">
        <v>0</v>
      </c>
      <c r="AG187" s="130">
        <v>0</v>
      </c>
      <c r="AH187" s="130">
        <v>2</v>
      </c>
    </row>
    <row r="188" spans="1:35">
      <c r="A188" s="130">
        <v>4907</v>
      </c>
      <c r="B188" t="str">
        <f t="shared" si="23"/>
        <v>RED</v>
      </c>
      <c r="C188" s="6">
        <v>32</v>
      </c>
      <c r="D188" s="130">
        <v>1</v>
      </c>
      <c r="E188" s="130">
        <v>0</v>
      </c>
      <c r="F188" s="130">
        <v>0</v>
      </c>
      <c r="G188" s="130">
        <v>0</v>
      </c>
      <c r="H188" s="130">
        <v>0</v>
      </c>
      <c r="I188">
        <f t="shared" si="17"/>
        <v>0</v>
      </c>
      <c r="J188" s="130">
        <v>0</v>
      </c>
      <c r="K188" s="130">
        <v>0</v>
      </c>
      <c r="L188" s="130">
        <v>0</v>
      </c>
      <c r="M188" s="130">
        <v>0</v>
      </c>
      <c r="N188" s="65">
        <f t="shared" si="18"/>
        <v>0</v>
      </c>
      <c r="O188" s="65">
        <f t="shared" si="19"/>
        <v>0</v>
      </c>
      <c r="P188" s="83">
        <v>0</v>
      </c>
      <c r="Q188" s="130">
        <v>0</v>
      </c>
      <c r="R188" s="130">
        <v>0</v>
      </c>
      <c r="S188" s="130">
        <v>1</v>
      </c>
      <c r="T188">
        <f t="shared" si="20"/>
        <v>1</v>
      </c>
      <c r="U188" s="130">
        <v>0</v>
      </c>
      <c r="V188" s="130">
        <v>0</v>
      </c>
      <c r="W188" s="130">
        <v>0</v>
      </c>
      <c r="X188" s="130">
        <v>0</v>
      </c>
      <c r="Y188">
        <f t="shared" si="21"/>
        <v>0</v>
      </c>
      <c r="Z188">
        <f t="shared" si="22"/>
        <v>1</v>
      </c>
      <c r="AA188" s="130">
        <v>0</v>
      </c>
      <c r="AB188" s="130">
        <v>0</v>
      </c>
      <c r="AC188" s="130">
        <v>2</v>
      </c>
      <c r="AD188" s="130">
        <v>0</v>
      </c>
      <c r="AE188" s="130">
        <v>0</v>
      </c>
      <c r="AF188" s="130">
        <v>0</v>
      </c>
      <c r="AG188" s="130">
        <v>0</v>
      </c>
      <c r="AH188" s="130">
        <v>1</v>
      </c>
    </row>
    <row r="189" spans="1:35">
      <c r="A189" s="130">
        <v>5426</v>
      </c>
      <c r="B189" t="str">
        <f t="shared" si="23"/>
        <v>RED</v>
      </c>
      <c r="C189" s="6">
        <v>26</v>
      </c>
      <c r="D189" s="130">
        <v>1</v>
      </c>
      <c r="E189" s="130">
        <v>0</v>
      </c>
      <c r="F189" s="130">
        <v>0</v>
      </c>
      <c r="G189" s="130">
        <v>0</v>
      </c>
      <c r="H189" s="130">
        <v>0</v>
      </c>
      <c r="I189">
        <f t="shared" si="17"/>
        <v>0</v>
      </c>
      <c r="J189" s="130">
        <v>0</v>
      </c>
      <c r="K189" s="130">
        <v>0</v>
      </c>
      <c r="L189" s="130">
        <v>0</v>
      </c>
      <c r="M189" s="130">
        <v>0</v>
      </c>
      <c r="N189" s="65">
        <f t="shared" si="18"/>
        <v>0</v>
      </c>
      <c r="O189" s="65">
        <f t="shared" si="19"/>
        <v>0</v>
      </c>
      <c r="P189" s="83">
        <v>1</v>
      </c>
      <c r="Q189" s="130">
        <v>4</v>
      </c>
      <c r="R189" s="130">
        <v>0</v>
      </c>
      <c r="S189" s="130">
        <v>0</v>
      </c>
      <c r="T189">
        <f t="shared" si="20"/>
        <v>5</v>
      </c>
      <c r="U189" s="130">
        <v>0</v>
      </c>
      <c r="V189" s="130">
        <v>0</v>
      </c>
      <c r="W189" s="130">
        <v>0</v>
      </c>
      <c r="X189" s="130">
        <v>0</v>
      </c>
      <c r="Y189">
        <f t="shared" si="21"/>
        <v>0</v>
      </c>
      <c r="Z189">
        <f t="shared" si="22"/>
        <v>5</v>
      </c>
      <c r="AA189" s="130">
        <v>0</v>
      </c>
      <c r="AB189" s="130">
        <v>0</v>
      </c>
      <c r="AC189" s="130">
        <v>1</v>
      </c>
      <c r="AD189" s="130">
        <v>0</v>
      </c>
      <c r="AE189" s="130">
        <v>0</v>
      </c>
      <c r="AF189" s="130">
        <v>0</v>
      </c>
      <c r="AG189" s="130">
        <v>0</v>
      </c>
      <c r="AH189" s="130">
        <v>1</v>
      </c>
    </row>
    <row r="190" spans="1:35">
      <c r="A190" s="130">
        <v>6975</v>
      </c>
      <c r="B190" t="str">
        <f t="shared" si="23"/>
        <v>RED</v>
      </c>
      <c r="C190" s="6">
        <f t="shared" si="24"/>
        <v>27</v>
      </c>
      <c r="D190" s="130">
        <v>1</v>
      </c>
      <c r="E190" s="130">
        <v>1</v>
      </c>
      <c r="F190" s="130">
        <v>0</v>
      </c>
      <c r="G190" s="130">
        <v>0</v>
      </c>
      <c r="H190" s="130">
        <v>0</v>
      </c>
      <c r="I190">
        <f t="shared" ref="I190:I253" si="25">SUM($E190:$H190)</f>
        <v>1</v>
      </c>
      <c r="J190" s="130">
        <v>0</v>
      </c>
      <c r="K190" s="130">
        <v>0</v>
      </c>
      <c r="L190" s="130">
        <v>0</v>
      </c>
      <c r="M190" s="130">
        <v>0</v>
      </c>
      <c r="N190" s="65">
        <f t="shared" ref="N190:N253" si="26">SUM($J190:$M190)</f>
        <v>0</v>
      </c>
      <c r="O190" s="65">
        <f t="shared" ref="O190:O253" si="27">SUM($I190, $N190)</f>
        <v>1</v>
      </c>
      <c r="P190" s="83">
        <v>0</v>
      </c>
      <c r="Q190" s="130">
        <v>0</v>
      </c>
      <c r="R190" s="130">
        <v>0</v>
      </c>
      <c r="S190" s="130">
        <v>0</v>
      </c>
      <c r="T190">
        <f t="shared" ref="T190:T253" si="28">SUM($P190:$S190)</f>
        <v>0</v>
      </c>
      <c r="U190" s="130">
        <v>0</v>
      </c>
      <c r="V190" s="130">
        <v>0</v>
      </c>
      <c r="W190" s="130">
        <v>0</v>
      </c>
      <c r="X190" s="130">
        <v>0</v>
      </c>
      <c r="Y190">
        <f t="shared" ref="Y190:Y236" si="29">SUM($U190:$X190)</f>
        <v>0</v>
      </c>
      <c r="Z190">
        <f t="shared" ref="Z190:Z236" si="30">SUM($T190,$Y190)</f>
        <v>0</v>
      </c>
      <c r="AA190" s="130">
        <v>23</v>
      </c>
      <c r="AB190" s="130">
        <v>0</v>
      </c>
      <c r="AC190" s="130">
        <v>0</v>
      </c>
      <c r="AD190" s="130">
        <v>0</v>
      </c>
      <c r="AE190" s="130">
        <v>1</v>
      </c>
      <c r="AF190" s="130">
        <v>0</v>
      </c>
      <c r="AG190" s="130">
        <v>0</v>
      </c>
      <c r="AH190" s="130">
        <v>0</v>
      </c>
      <c r="AI190" t="s">
        <v>337</v>
      </c>
    </row>
    <row r="191" spans="1:35">
      <c r="A191" s="130">
        <v>7712</v>
      </c>
      <c r="B191" t="str">
        <f t="shared" si="23"/>
        <v>RED</v>
      </c>
      <c r="C191" s="6">
        <f t="shared" si="24"/>
        <v>28</v>
      </c>
      <c r="D191" s="130">
        <v>1</v>
      </c>
      <c r="E191" s="130">
        <v>0</v>
      </c>
      <c r="F191" s="130">
        <v>0</v>
      </c>
      <c r="G191" s="130">
        <v>0</v>
      </c>
      <c r="H191" s="130">
        <v>0</v>
      </c>
      <c r="I191">
        <f t="shared" si="25"/>
        <v>0</v>
      </c>
      <c r="J191" s="130">
        <v>0</v>
      </c>
      <c r="K191" s="130">
        <v>0</v>
      </c>
      <c r="L191" s="130">
        <v>0</v>
      </c>
      <c r="M191" s="130">
        <v>0</v>
      </c>
      <c r="N191" s="65">
        <f t="shared" si="26"/>
        <v>0</v>
      </c>
      <c r="O191" s="65">
        <f t="shared" si="27"/>
        <v>0</v>
      </c>
      <c r="P191" s="83">
        <v>0</v>
      </c>
      <c r="Q191" s="130">
        <v>0</v>
      </c>
      <c r="R191" s="130">
        <v>0</v>
      </c>
      <c r="S191" s="130">
        <v>0</v>
      </c>
      <c r="T191">
        <f t="shared" si="28"/>
        <v>0</v>
      </c>
      <c r="U191" s="130">
        <v>0</v>
      </c>
      <c r="V191" s="130">
        <v>0</v>
      </c>
      <c r="W191" s="130">
        <v>0</v>
      </c>
      <c r="X191" s="130">
        <v>0</v>
      </c>
      <c r="Y191">
        <f t="shared" si="29"/>
        <v>0</v>
      </c>
      <c r="Z191">
        <f t="shared" si="30"/>
        <v>0</v>
      </c>
      <c r="AA191" s="130">
        <v>50</v>
      </c>
      <c r="AB191" s="130">
        <v>0</v>
      </c>
      <c r="AC191" s="130">
        <v>1</v>
      </c>
      <c r="AD191" s="130">
        <v>0</v>
      </c>
      <c r="AE191" s="130">
        <v>0</v>
      </c>
      <c r="AF191" s="130">
        <v>0</v>
      </c>
      <c r="AG191" s="130">
        <v>6</v>
      </c>
      <c r="AH191" s="130">
        <v>0</v>
      </c>
    </row>
    <row r="192" spans="1:35">
      <c r="A192" s="130">
        <v>5409</v>
      </c>
      <c r="B192" t="str">
        <f t="shared" si="23"/>
        <v>RED</v>
      </c>
      <c r="C192" s="6">
        <f t="shared" si="24"/>
        <v>29</v>
      </c>
      <c r="D192" s="130">
        <v>2</v>
      </c>
      <c r="E192" s="130">
        <v>0</v>
      </c>
      <c r="F192" s="130">
        <v>0</v>
      </c>
      <c r="G192" s="130">
        <v>0</v>
      </c>
      <c r="H192" s="130">
        <v>0</v>
      </c>
      <c r="I192">
        <f t="shared" si="25"/>
        <v>0</v>
      </c>
      <c r="J192" s="130">
        <v>0</v>
      </c>
      <c r="K192" s="130">
        <v>0</v>
      </c>
      <c r="L192" s="130">
        <v>0</v>
      </c>
      <c r="M192" s="130">
        <v>0</v>
      </c>
      <c r="N192" s="65">
        <f t="shared" si="26"/>
        <v>0</v>
      </c>
      <c r="O192" s="65">
        <f t="shared" si="27"/>
        <v>0</v>
      </c>
      <c r="P192" s="83">
        <v>0</v>
      </c>
      <c r="Q192" s="130">
        <v>0</v>
      </c>
      <c r="R192" s="130">
        <v>0</v>
      </c>
      <c r="S192" s="130">
        <v>0</v>
      </c>
      <c r="T192">
        <f t="shared" si="28"/>
        <v>0</v>
      </c>
      <c r="U192" s="130">
        <v>0</v>
      </c>
      <c r="V192" s="130">
        <v>0</v>
      </c>
      <c r="W192" s="130">
        <v>0</v>
      </c>
      <c r="X192" s="130">
        <v>0</v>
      </c>
      <c r="Y192">
        <f t="shared" si="29"/>
        <v>0</v>
      </c>
      <c r="Z192">
        <f t="shared" si="30"/>
        <v>0</v>
      </c>
      <c r="AA192" s="130">
        <v>37</v>
      </c>
      <c r="AB192" s="130">
        <v>0</v>
      </c>
      <c r="AC192" s="130">
        <v>1</v>
      </c>
      <c r="AD192" s="130">
        <v>0</v>
      </c>
      <c r="AE192" s="130">
        <v>0</v>
      </c>
      <c r="AF192" s="130">
        <v>0</v>
      </c>
      <c r="AG192" s="130">
        <v>0</v>
      </c>
      <c r="AH192" s="130">
        <v>0</v>
      </c>
    </row>
    <row r="193" spans="1:35">
      <c r="A193" s="130">
        <v>188</v>
      </c>
      <c r="B193" t="str">
        <f t="shared" si="23"/>
        <v>RED</v>
      </c>
      <c r="C193" s="6">
        <f t="shared" si="24"/>
        <v>30</v>
      </c>
      <c r="D193" s="130">
        <v>1</v>
      </c>
      <c r="E193" s="130">
        <v>0</v>
      </c>
      <c r="F193" s="130">
        <v>0</v>
      </c>
      <c r="G193" s="130">
        <v>0</v>
      </c>
      <c r="H193" s="130">
        <v>0</v>
      </c>
      <c r="I193">
        <f t="shared" si="25"/>
        <v>0</v>
      </c>
      <c r="J193" s="130">
        <v>0</v>
      </c>
      <c r="K193" s="130">
        <v>0</v>
      </c>
      <c r="L193" s="130">
        <v>0</v>
      </c>
      <c r="M193" s="130">
        <v>0</v>
      </c>
      <c r="N193" s="65">
        <f t="shared" si="26"/>
        <v>0</v>
      </c>
      <c r="O193" s="65">
        <f t="shared" si="27"/>
        <v>0</v>
      </c>
      <c r="P193" s="83">
        <v>0</v>
      </c>
      <c r="Q193" s="130">
        <v>0</v>
      </c>
      <c r="R193" s="130">
        <v>0</v>
      </c>
      <c r="S193" s="130">
        <v>0</v>
      </c>
      <c r="T193">
        <f t="shared" si="28"/>
        <v>0</v>
      </c>
      <c r="U193" s="130">
        <v>0</v>
      </c>
      <c r="V193" s="130">
        <v>0</v>
      </c>
      <c r="W193" s="130">
        <v>0</v>
      </c>
      <c r="X193" s="130">
        <v>0</v>
      </c>
      <c r="Y193">
        <f t="shared" si="29"/>
        <v>0</v>
      </c>
      <c r="Z193">
        <f t="shared" si="30"/>
        <v>0</v>
      </c>
      <c r="AA193" s="130">
        <v>0</v>
      </c>
      <c r="AB193" s="130">
        <v>0</v>
      </c>
      <c r="AC193" s="130">
        <v>1</v>
      </c>
      <c r="AD193" s="130">
        <v>0</v>
      </c>
      <c r="AE193" s="130">
        <v>0</v>
      </c>
      <c r="AF193" s="130">
        <v>0</v>
      </c>
      <c r="AG193" s="130">
        <v>0</v>
      </c>
      <c r="AH193" s="130">
        <v>1</v>
      </c>
    </row>
    <row r="194" spans="1:35">
      <c r="A194" s="130">
        <v>4152</v>
      </c>
      <c r="B194" t="str">
        <f t="shared" si="23"/>
        <v>RED</v>
      </c>
      <c r="C194" s="6">
        <f t="shared" si="24"/>
        <v>31</v>
      </c>
      <c r="D194" s="130">
        <v>1</v>
      </c>
      <c r="E194" s="130">
        <v>0</v>
      </c>
      <c r="F194" s="130">
        <v>0</v>
      </c>
      <c r="G194" s="130">
        <v>0</v>
      </c>
      <c r="H194" s="130">
        <v>0</v>
      </c>
      <c r="I194">
        <f t="shared" si="25"/>
        <v>0</v>
      </c>
      <c r="J194" s="130">
        <v>0</v>
      </c>
      <c r="K194" s="130">
        <v>0</v>
      </c>
      <c r="L194" s="130">
        <v>0</v>
      </c>
      <c r="M194" s="130">
        <v>0</v>
      </c>
      <c r="N194" s="65">
        <f t="shared" si="26"/>
        <v>0</v>
      </c>
      <c r="O194" s="65">
        <f t="shared" si="27"/>
        <v>0</v>
      </c>
      <c r="P194" s="83">
        <v>0</v>
      </c>
      <c r="Q194" s="130">
        <v>0</v>
      </c>
      <c r="R194" s="130">
        <v>0</v>
      </c>
      <c r="S194" s="130">
        <v>0</v>
      </c>
      <c r="T194">
        <f t="shared" si="28"/>
        <v>0</v>
      </c>
      <c r="U194" s="130">
        <v>2</v>
      </c>
      <c r="V194" s="130">
        <v>0</v>
      </c>
      <c r="W194" s="130">
        <v>0</v>
      </c>
      <c r="X194" s="130">
        <v>0</v>
      </c>
      <c r="Y194">
        <f t="shared" si="29"/>
        <v>2</v>
      </c>
      <c r="Z194">
        <f t="shared" si="30"/>
        <v>2</v>
      </c>
      <c r="AA194" s="130">
        <v>0</v>
      </c>
      <c r="AB194" s="130">
        <v>0</v>
      </c>
      <c r="AC194" s="130">
        <v>2</v>
      </c>
      <c r="AD194" s="130">
        <v>0</v>
      </c>
      <c r="AE194" s="130">
        <v>0</v>
      </c>
      <c r="AF194" s="130">
        <v>0</v>
      </c>
      <c r="AG194" s="130">
        <v>0</v>
      </c>
      <c r="AH194" s="130">
        <v>0</v>
      </c>
    </row>
    <row r="195" spans="1:35">
      <c r="A195" s="130">
        <v>6859</v>
      </c>
      <c r="B195" t="str">
        <f t="shared" si="23"/>
        <v>RED</v>
      </c>
      <c r="C195" s="6">
        <f t="shared" si="24"/>
        <v>32</v>
      </c>
      <c r="D195" s="130">
        <v>1</v>
      </c>
      <c r="E195" s="130">
        <v>0</v>
      </c>
      <c r="F195" s="130">
        <v>0</v>
      </c>
      <c r="G195" s="130">
        <v>0</v>
      </c>
      <c r="H195" s="130">
        <v>0</v>
      </c>
      <c r="I195">
        <f t="shared" si="25"/>
        <v>0</v>
      </c>
      <c r="J195" s="130">
        <v>0</v>
      </c>
      <c r="K195" s="130">
        <v>0</v>
      </c>
      <c r="L195" s="130">
        <v>0</v>
      </c>
      <c r="M195" s="130">
        <v>0</v>
      </c>
      <c r="N195" s="65">
        <f t="shared" si="26"/>
        <v>0</v>
      </c>
      <c r="O195" s="65">
        <f t="shared" si="27"/>
        <v>0</v>
      </c>
      <c r="P195" s="83">
        <v>0</v>
      </c>
      <c r="Q195" s="130">
        <v>0</v>
      </c>
      <c r="R195" s="130">
        <v>0</v>
      </c>
      <c r="S195" s="130">
        <v>0</v>
      </c>
      <c r="T195">
        <f t="shared" si="28"/>
        <v>0</v>
      </c>
      <c r="U195" s="130">
        <v>0</v>
      </c>
      <c r="V195" s="130">
        <v>0</v>
      </c>
      <c r="W195" s="130">
        <v>0</v>
      </c>
      <c r="X195" s="130">
        <v>0</v>
      </c>
      <c r="Y195">
        <f t="shared" si="29"/>
        <v>0</v>
      </c>
      <c r="Z195">
        <f t="shared" si="30"/>
        <v>0</v>
      </c>
      <c r="AA195" s="130">
        <v>0</v>
      </c>
      <c r="AB195" s="130">
        <v>0</v>
      </c>
      <c r="AC195" s="130">
        <v>0</v>
      </c>
      <c r="AD195" s="130">
        <v>0</v>
      </c>
      <c r="AE195" s="130">
        <v>0</v>
      </c>
      <c r="AF195" s="130">
        <v>0</v>
      </c>
      <c r="AG195" s="130">
        <v>0</v>
      </c>
      <c r="AH195" s="130">
        <v>0</v>
      </c>
    </row>
    <row r="196" spans="1:35">
      <c r="A196" s="130">
        <v>4704</v>
      </c>
      <c r="B196" t="s">
        <v>21</v>
      </c>
      <c r="C196" s="6">
        <v>32</v>
      </c>
      <c r="D196" s="130">
        <v>1</v>
      </c>
      <c r="E196" s="130">
        <v>0</v>
      </c>
      <c r="F196" s="130">
        <v>0</v>
      </c>
      <c r="G196" s="130">
        <v>0</v>
      </c>
      <c r="H196" s="130">
        <v>0</v>
      </c>
      <c r="I196">
        <f t="shared" si="25"/>
        <v>0</v>
      </c>
      <c r="J196" s="130">
        <v>0</v>
      </c>
      <c r="K196" s="130">
        <v>0</v>
      </c>
      <c r="L196" s="130">
        <v>0</v>
      </c>
      <c r="M196" s="130">
        <v>0</v>
      </c>
      <c r="N196" s="65">
        <f t="shared" si="26"/>
        <v>0</v>
      </c>
      <c r="O196" s="65">
        <f t="shared" si="27"/>
        <v>0</v>
      </c>
      <c r="P196" s="83">
        <v>0</v>
      </c>
      <c r="Q196" s="130">
        <v>0</v>
      </c>
      <c r="R196" s="130">
        <v>0</v>
      </c>
      <c r="S196" s="130">
        <v>0</v>
      </c>
      <c r="T196">
        <f t="shared" si="28"/>
        <v>0</v>
      </c>
      <c r="U196" s="130">
        <v>1</v>
      </c>
      <c r="V196" s="130">
        <v>0</v>
      </c>
      <c r="W196" s="130">
        <v>0</v>
      </c>
      <c r="X196" s="130">
        <v>0</v>
      </c>
      <c r="Y196">
        <f t="shared" si="29"/>
        <v>1</v>
      </c>
      <c r="Z196">
        <f t="shared" si="30"/>
        <v>1</v>
      </c>
      <c r="AA196" s="130">
        <v>0</v>
      </c>
      <c r="AB196" s="130">
        <v>0</v>
      </c>
      <c r="AC196" s="130">
        <v>1</v>
      </c>
      <c r="AD196" s="130">
        <v>0</v>
      </c>
      <c r="AE196" s="130">
        <v>0</v>
      </c>
      <c r="AF196" s="130">
        <v>0</v>
      </c>
      <c r="AG196" s="130">
        <v>0</v>
      </c>
      <c r="AH196" s="130">
        <v>1</v>
      </c>
    </row>
    <row r="197" spans="1:35">
      <c r="A197" s="130">
        <v>4946</v>
      </c>
      <c r="B197" t="str">
        <f t="shared" si="23"/>
        <v>BLUE</v>
      </c>
      <c r="C197" s="6">
        <f t="shared" si="24"/>
        <v>33</v>
      </c>
      <c r="D197" s="130">
        <v>1</v>
      </c>
      <c r="E197" s="130">
        <v>1</v>
      </c>
      <c r="F197" s="130">
        <v>0</v>
      </c>
      <c r="G197" s="130">
        <v>0</v>
      </c>
      <c r="H197" s="130">
        <v>0</v>
      </c>
      <c r="I197">
        <f t="shared" si="25"/>
        <v>1</v>
      </c>
      <c r="J197" s="130">
        <v>0</v>
      </c>
      <c r="K197" s="130">
        <v>0</v>
      </c>
      <c r="L197" s="130">
        <v>0</v>
      </c>
      <c r="M197" s="130">
        <v>0</v>
      </c>
      <c r="N197" s="65">
        <f t="shared" si="26"/>
        <v>0</v>
      </c>
      <c r="O197" s="65">
        <f t="shared" si="27"/>
        <v>1</v>
      </c>
      <c r="P197" s="83">
        <v>0</v>
      </c>
      <c r="Q197" s="130">
        <v>0</v>
      </c>
      <c r="R197" s="130">
        <v>0</v>
      </c>
      <c r="S197" s="130">
        <v>0</v>
      </c>
      <c r="T197">
        <f t="shared" si="28"/>
        <v>0</v>
      </c>
      <c r="U197" s="130">
        <v>0</v>
      </c>
      <c r="V197" s="130">
        <v>0</v>
      </c>
      <c r="W197" s="130">
        <v>0</v>
      </c>
      <c r="X197" s="130">
        <v>0</v>
      </c>
      <c r="Y197">
        <f t="shared" si="29"/>
        <v>0</v>
      </c>
      <c r="Z197">
        <f t="shared" si="30"/>
        <v>0</v>
      </c>
      <c r="AA197" s="130">
        <v>0</v>
      </c>
      <c r="AB197" s="130">
        <v>0</v>
      </c>
      <c r="AC197" s="130">
        <v>0</v>
      </c>
      <c r="AD197" s="130">
        <v>0</v>
      </c>
      <c r="AE197" s="130">
        <v>0</v>
      </c>
      <c r="AF197" s="130">
        <v>0</v>
      </c>
      <c r="AG197" s="130">
        <v>0</v>
      </c>
      <c r="AH197" s="130">
        <v>0</v>
      </c>
      <c r="AI197" s="130" t="s">
        <v>338</v>
      </c>
    </row>
    <row r="198" spans="1:35">
      <c r="A198" s="130">
        <v>7267</v>
      </c>
      <c r="B198" t="str">
        <f t="shared" si="23"/>
        <v>BLUE</v>
      </c>
      <c r="C198" s="6">
        <f t="shared" si="24"/>
        <v>34</v>
      </c>
      <c r="D198" s="130">
        <v>2</v>
      </c>
      <c r="E198" s="130">
        <v>0</v>
      </c>
      <c r="F198" s="130">
        <v>0</v>
      </c>
      <c r="G198" s="130">
        <v>0</v>
      </c>
      <c r="H198" s="130">
        <v>0</v>
      </c>
      <c r="I198">
        <f t="shared" si="25"/>
        <v>0</v>
      </c>
      <c r="J198" s="130">
        <v>1</v>
      </c>
      <c r="K198" s="130">
        <v>0</v>
      </c>
      <c r="L198" s="130">
        <v>0</v>
      </c>
      <c r="M198" s="130">
        <v>0</v>
      </c>
      <c r="N198" s="65">
        <f t="shared" si="26"/>
        <v>1</v>
      </c>
      <c r="O198" s="65">
        <f t="shared" si="27"/>
        <v>1</v>
      </c>
      <c r="P198" s="83">
        <v>0</v>
      </c>
      <c r="Q198" s="130">
        <v>0</v>
      </c>
      <c r="R198" s="130">
        <v>0</v>
      </c>
      <c r="S198" s="130">
        <v>0</v>
      </c>
      <c r="T198">
        <f t="shared" si="28"/>
        <v>0</v>
      </c>
      <c r="U198" s="130">
        <v>2</v>
      </c>
      <c r="V198" s="130">
        <v>0</v>
      </c>
      <c r="W198" s="130">
        <v>0</v>
      </c>
      <c r="X198" s="130">
        <v>0</v>
      </c>
      <c r="Y198">
        <f t="shared" si="29"/>
        <v>2</v>
      </c>
      <c r="Z198">
        <f t="shared" si="30"/>
        <v>2</v>
      </c>
      <c r="AA198" s="130">
        <v>0</v>
      </c>
      <c r="AB198" s="130">
        <v>0</v>
      </c>
      <c r="AC198" s="130">
        <v>0</v>
      </c>
      <c r="AD198" s="130">
        <v>0</v>
      </c>
      <c r="AE198" s="130">
        <v>0</v>
      </c>
      <c r="AF198" s="130">
        <v>0</v>
      </c>
      <c r="AG198" s="130">
        <v>0</v>
      </c>
      <c r="AH198" s="130">
        <v>0</v>
      </c>
    </row>
    <row r="199" spans="1:35">
      <c r="A199" s="130">
        <v>4907</v>
      </c>
      <c r="B199" t="str">
        <f t="shared" si="23"/>
        <v>BLUE</v>
      </c>
      <c r="C199" s="6">
        <f t="shared" si="24"/>
        <v>35</v>
      </c>
      <c r="D199" s="130">
        <v>1</v>
      </c>
      <c r="E199" s="130">
        <v>1</v>
      </c>
      <c r="F199" s="130">
        <v>0</v>
      </c>
      <c r="G199" s="130">
        <v>0</v>
      </c>
      <c r="H199" s="130">
        <v>0</v>
      </c>
      <c r="I199">
        <f t="shared" si="25"/>
        <v>1</v>
      </c>
      <c r="J199" s="130">
        <v>0</v>
      </c>
      <c r="K199" s="130">
        <v>0</v>
      </c>
      <c r="L199" s="130">
        <v>0</v>
      </c>
      <c r="M199" s="130">
        <v>0</v>
      </c>
      <c r="N199" s="65">
        <f t="shared" si="26"/>
        <v>0</v>
      </c>
      <c r="O199" s="65">
        <f t="shared" si="27"/>
        <v>1</v>
      </c>
      <c r="P199" s="83">
        <v>2</v>
      </c>
      <c r="Q199" s="130">
        <v>0</v>
      </c>
      <c r="R199" s="130">
        <v>0</v>
      </c>
      <c r="S199" s="130">
        <v>0</v>
      </c>
      <c r="T199">
        <f t="shared" si="28"/>
        <v>2</v>
      </c>
      <c r="U199" s="130">
        <v>0</v>
      </c>
      <c r="V199" s="130">
        <v>0</v>
      </c>
      <c r="W199" s="130">
        <v>0</v>
      </c>
      <c r="X199" s="130">
        <v>0</v>
      </c>
      <c r="Y199">
        <f t="shared" si="29"/>
        <v>0</v>
      </c>
      <c r="Z199">
        <f t="shared" si="30"/>
        <v>2</v>
      </c>
      <c r="AA199" s="130">
        <v>0</v>
      </c>
      <c r="AB199" s="130">
        <v>0</v>
      </c>
      <c r="AC199" s="130">
        <v>3</v>
      </c>
      <c r="AD199" s="130">
        <v>0</v>
      </c>
      <c r="AE199" s="130">
        <v>0</v>
      </c>
      <c r="AF199" s="130">
        <v>0</v>
      </c>
      <c r="AG199" s="130">
        <v>3</v>
      </c>
      <c r="AH199" s="130">
        <v>0</v>
      </c>
    </row>
    <row r="200" spans="1:35">
      <c r="A200" s="130">
        <v>7735</v>
      </c>
      <c r="B200" t="str">
        <f t="shared" si="23"/>
        <v>BLUE</v>
      </c>
      <c r="C200" s="6">
        <f t="shared" si="24"/>
        <v>36</v>
      </c>
      <c r="D200" s="130">
        <v>2</v>
      </c>
      <c r="E200" s="130">
        <v>0</v>
      </c>
      <c r="F200" s="130">
        <v>0</v>
      </c>
      <c r="G200" s="130">
        <v>0</v>
      </c>
      <c r="H200" s="130">
        <v>0</v>
      </c>
      <c r="I200">
        <f t="shared" si="25"/>
        <v>0</v>
      </c>
      <c r="J200" s="130">
        <v>0</v>
      </c>
      <c r="K200" s="130">
        <v>0</v>
      </c>
      <c r="L200" s="130">
        <v>0</v>
      </c>
      <c r="M200" s="130">
        <v>0</v>
      </c>
      <c r="N200" s="65">
        <f t="shared" si="26"/>
        <v>0</v>
      </c>
      <c r="O200" s="65">
        <f t="shared" si="27"/>
        <v>0</v>
      </c>
      <c r="P200" s="83">
        <v>0</v>
      </c>
      <c r="Q200" s="130">
        <v>0</v>
      </c>
      <c r="R200" s="130">
        <v>0</v>
      </c>
      <c r="S200" s="130">
        <v>0</v>
      </c>
      <c r="T200">
        <f t="shared" si="28"/>
        <v>0</v>
      </c>
      <c r="U200" s="130">
        <v>3</v>
      </c>
      <c r="V200" s="130">
        <v>0</v>
      </c>
      <c r="W200" s="130">
        <v>0</v>
      </c>
      <c r="X200" s="130">
        <v>0</v>
      </c>
      <c r="Y200">
        <f t="shared" si="29"/>
        <v>3</v>
      </c>
      <c r="Z200">
        <f t="shared" si="30"/>
        <v>3</v>
      </c>
      <c r="AA200" s="130">
        <v>0</v>
      </c>
      <c r="AB200" s="130">
        <v>0</v>
      </c>
      <c r="AC200" s="130">
        <v>1</v>
      </c>
      <c r="AD200" s="130">
        <v>0</v>
      </c>
      <c r="AE200" s="130">
        <v>0</v>
      </c>
      <c r="AF200" s="130">
        <v>0</v>
      </c>
      <c r="AG200" s="130">
        <v>0</v>
      </c>
      <c r="AH200" s="130">
        <v>0</v>
      </c>
    </row>
    <row r="201" spans="1:35">
      <c r="A201" s="130">
        <v>6110</v>
      </c>
      <c r="B201" t="str">
        <f t="shared" si="23"/>
        <v>BLUE</v>
      </c>
      <c r="C201" s="6">
        <f t="shared" si="24"/>
        <v>37</v>
      </c>
      <c r="D201" s="130">
        <v>1</v>
      </c>
      <c r="E201" s="130">
        <v>0</v>
      </c>
      <c r="F201" s="130">
        <v>0</v>
      </c>
      <c r="G201" s="130">
        <v>0</v>
      </c>
      <c r="H201" s="130">
        <v>0</v>
      </c>
      <c r="I201">
        <f t="shared" si="25"/>
        <v>0</v>
      </c>
      <c r="J201" s="130">
        <v>0</v>
      </c>
      <c r="K201" s="130">
        <v>0</v>
      </c>
      <c r="L201" s="130">
        <v>0</v>
      </c>
      <c r="M201" s="130">
        <v>0</v>
      </c>
      <c r="N201" s="65">
        <f t="shared" si="26"/>
        <v>0</v>
      </c>
      <c r="O201" s="65">
        <f t="shared" si="27"/>
        <v>0</v>
      </c>
      <c r="P201" s="83">
        <v>1</v>
      </c>
      <c r="Q201" s="130">
        <v>0</v>
      </c>
      <c r="R201" s="130">
        <v>0</v>
      </c>
      <c r="S201" s="130">
        <v>0</v>
      </c>
      <c r="T201">
        <f t="shared" si="28"/>
        <v>1</v>
      </c>
      <c r="U201" s="130">
        <v>3</v>
      </c>
      <c r="V201" s="130">
        <v>0</v>
      </c>
      <c r="W201" s="130">
        <v>0</v>
      </c>
      <c r="X201" s="130">
        <v>0</v>
      </c>
      <c r="Y201">
        <f t="shared" si="29"/>
        <v>3</v>
      </c>
      <c r="Z201">
        <f t="shared" si="30"/>
        <v>4</v>
      </c>
      <c r="AA201" s="130">
        <v>0</v>
      </c>
      <c r="AB201" s="130">
        <v>0</v>
      </c>
      <c r="AC201" s="130">
        <v>1</v>
      </c>
      <c r="AD201" s="130">
        <v>0</v>
      </c>
      <c r="AE201" s="130">
        <v>0</v>
      </c>
      <c r="AF201" s="130">
        <v>0</v>
      </c>
      <c r="AG201" s="130">
        <v>3</v>
      </c>
      <c r="AH201" s="130">
        <v>0</v>
      </c>
    </row>
    <row r="202" spans="1:35">
      <c r="A202" s="130">
        <v>5885</v>
      </c>
      <c r="B202" t="str">
        <f t="shared" si="23"/>
        <v>BLUE</v>
      </c>
      <c r="C202" s="6">
        <f t="shared" si="24"/>
        <v>38</v>
      </c>
      <c r="D202" s="130">
        <v>2</v>
      </c>
      <c r="E202" s="130">
        <v>0</v>
      </c>
      <c r="F202" s="130">
        <v>0</v>
      </c>
      <c r="G202" s="130">
        <v>0</v>
      </c>
      <c r="H202" s="130">
        <v>0</v>
      </c>
      <c r="I202">
        <f t="shared" si="25"/>
        <v>0</v>
      </c>
      <c r="J202" s="130">
        <v>0</v>
      </c>
      <c r="K202" s="130">
        <v>0</v>
      </c>
      <c r="L202" s="130">
        <v>0</v>
      </c>
      <c r="M202" s="130">
        <v>0</v>
      </c>
      <c r="N202" s="65">
        <f t="shared" si="26"/>
        <v>0</v>
      </c>
      <c r="O202" s="65">
        <f t="shared" si="27"/>
        <v>0</v>
      </c>
      <c r="P202" s="83">
        <v>4</v>
      </c>
      <c r="Q202" s="130">
        <v>2</v>
      </c>
      <c r="R202" s="130">
        <v>0</v>
      </c>
      <c r="S202" s="130">
        <v>0</v>
      </c>
      <c r="T202">
        <f t="shared" si="28"/>
        <v>6</v>
      </c>
      <c r="U202" s="130">
        <v>0</v>
      </c>
      <c r="V202" s="130">
        <v>0</v>
      </c>
      <c r="W202" s="130">
        <v>0</v>
      </c>
      <c r="X202" s="130">
        <v>0</v>
      </c>
      <c r="Y202">
        <f t="shared" si="29"/>
        <v>0</v>
      </c>
      <c r="Z202">
        <f t="shared" si="30"/>
        <v>6</v>
      </c>
      <c r="AA202" s="130">
        <v>0</v>
      </c>
      <c r="AB202" s="130">
        <v>0</v>
      </c>
      <c r="AC202" s="130">
        <v>3</v>
      </c>
      <c r="AD202" s="130">
        <v>0</v>
      </c>
      <c r="AE202" s="130">
        <v>0</v>
      </c>
      <c r="AF202" s="130">
        <v>0</v>
      </c>
      <c r="AG202" s="130">
        <v>0</v>
      </c>
      <c r="AH202" s="130">
        <v>0</v>
      </c>
    </row>
    <row r="203" spans="1:35">
      <c r="A203" s="130">
        <v>4015</v>
      </c>
      <c r="B203" t="str">
        <f t="shared" si="23"/>
        <v>BLUE</v>
      </c>
      <c r="C203" s="6">
        <f t="shared" si="24"/>
        <v>39</v>
      </c>
      <c r="D203" s="130">
        <v>1</v>
      </c>
      <c r="E203" s="130">
        <v>0</v>
      </c>
      <c r="F203" s="130">
        <v>0</v>
      </c>
      <c r="G203" s="130">
        <v>0</v>
      </c>
      <c r="H203" s="130">
        <v>0</v>
      </c>
      <c r="I203">
        <f t="shared" si="25"/>
        <v>0</v>
      </c>
      <c r="J203" s="130">
        <v>0</v>
      </c>
      <c r="K203" s="130">
        <v>0</v>
      </c>
      <c r="L203" s="130">
        <v>0</v>
      </c>
      <c r="M203" s="130">
        <v>0</v>
      </c>
      <c r="N203" s="65">
        <f t="shared" si="26"/>
        <v>0</v>
      </c>
      <c r="O203" s="65">
        <f t="shared" si="27"/>
        <v>0</v>
      </c>
      <c r="P203" s="83">
        <v>0</v>
      </c>
      <c r="Q203" s="130">
        <v>0</v>
      </c>
      <c r="R203" s="130">
        <v>0</v>
      </c>
      <c r="S203" s="130">
        <v>0</v>
      </c>
      <c r="T203">
        <f t="shared" si="28"/>
        <v>0</v>
      </c>
      <c r="U203" s="130">
        <v>3</v>
      </c>
      <c r="V203" s="130">
        <v>0</v>
      </c>
      <c r="W203" s="130">
        <v>0</v>
      </c>
      <c r="X203" s="130">
        <v>0</v>
      </c>
      <c r="Y203">
        <f t="shared" si="29"/>
        <v>3</v>
      </c>
      <c r="Z203">
        <f t="shared" si="30"/>
        <v>3</v>
      </c>
      <c r="AA203" s="130">
        <v>0</v>
      </c>
      <c r="AB203" s="130">
        <v>0</v>
      </c>
      <c r="AC203" s="130">
        <v>1</v>
      </c>
      <c r="AD203" s="130">
        <v>0</v>
      </c>
      <c r="AE203" s="130">
        <v>0</v>
      </c>
      <c r="AF203" s="130">
        <v>0</v>
      </c>
      <c r="AG203" s="130">
        <v>0</v>
      </c>
      <c r="AH203" s="130">
        <v>0</v>
      </c>
    </row>
    <row r="204" spans="1:35">
      <c r="A204" s="130">
        <v>7614</v>
      </c>
      <c r="B204" t="s">
        <v>20</v>
      </c>
      <c r="C204" s="6">
        <v>33</v>
      </c>
      <c r="D204" s="130">
        <v>1</v>
      </c>
      <c r="E204" s="130">
        <v>0</v>
      </c>
      <c r="F204" s="130">
        <v>0</v>
      </c>
      <c r="G204" s="130">
        <v>0</v>
      </c>
      <c r="H204" s="130">
        <v>0</v>
      </c>
      <c r="I204">
        <f t="shared" si="25"/>
        <v>0</v>
      </c>
      <c r="J204" s="130">
        <v>0</v>
      </c>
      <c r="K204" s="130">
        <v>0</v>
      </c>
      <c r="L204" s="130">
        <v>0</v>
      </c>
      <c r="M204" s="130">
        <v>0</v>
      </c>
      <c r="N204" s="65">
        <f t="shared" si="26"/>
        <v>0</v>
      </c>
      <c r="O204" s="65">
        <f t="shared" si="27"/>
        <v>0</v>
      </c>
      <c r="P204" s="83">
        <v>0</v>
      </c>
      <c r="Q204" s="130">
        <v>0</v>
      </c>
      <c r="R204" s="130">
        <v>0</v>
      </c>
      <c r="S204" s="130">
        <v>0</v>
      </c>
      <c r="T204">
        <f t="shared" si="28"/>
        <v>0</v>
      </c>
      <c r="U204" s="130">
        <v>2</v>
      </c>
      <c r="V204" s="130">
        <v>0</v>
      </c>
      <c r="W204" s="130">
        <v>0</v>
      </c>
      <c r="X204" s="130">
        <v>0</v>
      </c>
      <c r="Y204">
        <f t="shared" si="29"/>
        <v>2</v>
      </c>
      <c r="Z204">
        <f t="shared" si="30"/>
        <v>2</v>
      </c>
      <c r="AA204" s="130">
        <v>0</v>
      </c>
      <c r="AB204" s="130">
        <v>0</v>
      </c>
      <c r="AC204" s="130">
        <v>2</v>
      </c>
      <c r="AD204" s="130">
        <v>0</v>
      </c>
      <c r="AE204" s="130">
        <v>0</v>
      </c>
      <c r="AF204" s="130">
        <v>0</v>
      </c>
      <c r="AG204" s="130">
        <v>0</v>
      </c>
      <c r="AH204" s="130">
        <v>0</v>
      </c>
    </row>
    <row r="205" spans="1:35">
      <c r="A205" s="130">
        <v>2386</v>
      </c>
      <c r="B205" t="str">
        <f t="shared" si="23"/>
        <v>RED</v>
      </c>
      <c r="C205" s="6">
        <f t="shared" si="24"/>
        <v>34</v>
      </c>
      <c r="D205" s="130">
        <v>2</v>
      </c>
      <c r="E205" s="130">
        <v>0</v>
      </c>
      <c r="F205" s="130">
        <v>0</v>
      </c>
      <c r="G205" s="130">
        <v>0</v>
      </c>
      <c r="H205" s="130">
        <v>0</v>
      </c>
      <c r="I205">
        <f t="shared" si="25"/>
        <v>0</v>
      </c>
      <c r="J205" s="130">
        <v>1</v>
      </c>
      <c r="K205" s="130">
        <v>0</v>
      </c>
      <c r="L205" s="130">
        <v>0</v>
      </c>
      <c r="M205" s="130">
        <v>0</v>
      </c>
      <c r="N205" s="65">
        <f t="shared" si="26"/>
        <v>1</v>
      </c>
      <c r="O205" s="65">
        <f t="shared" si="27"/>
        <v>1</v>
      </c>
      <c r="P205" s="83">
        <v>0</v>
      </c>
      <c r="Q205" s="130">
        <v>0</v>
      </c>
      <c r="R205" s="130">
        <v>0</v>
      </c>
      <c r="S205" s="130">
        <v>2</v>
      </c>
      <c r="T205">
        <f t="shared" si="28"/>
        <v>2</v>
      </c>
      <c r="U205" s="130">
        <v>1</v>
      </c>
      <c r="V205" s="130">
        <v>0</v>
      </c>
      <c r="W205" s="130">
        <v>0</v>
      </c>
      <c r="X205" s="130">
        <v>0</v>
      </c>
      <c r="Y205">
        <f t="shared" si="29"/>
        <v>1</v>
      </c>
      <c r="Z205">
        <f t="shared" si="30"/>
        <v>3</v>
      </c>
      <c r="AA205" s="130">
        <v>0</v>
      </c>
      <c r="AB205" s="130">
        <v>0</v>
      </c>
      <c r="AC205" s="130">
        <v>3</v>
      </c>
      <c r="AD205" s="130">
        <v>0</v>
      </c>
      <c r="AE205" s="130">
        <v>0</v>
      </c>
      <c r="AF205" s="130">
        <v>0</v>
      </c>
      <c r="AG205" s="130">
        <v>0</v>
      </c>
      <c r="AH205" s="130">
        <v>0</v>
      </c>
    </row>
    <row r="206" spans="1:35">
      <c r="A206" s="130">
        <v>6987</v>
      </c>
      <c r="B206" t="str">
        <f t="shared" si="23"/>
        <v>RED</v>
      </c>
      <c r="C206" s="6">
        <f t="shared" si="24"/>
        <v>35</v>
      </c>
      <c r="D206" s="130">
        <v>1</v>
      </c>
      <c r="E206" s="130">
        <v>0</v>
      </c>
      <c r="F206" s="130">
        <v>0</v>
      </c>
      <c r="G206" s="130">
        <v>0</v>
      </c>
      <c r="H206" s="130">
        <v>0</v>
      </c>
      <c r="I206">
        <f t="shared" si="25"/>
        <v>0</v>
      </c>
      <c r="J206" s="130">
        <v>0</v>
      </c>
      <c r="K206" s="130">
        <v>0</v>
      </c>
      <c r="L206" s="130">
        <v>0</v>
      </c>
      <c r="M206" s="130">
        <v>0</v>
      </c>
      <c r="N206" s="65">
        <f t="shared" si="26"/>
        <v>0</v>
      </c>
      <c r="O206" s="65">
        <f t="shared" si="27"/>
        <v>0</v>
      </c>
      <c r="P206" s="83">
        <v>0</v>
      </c>
      <c r="Q206" s="130">
        <v>0</v>
      </c>
      <c r="R206" s="130">
        <v>0</v>
      </c>
      <c r="S206" s="130">
        <v>0</v>
      </c>
      <c r="T206">
        <f t="shared" si="28"/>
        <v>0</v>
      </c>
      <c r="U206" s="130">
        <v>0</v>
      </c>
      <c r="V206" s="130">
        <v>0</v>
      </c>
      <c r="W206" s="130">
        <v>0</v>
      </c>
      <c r="X206" s="130">
        <v>0</v>
      </c>
      <c r="Y206">
        <f t="shared" si="29"/>
        <v>0</v>
      </c>
      <c r="Z206">
        <f t="shared" si="30"/>
        <v>0</v>
      </c>
      <c r="AA206" s="130">
        <v>90</v>
      </c>
      <c r="AB206" s="130">
        <v>0</v>
      </c>
      <c r="AC206" s="130">
        <v>1</v>
      </c>
      <c r="AD206" s="130">
        <v>0</v>
      </c>
      <c r="AE206" s="130">
        <v>0</v>
      </c>
      <c r="AF206" s="130">
        <v>0</v>
      </c>
      <c r="AG206" s="130">
        <v>0</v>
      </c>
      <c r="AH206" s="130">
        <v>0</v>
      </c>
      <c r="AI206" t="s">
        <v>339</v>
      </c>
    </row>
    <row r="207" spans="1:35">
      <c r="A207" s="130">
        <v>2994</v>
      </c>
      <c r="B207" t="str">
        <f t="shared" si="23"/>
        <v>RED</v>
      </c>
      <c r="C207" s="6">
        <f t="shared" si="24"/>
        <v>36</v>
      </c>
      <c r="D207" s="130">
        <v>2</v>
      </c>
      <c r="E207" s="130">
        <v>0</v>
      </c>
      <c r="F207" s="130">
        <v>0</v>
      </c>
      <c r="G207" s="130">
        <v>0</v>
      </c>
      <c r="H207" s="130">
        <v>0</v>
      </c>
      <c r="I207">
        <f t="shared" si="25"/>
        <v>0</v>
      </c>
      <c r="J207" s="130">
        <v>0</v>
      </c>
      <c r="K207" s="130">
        <v>0</v>
      </c>
      <c r="L207" s="130">
        <v>0</v>
      </c>
      <c r="M207" s="130">
        <v>0</v>
      </c>
      <c r="N207" s="65">
        <f t="shared" si="26"/>
        <v>0</v>
      </c>
      <c r="O207" s="65">
        <f t="shared" si="27"/>
        <v>0</v>
      </c>
      <c r="P207" s="83">
        <v>0</v>
      </c>
      <c r="Q207" s="130">
        <v>0</v>
      </c>
      <c r="R207" s="130">
        <v>0</v>
      </c>
      <c r="S207" s="130">
        <v>0</v>
      </c>
      <c r="T207">
        <f t="shared" si="28"/>
        <v>0</v>
      </c>
      <c r="U207" s="130">
        <v>2</v>
      </c>
      <c r="V207" s="130">
        <v>0</v>
      </c>
      <c r="W207" s="130">
        <v>0</v>
      </c>
      <c r="X207" s="130">
        <v>0</v>
      </c>
      <c r="Y207">
        <f t="shared" si="29"/>
        <v>2</v>
      </c>
      <c r="Z207">
        <f t="shared" si="30"/>
        <v>2</v>
      </c>
      <c r="AA207" s="130">
        <v>0</v>
      </c>
      <c r="AB207" s="130">
        <v>0</v>
      </c>
      <c r="AC207" s="130">
        <v>3</v>
      </c>
      <c r="AD207" s="130">
        <v>0</v>
      </c>
      <c r="AE207" s="130">
        <v>0</v>
      </c>
      <c r="AF207" s="130">
        <v>0</v>
      </c>
      <c r="AG207" s="130">
        <v>3</v>
      </c>
      <c r="AH207" s="130">
        <v>0</v>
      </c>
    </row>
    <row r="208" spans="1:35">
      <c r="A208" s="130">
        <v>4783</v>
      </c>
      <c r="B208" t="str">
        <f t="shared" si="23"/>
        <v>RED</v>
      </c>
      <c r="C208" s="6">
        <f t="shared" si="24"/>
        <v>37</v>
      </c>
      <c r="D208" s="130">
        <v>1</v>
      </c>
      <c r="E208" s="130">
        <v>0</v>
      </c>
      <c r="F208" s="130">
        <v>0</v>
      </c>
      <c r="G208" s="130">
        <v>0</v>
      </c>
      <c r="H208" s="130">
        <v>0</v>
      </c>
      <c r="I208">
        <f t="shared" si="25"/>
        <v>0</v>
      </c>
      <c r="J208" s="130">
        <v>0</v>
      </c>
      <c r="K208" s="130">
        <v>0</v>
      </c>
      <c r="L208" s="130">
        <v>0</v>
      </c>
      <c r="M208" s="130">
        <v>0</v>
      </c>
      <c r="N208" s="65">
        <f t="shared" si="26"/>
        <v>0</v>
      </c>
      <c r="O208" s="65">
        <f t="shared" si="27"/>
        <v>0</v>
      </c>
      <c r="P208" s="83">
        <v>0</v>
      </c>
      <c r="Q208" s="130">
        <v>0</v>
      </c>
      <c r="R208" s="130">
        <v>0</v>
      </c>
      <c r="S208" s="130">
        <v>0</v>
      </c>
      <c r="T208">
        <f t="shared" si="28"/>
        <v>0</v>
      </c>
      <c r="U208" s="130">
        <v>0</v>
      </c>
      <c r="V208" s="130">
        <v>0</v>
      </c>
      <c r="W208" s="130">
        <v>0</v>
      </c>
      <c r="X208" s="130">
        <v>0</v>
      </c>
      <c r="Y208">
        <f t="shared" si="29"/>
        <v>0</v>
      </c>
      <c r="Z208">
        <f t="shared" si="30"/>
        <v>0</v>
      </c>
      <c r="AA208" s="130">
        <v>101</v>
      </c>
      <c r="AB208" s="130">
        <v>0</v>
      </c>
      <c r="AC208" s="130">
        <v>1</v>
      </c>
      <c r="AD208" s="130">
        <v>0</v>
      </c>
      <c r="AE208" s="130">
        <v>0</v>
      </c>
      <c r="AF208" s="130">
        <v>0</v>
      </c>
      <c r="AG208" s="130">
        <v>0</v>
      </c>
      <c r="AH208" s="130">
        <v>0</v>
      </c>
    </row>
    <row r="209" spans="1:34">
      <c r="A209" s="130">
        <v>4519</v>
      </c>
      <c r="B209" t="str">
        <f t="shared" si="23"/>
        <v>RED</v>
      </c>
      <c r="C209" s="6">
        <f t="shared" si="24"/>
        <v>38</v>
      </c>
      <c r="D209" s="130">
        <v>1</v>
      </c>
      <c r="E209" s="130">
        <v>1</v>
      </c>
      <c r="F209" s="130">
        <v>0</v>
      </c>
      <c r="G209" s="130">
        <v>0</v>
      </c>
      <c r="H209" s="130">
        <v>0</v>
      </c>
      <c r="I209">
        <f t="shared" si="25"/>
        <v>1</v>
      </c>
      <c r="J209" s="130">
        <v>0</v>
      </c>
      <c r="K209" s="130">
        <v>0</v>
      </c>
      <c r="L209" s="130">
        <v>0</v>
      </c>
      <c r="M209" s="130">
        <v>0</v>
      </c>
      <c r="N209" s="65">
        <f t="shared" si="26"/>
        <v>0</v>
      </c>
      <c r="O209" s="65">
        <f t="shared" si="27"/>
        <v>1</v>
      </c>
      <c r="P209" s="83">
        <v>0</v>
      </c>
      <c r="Q209" s="130">
        <v>1</v>
      </c>
      <c r="R209" s="130">
        <v>0</v>
      </c>
      <c r="S209" s="130">
        <v>0</v>
      </c>
      <c r="T209">
        <f t="shared" si="28"/>
        <v>1</v>
      </c>
      <c r="U209" s="130">
        <v>0</v>
      </c>
      <c r="V209" s="130">
        <v>0</v>
      </c>
      <c r="W209" s="130">
        <v>0</v>
      </c>
      <c r="X209" s="130">
        <v>0</v>
      </c>
      <c r="Y209">
        <f t="shared" si="29"/>
        <v>0</v>
      </c>
      <c r="Z209">
        <f t="shared" si="30"/>
        <v>1</v>
      </c>
      <c r="AA209" s="130">
        <v>0</v>
      </c>
      <c r="AB209" s="130">
        <v>0</v>
      </c>
      <c r="AC209" s="130">
        <v>1</v>
      </c>
      <c r="AD209" s="130">
        <v>0</v>
      </c>
      <c r="AE209" s="130">
        <v>0</v>
      </c>
      <c r="AF209" s="130">
        <v>0</v>
      </c>
      <c r="AG209" s="130">
        <v>0</v>
      </c>
      <c r="AH209" s="130">
        <v>0</v>
      </c>
    </row>
    <row r="210" spans="1:34">
      <c r="A210" s="130">
        <v>4476</v>
      </c>
      <c r="B210" t="str">
        <f t="shared" si="23"/>
        <v>RED</v>
      </c>
      <c r="C210" s="6">
        <f t="shared" si="24"/>
        <v>39</v>
      </c>
      <c r="D210" s="130">
        <v>1</v>
      </c>
      <c r="E210" s="130">
        <v>0</v>
      </c>
      <c r="F210" s="130">
        <v>0</v>
      </c>
      <c r="G210" s="130">
        <v>0</v>
      </c>
      <c r="H210" s="130">
        <v>0</v>
      </c>
      <c r="I210">
        <f t="shared" si="25"/>
        <v>0</v>
      </c>
      <c r="J210" s="130">
        <v>0</v>
      </c>
      <c r="K210" s="130">
        <v>0</v>
      </c>
      <c r="L210" s="130">
        <v>0</v>
      </c>
      <c r="M210" s="130">
        <v>0</v>
      </c>
      <c r="N210" s="65">
        <f t="shared" si="26"/>
        <v>0</v>
      </c>
      <c r="O210" s="65">
        <f t="shared" si="27"/>
        <v>0</v>
      </c>
      <c r="P210" s="83">
        <v>0</v>
      </c>
      <c r="Q210" s="130">
        <v>2</v>
      </c>
      <c r="R210" s="130">
        <v>0</v>
      </c>
      <c r="S210" s="130">
        <v>0</v>
      </c>
      <c r="T210">
        <f t="shared" si="28"/>
        <v>2</v>
      </c>
      <c r="U210" s="130">
        <v>0</v>
      </c>
      <c r="V210" s="130">
        <v>1</v>
      </c>
      <c r="W210" s="130">
        <v>0</v>
      </c>
      <c r="X210" s="130">
        <v>0</v>
      </c>
      <c r="Y210">
        <f t="shared" si="29"/>
        <v>1</v>
      </c>
      <c r="Z210">
        <f t="shared" si="30"/>
        <v>3</v>
      </c>
      <c r="AA210" s="130">
        <v>0</v>
      </c>
      <c r="AB210" s="130">
        <v>0</v>
      </c>
      <c r="AC210" s="130">
        <v>1</v>
      </c>
      <c r="AD210" s="130">
        <v>0</v>
      </c>
      <c r="AE210" s="130">
        <v>0</v>
      </c>
      <c r="AF210" s="130">
        <v>0</v>
      </c>
      <c r="AG210" s="130">
        <v>0</v>
      </c>
      <c r="AH210" s="130">
        <v>0</v>
      </c>
    </row>
    <row r="211" spans="1:34">
      <c r="A211" s="130">
        <v>5036</v>
      </c>
      <c r="B211" t="s">
        <v>21</v>
      </c>
      <c r="C211" s="6">
        <v>33</v>
      </c>
      <c r="D211" s="130">
        <v>1</v>
      </c>
      <c r="E211" s="130">
        <v>0</v>
      </c>
      <c r="F211" s="130">
        <v>0</v>
      </c>
      <c r="G211" s="130">
        <v>0</v>
      </c>
      <c r="H211" s="130">
        <v>0</v>
      </c>
      <c r="I211">
        <f t="shared" si="25"/>
        <v>0</v>
      </c>
      <c r="J211" s="130">
        <v>1</v>
      </c>
      <c r="K211" s="130">
        <v>0</v>
      </c>
      <c r="L211" s="130">
        <v>0</v>
      </c>
      <c r="M211" s="130">
        <v>0</v>
      </c>
      <c r="N211" s="65">
        <f t="shared" si="26"/>
        <v>1</v>
      </c>
      <c r="O211" s="65">
        <f t="shared" si="27"/>
        <v>1</v>
      </c>
      <c r="P211" s="83">
        <v>0</v>
      </c>
      <c r="Q211" s="130">
        <v>0</v>
      </c>
      <c r="R211" s="130">
        <v>0</v>
      </c>
      <c r="S211" s="130">
        <v>0</v>
      </c>
      <c r="T211">
        <f t="shared" si="28"/>
        <v>0</v>
      </c>
      <c r="U211" s="130">
        <v>4</v>
      </c>
      <c r="V211" s="130">
        <v>0</v>
      </c>
      <c r="W211" s="130">
        <v>0</v>
      </c>
      <c r="X211" s="130">
        <v>0</v>
      </c>
      <c r="Y211">
        <f t="shared" si="29"/>
        <v>4</v>
      </c>
      <c r="Z211">
        <f t="shared" si="30"/>
        <v>4</v>
      </c>
      <c r="AA211" s="130">
        <v>0</v>
      </c>
      <c r="AB211" s="130">
        <v>0</v>
      </c>
      <c r="AC211" s="130">
        <v>1</v>
      </c>
      <c r="AD211" s="130">
        <v>0</v>
      </c>
      <c r="AE211" s="130">
        <v>0</v>
      </c>
      <c r="AF211" s="130">
        <v>0</v>
      </c>
      <c r="AG211" s="130">
        <v>3</v>
      </c>
      <c r="AH211" s="130">
        <v>1</v>
      </c>
    </row>
    <row r="212" spans="1:34">
      <c r="A212" s="130">
        <v>6070</v>
      </c>
      <c r="B212" t="str">
        <f t="shared" ref="B212:B274" si="31">B211</f>
        <v>BLUE</v>
      </c>
      <c r="C212" s="6">
        <f t="shared" si="24"/>
        <v>34</v>
      </c>
      <c r="D212" s="130">
        <v>1</v>
      </c>
      <c r="E212" s="130">
        <v>1</v>
      </c>
      <c r="F212" s="130">
        <v>0</v>
      </c>
      <c r="G212" s="130">
        <v>0</v>
      </c>
      <c r="H212" s="130">
        <v>0</v>
      </c>
      <c r="I212">
        <f t="shared" si="25"/>
        <v>1</v>
      </c>
      <c r="J212" s="130">
        <v>0</v>
      </c>
      <c r="K212" s="130">
        <v>0</v>
      </c>
      <c r="L212" s="130">
        <v>0</v>
      </c>
      <c r="M212" s="130">
        <v>0</v>
      </c>
      <c r="N212" s="65">
        <f t="shared" si="26"/>
        <v>0</v>
      </c>
      <c r="O212" s="65">
        <f t="shared" si="27"/>
        <v>1</v>
      </c>
      <c r="P212" s="83">
        <v>0</v>
      </c>
      <c r="Q212" s="130">
        <v>1</v>
      </c>
      <c r="R212" s="130">
        <v>0</v>
      </c>
      <c r="S212" s="130">
        <v>0</v>
      </c>
      <c r="T212">
        <f t="shared" si="28"/>
        <v>1</v>
      </c>
      <c r="U212" s="130">
        <v>0</v>
      </c>
      <c r="V212" s="130">
        <v>0</v>
      </c>
      <c r="W212" s="130">
        <v>0</v>
      </c>
      <c r="X212" s="130">
        <v>0</v>
      </c>
      <c r="Y212">
        <f t="shared" si="29"/>
        <v>0</v>
      </c>
      <c r="Z212">
        <f t="shared" si="30"/>
        <v>1</v>
      </c>
      <c r="AA212" s="130">
        <v>0</v>
      </c>
      <c r="AB212" s="130">
        <v>0</v>
      </c>
      <c r="AC212" s="130">
        <v>1</v>
      </c>
      <c r="AD212" s="130">
        <v>0</v>
      </c>
      <c r="AE212" s="130">
        <v>0</v>
      </c>
      <c r="AF212" s="130">
        <v>0</v>
      </c>
      <c r="AG212" s="130">
        <v>0</v>
      </c>
      <c r="AH212" s="130">
        <v>4</v>
      </c>
    </row>
    <row r="213" spans="1:34">
      <c r="A213" s="130">
        <v>6135</v>
      </c>
      <c r="B213" t="str">
        <f t="shared" si="31"/>
        <v>BLUE</v>
      </c>
      <c r="C213" s="6">
        <f t="shared" si="24"/>
        <v>35</v>
      </c>
      <c r="D213" s="130">
        <v>2</v>
      </c>
      <c r="E213" s="130">
        <v>0</v>
      </c>
      <c r="F213" s="130">
        <v>0</v>
      </c>
      <c r="G213" s="130">
        <v>0</v>
      </c>
      <c r="H213" s="130">
        <v>0</v>
      </c>
      <c r="I213">
        <f t="shared" si="25"/>
        <v>0</v>
      </c>
      <c r="J213" s="130">
        <v>0</v>
      </c>
      <c r="K213" s="130">
        <v>0</v>
      </c>
      <c r="L213" s="130">
        <v>0</v>
      </c>
      <c r="M213" s="130">
        <v>0</v>
      </c>
      <c r="N213" s="65">
        <f t="shared" si="26"/>
        <v>0</v>
      </c>
      <c r="O213" s="65">
        <f t="shared" si="27"/>
        <v>0</v>
      </c>
      <c r="P213" s="83">
        <v>0</v>
      </c>
      <c r="Q213" s="130">
        <v>0</v>
      </c>
      <c r="R213" s="130">
        <v>0</v>
      </c>
      <c r="S213" s="130">
        <v>0</v>
      </c>
      <c r="T213">
        <f t="shared" si="28"/>
        <v>0</v>
      </c>
      <c r="U213" s="130">
        <v>4</v>
      </c>
      <c r="V213" s="130">
        <v>0</v>
      </c>
      <c r="W213" s="130">
        <v>0</v>
      </c>
      <c r="X213" s="130">
        <v>0</v>
      </c>
      <c r="Y213">
        <f t="shared" si="29"/>
        <v>4</v>
      </c>
      <c r="Z213">
        <f t="shared" si="30"/>
        <v>4</v>
      </c>
      <c r="AA213" s="130">
        <v>0</v>
      </c>
      <c r="AB213" s="130">
        <v>0</v>
      </c>
      <c r="AC213" s="130">
        <v>1</v>
      </c>
      <c r="AD213" s="130">
        <v>0</v>
      </c>
      <c r="AE213" s="130">
        <v>0</v>
      </c>
      <c r="AF213" s="130">
        <v>0</v>
      </c>
      <c r="AG213" s="130">
        <v>3</v>
      </c>
      <c r="AH213" s="130">
        <v>0</v>
      </c>
    </row>
    <row r="214" spans="1:34">
      <c r="A214" s="130">
        <v>7712</v>
      </c>
      <c r="B214" t="str">
        <f t="shared" si="31"/>
        <v>BLUE</v>
      </c>
      <c r="C214" s="6">
        <f t="shared" si="24"/>
        <v>36</v>
      </c>
      <c r="D214" s="130">
        <v>1</v>
      </c>
      <c r="E214" s="130">
        <v>0</v>
      </c>
      <c r="F214" s="130">
        <v>0</v>
      </c>
      <c r="G214" s="130">
        <v>0</v>
      </c>
      <c r="H214" s="130">
        <v>0</v>
      </c>
      <c r="I214">
        <f t="shared" si="25"/>
        <v>0</v>
      </c>
      <c r="J214" s="130">
        <v>0</v>
      </c>
      <c r="K214" s="130">
        <v>0</v>
      </c>
      <c r="L214" s="130">
        <v>0</v>
      </c>
      <c r="M214" s="130">
        <v>0</v>
      </c>
      <c r="N214" s="65">
        <f t="shared" si="26"/>
        <v>0</v>
      </c>
      <c r="O214" s="65">
        <f t="shared" si="27"/>
        <v>0</v>
      </c>
      <c r="P214" s="83">
        <v>0</v>
      </c>
      <c r="Q214" s="130">
        <v>0</v>
      </c>
      <c r="R214" s="130">
        <v>0</v>
      </c>
      <c r="S214" s="130">
        <v>0</v>
      </c>
      <c r="T214">
        <f t="shared" si="28"/>
        <v>0</v>
      </c>
      <c r="U214" s="130">
        <v>1</v>
      </c>
      <c r="V214" s="130">
        <v>0</v>
      </c>
      <c r="W214" s="130">
        <v>0</v>
      </c>
      <c r="X214" s="130">
        <v>0</v>
      </c>
      <c r="Y214">
        <f t="shared" si="29"/>
        <v>1</v>
      </c>
      <c r="Z214">
        <f t="shared" si="30"/>
        <v>1</v>
      </c>
      <c r="AA214" s="130">
        <v>5</v>
      </c>
      <c r="AB214" s="130">
        <v>0</v>
      </c>
      <c r="AC214" s="130">
        <v>1</v>
      </c>
      <c r="AD214" s="130">
        <v>0</v>
      </c>
      <c r="AE214" s="130">
        <v>0</v>
      </c>
      <c r="AF214" s="130">
        <v>0</v>
      </c>
      <c r="AG214" s="130">
        <v>0</v>
      </c>
      <c r="AH214" s="130">
        <v>0</v>
      </c>
    </row>
    <row r="215" spans="1:34">
      <c r="A215" s="130">
        <v>4946</v>
      </c>
      <c r="B215" t="str">
        <f t="shared" si="31"/>
        <v>BLUE</v>
      </c>
      <c r="C215" s="6">
        <f t="shared" si="24"/>
        <v>37</v>
      </c>
      <c r="D215" s="130">
        <v>1</v>
      </c>
      <c r="E215" s="130">
        <v>0</v>
      </c>
      <c r="F215" s="130">
        <v>0</v>
      </c>
      <c r="G215" s="130">
        <v>0</v>
      </c>
      <c r="H215" s="130">
        <v>0</v>
      </c>
      <c r="I215">
        <f t="shared" si="25"/>
        <v>0</v>
      </c>
      <c r="J215" s="130">
        <v>0</v>
      </c>
      <c r="K215" s="130">
        <v>0</v>
      </c>
      <c r="L215" s="130">
        <v>0</v>
      </c>
      <c r="M215" s="130">
        <v>0</v>
      </c>
      <c r="N215" s="65">
        <f t="shared" si="26"/>
        <v>0</v>
      </c>
      <c r="O215" s="65">
        <f t="shared" si="27"/>
        <v>0</v>
      </c>
      <c r="P215" s="83">
        <v>0</v>
      </c>
      <c r="Q215" s="130">
        <v>3</v>
      </c>
      <c r="R215" s="130">
        <v>0</v>
      </c>
      <c r="S215" s="130">
        <v>0</v>
      </c>
      <c r="T215">
        <f t="shared" si="28"/>
        <v>3</v>
      </c>
      <c r="U215" s="130">
        <v>0</v>
      </c>
      <c r="V215" s="130">
        <v>2</v>
      </c>
      <c r="W215" s="130">
        <v>0</v>
      </c>
      <c r="X215" s="130">
        <v>0</v>
      </c>
      <c r="Y215">
        <f t="shared" si="29"/>
        <v>2</v>
      </c>
      <c r="Z215">
        <f t="shared" si="30"/>
        <v>5</v>
      </c>
      <c r="AA215" s="130">
        <v>5</v>
      </c>
      <c r="AB215" s="130">
        <v>0</v>
      </c>
      <c r="AC215" s="130">
        <v>1</v>
      </c>
      <c r="AD215" s="130">
        <v>0</v>
      </c>
      <c r="AE215" s="130">
        <v>0</v>
      </c>
      <c r="AF215" s="130">
        <v>0</v>
      </c>
      <c r="AG215" s="130">
        <v>3</v>
      </c>
      <c r="AH215" s="130">
        <v>0</v>
      </c>
    </row>
    <row r="216" spans="1:34">
      <c r="A216" s="130">
        <v>5885</v>
      </c>
      <c r="B216" t="str">
        <f t="shared" si="31"/>
        <v>BLUE</v>
      </c>
      <c r="C216" s="6">
        <f t="shared" si="24"/>
        <v>38</v>
      </c>
      <c r="D216" s="130">
        <v>1</v>
      </c>
      <c r="E216" s="130">
        <v>0</v>
      </c>
      <c r="F216" s="130">
        <v>0</v>
      </c>
      <c r="G216" s="130">
        <v>0</v>
      </c>
      <c r="H216" s="130">
        <v>0</v>
      </c>
      <c r="I216">
        <f t="shared" si="25"/>
        <v>0</v>
      </c>
      <c r="J216" s="130">
        <v>0</v>
      </c>
      <c r="K216" s="130">
        <v>0</v>
      </c>
      <c r="L216" s="130">
        <v>0</v>
      </c>
      <c r="M216" s="130">
        <v>0</v>
      </c>
      <c r="N216" s="65">
        <f t="shared" si="26"/>
        <v>0</v>
      </c>
      <c r="O216" s="65">
        <f t="shared" si="27"/>
        <v>0</v>
      </c>
      <c r="P216" s="83">
        <v>4</v>
      </c>
      <c r="Q216" s="130">
        <v>1</v>
      </c>
      <c r="R216" s="130">
        <v>0</v>
      </c>
      <c r="S216" s="130">
        <v>0</v>
      </c>
      <c r="T216">
        <f t="shared" si="28"/>
        <v>5</v>
      </c>
      <c r="U216" s="130">
        <v>0</v>
      </c>
      <c r="V216" s="130">
        <v>0</v>
      </c>
      <c r="W216" s="130">
        <v>0</v>
      </c>
      <c r="X216" s="130">
        <v>0</v>
      </c>
      <c r="Y216">
        <f t="shared" si="29"/>
        <v>0</v>
      </c>
      <c r="Z216">
        <f t="shared" si="30"/>
        <v>5</v>
      </c>
      <c r="AA216" s="130">
        <v>0</v>
      </c>
      <c r="AB216" s="130">
        <v>0</v>
      </c>
      <c r="AC216" s="130">
        <v>3</v>
      </c>
      <c r="AD216" s="130">
        <v>0</v>
      </c>
      <c r="AE216" s="130">
        <v>0</v>
      </c>
      <c r="AF216" s="130">
        <v>0</v>
      </c>
      <c r="AG216" s="130">
        <v>0</v>
      </c>
      <c r="AH216" s="130">
        <v>0</v>
      </c>
    </row>
    <row r="217" spans="1:34">
      <c r="A217" s="130">
        <v>2386</v>
      </c>
      <c r="B217" t="str">
        <f t="shared" si="31"/>
        <v>BLUE</v>
      </c>
      <c r="C217" s="6">
        <f t="shared" si="24"/>
        <v>39</v>
      </c>
      <c r="D217" s="130">
        <v>1</v>
      </c>
      <c r="E217" s="130">
        <v>0</v>
      </c>
      <c r="F217" s="130">
        <v>0</v>
      </c>
      <c r="G217" s="130">
        <v>0</v>
      </c>
      <c r="H217" s="130">
        <v>0</v>
      </c>
      <c r="I217">
        <f t="shared" si="25"/>
        <v>0</v>
      </c>
      <c r="J217" s="130">
        <v>1</v>
      </c>
      <c r="K217" s="130">
        <v>0</v>
      </c>
      <c r="L217" s="130">
        <v>0</v>
      </c>
      <c r="M217" s="130">
        <v>0</v>
      </c>
      <c r="N217" s="65">
        <f t="shared" si="26"/>
        <v>1</v>
      </c>
      <c r="O217" s="65">
        <f t="shared" si="27"/>
        <v>1</v>
      </c>
      <c r="P217" s="83">
        <v>0</v>
      </c>
      <c r="Q217" s="130">
        <v>0</v>
      </c>
      <c r="R217" s="130">
        <v>0</v>
      </c>
      <c r="S217" s="130">
        <v>0</v>
      </c>
      <c r="T217">
        <f t="shared" si="28"/>
        <v>0</v>
      </c>
      <c r="U217" s="130">
        <v>2</v>
      </c>
      <c r="V217" s="130">
        <v>0</v>
      </c>
      <c r="W217" s="130">
        <v>0</v>
      </c>
      <c r="X217" s="130">
        <v>0</v>
      </c>
      <c r="Y217">
        <f t="shared" si="29"/>
        <v>2</v>
      </c>
      <c r="Z217">
        <f t="shared" si="30"/>
        <v>2</v>
      </c>
      <c r="AA217" s="130">
        <v>0</v>
      </c>
      <c r="AB217" s="130">
        <v>0</v>
      </c>
      <c r="AC217" s="130">
        <v>3</v>
      </c>
      <c r="AD217" s="130">
        <v>0</v>
      </c>
      <c r="AE217" s="130">
        <v>0</v>
      </c>
      <c r="AF217" s="130">
        <v>0</v>
      </c>
      <c r="AG217" s="130">
        <v>0</v>
      </c>
      <c r="AH217" s="130">
        <v>0</v>
      </c>
    </row>
    <row r="218" spans="1:34">
      <c r="A218" s="130">
        <v>6859</v>
      </c>
      <c r="B218" t="str">
        <f t="shared" si="31"/>
        <v>BLUE</v>
      </c>
      <c r="C218" s="6">
        <f t="shared" si="24"/>
        <v>40</v>
      </c>
      <c r="D218" s="130">
        <v>1</v>
      </c>
      <c r="E218" s="130">
        <v>0</v>
      </c>
      <c r="F218" s="130">
        <v>0</v>
      </c>
      <c r="G218" s="130">
        <v>0</v>
      </c>
      <c r="H218" s="130">
        <v>0</v>
      </c>
      <c r="I218">
        <f t="shared" si="25"/>
        <v>0</v>
      </c>
      <c r="J218" s="130">
        <v>0</v>
      </c>
      <c r="K218" s="130">
        <v>0</v>
      </c>
      <c r="L218" s="130">
        <v>0</v>
      </c>
      <c r="M218" s="130">
        <v>0</v>
      </c>
      <c r="N218" s="65">
        <f t="shared" si="26"/>
        <v>0</v>
      </c>
      <c r="O218" s="65">
        <f t="shared" si="27"/>
        <v>0</v>
      </c>
      <c r="P218" s="83">
        <v>0</v>
      </c>
      <c r="Q218" s="130">
        <v>0</v>
      </c>
      <c r="R218" s="130">
        <v>0</v>
      </c>
      <c r="S218" s="130">
        <v>0</v>
      </c>
      <c r="T218">
        <f t="shared" si="28"/>
        <v>0</v>
      </c>
      <c r="U218" s="130">
        <v>1</v>
      </c>
      <c r="V218" s="130">
        <v>0</v>
      </c>
      <c r="W218" s="130">
        <v>0</v>
      </c>
      <c r="X218" s="130">
        <v>0</v>
      </c>
      <c r="Y218">
        <f t="shared" si="29"/>
        <v>1</v>
      </c>
      <c r="Z218">
        <f t="shared" si="30"/>
        <v>1</v>
      </c>
      <c r="AA218" s="130">
        <v>0</v>
      </c>
      <c r="AB218" s="130">
        <v>0</v>
      </c>
      <c r="AC218" s="130">
        <v>1</v>
      </c>
      <c r="AD218" s="130">
        <v>0</v>
      </c>
      <c r="AE218" s="130">
        <v>0</v>
      </c>
      <c r="AF218" s="130">
        <v>0</v>
      </c>
      <c r="AG218" s="130">
        <v>0</v>
      </c>
      <c r="AH218" s="130">
        <v>0</v>
      </c>
    </row>
    <row r="219" spans="1:34">
      <c r="A219" s="130">
        <v>4015</v>
      </c>
      <c r="B219" t="str">
        <f t="shared" si="31"/>
        <v>BLUE</v>
      </c>
      <c r="C219" s="6">
        <v>33</v>
      </c>
      <c r="D219" s="130">
        <v>2</v>
      </c>
      <c r="E219" s="130">
        <v>0</v>
      </c>
      <c r="F219" s="130">
        <v>0</v>
      </c>
      <c r="G219" s="130">
        <v>0</v>
      </c>
      <c r="H219" s="130">
        <v>0</v>
      </c>
      <c r="I219">
        <f t="shared" si="25"/>
        <v>0</v>
      </c>
      <c r="J219" s="130">
        <v>0</v>
      </c>
      <c r="K219" s="130">
        <v>0</v>
      </c>
      <c r="L219" s="130">
        <v>0</v>
      </c>
      <c r="M219" s="130">
        <v>0</v>
      </c>
      <c r="N219" s="65">
        <f t="shared" si="26"/>
        <v>0</v>
      </c>
      <c r="O219" s="65">
        <f t="shared" si="27"/>
        <v>0</v>
      </c>
      <c r="P219" s="83">
        <v>0</v>
      </c>
      <c r="Q219" s="130">
        <v>0</v>
      </c>
      <c r="R219" s="130">
        <v>0</v>
      </c>
      <c r="S219" s="130">
        <v>0</v>
      </c>
      <c r="T219">
        <f t="shared" si="28"/>
        <v>0</v>
      </c>
      <c r="U219" s="130">
        <v>0</v>
      </c>
      <c r="V219" s="130">
        <v>0</v>
      </c>
      <c r="W219" s="130">
        <v>0</v>
      </c>
      <c r="X219" s="130">
        <v>0</v>
      </c>
      <c r="Y219">
        <f t="shared" si="29"/>
        <v>0</v>
      </c>
      <c r="Z219">
        <f t="shared" si="30"/>
        <v>0</v>
      </c>
      <c r="AA219" s="130">
        <v>30</v>
      </c>
      <c r="AB219" s="130">
        <v>0</v>
      </c>
      <c r="AC219" s="130">
        <v>1</v>
      </c>
      <c r="AD219" s="130">
        <v>0</v>
      </c>
      <c r="AE219" s="130">
        <v>0</v>
      </c>
      <c r="AF219" s="130">
        <v>0</v>
      </c>
      <c r="AG219" s="130">
        <v>0</v>
      </c>
      <c r="AH219" s="130">
        <v>0</v>
      </c>
    </row>
    <row r="220" spans="1:34">
      <c r="A220" s="130">
        <v>6866</v>
      </c>
      <c r="B220" t="str">
        <f t="shared" si="31"/>
        <v>BLUE</v>
      </c>
      <c r="C220" s="6">
        <f t="shared" si="24"/>
        <v>34</v>
      </c>
      <c r="D220" s="130">
        <v>2</v>
      </c>
      <c r="E220" s="130">
        <v>0</v>
      </c>
      <c r="F220" s="130">
        <v>0</v>
      </c>
      <c r="G220" s="130">
        <v>0</v>
      </c>
      <c r="H220" s="130">
        <v>0</v>
      </c>
      <c r="I220">
        <f t="shared" si="25"/>
        <v>0</v>
      </c>
      <c r="J220" s="130">
        <v>0</v>
      </c>
      <c r="K220" s="130">
        <v>0</v>
      </c>
      <c r="L220" s="130">
        <v>0</v>
      </c>
      <c r="M220" s="130">
        <v>0</v>
      </c>
      <c r="N220" s="65">
        <f t="shared" si="26"/>
        <v>0</v>
      </c>
      <c r="O220" s="65">
        <f t="shared" si="27"/>
        <v>0</v>
      </c>
      <c r="P220" s="83">
        <v>0</v>
      </c>
      <c r="Q220" s="130">
        <v>0</v>
      </c>
      <c r="R220" s="130">
        <v>0</v>
      </c>
      <c r="S220" s="130">
        <v>0</v>
      </c>
      <c r="T220">
        <f t="shared" si="28"/>
        <v>0</v>
      </c>
      <c r="U220" s="130">
        <v>3</v>
      </c>
      <c r="V220" s="130">
        <v>0</v>
      </c>
      <c r="W220" s="130">
        <v>0</v>
      </c>
      <c r="X220" s="130">
        <v>0</v>
      </c>
      <c r="Y220">
        <f t="shared" si="29"/>
        <v>3</v>
      </c>
      <c r="Z220">
        <f t="shared" si="30"/>
        <v>3</v>
      </c>
      <c r="AA220" s="130">
        <v>0</v>
      </c>
      <c r="AB220" s="130">
        <v>0</v>
      </c>
      <c r="AC220" s="130">
        <v>1</v>
      </c>
      <c r="AD220" s="130">
        <v>0</v>
      </c>
      <c r="AE220" s="130">
        <v>0</v>
      </c>
      <c r="AF220" s="130">
        <v>0</v>
      </c>
      <c r="AG220" s="130">
        <v>0</v>
      </c>
      <c r="AH220" s="130">
        <v>0</v>
      </c>
    </row>
    <row r="221" spans="1:34">
      <c r="A221" s="130">
        <v>3571</v>
      </c>
      <c r="B221" t="str">
        <f t="shared" si="31"/>
        <v>BLUE</v>
      </c>
      <c r="C221" s="6">
        <f t="shared" si="24"/>
        <v>35</v>
      </c>
      <c r="D221" s="130">
        <v>2</v>
      </c>
      <c r="E221" s="130">
        <v>0</v>
      </c>
      <c r="F221" s="130">
        <v>0</v>
      </c>
      <c r="G221" s="130">
        <v>0</v>
      </c>
      <c r="H221" s="130">
        <v>0</v>
      </c>
      <c r="I221">
        <f t="shared" si="25"/>
        <v>0</v>
      </c>
      <c r="J221" s="130">
        <v>0</v>
      </c>
      <c r="K221" s="130">
        <v>0</v>
      </c>
      <c r="L221" s="130">
        <v>0</v>
      </c>
      <c r="M221" s="130">
        <v>0</v>
      </c>
      <c r="N221" s="65">
        <f t="shared" si="26"/>
        <v>0</v>
      </c>
      <c r="O221" s="65">
        <f t="shared" si="27"/>
        <v>0</v>
      </c>
      <c r="P221" s="83">
        <v>0</v>
      </c>
      <c r="Q221" s="130">
        <v>0</v>
      </c>
      <c r="R221" s="130">
        <v>0</v>
      </c>
      <c r="S221" s="130">
        <v>0</v>
      </c>
      <c r="T221">
        <f t="shared" si="28"/>
        <v>0</v>
      </c>
      <c r="U221" s="130">
        <v>0</v>
      </c>
      <c r="V221" s="130">
        <v>0</v>
      </c>
      <c r="W221" s="130">
        <v>0</v>
      </c>
      <c r="X221" s="130">
        <v>0</v>
      </c>
      <c r="Y221">
        <f t="shared" si="29"/>
        <v>0</v>
      </c>
      <c r="Z221">
        <f t="shared" si="30"/>
        <v>0</v>
      </c>
      <c r="AA221" s="130">
        <v>60</v>
      </c>
      <c r="AB221" s="130">
        <v>0</v>
      </c>
      <c r="AC221" s="130">
        <v>1</v>
      </c>
      <c r="AD221" s="130">
        <v>0</v>
      </c>
      <c r="AE221" s="130">
        <v>0</v>
      </c>
      <c r="AF221" s="130">
        <v>0</v>
      </c>
      <c r="AG221" s="130">
        <v>0</v>
      </c>
      <c r="AH221" s="130">
        <v>0</v>
      </c>
    </row>
    <row r="222" spans="1:34">
      <c r="A222" s="130">
        <v>2852</v>
      </c>
      <c r="B222" t="str">
        <f t="shared" si="31"/>
        <v>BLUE</v>
      </c>
      <c r="C222" s="6">
        <f t="shared" si="24"/>
        <v>36</v>
      </c>
      <c r="D222" s="130">
        <v>2</v>
      </c>
      <c r="E222" s="130">
        <v>0</v>
      </c>
      <c r="F222" s="130">
        <v>0</v>
      </c>
      <c r="G222" s="130">
        <v>0</v>
      </c>
      <c r="H222" s="130">
        <v>0</v>
      </c>
      <c r="I222">
        <f t="shared" si="25"/>
        <v>0</v>
      </c>
      <c r="J222" s="130">
        <v>0</v>
      </c>
      <c r="K222" s="130">
        <v>0</v>
      </c>
      <c r="L222" s="130">
        <v>0</v>
      </c>
      <c r="M222" s="130">
        <v>0</v>
      </c>
      <c r="N222" s="65">
        <f t="shared" si="26"/>
        <v>0</v>
      </c>
      <c r="O222" s="65">
        <f t="shared" si="27"/>
        <v>0</v>
      </c>
      <c r="P222" s="83">
        <v>1</v>
      </c>
      <c r="Q222" s="130">
        <v>0</v>
      </c>
      <c r="R222" s="130">
        <v>0</v>
      </c>
      <c r="S222" s="130">
        <v>0</v>
      </c>
      <c r="T222">
        <f t="shared" si="28"/>
        <v>1</v>
      </c>
      <c r="U222" s="130">
        <v>0</v>
      </c>
      <c r="V222" s="130">
        <v>0</v>
      </c>
      <c r="W222" s="130">
        <v>0</v>
      </c>
      <c r="X222" s="130">
        <v>0</v>
      </c>
      <c r="Y222">
        <f t="shared" si="29"/>
        <v>0</v>
      </c>
      <c r="Z222">
        <f t="shared" si="30"/>
        <v>1</v>
      </c>
      <c r="AA222" s="130">
        <v>0</v>
      </c>
      <c r="AB222" s="130">
        <v>0</v>
      </c>
      <c r="AC222" s="130">
        <v>0</v>
      </c>
      <c r="AD222" s="130">
        <v>0</v>
      </c>
      <c r="AE222" s="130">
        <v>0</v>
      </c>
      <c r="AF222" s="130">
        <v>0</v>
      </c>
      <c r="AG222" s="130">
        <v>0</v>
      </c>
      <c r="AH222" s="130">
        <v>0</v>
      </c>
    </row>
    <row r="223" spans="1:34">
      <c r="A223" s="130">
        <v>4704</v>
      </c>
      <c r="B223" t="str">
        <f t="shared" si="31"/>
        <v>BLUE</v>
      </c>
      <c r="C223" s="6">
        <f t="shared" si="24"/>
        <v>37</v>
      </c>
      <c r="D223" s="130">
        <v>1</v>
      </c>
      <c r="E223" s="130">
        <v>0</v>
      </c>
      <c r="F223" s="130">
        <v>0</v>
      </c>
      <c r="G223" s="130">
        <v>0</v>
      </c>
      <c r="H223" s="130">
        <v>0</v>
      </c>
      <c r="I223">
        <f t="shared" si="25"/>
        <v>0</v>
      </c>
      <c r="J223" s="130">
        <v>0</v>
      </c>
      <c r="K223" s="130">
        <v>0</v>
      </c>
      <c r="L223" s="130">
        <v>0</v>
      </c>
      <c r="M223" s="130">
        <v>0</v>
      </c>
      <c r="N223" s="65">
        <f t="shared" si="26"/>
        <v>0</v>
      </c>
      <c r="O223" s="65">
        <f t="shared" si="27"/>
        <v>0</v>
      </c>
      <c r="P223" s="83">
        <v>0</v>
      </c>
      <c r="Q223" s="130">
        <v>0</v>
      </c>
      <c r="R223" s="130">
        <v>0</v>
      </c>
      <c r="S223" s="130">
        <v>0</v>
      </c>
      <c r="T223">
        <f t="shared" si="28"/>
        <v>0</v>
      </c>
      <c r="U223" s="130">
        <v>1</v>
      </c>
      <c r="V223" s="130">
        <v>0</v>
      </c>
      <c r="W223" s="130">
        <v>0</v>
      </c>
      <c r="X223" s="130">
        <v>0</v>
      </c>
      <c r="Y223">
        <f t="shared" si="29"/>
        <v>1</v>
      </c>
      <c r="Z223">
        <f t="shared" si="30"/>
        <v>1</v>
      </c>
      <c r="AA223" s="130">
        <v>0</v>
      </c>
      <c r="AB223" s="130">
        <v>0</v>
      </c>
      <c r="AC223" s="130">
        <v>1</v>
      </c>
      <c r="AD223" s="130">
        <v>0</v>
      </c>
      <c r="AE223" s="130">
        <v>0</v>
      </c>
      <c r="AF223" s="130">
        <v>0</v>
      </c>
      <c r="AG223" s="130">
        <v>0</v>
      </c>
      <c r="AH223" s="130">
        <v>1</v>
      </c>
    </row>
    <row r="224" spans="1:34">
      <c r="A224" s="130">
        <v>4152</v>
      </c>
      <c r="B224" t="str">
        <f t="shared" si="31"/>
        <v>BLUE</v>
      </c>
      <c r="C224" s="6">
        <f t="shared" si="24"/>
        <v>38</v>
      </c>
      <c r="D224" s="130">
        <v>1</v>
      </c>
      <c r="E224" s="130">
        <v>1</v>
      </c>
      <c r="F224" s="130">
        <v>0</v>
      </c>
      <c r="G224" s="130">
        <v>0</v>
      </c>
      <c r="H224" s="130">
        <v>0</v>
      </c>
      <c r="I224">
        <f t="shared" si="25"/>
        <v>1</v>
      </c>
      <c r="J224" s="130">
        <v>0</v>
      </c>
      <c r="K224" s="130">
        <v>0</v>
      </c>
      <c r="L224" s="130">
        <v>0</v>
      </c>
      <c r="M224" s="130">
        <v>0</v>
      </c>
      <c r="N224" s="65">
        <f t="shared" si="26"/>
        <v>0</v>
      </c>
      <c r="O224" s="65">
        <f t="shared" si="27"/>
        <v>1</v>
      </c>
      <c r="P224" s="83">
        <v>0</v>
      </c>
      <c r="Q224" s="130">
        <v>2</v>
      </c>
      <c r="R224" s="130">
        <v>1</v>
      </c>
      <c r="S224" s="130">
        <v>0</v>
      </c>
      <c r="T224">
        <f t="shared" si="28"/>
        <v>3</v>
      </c>
      <c r="U224" s="130">
        <v>0</v>
      </c>
      <c r="V224" s="130">
        <v>2</v>
      </c>
      <c r="W224" s="130">
        <v>0</v>
      </c>
      <c r="X224" s="130">
        <v>0</v>
      </c>
      <c r="Y224">
        <f t="shared" si="29"/>
        <v>2</v>
      </c>
      <c r="Z224">
        <f t="shared" si="30"/>
        <v>5</v>
      </c>
      <c r="AA224" s="130">
        <v>0</v>
      </c>
      <c r="AB224" s="130">
        <v>0</v>
      </c>
      <c r="AC224" s="130">
        <v>1</v>
      </c>
      <c r="AD224" s="130">
        <v>0</v>
      </c>
      <c r="AE224" s="130">
        <v>0</v>
      </c>
      <c r="AF224" s="130">
        <v>0</v>
      </c>
      <c r="AG224" s="130">
        <v>0</v>
      </c>
      <c r="AH224" s="130">
        <v>0</v>
      </c>
    </row>
    <row r="225" spans="1:35">
      <c r="A225" s="130">
        <v>5426</v>
      </c>
      <c r="B225" t="str">
        <f t="shared" si="31"/>
        <v>BLUE</v>
      </c>
      <c r="C225" s="6">
        <f t="shared" si="24"/>
        <v>39</v>
      </c>
      <c r="D225" s="130">
        <v>2</v>
      </c>
      <c r="E225" s="130">
        <v>0</v>
      </c>
      <c r="F225" s="130">
        <v>0</v>
      </c>
      <c r="G225" s="130">
        <v>0</v>
      </c>
      <c r="H225" s="130">
        <v>0</v>
      </c>
      <c r="I225">
        <f t="shared" si="25"/>
        <v>0</v>
      </c>
      <c r="J225" s="130">
        <v>0</v>
      </c>
      <c r="K225" s="130">
        <v>0</v>
      </c>
      <c r="L225" s="130">
        <v>0</v>
      </c>
      <c r="M225" s="130">
        <v>0</v>
      </c>
      <c r="N225" s="65">
        <f t="shared" si="26"/>
        <v>0</v>
      </c>
      <c r="O225" s="65">
        <f t="shared" si="27"/>
        <v>0</v>
      </c>
      <c r="P225" s="83">
        <v>0</v>
      </c>
      <c r="Q225" s="130">
        <v>2</v>
      </c>
      <c r="R225" s="130">
        <v>0</v>
      </c>
      <c r="S225" s="130">
        <v>0</v>
      </c>
      <c r="T225">
        <f t="shared" si="28"/>
        <v>2</v>
      </c>
      <c r="U225" s="130">
        <v>0</v>
      </c>
      <c r="V225" s="130">
        <v>0</v>
      </c>
      <c r="W225" s="130">
        <v>0</v>
      </c>
      <c r="X225" s="130">
        <v>0</v>
      </c>
      <c r="Y225">
        <f t="shared" si="29"/>
        <v>0</v>
      </c>
      <c r="Z225">
        <f t="shared" si="30"/>
        <v>2</v>
      </c>
      <c r="AA225" s="130">
        <v>0</v>
      </c>
      <c r="AB225" s="130">
        <v>0</v>
      </c>
      <c r="AC225" s="130">
        <v>0</v>
      </c>
      <c r="AD225" s="130">
        <v>0</v>
      </c>
      <c r="AE225" s="130">
        <v>0</v>
      </c>
      <c r="AF225" s="130">
        <v>0</v>
      </c>
      <c r="AG225" s="130">
        <v>0</v>
      </c>
      <c r="AH225" s="130">
        <v>2</v>
      </c>
      <c r="AI225" t="s">
        <v>340</v>
      </c>
    </row>
    <row r="226" spans="1:35">
      <c r="A226" s="130">
        <v>6867</v>
      </c>
      <c r="B226" t="str">
        <f t="shared" si="31"/>
        <v>BLUE</v>
      </c>
      <c r="C226" s="6">
        <f t="shared" si="24"/>
        <v>40</v>
      </c>
      <c r="D226" s="130">
        <v>2</v>
      </c>
      <c r="E226" s="130">
        <v>0</v>
      </c>
      <c r="F226" s="130">
        <v>0</v>
      </c>
      <c r="G226" s="130">
        <v>0</v>
      </c>
      <c r="H226" s="130">
        <v>0</v>
      </c>
      <c r="I226">
        <f t="shared" si="25"/>
        <v>0</v>
      </c>
      <c r="J226" s="130">
        <v>0</v>
      </c>
      <c r="K226" s="130">
        <v>0</v>
      </c>
      <c r="L226" s="130">
        <v>0</v>
      </c>
      <c r="M226" s="130">
        <v>0</v>
      </c>
      <c r="N226" s="65">
        <f t="shared" si="26"/>
        <v>0</v>
      </c>
      <c r="O226" s="65">
        <f t="shared" si="27"/>
        <v>0</v>
      </c>
      <c r="P226" s="83">
        <v>0</v>
      </c>
      <c r="Q226" s="130">
        <v>0</v>
      </c>
      <c r="R226" s="130">
        <v>0</v>
      </c>
      <c r="S226" s="130">
        <v>0</v>
      </c>
      <c r="T226">
        <f t="shared" si="28"/>
        <v>0</v>
      </c>
      <c r="U226" s="130">
        <v>0</v>
      </c>
      <c r="V226" s="130">
        <v>0</v>
      </c>
      <c r="W226" s="130">
        <v>0</v>
      </c>
      <c r="X226" s="130">
        <v>0</v>
      </c>
      <c r="Y226">
        <f t="shared" si="29"/>
        <v>0</v>
      </c>
      <c r="Z226">
        <f t="shared" si="30"/>
        <v>0</v>
      </c>
      <c r="AA226" s="130">
        <v>0</v>
      </c>
      <c r="AB226" s="130">
        <v>0</v>
      </c>
      <c r="AC226" s="130">
        <v>2</v>
      </c>
      <c r="AD226" s="130">
        <v>0</v>
      </c>
      <c r="AE226" s="130">
        <v>0</v>
      </c>
      <c r="AF226" s="130">
        <v>0</v>
      </c>
      <c r="AG226" s="130">
        <v>0</v>
      </c>
      <c r="AH226" s="130">
        <v>3</v>
      </c>
    </row>
    <row r="227" spans="1:35">
      <c r="A227" s="130">
        <v>5036</v>
      </c>
      <c r="B227" t="s">
        <v>20</v>
      </c>
      <c r="C227" s="6">
        <v>40</v>
      </c>
      <c r="D227" s="130">
        <v>1</v>
      </c>
      <c r="E227" s="130">
        <v>0</v>
      </c>
      <c r="F227" s="130">
        <v>0</v>
      </c>
      <c r="G227" s="130">
        <v>0</v>
      </c>
      <c r="H227" s="130">
        <v>0</v>
      </c>
      <c r="I227">
        <f t="shared" si="25"/>
        <v>0</v>
      </c>
      <c r="J227" s="130">
        <v>0</v>
      </c>
      <c r="K227" s="130">
        <v>0</v>
      </c>
      <c r="L227" s="130">
        <v>0</v>
      </c>
      <c r="M227" s="130">
        <v>0</v>
      </c>
      <c r="N227" s="65">
        <f t="shared" si="26"/>
        <v>0</v>
      </c>
      <c r="O227" s="65">
        <f t="shared" si="27"/>
        <v>0</v>
      </c>
      <c r="P227" s="83">
        <v>2</v>
      </c>
      <c r="Q227" s="130">
        <v>0</v>
      </c>
      <c r="R227" s="130">
        <v>0</v>
      </c>
      <c r="S227" s="130">
        <v>0</v>
      </c>
      <c r="T227">
        <f t="shared" si="28"/>
        <v>2</v>
      </c>
      <c r="U227" s="130">
        <v>1</v>
      </c>
      <c r="V227" s="130">
        <v>0</v>
      </c>
      <c r="W227" s="130">
        <v>0</v>
      </c>
      <c r="X227" s="130">
        <v>0</v>
      </c>
      <c r="Y227">
        <f t="shared" si="29"/>
        <v>1</v>
      </c>
      <c r="Z227">
        <f t="shared" si="30"/>
        <v>3</v>
      </c>
      <c r="AA227" s="130">
        <v>0</v>
      </c>
      <c r="AB227" s="130">
        <v>0</v>
      </c>
      <c r="AC227" s="130">
        <v>1</v>
      </c>
      <c r="AD227" s="130">
        <v>0</v>
      </c>
      <c r="AE227" s="130">
        <v>0</v>
      </c>
      <c r="AF227" s="130">
        <v>0</v>
      </c>
      <c r="AG227" s="130">
        <v>0</v>
      </c>
      <c r="AH227" s="130">
        <v>0</v>
      </c>
    </row>
    <row r="228" spans="1:35">
      <c r="A228" s="130">
        <v>4704</v>
      </c>
      <c r="B228" t="str">
        <f t="shared" si="31"/>
        <v>RED</v>
      </c>
      <c r="C228" s="6">
        <f t="shared" si="24"/>
        <v>41</v>
      </c>
      <c r="D228" s="130">
        <v>0</v>
      </c>
      <c r="E228" s="130">
        <v>0</v>
      </c>
      <c r="F228" s="130">
        <v>0</v>
      </c>
      <c r="G228" s="130">
        <v>0</v>
      </c>
      <c r="H228" s="130">
        <v>0</v>
      </c>
      <c r="I228">
        <f t="shared" si="25"/>
        <v>0</v>
      </c>
      <c r="J228" s="130">
        <v>0</v>
      </c>
      <c r="K228" s="130">
        <v>0</v>
      </c>
      <c r="L228" s="130">
        <v>0</v>
      </c>
      <c r="M228" s="130">
        <v>0</v>
      </c>
      <c r="N228" s="65">
        <f t="shared" si="26"/>
        <v>0</v>
      </c>
      <c r="O228" s="65">
        <f t="shared" si="27"/>
        <v>0</v>
      </c>
      <c r="P228" s="83">
        <v>0</v>
      </c>
      <c r="Q228" s="130">
        <v>0</v>
      </c>
      <c r="R228" s="130">
        <v>0</v>
      </c>
      <c r="S228" s="130">
        <v>0</v>
      </c>
      <c r="T228">
        <f t="shared" si="28"/>
        <v>0</v>
      </c>
      <c r="U228" s="130">
        <v>2</v>
      </c>
      <c r="V228" s="130">
        <v>0</v>
      </c>
      <c r="W228" s="130">
        <v>0</v>
      </c>
      <c r="X228" s="130">
        <v>0</v>
      </c>
      <c r="Y228">
        <f t="shared" si="29"/>
        <v>2</v>
      </c>
      <c r="Z228">
        <f t="shared" si="30"/>
        <v>2</v>
      </c>
      <c r="AA228" s="130">
        <v>0</v>
      </c>
      <c r="AB228" s="130">
        <v>0</v>
      </c>
      <c r="AC228" s="130">
        <v>1</v>
      </c>
      <c r="AD228" s="130">
        <v>0</v>
      </c>
      <c r="AE228" s="130">
        <v>0</v>
      </c>
      <c r="AF228" s="130">
        <v>0</v>
      </c>
      <c r="AG228" s="130">
        <v>0</v>
      </c>
      <c r="AH228" s="130">
        <v>1</v>
      </c>
    </row>
    <row r="229" spans="1:35">
      <c r="A229" s="130">
        <v>6864</v>
      </c>
      <c r="B229" t="str">
        <f t="shared" si="31"/>
        <v>RED</v>
      </c>
      <c r="C229" s="6">
        <f t="shared" si="24"/>
        <v>42</v>
      </c>
      <c r="D229" s="130">
        <v>1</v>
      </c>
      <c r="E229" s="130">
        <v>1</v>
      </c>
      <c r="F229" s="130">
        <v>0</v>
      </c>
      <c r="G229" s="130">
        <v>0</v>
      </c>
      <c r="H229" s="130">
        <v>0</v>
      </c>
      <c r="I229">
        <f t="shared" si="25"/>
        <v>1</v>
      </c>
      <c r="J229" s="130">
        <v>0</v>
      </c>
      <c r="K229" s="130">
        <v>0</v>
      </c>
      <c r="L229" s="130">
        <v>0</v>
      </c>
      <c r="M229" s="130">
        <v>0</v>
      </c>
      <c r="N229" s="65">
        <f t="shared" si="26"/>
        <v>0</v>
      </c>
      <c r="O229" s="65">
        <f t="shared" si="27"/>
        <v>1</v>
      </c>
      <c r="P229" s="83">
        <v>0</v>
      </c>
      <c r="Q229" s="130">
        <v>0</v>
      </c>
      <c r="R229" s="130">
        <v>0</v>
      </c>
      <c r="S229" s="130">
        <v>0</v>
      </c>
      <c r="T229">
        <f t="shared" si="28"/>
        <v>0</v>
      </c>
      <c r="U229" s="130">
        <v>1</v>
      </c>
      <c r="V229" s="130">
        <v>0</v>
      </c>
      <c r="W229" s="130">
        <v>0</v>
      </c>
      <c r="X229" s="130">
        <v>0</v>
      </c>
      <c r="Y229">
        <f t="shared" si="29"/>
        <v>1</v>
      </c>
      <c r="Z229">
        <f t="shared" si="30"/>
        <v>1</v>
      </c>
      <c r="AA229" s="130">
        <v>0</v>
      </c>
      <c r="AB229" s="130">
        <v>0</v>
      </c>
      <c r="AC229" s="130">
        <v>1</v>
      </c>
      <c r="AD229" s="130">
        <v>0</v>
      </c>
      <c r="AE229" s="130">
        <v>0</v>
      </c>
      <c r="AF229" s="130">
        <v>0</v>
      </c>
      <c r="AG229" s="130">
        <v>0</v>
      </c>
      <c r="AH229" s="130">
        <v>0</v>
      </c>
    </row>
    <row r="230" spans="1:35">
      <c r="A230" s="130">
        <v>6864</v>
      </c>
      <c r="B230" t="str">
        <f t="shared" si="31"/>
        <v>RED</v>
      </c>
      <c r="C230" s="6">
        <v>40</v>
      </c>
      <c r="D230" s="130">
        <v>1</v>
      </c>
      <c r="E230" s="130">
        <v>0</v>
      </c>
      <c r="F230" s="130">
        <v>0</v>
      </c>
      <c r="G230" s="130">
        <v>0</v>
      </c>
      <c r="H230" s="130">
        <v>0</v>
      </c>
      <c r="I230">
        <f t="shared" si="25"/>
        <v>0</v>
      </c>
      <c r="J230" s="130">
        <v>0</v>
      </c>
      <c r="K230" s="130">
        <v>0</v>
      </c>
      <c r="L230" s="130">
        <v>0</v>
      </c>
      <c r="M230" s="130">
        <v>0</v>
      </c>
      <c r="N230" s="65">
        <f t="shared" si="26"/>
        <v>0</v>
      </c>
      <c r="O230" s="65">
        <f t="shared" si="27"/>
        <v>0</v>
      </c>
      <c r="P230" s="83">
        <v>1</v>
      </c>
      <c r="Q230" s="130">
        <v>0</v>
      </c>
      <c r="R230" s="130">
        <v>0</v>
      </c>
      <c r="S230" s="130">
        <v>0</v>
      </c>
      <c r="T230">
        <f t="shared" si="28"/>
        <v>1</v>
      </c>
      <c r="U230" s="130">
        <v>0</v>
      </c>
      <c r="V230" s="130">
        <v>0</v>
      </c>
      <c r="W230" s="130">
        <v>0</v>
      </c>
      <c r="X230" s="130">
        <v>0</v>
      </c>
      <c r="Y230">
        <f t="shared" si="29"/>
        <v>0</v>
      </c>
      <c r="Z230">
        <f t="shared" si="30"/>
        <v>1</v>
      </c>
      <c r="AA230" s="130">
        <v>60</v>
      </c>
      <c r="AB230" s="130">
        <v>0</v>
      </c>
      <c r="AC230" s="130">
        <v>1</v>
      </c>
      <c r="AD230" s="130">
        <v>0</v>
      </c>
      <c r="AE230" s="130">
        <v>0</v>
      </c>
      <c r="AF230" s="130">
        <v>0</v>
      </c>
      <c r="AG230" s="130">
        <v>6</v>
      </c>
      <c r="AH230" s="130">
        <v>0</v>
      </c>
    </row>
    <row r="231" spans="1:35">
      <c r="A231" s="130">
        <v>4525</v>
      </c>
      <c r="B231" t="str">
        <f t="shared" si="31"/>
        <v>RED</v>
      </c>
      <c r="C231" s="6">
        <f t="shared" si="24"/>
        <v>41</v>
      </c>
      <c r="D231" s="130">
        <v>1</v>
      </c>
      <c r="E231" s="130">
        <v>0</v>
      </c>
      <c r="F231" s="130">
        <v>0</v>
      </c>
      <c r="G231" s="130">
        <v>0</v>
      </c>
      <c r="H231" s="130">
        <v>0</v>
      </c>
      <c r="I231">
        <f t="shared" si="25"/>
        <v>0</v>
      </c>
      <c r="J231" s="130">
        <v>0</v>
      </c>
      <c r="K231" s="130">
        <v>0</v>
      </c>
      <c r="L231" s="130">
        <v>0</v>
      </c>
      <c r="M231" s="130">
        <v>0</v>
      </c>
      <c r="N231" s="65">
        <f t="shared" si="26"/>
        <v>0</v>
      </c>
      <c r="O231" s="65">
        <f t="shared" si="27"/>
        <v>0</v>
      </c>
      <c r="P231" s="83">
        <v>3</v>
      </c>
      <c r="Q231" s="130">
        <v>0</v>
      </c>
      <c r="R231" s="130">
        <v>0</v>
      </c>
      <c r="S231" s="130">
        <v>0</v>
      </c>
      <c r="T231">
        <f t="shared" si="28"/>
        <v>3</v>
      </c>
      <c r="U231" s="130">
        <v>0</v>
      </c>
      <c r="V231" s="130">
        <v>0</v>
      </c>
      <c r="W231" s="130">
        <v>0</v>
      </c>
      <c r="X231" s="130">
        <v>0</v>
      </c>
      <c r="Y231">
        <f t="shared" si="29"/>
        <v>0</v>
      </c>
      <c r="Z231">
        <f t="shared" si="30"/>
        <v>3</v>
      </c>
      <c r="AA231" s="130">
        <v>0</v>
      </c>
      <c r="AB231" s="130">
        <v>0</v>
      </c>
      <c r="AC231" s="130">
        <v>1</v>
      </c>
      <c r="AD231" s="130">
        <v>0</v>
      </c>
      <c r="AE231" s="130">
        <v>0</v>
      </c>
      <c r="AF231" s="130">
        <v>0</v>
      </c>
      <c r="AG231" s="130">
        <v>0</v>
      </c>
      <c r="AH231" s="130">
        <v>2</v>
      </c>
    </row>
    <row r="232" spans="1:35">
      <c r="A232" s="130">
        <v>4476</v>
      </c>
      <c r="B232" t="str">
        <f t="shared" si="31"/>
        <v>RED</v>
      </c>
      <c r="C232" s="6">
        <f t="shared" si="24"/>
        <v>42</v>
      </c>
      <c r="D232" s="130">
        <v>2</v>
      </c>
      <c r="E232" s="130">
        <v>0</v>
      </c>
      <c r="F232" s="130">
        <v>0</v>
      </c>
      <c r="G232" s="130">
        <v>0</v>
      </c>
      <c r="H232" s="130">
        <v>0</v>
      </c>
      <c r="I232">
        <f t="shared" si="25"/>
        <v>0</v>
      </c>
      <c r="J232" s="130">
        <v>0</v>
      </c>
      <c r="K232" s="130">
        <v>0</v>
      </c>
      <c r="L232" s="130">
        <v>0</v>
      </c>
      <c r="M232" s="130">
        <v>0</v>
      </c>
      <c r="N232" s="65">
        <f t="shared" si="26"/>
        <v>0</v>
      </c>
      <c r="O232" s="65">
        <f t="shared" si="27"/>
        <v>0</v>
      </c>
      <c r="P232" s="83">
        <v>1</v>
      </c>
      <c r="Q232" s="130">
        <v>0</v>
      </c>
      <c r="R232" s="130">
        <v>0</v>
      </c>
      <c r="S232" s="130">
        <v>0</v>
      </c>
      <c r="T232">
        <f t="shared" si="28"/>
        <v>1</v>
      </c>
      <c r="U232" s="130">
        <v>4</v>
      </c>
      <c r="V232" s="130">
        <v>0</v>
      </c>
      <c r="W232" s="130">
        <v>0</v>
      </c>
      <c r="X232" s="130">
        <v>0</v>
      </c>
      <c r="Y232">
        <f t="shared" si="29"/>
        <v>4</v>
      </c>
      <c r="Z232">
        <f t="shared" si="30"/>
        <v>5</v>
      </c>
      <c r="AA232" s="130">
        <v>0</v>
      </c>
      <c r="AB232" s="130">
        <v>0</v>
      </c>
      <c r="AC232" s="130">
        <v>1</v>
      </c>
      <c r="AD232" s="130">
        <v>0</v>
      </c>
      <c r="AE232" s="130">
        <v>0</v>
      </c>
      <c r="AF232" s="130">
        <v>0</v>
      </c>
      <c r="AG232" s="130">
        <v>3</v>
      </c>
      <c r="AH232" s="130">
        <v>1</v>
      </c>
    </row>
    <row r="233" spans="1:35">
      <c r="A233" s="130">
        <v>7564</v>
      </c>
      <c r="B233" t="str">
        <f t="shared" si="31"/>
        <v>RED</v>
      </c>
      <c r="C233" s="6">
        <f t="shared" si="24"/>
        <v>43</v>
      </c>
      <c r="D233" s="130">
        <v>2</v>
      </c>
      <c r="E233" s="130">
        <v>0</v>
      </c>
      <c r="F233" s="130">
        <v>0</v>
      </c>
      <c r="G233" s="130">
        <v>0</v>
      </c>
      <c r="H233" s="130">
        <v>0</v>
      </c>
      <c r="I233">
        <f t="shared" si="25"/>
        <v>0</v>
      </c>
      <c r="J233" s="130">
        <v>0</v>
      </c>
      <c r="K233" s="130">
        <v>0</v>
      </c>
      <c r="L233" s="130">
        <v>0</v>
      </c>
      <c r="M233" s="130">
        <v>0</v>
      </c>
      <c r="N233" s="65">
        <f t="shared" si="26"/>
        <v>0</v>
      </c>
      <c r="O233" s="65">
        <f t="shared" si="27"/>
        <v>0</v>
      </c>
      <c r="P233" s="83">
        <v>0</v>
      </c>
      <c r="Q233" s="130">
        <v>0</v>
      </c>
      <c r="R233" s="130">
        <v>0</v>
      </c>
      <c r="S233" s="130">
        <v>0</v>
      </c>
      <c r="T233">
        <f t="shared" si="28"/>
        <v>0</v>
      </c>
      <c r="U233" s="130">
        <v>0</v>
      </c>
      <c r="V233" s="130">
        <v>0</v>
      </c>
      <c r="W233" s="130">
        <v>0</v>
      </c>
      <c r="X233" s="130">
        <v>0</v>
      </c>
      <c r="Y233">
        <f t="shared" si="29"/>
        <v>0</v>
      </c>
      <c r="Z233">
        <f t="shared" si="30"/>
        <v>0</v>
      </c>
      <c r="AA233" s="130">
        <v>60</v>
      </c>
      <c r="AB233" s="130">
        <v>0</v>
      </c>
      <c r="AC233" s="130">
        <v>1</v>
      </c>
      <c r="AD233" s="130">
        <v>0</v>
      </c>
      <c r="AE233" s="130">
        <v>0</v>
      </c>
      <c r="AF233" s="130">
        <v>0</v>
      </c>
      <c r="AG233" s="130">
        <v>0</v>
      </c>
      <c r="AH233" s="130">
        <v>0</v>
      </c>
    </row>
    <row r="234" spans="1:35">
      <c r="A234" s="130">
        <v>6867</v>
      </c>
      <c r="B234" t="str">
        <f t="shared" si="31"/>
        <v>RED</v>
      </c>
      <c r="C234" s="6">
        <f t="shared" si="24"/>
        <v>44</v>
      </c>
      <c r="D234" s="130">
        <v>2</v>
      </c>
      <c r="E234" s="130">
        <v>0</v>
      </c>
      <c r="F234" s="130">
        <v>0</v>
      </c>
      <c r="G234" s="130">
        <v>0</v>
      </c>
      <c r="H234" s="130">
        <v>0</v>
      </c>
      <c r="I234">
        <f t="shared" si="25"/>
        <v>0</v>
      </c>
      <c r="J234" s="130">
        <v>0</v>
      </c>
      <c r="K234" s="130">
        <v>0</v>
      </c>
      <c r="L234" s="130">
        <v>0</v>
      </c>
      <c r="M234" s="130">
        <v>0</v>
      </c>
      <c r="N234" s="65">
        <f t="shared" si="26"/>
        <v>0</v>
      </c>
      <c r="O234" s="65">
        <f t="shared" si="27"/>
        <v>0</v>
      </c>
      <c r="P234" s="83">
        <v>3</v>
      </c>
      <c r="Q234" s="130">
        <v>1</v>
      </c>
      <c r="R234" s="130">
        <v>0</v>
      </c>
      <c r="S234" s="130">
        <v>0</v>
      </c>
      <c r="T234">
        <f t="shared" si="28"/>
        <v>4</v>
      </c>
      <c r="U234" s="130">
        <v>0</v>
      </c>
      <c r="V234" s="130">
        <v>0</v>
      </c>
      <c r="W234" s="130">
        <v>0</v>
      </c>
      <c r="X234" s="130">
        <v>0</v>
      </c>
      <c r="Y234">
        <f t="shared" si="29"/>
        <v>0</v>
      </c>
      <c r="Z234">
        <f t="shared" si="30"/>
        <v>4</v>
      </c>
      <c r="AA234" s="130">
        <v>35</v>
      </c>
      <c r="AB234" s="130">
        <v>0</v>
      </c>
      <c r="AC234" s="130">
        <v>2</v>
      </c>
      <c r="AD234" s="130">
        <v>0</v>
      </c>
      <c r="AE234" s="130">
        <v>0</v>
      </c>
      <c r="AF234" s="130">
        <v>0</v>
      </c>
      <c r="AG234" s="130">
        <v>0</v>
      </c>
      <c r="AH234" s="130">
        <v>0</v>
      </c>
    </row>
    <row r="235" spans="1:35">
      <c r="A235" s="130">
        <v>2200</v>
      </c>
      <c r="B235" t="s">
        <v>21</v>
      </c>
      <c r="C235" s="6">
        <v>41</v>
      </c>
      <c r="D235" s="130">
        <v>1</v>
      </c>
      <c r="E235" s="130">
        <v>1</v>
      </c>
      <c r="F235" s="130">
        <v>0</v>
      </c>
      <c r="G235" s="130">
        <v>0</v>
      </c>
      <c r="H235" s="130">
        <v>0</v>
      </c>
      <c r="I235">
        <f t="shared" si="25"/>
        <v>1</v>
      </c>
      <c r="J235" s="130">
        <v>0</v>
      </c>
      <c r="K235" s="130">
        <v>0</v>
      </c>
      <c r="L235" s="130">
        <v>0</v>
      </c>
      <c r="M235" s="130">
        <v>0</v>
      </c>
      <c r="N235" s="65">
        <f t="shared" si="26"/>
        <v>0</v>
      </c>
      <c r="O235" s="65">
        <f t="shared" si="27"/>
        <v>1</v>
      </c>
      <c r="P235" s="83">
        <v>2</v>
      </c>
      <c r="Q235" s="130">
        <v>0</v>
      </c>
      <c r="R235" s="130">
        <v>0</v>
      </c>
      <c r="S235" s="130">
        <v>0</v>
      </c>
      <c r="T235">
        <f t="shared" si="28"/>
        <v>2</v>
      </c>
      <c r="U235" s="130">
        <v>2</v>
      </c>
      <c r="V235" s="130">
        <v>0</v>
      </c>
      <c r="W235" s="130">
        <v>0</v>
      </c>
      <c r="X235" s="130">
        <v>0</v>
      </c>
      <c r="Y235">
        <f t="shared" si="29"/>
        <v>2</v>
      </c>
      <c r="Z235">
        <f t="shared" si="30"/>
        <v>4</v>
      </c>
      <c r="AA235" s="130">
        <v>0</v>
      </c>
      <c r="AB235" s="130">
        <v>0</v>
      </c>
      <c r="AC235" s="130">
        <v>1</v>
      </c>
      <c r="AD235" s="130">
        <v>0</v>
      </c>
      <c r="AE235" s="130">
        <v>0</v>
      </c>
      <c r="AF235" s="130">
        <v>0</v>
      </c>
      <c r="AG235" s="130">
        <v>0</v>
      </c>
      <c r="AH235" s="130">
        <v>0</v>
      </c>
    </row>
    <row r="236" spans="1:35">
      <c r="A236" s="130">
        <v>5409</v>
      </c>
      <c r="B236" t="str">
        <f t="shared" si="31"/>
        <v>BLUE</v>
      </c>
      <c r="C236" s="6">
        <f t="shared" si="24"/>
        <v>42</v>
      </c>
      <c r="D236" s="130">
        <v>2</v>
      </c>
      <c r="E236" s="130">
        <v>0</v>
      </c>
      <c r="F236" s="130">
        <v>0</v>
      </c>
      <c r="G236" s="130">
        <v>0</v>
      </c>
      <c r="H236" s="130">
        <v>0</v>
      </c>
      <c r="I236">
        <f t="shared" si="25"/>
        <v>0</v>
      </c>
      <c r="J236" s="130">
        <v>0</v>
      </c>
      <c r="K236" s="130">
        <v>0</v>
      </c>
      <c r="L236" s="130">
        <v>0</v>
      </c>
      <c r="M236" s="130">
        <v>0</v>
      </c>
      <c r="N236" s="65">
        <f t="shared" si="26"/>
        <v>0</v>
      </c>
      <c r="O236" s="65">
        <f t="shared" si="27"/>
        <v>0</v>
      </c>
      <c r="P236" s="83">
        <v>0</v>
      </c>
      <c r="Q236" s="130">
        <v>0</v>
      </c>
      <c r="R236" s="130">
        <v>0</v>
      </c>
      <c r="S236" s="130">
        <v>0</v>
      </c>
      <c r="T236">
        <f t="shared" si="28"/>
        <v>0</v>
      </c>
      <c r="U236" s="130">
        <v>3</v>
      </c>
      <c r="V236" s="130">
        <v>0</v>
      </c>
      <c r="W236" s="130">
        <v>2</v>
      </c>
      <c r="X236" s="130">
        <v>1</v>
      </c>
      <c r="Y236">
        <f t="shared" si="29"/>
        <v>6</v>
      </c>
      <c r="Z236">
        <f t="shared" si="30"/>
        <v>6</v>
      </c>
      <c r="AA236" s="130">
        <v>0</v>
      </c>
      <c r="AB236" s="130">
        <v>0</v>
      </c>
      <c r="AC236" s="130">
        <v>1</v>
      </c>
      <c r="AD236" s="130">
        <v>0</v>
      </c>
      <c r="AE236" s="130">
        <v>0</v>
      </c>
      <c r="AF236" s="130">
        <v>0</v>
      </c>
      <c r="AG236" s="130">
        <v>0</v>
      </c>
      <c r="AH236" s="130">
        <v>0</v>
      </c>
    </row>
    <row r="237" spans="1:35">
      <c r="A237" s="130">
        <v>5036</v>
      </c>
      <c r="B237" t="str">
        <f t="shared" si="31"/>
        <v>BLUE</v>
      </c>
      <c r="C237" s="6">
        <f t="shared" si="24"/>
        <v>43</v>
      </c>
      <c r="D237" s="130">
        <v>1</v>
      </c>
      <c r="E237" s="130">
        <v>0</v>
      </c>
      <c r="F237" s="130">
        <v>0</v>
      </c>
      <c r="G237" s="130">
        <v>0</v>
      </c>
      <c r="H237" s="130">
        <v>0</v>
      </c>
      <c r="I237">
        <f t="shared" si="25"/>
        <v>0</v>
      </c>
      <c r="J237" s="130">
        <v>0</v>
      </c>
      <c r="K237" s="130">
        <v>0</v>
      </c>
      <c r="L237" s="130">
        <v>0</v>
      </c>
      <c r="M237" s="130">
        <v>0</v>
      </c>
      <c r="N237" s="65">
        <f t="shared" si="26"/>
        <v>0</v>
      </c>
      <c r="O237" s="65">
        <f t="shared" si="27"/>
        <v>0</v>
      </c>
      <c r="P237" s="83">
        <v>1</v>
      </c>
      <c r="Q237" s="130">
        <v>0</v>
      </c>
      <c r="R237" s="130">
        <v>0</v>
      </c>
      <c r="S237" s="130">
        <v>0</v>
      </c>
      <c r="T237">
        <f t="shared" si="28"/>
        <v>1</v>
      </c>
      <c r="U237" s="130">
        <v>4</v>
      </c>
      <c r="V237" s="130">
        <v>0</v>
      </c>
      <c r="W237" s="130">
        <v>0</v>
      </c>
      <c r="X237" s="130">
        <v>0</v>
      </c>
      <c r="Y237">
        <f>SUM($U237:$X237)</f>
        <v>4</v>
      </c>
      <c r="Z237">
        <f>SUM($T237,$Y237)</f>
        <v>5</v>
      </c>
      <c r="AA237" s="130">
        <v>0</v>
      </c>
      <c r="AB237" s="130">
        <v>0</v>
      </c>
      <c r="AC237" s="130">
        <v>0</v>
      </c>
      <c r="AD237" s="130">
        <v>0</v>
      </c>
      <c r="AE237" s="130">
        <v>0</v>
      </c>
      <c r="AF237" s="130">
        <v>0</v>
      </c>
      <c r="AG237" s="130">
        <v>0</v>
      </c>
      <c r="AH237" s="130">
        <v>0</v>
      </c>
    </row>
    <row r="238" spans="1:35">
      <c r="A238" s="130">
        <v>188</v>
      </c>
      <c r="B238" t="str">
        <f t="shared" si="31"/>
        <v>BLUE</v>
      </c>
      <c r="C238" s="6">
        <f t="shared" si="24"/>
        <v>44</v>
      </c>
      <c r="D238" s="130">
        <v>1</v>
      </c>
      <c r="E238" s="130">
        <v>0</v>
      </c>
      <c r="F238" s="130">
        <v>0</v>
      </c>
      <c r="G238" s="130">
        <v>0</v>
      </c>
      <c r="H238" s="130">
        <v>1</v>
      </c>
      <c r="I238">
        <f t="shared" si="25"/>
        <v>1</v>
      </c>
      <c r="J238" s="130">
        <v>0</v>
      </c>
      <c r="K238" s="130">
        <v>0</v>
      </c>
      <c r="L238" s="130">
        <v>0</v>
      </c>
      <c r="M238" s="130">
        <v>0</v>
      </c>
      <c r="N238" s="65">
        <f t="shared" si="26"/>
        <v>0</v>
      </c>
      <c r="O238" s="65">
        <f t="shared" si="27"/>
        <v>1</v>
      </c>
      <c r="P238" s="83">
        <v>0</v>
      </c>
      <c r="Q238" s="130">
        <v>0</v>
      </c>
      <c r="R238" s="130">
        <v>1</v>
      </c>
      <c r="S238" s="130">
        <v>2</v>
      </c>
      <c r="T238">
        <f t="shared" si="28"/>
        <v>3</v>
      </c>
      <c r="U238" s="130">
        <v>2</v>
      </c>
      <c r="V238" s="130">
        <v>0</v>
      </c>
      <c r="W238" s="130">
        <v>0</v>
      </c>
      <c r="X238" s="130">
        <v>1</v>
      </c>
      <c r="Y238">
        <f t="shared" ref="Y238:Y301" si="32">SUM($U238:$X238)</f>
        <v>3</v>
      </c>
      <c r="Z238">
        <f t="shared" ref="Z238:Z301" si="33">SUM($T238,$Y238)</f>
        <v>6</v>
      </c>
      <c r="AA238" s="130">
        <v>0</v>
      </c>
      <c r="AB238" s="130">
        <v>0</v>
      </c>
      <c r="AC238" s="130">
        <v>1</v>
      </c>
      <c r="AD238" s="130">
        <v>0</v>
      </c>
      <c r="AE238" s="130">
        <v>0</v>
      </c>
      <c r="AF238" s="130">
        <v>0</v>
      </c>
      <c r="AG238" s="130">
        <v>0</v>
      </c>
      <c r="AH238" s="130">
        <v>1</v>
      </c>
    </row>
    <row r="239" spans="1:35">
      <c r="A239" s="130">
        <v>7690</v>
      </c>
      <c r="B239" t="str">
        <f t="shared" si="31"/>
        <v>BLUE</v>
      </c>
      <c r="C239" s="6">
        <v>40</v>
      </c>
      <c r="D239" s="130">
        <v>1</v>
      </c>
      <c r="E239" s="130">
        <v>0</v>
      </c>
      <c r="F239" s="130">
        <v>0</v>
      </c>
      <c r="G239" s="130">
        <v>0</v>
      </c>
      <c r="H239" s="130">
        <v>0</v>
      </c>
      <c r="I239">
        <f t="shared" si="25"/>
        <v>0</v>
      </c>
      <c r="J239" s="130">
        <v>0</v>
      </c>
      <c r="K239" s="130">
        <v>0</v>
      </c>
      <c r="L239" s="130">
        <v>0</v>
      </c>
      <c r="M239" s="130">
        <v>0</v>
      </c>
      <c r="N239" s="65">
        <f t="shared" si="26"/>
        <v>0</v>
      </c>
      <c r="O239" s="65">
        <f t="shared" si="27"/>
        <v>0</v>
      </c>
      <c r="P239" s="83">
        <v>0</v>
      </c>
      <c r="Q239" s="130">
        <v>0</v>
      </c>
      <c r="R239" s="130">
        <v>0</v>
      </c>
      <c r="S239" s="130">
        <v>0</v>
      </c>
      <c r="T239">
        <f t="shared" si="28"/>
        <v>0</v>
      </c>
      <c r="U239" s="130">
        <v>0</v>
      </c>
      <c r="V239" s="130">
        <v>0</v>
      </c>
      <c r="W239" s="130">
        <v>0</v>
      </c>
      <c r="X239" s="130">
        <v>0</v>
      </c>
      <c r="Y239">
        <f t="shared" si="32"/>
        <v>0</v>
      </c>
      <c r="Z239">
        <f t="shared" si="33"/>
        <v>0</v>
      </c>
      <c r="AA239" s="130">
        <v>0</v>
      </c>
      <c r="AB239" s="130">
        <v>0</v>
      </c>
      <c r="AC239" s="130">
        <v>1</v>
      </c>
      <c r="AD239" s="130">
        <v>0</v>
      </c>
      <c r="AE239" s="130">
        <v>0</v>
      </c>
      <c r="AF239" s="130">
        <v>0</v>
      </c>
      <c r="AG239" s="130">
        <v>0</v>
      </c>
      <c r="AH239" s="130">
        <v>1</v>
      </c>
    </row>
    <row r="240" spans="1:35">
      <c r="A240" s="130">
        <v>6070</v>
      </c>
      <c r="B240" t="str">
        <f t="shared" si="31"/>
        <v>BLUE</v>
      </c>
      <c r="C240" s="6">
        <f t="shared" si="24"/>
        <v>41</v>
      </c>
      <c r="D240" s="130">
        <v>2</v>
      </c>
      <c r="E240" s="130">
        <v>0</v>
      </c>
      <c r="F240" s="130">
        <v>0</v>
      </c>
      <c r="G240" s="130">
        <v>0</v>
      </c>
      <c r="H240" s="130">
        <v>0</v>
      </c>
      <c r="I240">
        <f t="shared" si="25"/>
        <v>0</v>
      </c>
      <c r="J240" s="130">
        <v>0</v>
      </c>
      <c r="K240" s="130">
        <v>0</v>
      </c>
      <c r="L240" s="130">
        <v>0</v>
      </c>
      <c r="M240" s="130">
        <v>0</v>
      </c>
      <c r="N240" s="65">
        <f t="shared" si="26"/>
        <v>0</v>
      </c>
      <c r="O240" s="65">
        <f t="shared" si="27"/>
        <v>0</v>
      </c>
      <c r="P240" s="83">
        <v>0</v>
      </c>
      <c r="Q240" s="130">
        <v>0</v>
      </c>
      <c r="R240" s="130">
        <v>0</v>
      </c>
      <c r="S240" s="130">
        <v>0</v>
      </c>
      <c r="T240">
        <f t="shared" si="28"/>
        <v>0</v>
      </c>
      <c r="U240" s="130">
        <v>0</v>
      </c>
      <c r="V240" s="130">
        <v>0</v>
      </c>
      <c r="W240" s="130">
        <v>0</v>
      </c>
      <c r="X240" s="130">
        <v>0</v>
      </c>
      <c r="Y240">
        <f t="shared" si="32"/>
        <v>0</v>
      </c>
      <c r="Z240">
        <f t="shared" si="33"/>
        <v>0</v>
      </c>
      <c r="AA240" s="130">
        <v>0</v>
      </c>
      <c r="AB240" s="130">
        <v>0</v>
      </c>
      <c r="AC240" s="130">
        <v>0</v>
      </c>
      <c r="AD240" s="130">
        <v>0</v>
      </c>
      <c r="AE240" s="130">
        <v>1</v>
      </c>
      <c r="AF240" s="130">
        <v>0</v>
      </c>
      <c r="AG240" s="130">
        <v>0</v>
      </c>
      <c r="AH240" s="130">
        <v>0</v>
      </c>
    </row>
    <row r="241" spans="1:36">
      <c r="A241" s="130">
        <v>6110</v>
      </c>
      <c r="B241" t="str">
        <f t="shared" si="31"/>
        <v>BLUE</v>
      </c>
      <c r="C241" s="6">
        <f t="shared" si="24"/>
        <v>42</v>
      </c>
      <c r="D241" s="130">
        <v>1</v>
      </c>
      <c r="E241" s="130">
        <v>1</v>
      </c>
      <c r="F241" s="130">
        <v>0</v>
      </c>
      <c r="G241" s="130">
        <v>0</v>
      </c>
      <c r="H241" s="130">
        <v>0</v>
      </c>
      <c r="I241">
        <f t="shared" si="25"/>
        <v>1</v>
      </c>
      <c r="J241" s="130">
        <v>0</v>
      </c>
      <c r="K241" s="130">
        <v>0</v>
      </c>
      <c r="L241" s="130">
        <v>0</v>
      </c>
      <c r="M241" s="130">
        <v>0</v>
      </c>
      <c r="N241" s="65">
        <f t="shared" si="26"/>
        <v>0</v>
      </c>
      <c r="O241" s="65">
        <f t="shared" si="27"/>
        <v>1</v>
      </c>
      <c r="P241" s="83">
        <v>1</v>
      </c>
      <c r="Q241" s="130">
        <v>0</v>
      </c>
      <c r="R241" s="130">
        <v>0</v>
      </c>
      <c r="S241" s="130">
        <v>0</v>
      </c>
      <c r="T241">
        <f t="shared" si="28"/>
        <v>1</v>
      </c>
      <c r="U241" s="130">
        <v>2</v>
      </c>
      <c r="V241" s="130">
        <v>0</v>
      </c>
      <c r="W241" s="130">
        <v>0</v>
      </c>
      <c r="X241" s="130">
        <v>0</v>
      </c>
      <c r="Y241">
        <f t="shared" si="32"/>
        <v>2</v>
      </c>
      <c r="Z241">
        <f t="shared" si="33"/>
        <v>3</v>
      </c>
      <c r="AA241" s="130">
        <v>0</v>
      </c>
      <c r="AB241" s="130">
        <v>0</v>
      </c>
      <c r="AC241" s="130">
        <v>1</v>
      </c>
      <c r="AD241" s="130">
        <v>0</v>
      </c>
      <c r="AE241" s="130">
        <v>0</v>
      </c>
      <c r="AF241" s="130">
        <v>0</v>
      </c>
      <c r="AG241" s="130">
        <v>0</v>
      </c>
      <c r="AH241" s="130">
        <v>0</v>
      </c>
    </row>
    <row r="242" spans="1:36">
      <c r="A242" s="130">
        <v>7735</v>
      </c>
      <c r="B242" t="str">
        <f t="shared" si="31"/>
        <v>BLUE</v>
      </c>
      <c r="C242" s="6">
        <f t="shared" si="24"/>
        <v>43</v>
      </c>
      <c r="D242" s="130">
        <v>2</v>
      </c>
      <c r="E242" s="130">
        <v>0</v>
      </c>
      <c r="F242" s="130">
        <v>0</v>
      </c>
      <c r="G242" s="130">
        <v>0</v>
      </c>
      <c r="H242" s="130">
        <v>0</v>
      </c>
      <c r="I242">
        <f t="shared" si="25"/>
        <v>0</v>
      </c>
      <c r="J242" s="130">
        <v>0</v>
      </c>
      <c r="K242" s="130">
        <v>0</v>
      </c>
      <c r="L242" s="130">
        <v>0</v>
      </c>
      <c r="M242" s="130">
        <v>0</v>
      </c>
      <c r="N242" s="65">
        <f t="shared" si="26"/>
        <v>0</v>
      </c>
      <c r="O242" s="65">
        <f t="shared" si="27"/>
        <v>0</v>
      </c>
      <c r="P242" s="83">
        <v>1</v>
      </c>
      <c r="Q242" s="130">
        <v>0</v>
      </c>
      <c r="R242" s="130">
        <v>0</v>
      </c>
      <c r="S242" s="130">
        <v>0</v>
      </c>
      <c r="T242">
        <f t="shared" si="28"/>
        <v>1</v>
      </c>
      <c r="U242" s="130">
        <v>3</v>
      </c>
      <c r="V242" s="130">
        <v>0</v>
      </c>
      <c r="W242" s="130">
        <v>0</v>
      </c>
      <c r="X242" s="130">
        <v>0</v>
      </c>
      <c r="Y242">
        <f t="shared" si="32"/>
        <v>3</v>
      </c>
      <c r="Z242">
        <f t="shared" si="33"/>
        <v>4</v>
      </c>
      <c r="AA242" s="130">
        <v>0</v>
      </c>
      <c r="AB242" s="130">
        <v>0</v>
      </c>
      <c r="AC242" s="130">
        <v>0</v>
      </c>
      <c r="AD242" s="130">
        <v>0</v>
      </c>
      <c r="AE242" s="130">
        <v>0</v>
      </c>
      <c r="AF242" s="130">
        <v>0</v>
      </c>
      <c r="AG242" s="130">
        <v>0</v>
      </c>
      <c r="AH242" s="130">
        <v>0</v>
      </c>
      <c r="AI242" s="130" t="s">
        <v>341</v>
      </c>
      <c r="AJ242" s="130"/>
    </row>
    <row r="243" spans="1:36">
      <c r="A243" s="130">
        <v>4519</v>
      </c>
      <c r="B243" t="str">
        <f t="shared" si="31"/>
        <v>BLUE</v>
      </c>
      <c r="C243" s="6">
        <f t="shared" si="24"/>
        <v>44</v>
      </c>
      <c r="D243" s="130">
        <v>2</v>
      </c>
      <c r="E243" s="130">
        <v>0</v>
      </c>
      <c r="F243" s="130">
        <v>0</v>
      </c>
      <c r="G243" s="130">
        <v>0</v>
      </c>
      <c r="H243" s="130">
        <v>0</v>
      </c>
      <c r="I243">
        <f t="shared" si="25"/>
        <v>0</v>
      </c>
      <c r="J243" s="130">
        <v>0</v>
      </c>
      <c r="K243" s="130">
        <v>0</v>
      </c>
      <c r="L243" s="130">
        <v>0</v>
      </c>
      <c r="M243" s="130">
        <v>0</v>
      </c>
      <c r="N243" s="65">
        <f t="shared" si="26"/>
        <v>0</v>
      </c>
      <c r="O243" s="65">
        <f t="shared" si="27"/>
        <v>0</v>
      </c>
      <c r="P243" s="83">
        <v>0</v>
      </c>
      <c r="Q243" s="130">
        <v>0</v>
      </c>
      <c r="R243" s="130">
        <v>0</v>
      </c>
      <c r="S243" s="130">
        <v>0</v>
      </c>
      <c r="T243">
        <f t="shared" si="28"/>
        <v>0</v>
      </c>
      <c r="U243" s="130">
        <v>0</v>
      </c>
      <c r="V243" s="130">
        <v>0</v>
      </c>
      <c r="W243" s="130">
        <v>0</v>
      </c>
      <c r="X243" s="130">
        <v>0</v>
      </c>
      <c r="Y243">
        <f t="shared" si="32"/>
        <v>0</v>
      </c>
      <c r="Z243">
        <f t="shared" si="33"/>
        <v>0</v>
      </c>
      <c r="AA243" s="130">
        <v>52</v>
      </c>
      <c r="AB243" s="130">
        <v>0</v>
      </c>
      <c r="AC243" s="130">
        <v>1</v>
      </c>
      <c r="AD243" s="130">
        <v>0</v>
      </c>
      <c r="AE243" s="130">
        <v>0</v>
      </c>
      <c r="AF243" s="130">
        <v>0</v>
      </c>
      <c r="AG243" s="130">
        <v>0</v>
      </c>
      <c r="AH243" s="130">
        <v>0</v>
      </c>
    </row>
    <row r="244" spans="1:36">
      <c r="A244" s="130">
        <v>6987</v>
      </c>
      <c r="B244" t="s">
        <v>20</v>
      </c>
      <c r="C244" s="6">
        <v>42</v>
      </c>
      <c r="D244" s="130">
        <v>1</v>
      </c>
      <c r="E244" s="130">
        <v>0</v>
      </c>
      <c r="F244" s="130">
        <v>0</v>
      </c>
      <c r="G244" s="130">
        <v>0</v>
      </c>
      <c r="H244" s="130">
        <v>0</v>
      </c>
      <c r="I244">
        <f t="shared" si="25"/>
        <v>0</v>
      </c>
      <c r="J244" s="130">
        <v>0</v>
      </c>
      <c r="K244" s="130">
        <v>0</v>
      </c>
      <c r="L244" s="130">
        <v>0</v>
      </c>
      <c r="M244" s="130">
        <v>0</v>
      </c>
      <c r="N244" s="65">
        <f t="shared" si="26"/>
        <v>0</v>
      </c>
      <c r="O244" s="65">
        <f t="shared" si="27"/>
        <v>0</v>
      </c>
      <c r="P244" s="83">
        <v>0</v>
      </c>
      <c r="Q244" s="130">
        <v>0</v>
      </c>
      <c r="R244" s="130">
        <v>0</v>
      </c>
      <c r="S244" s="130">
        <v>0</v>
      </c>
      <c r="T244">
        <f t="shared" si="28"/>
        <v>0</v>
      </c>
      <c r="U244" s="130">
        <v>0</v>
      </c>
      <c r="V244" s="130">
        <v>0</v>
      </c>
      <c r="W244" s="130">
        <v>0</v>
      </c>
      <c r="X244" s="130">
        <v>0</v>
      </c>
      <c r="Y244">
        <f t="shared" si="32"/>
        <v>0</v>
      </c>
      <c r="Z244">
        <f t="shared" si="33"/>
        <v>0</v>
      </c>
      <c r="AA244" s="130">
        <v>30</v>
      </c>
      <c r="AB244" s="130">
        <v>0</v>
      </c>
      <c r="AC244" s="130">
        <v>1</v>
      </c>
      <c r="AD244" s="130">
        <v>0</v>
      </c>
      <c r="AE244" s="130">
        <v>0</v>
      </c>
      <c r="AF244" s="130">
        <v>0</v>
      </c>
      <c r="AG244" s="130">
        <v>0</v>
      </c>
      <c r="AH244" s="130">
        <v>0</v>
      </c>
      <c r="AI244" t="s">
        <v>342</v>
      </c>
    </row>
    <row r="245" spans="1:36">
      <c r="A245" s="130">
        <v>4946</v>
      </c>
      <c r="B245" t="str">
        <f t="shared" si="31"/>
        <v>RED</v>
      </c>
      <c r="C245" s="6">
        <f t="shared" ref="C245:C308" si="34">C244+1</f>
        <v>43</v>
      </c>
      <c r="D245" s="130">
        <v>1</v>
      </c>
      <c r="E245" s="130">
        <v>1</v>
      </c>
      <c r="F245" s="130">
        <v>0</v>
      </c>
      <c r="G245" s="130">
        <v>0</v>
      </c>
      <c r="H245" s="130">
        <v>0</v>
      </c>
      <c r="I245">
        <f t="shared" si="25"/>
        <v>1</v>
      </c>
      <c r="J245" s="130">
        <v>0</v>
      </c>
      <c r="K245" s="130">
        <v>0</v>
      </c>
      <c r="L245" s="130">
        <v>0</v>
      </c>
      <c r="M245" s="130">
        <v>0</v>
      </c>
      <c r="N245" s="65">
        <f t="shared" si="26"/>
        <v>0</v>
      </c>
      <c r="O245" s="65">
        <f t="shared" si="27"/>
        <v>1</v>
      </c>
      <c r="P245" s="83">
        <v>1</v>
      </c>
      <c r="Q245" s="130">
        <v>2</v>
      </c>
      <c r="R245" s="130">
        <v>0</v>
      </c>
      <c r="S245" s="130">
        <v>0</v>
      </c>
      <c r="T245">
        <f t="shared" si="28"/>
        <v>3</v>
      </c>
      <c r="U245" s="130">
        <v>1</v>
      </c>
      <c r="V245" s="130">
        <v>2</v>
      </c>
      <c r="W245" s="130">
        <v>0</v>
      </c>
      <c r="X245" s="130">
        <v>0</v>
      </c>
      <c r="Y245">
        <f t="shared" si="32"/>
        <v>3</v>
      </c>
      <c r="Z245">
        <f t="shared" si="33"/>
        <v>6</v>
      </c>
      <c r="AA245" s="130">
        <v>0</v>
      </c>
      <c r="AB245" s="130">
        <v>0</v>
      </c>
      <c r="AC245" s="130">
        <v>1</v>
      </c>
      <c r="AD245" s="130">
        <v>0</v>
      </c>
      <c r="AE245" s="130">
        <v>0</v>
      </c>
      <c r="AF245" s="130">
        <v>0</v>
      </c>
      <c r="AG245" s="130">
        <v>0</v>
      </c>
      <c r="AH245" s="130">
        <v>0</v>
      </c>
    </row>
    <row r="246" spans="1:36">
      <c r="A246" s="130">
        <v>6514</v>
      </c>
      <c r="B246" t="str">
        <f t="shared" si="31"/>
        <v>RED</v>
      </c>
      <c r="C246" s="6">
        <f t="shared" si="34"/>
        <v>44</v>
      </c>
      <c r="D246" s="130">
        <v>1</v>
      </c>
      <c r="E246" s="130">
        <v>0</v>
      </c>
      <c r="F246" s="130">
        <v>0</v>
      </c>
      <c r="G246" s="130">
        <v>0</v>
      </c>
      <c r="H246" s="130">
        <v>0</v>
      </c>
      <c r="I246">
        <f t="shared" si="25"/>
        <v>0</v>
      </c>
      <c r="J246" s="130">
        <v>0</v>
      </c>
      <c r="K246" s="130">
        <v>0</v>
      </c>
      <c r="L246" s="130">
        <v>0</v>
      </c>
      <c r="M246" s="130">
        <v>0</v>
      </c>
      <c r="N246" s="65">
        <f t="shared" si="26"/>
        <v>0</v>
      </c>
      <c r="O246" s="65">
        <f t="shared" si="27"/>
        <v>0</v>
      </c>
      <c r="P246" s="83">
        <v>1</v>
      </c>
      <c r="Q246" s="130">
        <v>0</v>
      </c>
      <c r="R246" s="130">
        <v>0</v>
      </c>
      <c r="S246" s="130">
        <v>0</v>
      </c>
      <c r="T246">
        <f t="shared" si="28"/>
        <v>1</v>
      </c>
      <c r="U246" s="130">
        <v>0</v>
      </c>
      <c r="V246" s="130">
        <v>0</v>
      </c>
      <c r="W246" s="130">
        <v>0</v>
      </c>
      <c r="X246" s="130">
        <v>0</v>
      </c>
      <c r="Y246">
        <f t="shared" si="32"/>
        <v>0</v>
      </c>
      <c r="Z246">
        <f t="shared" si="33"/>
        <v>1</v>
      </c>
      <c r="AA246" s="130">
        <v>0</v>
      </c>
      <c r="AB246" s="130">
        <v>0</v>
      </c>
      <c r="AC246" s="130">
        <v>1</v>
      </c>
      <c r="AD246" s="130">
        <v>0</v>
      </c>
      <c r="AE246" s="130">
        <v>0</v>
      </c>
      <c r="AF246" s="130">
        <v>0</v>
      </c>
      <c r="AG246" s="130">
        <v>0</v>
      </c>
      <c r="AH246" s="130">
        <v>0</v>
      </c>
    </row>
    <row r="247" spans="1:36">
      <c r="A247" s="130">
        <v>7614</v>
      </c>
      <c r="B247" t="str">
        <f t="shared" si="31"/>
        <v>RED</v>
      </c>
      <c r="C247" s="6">
        <v>41</v>
      </c>
      <c r="D247" s="130">
        <v>1</v>
      </c>
      <c r="E247" s="130">
        <v>1</v>
      </c>
      <c r="F247" s="130">
        <v>0</v>
      </c>
      <c r="G247" s="130">
        <v>0</v>
      </c>
      <c r="H247" s="130">
        <v>0</v>
      </c>
      <c r="I247">
        <f t="shared" si="25"/>
        <v>1</v>
      </c>
      <c r="J247" s="130">
        <v>0</v>
      </c>
      <c r="K247" s="130">
        <v>0</v>
      </c>
      <c r="L247" s="130">
        <v>0</v>
      </c>
      <c r="M247" s="130">
        <v>0</v>
      </c>
      <c r="N247" s="65">
        <f t="shared" si="26"/>
        <v>0</v>
      </c>
      <c r="O247" s="65">
        <f t="shared" si="27"/>
        <v>1</v>
      </c>
      <c r="P247" s="83">
        <v>0</v>
      </c>
      <c r="Q247" s="130">
        <v>0</v>
      </c>
      <c r="R247" s="130">
        <v>0</v>
      </c>
      <c r="S247" s="130">
        <v>0</v>
      </c>
      <c r="T247">
        <f t="shared" si="28"/>
        <v>0</v>
      </c>
      <c r="U247" s="130">
        <v>2</v>
      </c>
      <c r="V247" s="130">
        <v>0</v>
      </c>
      <c r="W247" s="130">
        <v>0</v>
      </c>
      <c r="X247" s="130">
        <v>0</v>
      </c>
      <c r="Y247">
        <f t="shared" si="32"/>
        <v>2</v>
      </c>
      <c r="Z247">
        <f t="shared" si="33"/>
        <v>2</v>
      </c>
      <c r="AA247" s="130">
        <v>0</v>
      </c>
      <c r="AB247" s="130">
        <v>0</v>
      </c>
      <c r="AC247" s="130">
        <v>0</v>
      </c>
      <c r="AD247" s="130">
        <v>0</v>
      </c>
      <c r="AE247" s="130">
        <v>0</v>
      </c>
      <c r="AF247" s="130">
        <v>0</v>
      </c>
      <c r="AG247" s="130">
        <v>0</v>
      </c>
      <c r="AH247" s="130">
        <v>0</v>
      </c>
      <c r="AI247" s="130"/>
    </row>
    <row r="248" spans="1:36">
      <c r="A248" s="130">
        <v>610</v>
      </c>
      <c r="B248" t="str">
        <f t="shared" si="31"/>
        <v>RED</v>
      </c>
      <c r="C248" s="6">
        <f t="shared" si="34"/>
        <v>42</v>
      </c>
      <c r="D248" s="130">
        <v>1</v>
      </c>
      <c r="E248" s="130">
        <v>0</v>
      </c>
      <c r="F248" s="130">
        <v>0</v>
      </c>
      <c r="G248" s="130">
        <v>0</v>
      </c>
      <c r="H248" s="130">
        <v>0</v>
      </c>
      <c r="I248">
        <f t="shared" si="25"/>
        <v>0</v>
      </c>
      <c r="J248" s="130">
        <v>0</v>
      </c>
      <c r="K248" s="130">
        <v>0</v>
      </c>
      <c r="L248" s="130">
        <v>0</v>
      </c>
      <c r="M248" s="130">
        <v>0</v>
      </c>
      <c r="N248" s="65">
        <f t="shared" si="26"/>
        <v>0</v>
      </c>
      <c r="O248" s="65">
        <f t="shared" si="27"/>
        <v>0</v>
      </c>
      <c r="P248" s="83">
        <v>2</v>
      </c>
      <c r="Q248" s="130">
        <v>0</v>
      </c>
      <c r="R248" s="130">
        <v>2</v>
      </c>
      <c r="S248" s="130">
        <v>0</v>
      </c>
      <c r="T248">
        <f t="shared" si="28"/>
        <v>4</v>
      </c>
      <c r="U248" s="130">
        <v>0</v>
      </c>
      <c r="V248" s="130">
        <v>0</v>
      </c>
      <c r="W248" s="130">
        <v>0</v>
      </c>
      <c r="X248" s="130">
        <v>0</v>
      </c>
      <c r="Y248">
        <f t="shared" si="32"/>
        <v>0</v>
      </c>
      <c r="Z248">
        <f t="shared" si="33"/>
        <v>4</v>
      </c>
      <c r="AA248" s="130">
        <v>0</v>
      </c>
      <c r="AB248" s="130">
        <v>0</v>
      </c>
      <c r="AC248" s="130">
        <v>3</v>
      </c>
      <c r="AD248" s="130">
        <v>0</v>
      </c>
      <c r="AE248" s="130">
        <v>0</v>
      </c>
      <c r="AF248" s="130">
        <v>0</v>
      </c>
      <c r="AG248" s="130">
        <v>0</v>
      </c>
      <c r="AH248" s="130">
        <v>0</v>
      </c>
      <c r="AI248" s="130"/>
    </row>
    <row r="249" spans="1:36">
      <c r="A249" s="130">
        <v>6135</v>
      </c>
      <c r="B249" t="str">
        <f t="shared" si="31"/>
        <v>RED</v>
      </c>
      <c r="C249" s="6">
        <f t="shared" si="34"/>
        <v>43</v>
      </c>
      <c r="D249" s="130">
        <v>2</v>
      </c>
      <c r="E249" s="130">
        <v>0</v>
      </c>
      <c r="F249" s="130">
        <v>0</v>
      </c>
      <c r="G249" s="130">
        <v>0</v>
      </c>
      <c r="H249" s="130">
        <v>0</v>
      </c>
      <c r="I249">
        <f t="shared" si="25"/>
        <v>0</v>
      </c>
      <c r="J249" s="130">
        <v>0</v>
      </c>
      <c r="K249" s="130">
        <v>0</v>
      </c>
      <c r="L249" s="130">
        <v>0</v>
      </c>
      <c r="M249" s="130">
        <v>0</v>
      </c>
      <c r="N249" s="65">
        <f t="shared" si="26"/>
        <v>0</v>
      </c>
      <c r="O249" s="65">
        <f t="shared" si="27"/>
        <v>0</v>
      </c>
      <c r="P249" s="83">
        <v>0</v>
      </c>
      <c r="Q249" s="130">
        <v>1</v>
      </c>
      <c r="R249" s="130">
        <v>0</v>
      </c>
      <c r="S249" s="130">
        <v>0</v>
      </c>
      <c r="T249">
        <f t="shared" si="28"/>
        <v>1</v>
      </c>
      <c r="U249" s="130">
        <v>0</v>
      </c>
      <c r="V249" s="130">
        <v>1</v>
      </c>
      <c r="W249" s="130">
        <v>0</v>
      </c>
      <c r="X249" s="130">
        <v>0</v>
      </c>
      <c r="Y249">
        <f t="shared" si="32"/>
        <v>1</v>
      </c>
      <c r="Z249">
        <f t="shared" si="33"/>
        <v>2</v>
      </c>
      <c r="AA249" s="130">
        <v>0</v>
      </c>
      <c r="AB249" s="130">
        <v>0</v>
      </c>
      <c r="AC249" s="130">
        <v>0</v>
      </c>
      <c r="AD249" s="130">
        <v>0</v>
      </c>
      <c r="AE249" s="130">
        <v>0</v>
      </c>
      <c r="AF249" s="130">
        <v>0</v>
      </c>
      <c r="AG249" s="130">
        <v>0</v>
      </c>
      <c r="AH249" s="130">
        <v>0</v>
      </c>
      <c r="AI249" s="130"/>
    </row>
    <row r="250" spans="1:36">
      <c r="A250" s="130">
        <v>4936</v>
      </c>
      <c r="B250" t="str">
        <f t="shared" si="31"/>
        <v>RED</v>
      </c>
      <c r="C250" s="6">
        <f t="shared" si="34"/>
        <v>44</v>
      </c>
      <c r="D250" s="130">
        <v>0</v>
      </c>
      <c r="E250" s="130">
        <v>0</v>
      </c>
      <c r="F250" s="130">
        <v>0</v>
      </c>
      <c r="G250" s="130">
        <v>0</v>
      </c>
      <c r="H250" s="130">
        <v>0</v>
      </c>
      <c r="I250">
        <f t="shared" si="25"/>
        <v>0</v>
      </c>
      <c r="J250" s="130">
        <v>0</v>
      </c>
      <c r="K250" s="130">
        <v>0</v>
      </c>
      <c r="L250" s="130">
        <v>0</v>
      </c>
      <c r="M250" s="130">
        <v>0</v>
      </c>
      <c r="N250" s="65">
        <f t="shared" si="26"/>
        <v>0</v>
      </c>
      <c r="O250" s="65">
        <f t="shared" si="27"/>
        <v>0</v>
      </c>
      <c r="P250" s="83">
        <v>2</v>
      </c>
      <c r="Q250" s="130">
        <v>0</v>
      </c>
      <c r="R250" s="130">
        <v>0</v>
      </c>
      <c r="S250" s="130">
        <v>0</v>
      </c>
      <c r="T250">
        <f t="shared" si="28"/>
        <v>2</v>
      </c>
      <c r="U250" s="130">
        <v>3</v>
      </c>
      <c r="V250" s="130">
        <v>0</v>
      </c>
      <c r="W250" s="130">
        <v>0</v>
      </c>
      <c r="X250" s="130">
        <v>0</v>
      </c>
      <c r="Y250">
        <f t="shared" si="32"/>
        <v>3</v>
      </c>
      <c r="Z250">
        <f t="shared" si="33"/>
        <v>5</v>
      </c>
      <c r="AA250" s="130">
        <v>0</v>
      </c>
      <c r="AB250" s="130">
        <v>0</v>
      </c>
      <c r="AC250" s="130">
        <v>0</v>
      </c>
      <c r="AD250" s="130">
        <v>0</v>
      </c>
      <c r="AE250" s="130">
        <v>0</v>
      </c>
      <c r="AF250" s="130">
        <v>0</v>
      </c>
      <c r="AG250" s="130">
        <v>0</v>
      </c>
      <c r="AH250" s="130">
        <v>0</v>
      </c>
    </row>
    <row r="251" spans="1:36">
      <c r="A251" s="130">
        <v>2852</v>
      </c>
      <c r="B251" t="str">
        <f t="shared" si="31"/>
        <v>RED</v>
      </c>
      <c r="C251" s="6">
        <v>33</v>
      </c>
      <c r="D251" s="130">
        <v>2</v>
      </c>
      <c r="E251" s="130">
        <v>0</v>
      </c>
      <c r="F251" s="130">
        <v>1</v>
      </c>
      <c r="G251" s="130">
        <v>0</v>
      </c>
      <c r="H251" s="130">
        <v>0</v>
      </c>
      <c r="I251">
        <f t="shared" si="25"/>
        <v>1</v>
      </c>
      <c r="J251" s="130">
        <v>0</v>
      </c>
      <c r="K251" s="130">
        <v>0</v>
      </c>
      <c r="L251" s="130">
        <v>0</v>
      </c>
      <c r="M251" s="130">
        <v>0</v>
      </c>
      <c r="N251" s="65">
        <f t="shared" si="26"/>
        <v>0</v>
      </c>
      <c r="O251" s="65">
        <f t="shared" si="27"/>
        <v>1</v>
      </c>
      <c r="P251" s="83">
        <v>0</v>
      </c>
      <c r="Q251" s="130">
        <v>0</v>
      </c>
      <c r="R251" s="130">
        <v>3</v>
      </c>
      <c r="S251" s="130">
        <v>0</v>
      </c>
      <c r="T251">
        <f t="shared" si="28"/>
        <v>3</v>
      </c>
      <c r="U251" s="130">
        <v>0</v>
      </c>
      <c r="V251" s="130">
        <v>0</v>
      </c>
      <c r="W251" s="130">
        <v>0</v>
      </c>
      <c r="X251" s="130">
        <v>0</v>
      </c>
      <c r="Y251">
        <f t="shared" si="32"/>
        <v>0</v>
      </c>
      <c r="Z251">
        <f t="shared" si="33"/>
        <v>3</v>
      </c>
      <c r="AA251" s="130">
        <v>0</v>
      </c>
      <c r="AB251" s="130">
        <v>0</v>
      </c>
      <c r="AC251" s="130">
        <v>1</v>
      </c>
      <c r="AD251" s="130">
        <v>0</v>
      </c>
      <c r="AE251" s="130">
        <v>0</v>
      </c>
      <c r="AF251" s="130">
        <v>0</v>
      </c>
      <c r="AG251" s="130">
        <v>0</v>
      </c>
      <c r="AH251" s="130">
        <v>2</v>
      </c>
    </row>
    <row r="252" spans="1:36">
      <c r="A252" s="130">
        <v>6070</v>
      </c>
      <c r="B252" t="str">
        <f t="shared" si="31"/>
        <v>RED</v>
      </c>
      <c r="C252" s="6">
        <v>54</v>
      </c>
      <c r="D252" s="130">
        <v>2</v>
      </c>
      <c r="E252" s="130">
        <v>0</v>
      </c>
      <c r="F252" s="130">
        <v>0</v>
      </c>
      <c r="G252" s="130">
        <v>0</v>
      </c>
      <c r="H252" s="130">
        <v>0</v>
      </c>
      <c r="I252">
        <f t="shared" si="25"/>
        <v>0</v>
      </c>
      <c r="J252" s="130">
        <v>0</v>
      </c>
      <c r="K252" s="130">
        <v>0</v>
      </c>
      <c r="L252" s="130">
        <v>0</v>
      </c>
      <c r="M252" s="130">
        <v>0</v>
      </c>
      <c r="N252" s="65">
        <f t="shared" si="26"/>
        <v>0</v>
      </c>
      <c r="O252" s="65">
        <f t="shared" si="27"/>
        <v>0</v>
      </c>
      <c r="P252" s="83">
        <v>2</v>
      </c>
      <c r="Q252" s="130">
        <v>0</v>
      </c>
      <c r="R252" s="130">
        <v>0</v>
      </c>
      <c r="S252" s="130">
        <v>0</v>
      </c>
      <c r="T252">
        <f t="shared" si="28"/>
        <v>2</v>
      </c>
      <c r="U252" s="130">
        <v>0</v>
      </c>
      <c r="V252" s="130">
        <v>0</v>
      </c>
      <c r="W252" s="130">
        <v>0</v>
      </c>
      <c r="X252" s="130">
        <v>0</v>
      </c>
      <c r="Y252">
        <f t="shared" si="32"/>
        <v>0</v>
      </c>
      <c r="Z252">
        <f t="shared" si="33"/>
        <v>2</v>
      </c>
      <c r="AA252" s="130">
        <v>0</v>
      </c>
      <c r="AB252" s="130">
        <v>0</v>
      </c>
      <c r="AC252" s="130">
        <v>0</v>
      </c>
      <c r="AD252" s="130">
        <v>0</v>
      </c>
      <c r="AE252" s="130">
        <v>0</v>
      </c>
      <c r="AF252" s="130">
        <v>0</v>
      </c>
      <c r="AG252" s="130">
        <v>0</v>
      </c>
      <c r="AH252" s="130">
        <v>1</v>
      </c>
    </row>
    <row r="253" spans="1:36">
      <c r="A253" s="130">
        <v>3571</v>
      </c>
      <c r="B253" t="str">
        <f t="shared" si="31"/>
        <v>RED</v>
      </c>
      <c r="C253" s="6">
        <f t="shared" si="34"/>
        <v>55</v>
      </c>
      <c r="D253" s="130">
        <v>0</v>
      </c>
      <c r="E253" s="130">
        <v>0</v>
      </c>
      <c r="F253" s="130">
        <v>0</v>
      </c>
      <c r="G253" s="130">
        <v>0</v>
      </c>
      <c r="H253" s="130">
        <v>0</v>
      </c>
      <c r="I253">
        <f t="shared" si="25"/>
        <v>0</v>
      </c>
      <c r="J253" s="130">
        <v>0</v>
      </c>
      <c r="K253" s="130">
        <v>0</v>
      </c>
      <c r="L253" s="130">
        <v>0</v>
      </c>
      <c r="M253" s="130">
        <v>0</v>
      </c>
      <c r="N253" s="65">
        <f t="shared" si="26"/>
        <v>0</v>
      </c>
      <c r="O253" s="65">
        <f t="shared" si="27"/>
        <v>0</v>
      </c>
      <c r="P253" s="83">
        <v>0</v>
      </c>
      <c r="Q253" s="130">
        <v>0</v>
      </c>
      <c r="R253" s="130">
        <v>0</v>
      </c>
      <c r="S253" s="130">
        <v>0</v>
      </c>
      <c r="T253">
        <f t="shared" si="28"/>
        <v>0</v>
      </c>
      <c r="U253" s="130">
        <v>0</v>
      </c>
      <c r="V253" s="130">
        <v>0</v>
      </c>
      <c r="W253" s="130">
        <v>0</v>
      </c>
      <c r="X253" s="130">
        <v>0</v>
      </c>
      <c r="Y253">
        <f t="shared" si="32"/>
        <v>0</v>
      </c>
      <c r="Z253">
        <f t="shared" si="33"/>
        <v>0</v>
      </c>
      <c r="AA253" s="130">
        <v>0</v>
      </c>
      <c r="AB253" s="130">
        <v>0</v>
      </c>
      <c r="AC253" s="130">
        <v>0</v>
      </c>
      <c r="AD253" s="130">
        <v>0</v>
      </c>
      <c r="AE253" s="130">
        <v>1</v>
      </c>
      <c r="AF253" s="130">
        <v>0</v>
      </c>
      <c r="AG253" s="130">
        <v>0</v>
      </c>
      <c r="AH253" s="130">
        <v>0</v>
      </c>
    </row>
    <row r="254" spans="1:36">
      <c r="A254" s="130">
        <v>6135</v>
      </c>
      <c r="B254" t="str">
        <f t="shared" si="31"/>
        <v>RED</v>
      </c>
      <c r="C254" s="6">
        <f t="shared" si="34"/>
        <v>56</v>
      </c>
      <c r="D254" s="130">
        <v>2</v>
      </c>
      <c r="E254" s="130">
        <v>0</v>
      </c>
      <c r="F254" s="130">
        <v>0</v>
      </c>
      <c r="G254" s="130">
        <v>0</v>
      </c>
      <c r="H254" s="130">
        <v>0</v>
      </c>
      <c r="I254">
        <f t="shared" ref="I254:I317" si="35">SUM($E254:$H254)</f>
        <v>0</v>
      </c>
      <c r="J254" s="130">
        <v>0</v>
      </c>
      <c r="K254" s="130">
        <v>0</v>
      </c>
      <c r="L254" s="130">
        <v>0</v>
      </c>
      <c r="M254" s="130">
        <v>0</v>
      </c>
      <c r="N254" s="65">
        <f t="shared" ref="N254:N317" si="36">SUM($J254:$M254)</f>
        <v>0</v>
      </c>
      <c r="O254" s="65">
        <f t="shared" ref="O254:O317" si="37">SUM($I254, $N254)</f>
        <v>0</v>
      </c>
      <c r="P254" s="83">
        <v>1</v>
      </c>
      <c r="Q254" s="130">
        <v>0</v>
      </c>
      <c r="R254" s="130">
        <v>0</v>
      </c>
      <c r="S254" s="130">
        <v>0</v>
      </c>
      <c r="T254">
        <f t="shared" ref="T254:T317" si="38">SUM($P254:$S254)</f>
        <v>1</v>
      </c>
      <c r="U254" s="130">
        <v>3</v>
      </c>
      <c r="V254" s="130">
        <v>0</v>
      </c>
      <c r="W254" s="130">
        <v>0</v>
      </c>
      <c r="X254" s="130">
        <v>0</v>
      </c>
      <c r="Y254">
        <f t="shared" si="32"/>
        <v>3</v>
      </c>
      <c r="Z254">
        <f t="shared" si="33"/>
        <v>4</v>
      </c>
      <c r="AA254" s="130">
        <v>0</v>
      </c>
      <c r="AB254" s="130">
        <v>0</v>
      </c>
      <c r="AC254" s="130">
        <v>1</v>
      </c>
      <c r="AD254" s="130">
        <v>0</v>
      </c>
      <c r="AE254" s="130">
        <v>0</v>
      </c>
      <c r="AF254" s="130">
        <v>0</v>
      </c>
      <c r="AG254" s="130">
        <v>0</v>
      </c>
      <c r="AH254" s="130">
        <v>0</v>
      </c>
    </row>
    <row r="255" spans="1:36">
      <c r="A255" s="130">
        <v>7710</v>
      </c>
      <c r="B255" t="str">
        <f t="shared" si="31"/>
        <v>RED</v>
      </c>
      <c r="C255" s="6">
        <f t="shared" si="34"/>
        <v>57</v>
      </c>
      <c r="D255" s="130">
        <v>2</v>
      </c>
      <c r="E255" s="130">
        <v>0</v>
      </c>
      <c r="F255" s="130">
        <v>0</v>
      </c>
      <c r="G255" s="130">
        <v>0</v>
      </c>
      <c r="H255" s="130">
        <v>0</v>
      </c>
      <c r="I255">
        <f t="shared" si="35"/>
        <v>0</v>
      </c>
      <c r="J255" s="130">
        <v>0</v>
      </c>
      <c r="K255" s="130">
        <v>0</v>
      </c>
      <c r="L255" s="130">
        <v>0</v>
      </c>
      <c r="M255" s="130">
        <v>0</v>
      </c>
      <c r="N255" s="65">
        <f t="shared" si="36"/>
        <v>0</v>
      </c>
      <c r="O255" s="65">
        <f t="shared" si="37"/>
        <v>0</v>
      </c>
      <c r="P255" s="83">
        <v>1</v>
      </c>
      <c r="Q255" s="130">
        <v>1</v>
      </c>
      <c r="R255" s="130">
        <v>0</v>
      </c>
      <c r="S255" s="130">
        <v>0</v>
      </c>
      <c r="T255">
        <f t="shared" si="38"/>
        <v>2</v>
      </c>
      <c r="U255" s="130">
        <v>0</v>
      </c>
      <c r="V255" s="130">
        <v>0</v>
      </c>
      <c r="W255" s="130">
        <v>0</v>
      </c>
      <c r="X255" s="130">
        <v>0</v>
      </c>
      <c r="Y255">
        <f t="shared" si="32"/>
        <v>0</v>
      </c>
      <c r="Z255">
        <f t="shared" si="33"/>
        <v>2</v>
      </c>
      <c r="AA255" s="130">
        <v>0</v>
      </c>
      <c r="AB255" s="130">
        <v>0</v>
      </c>
      <c r="AC255" s="130">
        <v>1</v>
      </c>
      <c r="AD255" s="130">
        <v>0</v>
      </c>
      <c r="AE255" s="130">
        <v>0</v>
      </c>
      <c r="AF255" s="130">
        <v>0</v>
      </c>
      <c r="AG255" s="130">
        <v>0</v>
      </c>
      <c r="AH255" s="130">
        <v>1</v>
      </c>
    </row>
    <row r="256" spans="1:36">
      <c r="A256" s="130">
        <v>6864</v>
      </c>
      <c r="B256" t="str">
        <f t="shared" si="31"/>
        <v>RED</v>
      </c>
      <c r="C256" s="6">
        <f t="shared" si="34"/>
        <v>58</v>
      </c>
      <c r="D256" s="130">
        <v>2</v>
      </c>
      <c r="E256" s="130">
        <v>0</v>
      </c>
      <c r="F256" s="130">
        <v>0</v>
      </c>
      <c r="G256" s="130">
        <v>0</v>
      </c>
      <c r="H256" s="130">
        <v>0</v>
      </c>
      <c r="I256">
        <f t="shared" si="35"/>
        <v>0</v>
      </c>
      <c r="J256" s="130">
        <v>0</v>
      </c>
      <c r="K256" s="130">
        <v>0</v>
      </c>
      <c r="L256" s="130">
        <v>0</v>
      </c>
      <c r="M256" s="130">
        <v>0</v>
      </c>
      <c r="N256" s="65">
        <f t="shared" si="36"/>
        <v>0</v>
      </c>
      <c r="O256" s="65">
        <f t="shared" si="37"/>
        <v>0</v>
      </c>
      <c r="P256" s="83">
        <v>1</v>
      </c>
      <c r="Q256" s="130">
        <v>0</v>
      </c>
      <c r="R256" s="130">
        <v>0</v>
      </c>
      <c r="S256" s="130">
        <v>0</v>
      </c>
      <c r="T256">
        <f t="shared" si="38"/>
        <v>1</v>
      </c>
      <c r="U256" s="130">
        <v>2</v>
      </c>
      <c r="V256" s="130">
        <v>0</v>
      </c>
      <c r="W256" s="130">
        <v>0</v>
      </c>
      <c r="X256" s="130">
        <v>0</v>
      </c>
      <c r="Y256">
        <f t="shared" si="32"/>
        <v>2</v>
      </c>
      <c r="Z256">
        <f t="shared" si="33"/>
        <v>3</v>
      </c>
      <c r="AA256" s="130">
        <v>0</v>
      </c>
      <c r="AB256" s="130">
        <v>0</v>
      </c>
      <c r="AC256" s="130">
        <v>0</v>
      </c>
      <c r="AD256" s="130">
        <v>0</v>
      </c>
      <c r="AE256" s="130">
        <v>0</v>
      </c>
      <c r="AF256" s="130">
        <v>0</v>
      </c>
      <c r="AG256" s="130">
        <v>0</v>
      </c>
      <c r="AH256" s="130">
        <v>1</v>
      </c>
      <c r="AI256" t="s">
        <v>361</v>
      </c>
    </row>
    <row r="257" spans="1:35">
      <c r="A257" s="130">
        <v>6070</v>
      </c>
      <c r="B257" t="str">
        <f t="shared" si="31"/>
        <v>RED</v>
      </c>
      <c r="C257" s="6">
        <f t="shared" si="34"/>
        <v>59</v>
      </c>
      <c r="D257" s="130">
        <v>2</v>
      </c>
      <c r="E257" s="130">
        <v>0</v>
      </c>
      <c r="F257" s="130">
        <v>0</v>
      </c>
      <c r="G257" s="130">
        <v>0</v>
      </c>
      <c r="H257" s="130">
        <v>0</v>
      </c>
      <c r="I257">
        <f t="shared" si="35"/>
        <v>0</v>
      </c>
      <c r="J257" s="130">
        <v>0</v>
      </c>
      <c r="K257" s="130">
        <v>0</v>
      </c>
      <c r="L257" s="130">
        <v>0</v>
      </c>
      <c r="M257" s="130">
        <v>0</v>
      </c>
      <c r="N257" s="65">
        <f t="shared" si="36"/>
        <v>0</v>
      </c>
      <c r="O257" s="65">
        <f t="shared" si="37"/>
        <v>0</v>
      </c>
      <c r="P257" s="83">
        <v>1</v>
      </c>
      <c r="Q257" s="130">
        <v>2</v>
      </c>
      <c r="R257" s="130">
        <v>1</v>
      </c>
      <c r="S257" s="130">
        <v>0</v>
      </c>
      <c r="T257">
        <f t="shared" si="38"/>
        <v>4</v>
      </c>
      <c r="U257" s="130">
        <v>0</v>
      </c>
      <c r="V257" s="130">
        <v>0</v>
      </c>
      <c r="W257" s="130">
        <v>0</v>
      </c>
      <c r="X257" s="130">
        <v>0</v>
      </c>
      <c r="Y257">
        <f t="shared" si="32"/>
        <v>0</v>
      </c>
      <c r="Z257">
        <f t="shared" si="33"/>
        <v>4</v>
      </c>
      <c r="AA257" s="130">
        <v>0</v>
      </c>
      <c r="AB257" s="130">
        <v>0</v>
      </c>
      <c r="AC257" s="130">
        <v>1</v>
      </c>
      <c r="AD257" s="130">
        <v>0</v>
      </c>
      <c r="AE257" s="130">
        <v>0</v>
      </c>
      <c r="AF257" s="130">
        <v>0</v>
      </c>
      <c r="AG257" s="130">
        <v>0</v>
      </c>
      <c r="AH257" s="130">
        <v>0</v>
      </c>
    </row>
    <row r="258" spans="1:35">
      <c r="A258" s="130">
        <v>2200</v>
      </c>
      <c r="B258" t="str">
        <f t="shared" si="31"/>
        <v>RED</v>
      </c>
      <c r="C258" s="6">
        <f t="shared" si="34"/>
        <v>60</v>
      </c>
      <c r="D258" s="130">
        <v>0</v>
      </c>
      <c r="E258" s="130">
        <v>0</v>
      </c>
      <c r="F258" s="130">
        <v>0</v>
      </c>
      <c r="G258" s="130">
        <v>0</v>
      </c>
      <c r="H258" s="130">
        <v>0</v>
      </c>
      <c r="I258">
        <f t="shared" si="35"/>
        <v>0</v>
      </c>
      <c r="J258" s="130">
        <v>0</v>
      </c>
      <c r="K258" s="130">
        <v>0</v>
      </c>
      <c r="L258" s="130">
        <v>0</v>
      </c>
      <c r="M258" s="130">
        <v>0</v>
      </c>
      <c r="N258" s="65">
        <f t="shared" si="36"/>
        <v>0</v>
      </c>
      <c r="O258" s="65">
        <f t="shared" si="37"/>
        <v>0</v>
      </c>
      <c r="P258" s="83">
        <v>1</v>
      </c>
      <c r="Q258" s="130">
        <v>2</v>
      </c>
      <c r="R258" s="130">
        <v>0</v>
      </c>
      <c r="S258" s="130">
        <v>0</v>
      </c>
      <c r="T258">
        <f t="shared" si="38"/>
        <v>3</v>
      </c>
      <c r="U258" s="130">
        <v>2</v>
      </c>
      <c r="V258" s="130">
        <v>0</v>
      </c>
      <c r="W258" s="130">
        <v>0</v>
      </c>
      <c r="X258" s="130">
        <v>0</v>
      </c>
      <c r="Y258">
        <f t="shared" si="32"/>
        <v>2</v>
      </c>
      <c r="Z258">
        <f t="shared" si="33"/>
        <v>5</v>
      </c>
      <c r="AA258" s="130">
        <v>0</v>
      </c>
      <c r="AB258" s="130">
        <v>0</v>
      </c>
      <c r="AC258" s="130">
        <v>3</v>
      </c>
      <c r="AD258" s="130">
        <v>0</v>
      </c>
      <c r="AE258" s="130">
        <v>0</v>
      </c>
      <c r="AF258" s="130">
        <v>0</v>
      </c>
      <c r="AG258" s="130">
        <v>0</v>
      </c>
      <c r="AH258" s="130">
        <v>0</v>
      </c>
    </row>
    <row r="259" spans="1:35">
      <c r="A259" s="130">
        <v>6859</v>
      </c>
      <c r="B259" t="str">
        <f t="shared" si="31"/>
        <v>RED</v>
      </c>
      <c r="C259" s="6">
        <f t="shared" si="34"/>
        <v>61</v>
      </c>
      <c r="D259" s="130">
        <v>2</v>
      </c>
      <c r="E259" s="130">
        <v>0</v>
      </c>
      <c r="F259" s="130">
        <v>0</v>
      </c>
      <c r="G259" s="130">
        <v>0</v>
      </c>
      <c r="H259" s="130">
        <v>0</v>
      </c>
      <c r="I259">
        <f t="shared" si="35"/>
        <v>0</v>
      </c>
      <c r="J259" s="130">
        <v>0</v>
      </c>
      <c r="K259" s="130">
        <v>0</v>
      </c>
      <c r="L259" s="130">
        <v>0</v>
      </c>
      <c r="M259" s="130">
        <v>0</v>
      </c>
      <c r="N259" s="65">
        <f t="shared" si="36"/>
        <v>0</v>
      </c>
      <c r="O259" s="65">
        <f t="shared" si="37"/>
        <v>0</v>
      </c>
      <c r="P259" s="83">
        <v>0</v>
      </c>
      <c r="Q259" s="130">
        <v>0</v>
      </c>
      <c r="R259" s="130">
        <v>0</v>
      </c>
      <c r="S259" s="130">
        <v>0</v>
      </c>
      <c r="T259">
        <f t="shared" si="38"/>
        <v>0</v>
      </c>
      <c r="U259" s="130">
        <v>2</v>
      </c>
      <c r="V259" s="130">
        <v>0</v>
      </c>
      <c r="W259" s="130">
        <v>0</v>
      </c>
      <c r="X259" s="130">
        <v>0</v>
      </c>
      <c r="Y259">
        <f t="shared" si="32"/>
        <v>2</v>
      </c>
      <c r="Z259">
        <f t="shared" si="33"/>
        <v>2</v>
      </c>
      <c r="AA259" s="130">
        <v>0</v>
      </c>
      <c r="AB259" s="130">
        <v>0</v>
      </c>
      <c r="AC259" s="130">
        <v>1</v>
      </c>
      <c r="AD259" s="130">
        <v>0</v>
      </c>
      <c r="AE259" s="130">
        <v>0</v>
      </c>
      <c r="AF259" s="130">
        <v>0</v>
      </c>
      <c r="AG259" s="130">
        <v>0</v>
      </c>
      <c r="AH259" s="130">
        <v>0</v>
      </c>
    </row>
    <row r="260" spans="1:35">
      <c r="A260" s="130">
        <v>7690</v>
      </c>
      <c r="B260" t="str">
        <f t="shared" si="31"/>
        <v>RED</v>
      </c>
      <c r="C260" s="6">
        <v>54</v>
      </c>
      <c r="D260" s="130">
        <v>1</v>
      </c>
      <c r="E260" s="130">
        <v>0</v>
      </c>
      <c r="F260" s="130">
        <v>0</v>
      </c>
      <c r="G260" s="130">
        <v>0</v>
      </c>
      <c r="H260" s="130">
        <v>0</v>
      </c>
      <c r="I260">
        <f t="shared" si="35"/>
        <v>0</v>
      </c>
      <c r="J260" s="130">
        <v>0</v>
      </c>
      <c r="K260" s="130">
        <v>0</v>
      </c>
      <c r="L260" s="130">
        <v>0</v>
      </c>
      <c r="M260" s="130">
        <v>0</v>
      </c>
      <c r="N260" s="65">
        <f t="shared" si="36"/>
        <v>0</v>
      </c>
      <c r="O260" s="65">
        <f t="shared" si="37"/>
        <v>0</v>
      </c>
      <c r="P260" s="83">
        <v>0</v>
      </c>
      <c r="Q260" s="130">
        <v>0</v>
      </c>
      <c r="R260" s="130">
        <v>0</v>
      </c>
      <c r="S260" s="130">
        <v>0</v>
      </c>
      <c r="T260">
        <f t="shared" si="38"/>
        <v>0</v>
      </c>
      <c r="U260" s="130">
        <v>0</v>
      </c>
      <c r="V260" s="130">
        <v>0</v>
      </c>
      <c r="W260" s="130">
        <v>0</v>
      </c>
      <c r="X260" s="130">
        <v>0</v>
      </c>
      <c r="Y260">
        <f t="shared" si="32"/>
        <v>0</v>
      </c>
      <c r="Z260">
        <f t="shared" si="33"/>
        <v>0</v>
      </c>
      <c r="AA260" s="130">
        <v>0</v>
      </c>
      <c r="AB260" s="130">
        <v>0</v>
      </c>
      <c r="AC260" s="130">
        <v>1</v>
      </c>
      <c r="AD260" s="130">
        <v>0</v>
      </c>
      <c r="AE260" s="130">
        <v>1</v>
      </c>
      <c r="AF260" s="130">
        <v>0</v>
      </c>
      <c r="AG260" s="130">
        <v>0</v>
      </c>
      <c r="AH260" s="130">
        <v>1</v>
      </c>
    </row>
    <row r="261" spans="1:35">
      <c r="A261" s="130">
        <v>6866</v>
      </c>
      <c r="B261" t="str">
        <f t="shared" si="31"/>
        <v>RED</v>
      </c>
      <c r="C261" s="6">
        <f t="shared" si="34"/>
        <v>55</v>
      </c>
      <c r="D261" s="130">
        <v>2</v>
      </c>
      <c r="E261" s="130">
        <v>0</v>
      </c>
      <c r="F261" s="130">
        <v>0</v>
      </c>
      <c r="G261" s="130">
        <v>0</v>
      </c>
      <c r="H261" s="130">
        <v>0</v>
      </c>
      <c r="I261">
        <f t="shared" si="35"/>
        <v>0</v>
      </c>
      <c r="J261" s="130">
        <v>0</v>
      </c>
      <c r="K261" s="130">
        <v>0</v>
      </c>
      <c r="L261" s="130">
        <v>0</v>
      </c>
      <c r="M261" s="130">
        <v>0</v>
      </c>
      <c r="N261" s="65">
        <f t="shared" si="36"/>
        <v>0</v>
      </c>
      <c r="O261" s="65">
        <f t="shared" si="37"/>
        <v>0</v>
      </c>
      <c r="P261" s="83">
        <v>0</v>
      </c>
      <c r="Q261" s="130">
        <v>0</v>
      </c>
      <c r="R261" s="130">
        <v>0</v>
      </c>
      <c r="S261" s="130">
        <v>0</v>
      </c>
      <c r="T261">
        <f t="shared" si="38"/>
        <v>0</v>
      </c>
      <c r="U261" s="130">
        <v>4</v>
      </c>
      <c r="V261" s="130">
        <v>0</v>
      </c>
      <c r="W261" s="130">
        <v>0</v>
      </c>
      <c r="X261" s="130">
        <v>0</v>
      </c>
      <c r="Y261">
        <f t="shared" si="32"/>
        <v>4</v>
      </c>
      <c r="Z261">
        <f t="shared" si="33"/>
        <v>4</v>
      </c>
      <c r="AA261" s="130">
        <v>0</v>
      </c>
      <c r="AB261" s="130">
        <v>0</v>
      </c>
      <c r="AC261" s="130">
        <v>1</v>
      </c>
      <c r="AD261" s="130">
        <v>0</v>
      </c>
      <c r="AE261" s="130">
        <v>0</v>
      </c>
      <c r="AF261" s="130">
        <v>0</v>
      </c>
      <c r="AG261" s="130">
        <v>0</v>
      </c>
      <c r="AH261" s="130">
        <v>0</v>
      </c>
    </row>
    <row r="262" spans="1:35">
      <c r="A262" s="130">
        <v>4152</v>
      </c>
      <c r="B262" t="str">
        <f t="shared" si="31"/>
        <v>RED</v>
      </c>
      <c r="C262" s="6">
        <f t="shared" si="34"/>
        <v>56</v>
      </c>
      <c r="D262" s="130">
        <v>1</v>
      </c>
      <c r="E262" s="130">
        <v>1</v>
      </c>
      <c r="F262" s="130">
        <v>0</v>
      </c>
      <c r="G262" s="130">
        <v>0</v>
      </c>
      <c r="H262" s="130">
        <v>0</v>
      </c>
      <c r="I262">
        <f t="shared" si="35"/>
        <v>1</v>
      </c>
      <c r="J262" s="130">
        <v>0</v>
      </c>
      <c r="K262" s="130">
        <v>0</v>
      </c>
      <c r="L262" s="130">
        <v>0</v>
      </c>
      <c r="M262" s="130">
        <v>0</v>
      </c>
      <c r="N262" s="65">
        <f t="shared" si="36"/>
        <v>0</v>
      </c>
      <c r="O262" s="65">
        <f t="shared" si="37"/>
        <v>1</v>
      </c>
      <c r="P262" s="83">
        <v>1</v>
      </c>
      <c r="Q262" s="130">
        <v>1</v>
      </c>
      <c r="R262" s="130">
        <v>1</v>
      </c>
      <c r="S262" s="130">
        <v>0</v>
      </c>
      <c r="T262">
        <f t="shared" si="38"/>
        <v>3</v>
      </c>
      <c r="U262" s="130">
        <v>0</v>
      </c>
      <c r="V262" s="130">
        <v>1</v>
      </c>
      <c r="W262" s="130">
        <v>0</v>
      </c>
      <c r="X262" s="130">
        <v>0</v>
      </c>
      <c r="Y262">
        <f t="shared" si="32"/>
        <v>1</v>
      </c>
      <c r="Z262">
        <f t="shared" si="33"/>
        <v>4</v>
      </c>
      <c r="AA262" s="130">
        <v>0</v>
      </c>
      <c r="AB262" s="130">
        <v>0</v>
      </c>
      <c r="AC262" s="130">
        <v>1</v>
      </c>
      <c r="AD262" s="130">
        <v>0</v>
      </c>
      <c r="AE262" s="130">
        <v>0</v>
      </c>
      <c r="AF262" s="130">
        <v>0</v>
      </c>
      <c r="AG262" s="130">
        <v>0</v>
      </c>
      <c r="AH262" s="130">
        <v>0</v>
      </c>
      <c r="AI262" s="130"/>
    </row>
    <row r="263" spans="1:35">
      <c r="A263" s="130">
        <v>4907</v>
      </c>
      <c r="B263" t="str">
        <f t="shared" si="31"/>
        <v>RED</v>
      </c>
      <c r="C263" s="6">
        <f t="shared" si="34"/>
        <v>57</v>
      </c>
      <c r="D263" s="130">
        <v>1</v>
      </c>
      <c r="E263" s="130">
        <v>0</v>
      </c>
      <c r="F263" s="130">
        <v>0</v>
      </c>
      <c r="G263" s="130">
        <v>0</v>
      </c>
      <c r="H263" s="130">
        <v>0</v>
      </c>
      <c r="I263">
        <f t="shared" si="35"/>
        <v>0</v>
      </c>
      <c r="J263" s="130">
        <v>0</v>
      </c>
      <c r="K263" s="130">
        <v>0</v>
      </c>
      <c r="L263" s="130">
        <v>0</v>
      </c>
      <c r="M263" s="130">
        <v>0</v>
      </c>
      <c r="N263" s="65">
        <f t="shared" si="36"/>
        <v>0</v>
      </c>
      <c r="O263" s="65">
        <f t="shared" si="37"/>
        <v>0</v>
      </c>
      <c r="P263" s="83">
        <v>1</v>
      </c>
      <c r="Q263" s="130">
        <v>0</v>
      </c>
      <c r="R263" s="130">
        <v>0</v>
      </c>
      <c r="S263" s="130">
        <v>0</v>
      </c>
      <c r="T263">
        <f t="shared" si="38"/>
        <v>1</v>
      </c>
      <c r="U263" s="130">
        <v>0</v>
      </c>
      <c r="V263" s="130">
        <v>0</v>
      </c>
      <c r="W263" s="130">
        <v>0</v>
      </c>
      <c r="X263" s="130">
        <v>0</v>
      </c>
      <c r="Y263">
        <f t="shared" si="32"/>
        <v>0</v>
      </c>
      <c r="Z263">
        <f t="shared" si="33"/>
        <v>1</v>
      </c>
      <c r="AA263" s="130">
        <v>0</v>
      </c>
      <c r="AB263" s="130">
        <v>0</v>
      </c>
      <c r="AC263" s="130">
        <v>3</v>
      </c>
      <c r="AD263" s="130">
        <v>0</v>
      </c>
      <c r="AE263" s="130">
        <v>0</v>
      </c>
      <c r="AF263" s="130">
        <v>0</v>
      </c>
      <c r="AG263" s="130">
        <v>0</v>
      </c>
      <c r="AH263" s="130">
        <v>0</v>
      </c>
    </row>
    <row r="264" spans="1:35">
      <c r="A264" s="130">
        <v>6859</v>
      </c>
      <c r="B264" t="str">
        <f t="shared" si="31"/>
        <v>RED</v>
      </c>
      <c r="C264" s="6">
        <f t="shared" si="34"/>
        <v>58</v>
      </c>
      <c r="D264" s="130">
        <v>1</v>
      </c>
      <c r="E264" s="130">
        <v>0</v>
      </c>
      <c r="F264" s="130">
        <v>0</v>
      </c>
      <c r="G264" s="130">
        <v>0</v>
      </c>
      <c r="H264" s="130">
        <v>0</v>
      </c>
      <c r="I264">
        <f t="shared" si="35"/>
        <v>0</v>
      </c>
      <c r="J264" s="130">
        <v>0</v>
      </c>
      <c r="K264" s="130">
        <v>0</v>
      </c>
      <c r="L264" s="130">
        <v>0</v>
      </c>
      <c r="M264" s="130">
        <v>0</v>
      </c>
      <c r="N264" s="65">
        <f t="shared" si="36"/>
        <v>0</v>
      </c>
      <c r="O264" s="65">
        <f t="shared" si="37"/>
        <v>0</v>
      </c>
      <c r="P264" s="83">
        <v>0</v>
      </c>
      <c r="Q264" s="130">
        <v>0</v>
      </c>
      <c r="R264" s="130">
        <v>0</v>
      </c>
      <c r="S264" s="130">
        <v>0</v>
      </c>
      <c r="T264">
        <f t="shared" si="38"/>
        <v>0</v>
      </c>
      <c r="U264" s="130">
        <v>1</v>
      </c>
      <c r="V264" s="130">
        <v>0</v>
      </c>
      <c r="W264" s="130">
        <v>0</v>
      </c>
      <c r="X264" s="130">
        <v>0</v>
      </c>
      <c r="Y264">
        <f t="shared" si="32"/>
        <v>1</v>
      </c>
      <c r="Z264">
        <f t="shared" si="33"/>
        <v>1</v>
      </c>
      <c r="AA264" s="130">
        <v>0</v>
      </c>
      <c r="AB264" s="130">
        <v>0</v>
      </c>
      <c r="AC264" s="130">
        <v>0</v>
      </c>
      <c r="AD264" s="130">
        <v>0</v>
      </c>
      <c r="AE264" s="130">
        <v>0</v>
      </c>
      <c r="AF264" s="130">
        <v>0</v>
      </c>
      <c r="AG264" s="130">
        <v>0</v>
      </c>
      <c r="AH264" s="130">
        <v>0</v>
      </c>
    </row>
    <row r="265" spans="1:35">
      <c r="A265" s="130">
        <v>4936</v>
      </c>
      <c r="B265" t="str">
        <f t="shared" si="31"/>
        <v>RED</v>
      </c>
      <c r="C265" s="6">
        <f t="shared" si="34"/>
        <v>59</v>
      </c>
      <c r="D265" s="130">
        <v>2</v>
      </c>
      <c r="E265" s="130">
        <v>0</v>
      </c>
      <c r="F265" s="130">
        <v>0</v>
      </c>
      <c r="G265" s="130">
        <v>0</v>
      </c>
      <c r="H265" s="130">
        <v>0</v>
      </c>
      <c r="I265">
        <f t="shared" si="35"/>
        <v>0</v>
      </c>
      <c r="J265" s="130">
        <v>0</v>
      </c>
      <c r="K265" s="130">
        <v>0</v>
      </c>
      <c r="L265" s="130">
        <v>0</v>
      </c>
      <c r="M265" s="130">
        <v>0</v>
      </c>
      <c r="N265" s="65">
        <f t="shared" si="36"/>
        <v>0</v>
      </c>
      <c r="O265" s="65">
        <f t="shared" si="37"/>
        <v>0</v>
      </c>
      <c r="P265" s="83">
        <v>1</v>
      </c>
      <c r="Q265" s="130">
        <v>0</v>
      </c>
      <c r="R265" s="130">
        <v>0</v>
      </c>
      <c r="S265" s="130">
        <v>0</v>
      </c>
      <c r="T265">
        <f t="shared" si="38"/>
        <v>1</v>
      </c>
      <c r="U265" s="130">
        <v>2</v>
      </c>
      <c r="V265" s="130">
        <v>0</v>
      </c>
      <c r="W265" s="130">
        <v>0</v>
      </c>
      <c r="X265" s="130">
        <v>0</v>
      </c>
      <c r="Y265">
        <f t="shared" si="32"/>
        <v>2</v>
      </c>
      <c r="Z265">
        <f t="shared" si="33"/>
        <v>3</v>
      </c>
      <c r="AA265" s="130">
        <v>0</v>
      </c>
      <c r="AB265" s="130">
        <v>0</v>
      </c>
      <c r="AC265" s="130">
        <v>1</v>
      </c>
      <c r="AD265" s="130">
        <v>0</v>
      </c>
      <c r="AE265" s="130">
        <v>0</v>
      </c>
      <c r="AF265" s="130">
        <v>0</v>
      </c>
      <c r="AG265" s="130">
        <v>0</v>
      </c>
      <c r="AH265" s="130">
        <v>1</v>
      </c>
      <c r="AI265" s="130"/>
    </row>
    <row r="266" spans="1:35">
      <c r="A266" s="130">
        <v>2708</v>
      </c>
      <c r="B266" t="str">
        <f t="shared" si="31"/>
        <v>RED</v>
      </c>
      <c r="C266" s="6">
        <f t="shared" si="34"/>
        <v>60</v>
      </c>
      <c r="D266" s="130">
        <v>2</v>
      </c>
      <c r="E266" s="130">
        <v>0</v>
      </c>
      <c r="F266" s="130">
        <v>0</v>
      </c>
      <c r="G266" s="130">
        <v>0</v>
      </c>
      <c r="H266" s="130">
        <v>0</v>
      </c>
      <c r="I266">
        <f t="shared" si="35"/>
        <v>0</v>
      </c>
      <c r="J266" s="130">
        <v>0</v>
      </c>
      <c r="K266" s="130">
        <v>0</v>
      </c>
      <c r="L266" s="130">
        <v>0</v>
      </c>
      <c r="M266" s="130">
        <v>0</v>
      </c>
      <c r="N266" s="65">
        <f t="shared" si="36"/>
        <v>0</v>
      </c>
      <c r="O266" s="65">
        <f t="shared" si="37"/>
        <v>0</v>
      </c>
      <c r="P266" s="83">
        <v>0</v>
      </c>
      <c r="Q266" s="130">
        <v>0</v>
      </c>
      <c r="R266" s="130">
        <v>0</v>
      </c>
      <c r="S266" s="130">
        <v>0</v>
      </c>
      <c r="T266">
        <f t="shared" si="38"/>
        <v>0</v>
      </c>
      <c r="U266" s="130">
        <v>0</v>
      </c>
      <c r="V266" s="130">
        <v>0</v>
      </c>
      <c r="W266" s="130">
        <v>0</v>
      </c>
      <c r="X266" s="130">
        <v>0</v>
      </c>
      <c r="Y266">
        <f t="shared" si="32"/>
        <v>0</v>
      </c>
      <c r="Z266">
        <f t="shared" si="33"/>
        <v>0</v>
      </c>
      <c r="AA266" s="130">
        <v>0</v>
      </c>
      <c r="AB266" s="130">
        <v>0</v>
      </c>
      <c r="AC266" s="130">
        <v>1</v>
      </c>
      <c r="AD266" s="130">
        <v>0</v>
      </c>
      <c r="AE266" s="130">
        <v>0</v>
      </c>
      <c r="AF266" s="130">
        <v>0</v>
      </c>
      <c r="AG266" s="130">
        <v>0</v>
      </c>
      <c r="AH266" s="130">
        <v>0</v>
      </c>
      <c r="AI266" t="s">
        <v>362</v>
      </c>
    </row>
    <row r="267" spans="1:35">
      <c r="A267" s="130">
        <v>2386</v>
      </c>
      <c r="B267" t="str">
        <f t="shared" si="31"/>
        <v>RED</v>
      </c>
      <c r="C267" s="6">
        <f t="shared" si="34"/>
        <v>61</v>
      </c>
      <c r="D267" s="130">
        <v>2</v>
      </c>
      <c r="E267" s="130">
        <v>0</v>
      </c>
      <c r="F267" s="130">
        <v>0</v>
      </c>
      <c r="G267" s="130">
        <v>0</v>
      </c>
      <c r="H267" s="130">
        <v>0</v>
      </c>
      <c r="I267">
        <f t="shared" si="35"/>
        <v>0</v>
      </c>
      <c r="J267" s="130">
        <v>1</v>
      </c>
      <c r="K267" s="130">
        <v>0</v>
      </c>
      <c r="L267" s="130">
        <v>0</v>
      </c>
      <c r="M267" s="130">
        <v>0</v>
      </c>
      <c r="N267" s="65">
        <f t="shared" si="36"/>
        <v>1</v>
      </c>
      <c r="O267" s="65">
        <f t="shared" si="37"/>
        <v>1</v>
      </c>
      <c r="P267" s="83">
        <v>0</v>
      </c>
      <c r="Q267" s="130">
        <v>0</v>
      </c>
      <c r="R267" s="130">
        <v>0</v>
      </c>
      <c r="S267" s="130">
        <v>0</v>
      </c>
      <c r="T267">
        <f t="shared" si="38"/>
        <v>0</v>
      </c>
      <c r="U267" s="130">
        <v>3</v>
      </c>
      <c r="V267" s="130">
        <v>2</v>
      </c>
      <c r="W267" s="130">
        <v>0</v>
      </c>
      <c r="X267" s="130">
        <v>0</v>
      </c>
      <c r="Y267">
        <f t="shared" si="32"/>
        <v>5</v>
      </c>
      <c r="Z267">
        <f t="shared" si="33"/>
        <v>5</v>
      </c>
      <c r="AA267" s="130">
        <v>0</v>
      </c>
      <c r="AB267" s="130">
        <v>0</v>
      </c>
      <c r="AC267" s="130">
        <v>3</v>
      </c>
      <c r="AD267" s="130">
        <v>0</v>
      </c>
      <c r="AE267" s="130">
        <v>0</v>
      </c>
      <c r="AF267" s="130">
        <v>0</v>
      </c>
      <c r="AG267" s="130">
        <v>0</v>
      </c>
      <c r="AH267" s="130">
        <v>0</v>
      </c>
      <c r="AI267" t="s">
        <v>363</v>
      </c>
    </row>
    <row r="268" spans="1:35">
      <c r="A268" s="130">
        <v>7712</v>
      </c>
      <c r="B268" t="str">
        <f t="shared" si="31"/>
        <v>RED</v>
      </c>
      <c r="C268" s="6">
        <v>54</v>
      </c>
      <c r="D268" s="130">
        <v>1</v>
      </c>
      <c r="E268" s="130">
        <v>0</v>
      </c>
      <c r="F268" s="130">
        <v>0</v>
      </c>
      <c r="G268" s="130">
        <v>0</v>
      </c>
      <c r="H268" s="130">
        <v>0</v>
      </c>
      <c r="I268">
        <f t="shared" si="35"/>
        <v>0</v>
      </c>
      <c r="J268" s="130">
        <v>0</v>
      </c>
      <c r="K268" s="130">
        <v>0</v>
      </c>
      <c r="L268" s="130">
        <v>0</v>
      </c>
      <c r="M268" s="130">
        <v>0</v>
      </c>
      <c r="N268" s="65">
        <f t="shared" si="36"/>
        <v>0</v>
      </c>
      <c r="O268" s="65">
        <f t="shared" si="37"/>
        <v>0</v>
      </c>
      <c r="P268" s="83">
        <v>0</v>
      </c>
      <c r="Q268" s="130">
        <v>1</v>
      </c>
      <c r="R268" s="130">
        <v>0</v>
      </c>
      <c r="S268" s="130">
        <v>0</v>
      </c>
      <c r="T268">
        <f t="shared" si="38"/>
        <v>1</v>
      </c>
      <c r="U268" s="130">
        <v>1</v>
      </c>
      <c r="V268" s="130">
        <v>0</v>
      </c>
      <c r="W268" s="130">
        <v>0</v>
      </c>
      <c r="X268" s="130">
        <v>0</v>
      </c>
      <c r="Y268">
        <f t="shared" si="32"/>
        <v>1</v>
      </c>
      <c r="Z268">
        <f t="shared" si="33"/>
        <v>2</v>
      </c>
      <c r="AA268" s="130">
        <v>0</v>
      </c>
      <c r="AB268" s="130">
        <v>0</v>
      </c>
      <c r="AC268" s="130">
        <v>1</v>
      </c>
      <c r="AD268" s="130">
        <v>0</v>
      </c>
      <c r="AE268" s="130">
        <v>0</v>
      </c>
      <c r="AF268" s="130">
        <v>0</v>
      </c>
      <c r="AG268" s="130">
        <v>0</v>
      </c>
      <c r="AH268" s="130">
        <v>1</v>
      </c>
      <c r="AI268" s="130"/>
    </row>
    <row r="269" spans="1:35">
      <c r="A269" s="130">
        <v>5885</v>
      </c>
      <c r="B269" t="str">
        <f t="shared" si="31"/>
        <v>RED</v>
      </c>
      <c r="C269" s="6">
        <f t="shared" si="34"/>
        <v>55</v>
      </c>
      <c r="D269" s="130">
        <v>2</v>
      </c>
      <c r="E269" s="130">
        <v>0</v>
      </c>
      <c r="F269" s="130">
        <v>0</v>
      </c>
      <c r="G269" s="130">
        <v>0</v>
      </c>
      <c r="H269" s="130">
        <v>0</v>
      </c>
      <c r="I269">
        <f t="shared" si="35"/>
        <v>0</v>
      </c>
      <c r="J269" s="130">
        <v>0</v>
      </c>
      <c r="K269" s="130">
        <v>0</v>
      </c>
      <c r="L269" s="130">
        <v>0</v>
      </c>
      <c r="M269" s="130">
        <v>0</v>
      </c>
      <c r="N269" s="65">
        <f t="shared" si="36"/>
        <v>0</v>
      </c>
      <c r="O269" s="65">
        <f t="shared" si="37"/>
        <v>0</v>
      </c>
      <c r="P269" s="83">
        <v>2</v>
      </c>
      <c r="Q269" s="130">
        <v>0</v>
      </c>
      <c r="R269" s="130">
        <v>0</v>
      </c>
      <c r="S269" s="130">
        <v>0</v>
      </c>
      <c r="T269">
        <f t="shared" si="38"/>
        <v>2</v>
      </c>
      <c r="U269" s="130">
        <v>0</v>
      </c>
      <c r="V269" s="130">
        <v>0</v>
      </c>
      <c r="W269" s="130">
        <v>0</v>
      </c>
      <c r="X269" s="130">
        <v>0</v>
      </c>
      <c r="Y269">
        <f t="shared" si="32"/>
        <v>0</v>
      </c>
      <c r="Z269">
        <f t="shared" si="33"/>
        <v>2</v>
      </c>
      <c r="AA269" s="130">
        <v>0</v>
      </c>
      <c r="AB269" s="130">
        <v>0</v>
      </c>
      <c r="AC269" s="130">
        <v>3</v>
      </c>
      <c r="AD269" s="130">
        <v>0</v>
      </c>
      <c r="AE269" s="130">
        <v>0</v>
      </c>
      <c r="AF269" s="130">
        <v>0</v>
      </c>
      <c r="AG269" s="130">
        <v>0</v>
      </c>
      <c r="AH269" s="130">
        <v>1</v>
      </c>
    </row>
    <row r="270" spans="1:35">
      <c r="A270" s="130">
        <v>2386</v>
      </c>
      <c r="B270" t="str">
        <f t="shared" si="31"/>
        <v>RED</v>
      </c>
      <c r="C270" s="6">
        <f t="shared" si="34"/>
        <v>56</v>
      </c>
      <c r="D270" s="130">
        <v>2</v>
      </c>
      <c r="E270" s="130">
        <v>0</v>
      </c>
      <c r="F270" s="130">
        <v>0</v>
      </c>
      <c r="G270" s="130">
        <v>0</v>
      </c>
      <c r="H270" s="130">
        <v>0</v>
      </c>
      <c r="I270">
        <f t="shared" si="35"/>
        <v>0</v>
      </c>
      <c r="J270" s="130">
        <v>1</v>
      </c>
      <c r="K270" s="130">
        <v>0</v>
      </c>
      <c r="L270" s="130">
        <v>0</v>
      </c>
      <c r="M270" s="130">
        <v>0</v>
      </c>
      <c r="N270" s="65">
        <f t="shared" si="36"/>
        <v>1</v>
      </c>
      <c r="O270" s="65">
        <f t="shared" si="37"/>
        <v>1</v>
      </c>
      <c r="P270" s="83">
        <v>0</v>
      </c>
      <c r="Q270" s="130">
        <v>1</v>
      </c>
      <c r="R270" s="130">
        <v>0</v>
      </c>
      <c r="S270" s="130">
        <v>0</v>
      </c>
      <c r="T270">
        <f t="shared" si="38"/>
        <v>1</v>
      </c>
      <c r="U270" s="130">
        <v>4</v>
      </c>
      <c r="V270" s="130">
        <v>1</v>
      </c>
      <c r="W270" s="130">
        <v>0</v>
      </c>
      <c r="X270" s="130">
        <v>0</v>
      </c>
      <c r="Y270">
        <f t="shared" si="32"/>
        <v>5</v>
      </c>
      <c r="Z270">
        <f t="shared" si="33"/>
        <v>6</v>
      </c>
      <c r="AA270" s="130">
        <v>0</v>
      </c>
      <c r="AB270" s="130">
        <v>0</v>
      </c>
      <c r="AC270" s="130">
        <v>3</v>
      </c>
      <c r="AD270" s="130">
        <v>0</v>
      </c>
      <c r="AE270" s="130">
        <v>0</v>
      </c>
      <c r="AF270" s="130">
        <v>0</v>
      </c>
      <c r="AG270" s="130">
        <v>0</v>
      </c>
      <c r="AH270" s="130">
        <v>1</v>
      </c>
    </row>
    <row r="271" spans="1:35">
      <c r="A271" s="130">
        <v>5036</v>
      </c>
      <c r="B271" t="str">
        <f t="shared" si="31"/>
        <v>RED</v>
      </c>
      <c r="C271" s="6">
        <f t="shared" si="34"/>
        <v>57</v>
      </c>
      <c r="D271" s="130">
        <v>1</v>
      </c>
      <c r="E271" s="130">
        <v>0</v>
      </c>
      <c r="F271" s="130">
        <v>0</v>
      </c>
      <c r="G271" s="130">
        <v>0</v>
      </c>
      <c r="H271" s="130">
        <v>0</v>
      </c>
      <c r="I271">
        <f t="shared" si="35"/>
        <v>0</v>
      </c>
      <c r="J271" s="130">
        <v>0</v>
      </c>
      <c r="K271" s="130">
        <v>0</v>
      </c>
      <c r="L271" s="130">
        <v>0</v>
      </c>
      <c r="M271" s="130">
        <v>0</v>
      </c>
      <c r="N271" s="65">
        <f t="shared" si="36"/>
        <v>0</v>
      </c>
      <c r="O271" s="65">
        <f t="shared" si="37"/>
        <v>0</v>
      </c>
      <c r="P271" s="83">
        <v>0</v>
      </c>
      <c r="Q271" s="130">
        <v>0</v>
      </c>
      <c r="R271" s="130">
        <v>0</v>
      </c>
      <c r="S271" s="130">
        <v>0</v>
      </c>
      <c r="T271">
        <f t="shared" si="38"/>
        <v>0</v>
      </c>
      <c r="U271" s="130">
        <v>4</v>
      </c>
      <c r="V271" s="130">
        <v>0</v>
      </c>
      <c r="W271" s="130">
        <v>0</v>
      </c>
      <c r="X271" s="130">
        <v>0</v>
      </c>
      <c r="Y271">
        <f t="shared" si="32"/>
        <v>4</v>
      </c>
      <c r="Z271">
        <f t="shared" si="33"/>
        <v>4</v>
      </c>
      <c r="AA271" s="130">
        <v>15</v>
      </c>
      <c r="AB271" s="130">
        <v>0</v>
      </c>
      <c r="AC271" s="130">
        <v>1</v>
      </c>
      <c r="AD271" s="130">
        <v>0</v>
      </c>
      <c r="AE271" s="130">
        <v>0</v>
      </c>
      <c r="AF271" s="130">
        <v>0</v>
      </c>
      <c r="AG271" s="130">
        <v>0</v>
      </c>
      <c r="AH271" s="130">
        <v>0</v>
      </c>
    </row>
    <row r="272" spans="1:35">
      <c r="A272" s="130">
        <v>6859</v>
      </c>
      <c r="B272" t="str">
        <f t="shared" si="31"/>
        <v>RED</v>
      </c>
      <c r="C272" s="6">
        <f t="shared" si="34"/>
        <v>58</v>
      </c>
      <c r="D272" s="130">
        <v>1</v>
      </c>
      <c r="E272" s="130">
        <v>0</v>
      </c>
      <c r="F272" s="130">
        <v>0</v>
      </c>
      <c r="G272" s="130">
        <v>0</v>
      </c>
      <c r="H272" s="130">
        <v>0</v>
      </c>
      <c r="I272">
        <f t="shared" si="35"/>
        <v>0</v>
      </c>
      <c r="J272" s="130">
        <v>0</v>
      </c>
      <c r="K272" s="130">
        <v>0</v>
      </c>
      <c r="L272" s="130">
        <v>0</v>
      </c>
      <c r="M272" s="130">
        <v>0</v>
      </c>
      <c r="N272" s="65">
        <f t="shared" si="36"/>
        <v>0</v>
      </c>
      <c r="O272" s="65">
        <f t="shared" si="37"/>
        <v>0</v>
      </c>
      <c r="P272" s="83">
        <v>0</v>
      </c>
      <c r="Q272" s="130">
        <v>0</v>
      </c>
      <c r="R272" s="130">
        <v>0</v>
      </c>
      <c r="S272" s="130">
        <v>0</v>
      </c>
      <c r="T272">
        <f t="shared" si="38"/>
        <v>0</v>
      </c>
      <c r="U272" s="130">
        <v>1</v>
      </c>
      <c r="V272" s="130">
        <v>0</v>
      </c>
      <c r="W272" s="130">
        <v>0</v>
      </c>
      <c r="X272" s="130">
        <v>0</v>
      </c>
      <c r="Y272">
        <f t="shared" si="32"/>
        <v>1</v>
      </c>
      <c r="Z272">
        <f t="shared" si="33"/>
        <v>1</v>
      </c>
      <c r="AA272" s="130">
        <v>0</v>
      </c>
      <c r="AB272" s="130">
        <v>0</v>
      </c>
      <c r="AC272" s="130">
        <v>0</v>
      </c>
      <c r="AD272" s="130">
        <v>0</v>
      </c>
      <c r="AE272" s="130">
        <v>0</v>
      </c>
      <c r="AF272" s="130">
        <v>0</v>
      </c>
      <c r="AG272" s="130">
        <v>0</v>
      </c>
      <c r="AH272" s="130">
        <v>0</v>
      </c>
    </row>
    <row r="273" spans="1:35">
      <c r="A273" s="130">
        <v>6110</v>
      </c>
      <c r="B273" t="str">
        <f t="shared" si="31"/>
        <v>RED</v>
      </c>
      <c r="C273" s="6">
        <f t="shared" si="34"/>
        <v>59</v>
      </c>
      <c r="D273" s="130">
        <v>1</v>
      </c>
      <c r="E273" s="130">
        <v>0</v>
      </c>
      <c r="F273" s="130">
        <v>0</v>
      </c>
      <c r="G273" s="130">
        <v>0</v>
      </c>
      <c r="H273" s="130">
        <v>0</v>
      </c>
      <c r="I273">
        <f t="shared" si="35"/>
        <v>0</v>
      </c>
      <c r="J273" s="130">
        <v>0</v>
      </c>
      <c r="K273" s="130">
        <v>0</v>
      </c>
      <c r="L273" s="130">
        <v>0</v>
      </c>
      <c r="M273" s="130">
        <v>0</v>
      </c>
      <c r="N273" s="65">
        <f t="shared" si="36"/>
        <v>0</v>
      </c>
      <c r="O273" s="65">
        <f t="shared" si="37"/>
        <v>0</v>
      </c>
      <c r="P273" s="83">
        <v>1</v>
      </c>
      <c r="Q273" s="130">
        <v>0</v>
      </c>
      <c r="R273" s="130">
        <v>0</v>
      </c>
      <c r="S273" s="130">
        <v>0</v>
      </c>
      <c r="T273">
        <f t="shared" si="38"/>
        <v>1</v>
      </c>
      <c r="U273" s="130">
        <v>4</v>
      </c>
      <c r="V273" s="130">
        <v>0</v>
      </c>
      <c r="W273" s="130">
        <v>0</v>
      </c>
      <c r="X273" s="130">
        <v>0</v>
      </c>
      <c r="Y273">
        <f t="shared" si="32"/>
        <v>4</v>
      </c>
      <c r="Z273">
        <f t="shared" si="33"/>
        <v>5</v>
      </c>
      <c r="AA273" s="130">
        <v>0</v>
      </c>
      <c r="AB273" s="130">
        <v>0</v>
      </c>
      <c r="AC273" s="130">
        <v>1</v>
      </c>
      <c r="AD273" s="130">
        <v>0</v>
      </c>
      <c r="AE273" s="130">
        <v>0</v>
      </c>
      <c r="AF273" s="130">
        <v>0</v>
      </c>
      <c r="AG273" s="130">
        <v>0</v>
      </c>
      <c r="AH273" s="130">
        <v>0</v>
      </c>
      <c r="AI273" s="130"/>
    </row>
    <row r="274" spans="1:35">
      <c r="A274" s="130">
        <v>6975</v>
      </c>
      <c r="B274" t="str">
        <f t="shared" si="31"/>
        <v>RED</v>
      </c>
      <c r="C274" s="6">
        <f t="shared" si="34"/>
        <v>60</v>
      </c>
      <c r="D274" s="130">
        <v>1</v>
      </c>
      <c r="E274" s="130">
        <v>0</v>
      </c>
      <c r="F274" s="130">
        <v>0</v>
      </c>
      <c r="G274" s="130">
        <v>0</v>
      </c>
      <c r="H274" s="130">
        <v>0</v>
      </c>
      <c r="I274">
        <f t="shared" si="35"/>
        <v>0</v>
      </c>
      <c r="J274" s="130">
        <v>0</v>
      </c>
      <c r="K274" s="130">
        <v>0</v>
      </c>
      <c r="L274" s="130">
        <v>0</v>
      </c>
      <c r="M274" s="130">
        <v>0</v>
      </c>
      <c r="N274" s="65">
        <f t="shared" si="36"/>
        <v>0</v>
      </c>
      <c r="O274" s="65">
        <f t="shared" si="37"/>
        <v>0</v>
      </c>
      <c r="P274" s="83">
        <v>0</v>
      </c>
      <c r="Q274" s="130">
        <v>0</v>
      </c>
      <c r="R274" s="130">
        <v>0</v>
      </c>
      <c r="S274" s="130">
        <v>0</v>
      </c>
      <c r="T274">
        <f t="shared" si="38"/>
        <v>0</v>
      </c>
      <c r="U274" s="130">
        <v>0</v>
      </c>
      <c r="V274" s="130">
        <v>0</v>
      </c>
      <c r="W274" s="130">
        <v>0</v>
      </c>
      <c r="X274" s="130">
        <v>0</v>
      </c>
      <c r="Y274">
        <f t="shared" si="32"/>
        <v>0</v>
      </c>
      <c r="Z274">
        <f t="shared" si="33"/>
        <v>0</v>
      </c>
      <c r="AA274" s="130">
        <v>20</v>
      </c>
      <c r="AB274" s="130">
        <v>0</v>
      </c>
      <c r="AC274" s="130">
        <v>1</v>
      </c>
      <c r="AD274" s="130">
        <v>0</v>
      </c>
      <c r="AE274" s="130">
        <v>0</v>
      </c>
      <c r="AF274" s="130">
        <v>0</v>
      </c>
      <c r="AG274" s="130">
        <v>0</v>
      </c>
      <c r="AH274" s="130">
        <v>0</v>
      </c>
    </row>
    <row r="275" spans="1:35">
      <c r="A275" s="130">
        <v>2386</v>
      </c>
      <c r="B275" t="str">
        <f t="shared" ref="B275:B338" si="39">B274</f>
        <v>RED</v>
      </c>
      <c r="C275" s="6">
        <f t="shared" si="34"/>
        <v>61</v>
      </c>
      <c r="D275" s="130">
        <v>2</v>
      </c>
      <c r="E275" s="130">
        <v>0</v>
      </c>
      <c r="F275" s="130">
        <v>0</v>
      </c>
      <c r="G275" s="130">
        <v>0</v>
      </c>
      <c r="H275" s="130">
        <v>0</v>
      </c>
      <c r="I275">
        <f t="shared" si="35"/>
        <v>0</v>
      </c>
      <c r="J275" s="130">
        <v>0</v>
      </c>
      <c r="K275" s="130">
        <v>0</v>
      </c>
      <c r="L275" s="130">
        <v>0</v>
      </c>
      <c r="M275" s="130">
        <v>0</v>
      </c>
      <c r="N275" s="65">
        <f t="shared" si="36"/>
        <v>0</v>
      </c>
      <c r="O275" s="65">
        <f t="shared" si="37"/>
        <v>0</v>
      </c>
      <c r="P275" s="83">
        <v>1</v>
      </c>
      <c r="Q275" s="130">
        <v>0</v>
      </c>
      <c r="R275" s="130">
        <v>0</v>
      </c>
      <c r="S275" s="130">
        <v>0</v>
      </c>
      <c r="T275">
        <f t="shared" si="38"/>
        <v>1</v>
      </c>
      <c r="U275" s="130">
        <v>1</v>
      </c>
      <c r="V275" s="130">
        <v>0</v>
      </c>
      <c r="W275" s="130">
        <v>0</v>
      </c>
      <c r="X275" s="130">
        <v>0</v>
      </c>
      <c r="Y275">
        <f t="shared" si="32"/>
        <v>1</v>
      </c>
      <c r="Z275">
        <f t="shared" si="33"/>
        <v>2</v>
      </c>
      <c r="AA275" s="130">
        <v>0</v>
      </c>
      <c r="AB275" s="130">
        <v>0</v>
      </c>
      <c r="AC275" s="130">
        <v>3</v>
      </c>
      <c r="AD275" s="130">
        <v>0</v>
      </c>
      <c r="AE275" s="130">
        <v>0</v>
      </c>
      <c r="AF275" s="130">
        <v>0</v>
      </c>
      <c r="AG275" s="130">
        <v>0</v>
      </c>
      <c r="AH275" s="130">
        <v>0</v>
      </c>
    </row>
    <row r="276" spans="1:35">
      <c r="A276" s="130">
        <v>6867</v>
      </c>
      <c r="B276" t="s">
        <v>21</v>
      </c>
      <c r="C276" s="6">
        <v>54</v>
      </c>
      <c r="D276" s="130">
        <v>1</v>
      </c>
      <c r="E276" s="130">
        <v>1</v>
      </c>
      <c r="F276" s="130">
        <v>0</v>
      </c>
      <c r="G276" s="130">
        <v>0</v>
      </c>
      <c r="H276" s="130">
        <v>0</v>
      </c>
      <c r="I276">
        <f t="shared" si="35"/>
        <v>1</v>
      </c>
      <c r="J276" s="130">
        <v>0</v>
      </c>
      <c r="K276" s="130">
        <v>0</v>
      </c>
      <c r="L276" s="130">
        <v>0</v>
      </c>
      <c r="M276" s="130">
        <v>0</v>
      </c>
      <c r="N276" s="65">
        <f t="shared" si="36"/>
        <v>0</v>
      </c>
      <c r="O276" s="65">
        <f t="shared" si="37"/>
        <v>1</v>
      </c>
      <c r="P276" s="83">
        <v>2</v>
      </c>
      <c r="Q276" s="130">
        <v>3</v>
      </c>
      <c r="R276" s="130">
        <v>0</v>
      </c>
      <c r="S276" s="130">
        <v>0</v>
      </c>
      <c r="T276">
        <f t="shared" si="38"/>
        <v>5</v>
      </c>
      <c r="U276" s="130">
        <v>0</v>
      </c>
      <c r="V276" s="130">
        <v>0</v>
      </c>
      <c r="W276" s="130">
        <v>0</v>
      </c>
      <c r="X276" s="130">
        <v>0</v>
      </c>
      <c r="Y276">
        <f t="shared" si="32"/>
        <v>0</v>
      </c>
      <c r="Z276">
        <f t="shared" si="33"/>
        <v>5</v>
      </c>
      <c r="AA276" s="130">
        <v>0</v>
      </c>
      <c r="AB276" s="130">
        <v>0</v>
      </c>
      <c r="AC276" s="130">
        <v>0</v>
      </c>
      <c r="AD276" s="130">
        <v>0</v>
      </c>
      <c r="AE276" s="130">
        <v>0</v>
      </c>
      <c r="AF276" s="130">
        <v>0</v>
      </c>
      <c r="AG276" s="130">
        <v>0</v>
      </c>
      <c r="AH276" s="130">
        <v>0</v>
      </c>
    </row>
    <row r="277" spans="1:35">
      <c r="A277" s="130">
        <v>4015</v>
      </c>
      <c r="B277" t="str">
        <f t="shared" si="39"/>
        <v>BLUE</v>
      </c>
      <c r="C277" s="6">
        <f t="shared" si="34"/>
        <v>55</v>
      </c>
      <c r="D277" s="130">
        <v>1</v>
      </c>
      <c r="E277" s="130">
        <v>0</v>
      </c>
      <c r="F277" s="130">
        <v>0</v>
      </c>
      <c r="G277" s="130">
        <v>0</v>
      </c>
      <c r="H277" s="130">
        <v>0</v>
      </c>
      <c r="I277">
        <f t="shared" si="35"/>
        <v>0</v>
      </c>
      <c r="J277" s="130">
        <v>0</v>
      </c>
      <c r="K277" s="130">
        <v>0</v>
      </c>
      <c r="L277" s="130">
        <v>0</v>
      </c>
      <c r="M277" s="130">
        <v>0</v>
      </c>
      <c r="N277" s="65">
        <f t="shared" si="36"/>
        <v>0</v>
      </c>
      <c r="O277" s="65">
        <f t="shared" si="37"/>
        <v>0</v>
      </c>
      <c r="P277" s="83">
        <v>0</v>
      </c>
      <c r="Q277" s="130">
        <v>1</v>
      </c>
      <c r="R277" s="130">
        <v>0</v>
      </c>
      <c r="S277" s="130">
        <v>0</v>
      </c>
      <c r="T277">
        <f t="shared" si="38"/>
        <v>1</v>
      </c>
      <c r="U277" s="130">
        <v>3</v>
      </c>
      <c r="V277" s="130">
        <v>0</v>
      </c>
      <c r="W277" s="130">
        <v>0</v>
      </c>
      <c r="X277" s="130">
        <v>0</v>
      </c>
      <c r="Y277">
        <f t="shared" si="32"/>
        <v>3</v>
      </c>
      <c r="Z277">
        <f t="shared" si="33"/>
        <v>4</v>
      </c>
      <c r="AA277" s="130">
        <v>0</v>
      </c>
      <c r="AB277" s="130">
        <v>0</v>
      </c>
      <c r="AC277" s="130">
        <v>1</v>
      </c>
      <c r="AD277" s="130">
        <v>0</v>
      </c>
      <c r="AE277" s="130">
        <v>0</v>
      </c>
      <c r="AF277" s="130">
        <v>0</v>
      </c>
      <c r="AG277" s="130">
        <v>0</v>
      </c>
      <c r="AH277" s="130">
        <v>0</v>
      </c>
    </row>
    <row r="278" spans="1:35">
      <c r="A278" s="130">
        <v>4783</v>
      </c>
      <c r="B278" t="str">
        <f t="shared" si="39"/>
        <v>BLUE</v>
      </c>
      <c r="C278" s="6">
        <f t="shared" si="34"/>
        <v>56</v>
      </c>
      <c r="D278" s="130">
        <v>2</v>
      </c>
      <c r="E278" s="130">
        <v>0</v>
      </c>
      <c r="F278" s="130">
        <v>0</v>
      </c>
      <c r="G278" s="130">
        <v>0</v>
      </c>
      <c r="H278" s="130">
        <v>0</v>
      </c>
      <c r="I278">
        <f t="shared" si="35"/>
        <v>0</v>
      </c>
      <c r="J278" s="130">
        <v>0</v>
      </c>
      <c r="K278" s="130">
        <v>0</v>
      </c>
      <c r="L278" s="130">
        <v>0</v>
      </c>
      <c r="M278" s="130">
        <v>0</v>
      </c>
      <c r="N278" s="65">
        <f t="shared" si="36"/>
        <v>0</v>
      </c>
      <c r="O278" s="65">
        <f t="shared" si="37"/>
        <v>0</v>
      </c>
      <c r="P278" s="83">
        <v>1</v>
      </c>
      <c r="Q278" s="130">
        <v>0</v>
      </c>
      <c r="R278" s="130">
        <v>0</v>
      </c>
      <c r="S278" s="130">
        <v>0</v>
      </c>
      <c r="T278">
        <f t="shared" si="38"/>
        <v>1</v>
      </c>
      <c r="U278" s="130">
        <v>0</v>
      </c>
      <c r="V278" s="130">
        <v>0</v>
      </c>
      <c r="W278" s="130">
        <v>0</v>
      </c>
      <c r="X278" s="130">
        <v>0</v>
      </c>
      <c r="Y278">
        <f t="shared" si="32"/>
        <v>0</v>
      </c>
      <c r="Z278">
        <f t="shared" si="33"/>
        <v>1</v>
      </c>
      <c r="AA278" s="130">
        <v>56</v>
      </c>
      <c r="AB278" s="130">
        <v>0</v>
      </c>
      <c r="AC278" s="130">
        <v>1</v>
      </c>
      <c r="AD278" s="130">
        <v>0</v>
      </c>
      <c r="AE278" s="130">
        <v>0</v>
      </c>
      <c r="AF278" s="130">
        <v>0</v>
      </c>
      <c r="AG278" s="130">
        <v>0</v>
      </c>
      <c r="AH278" s="130">
        <v>1</v>
      </c>
    </row>
    <row r="279" spans="1:35">
      <c r="A279" s="130">
        <v>7564</v>
      </c>
      <c r="B279" t="str">
        <f t="shared" si="39"/>
        <v>BLUE</v>
      </c>
      <c r="C279" s="6">
        <f t="shared" si="34"/>
        <v>57</v>
      </c>
      <c r="D279" s="130">
        <v>2</v>
      </c>
      <c r="E279" s="130">
        <v>0</v>
      </c>
      <c r="F279" s="130">
        <v>0</v>
      </c>
      <c r="G279" s="130">
        <v>0</v>
      </c>
      <c r="H279" s="130">
        <v>0</v>
      </c>
      <c r="I279">
        <f t="shared" si="35"/>
        <v>0</v>
      </c>
      <c r="J279" s="130">
        <v>1</v>
      </c>
      <c r="K279" s="130">
        <v>0</v>
      </c>
      <c r="L279" s="130">
        <v>0</v>
      </c>
      <c r="M279" s="130">
        <v>0</v>
      </c>
      <c r="N279" s="65">
        <f t="shared" si="36"/>
        <v>1</v>
      </c>
      <c r="O279" s="65">
        <f t="shared" si="37"/>
        <v>1</v>
      </c>
      <c r="P279" s="83">
        <v>0</v>
      </c>
      <c r="Q279" s="130">
        <v>0</v>
      </c>
      <c r="R279" s="130">
        <v>0</v>
      </c>
      <c r="S279" s="130">
        <v>0</v>
      </c>
      <c r="T279">
        <f t="shared" si="38"/>
        <v>0</v>
      </c>
      <c r="U279" s="130">
        <v>0</v>
      </c>
      <c r="V279" s="130">
        <v>0</v>
      </c>
      <c r="W279" s="130">
        <v>0</v>
      </c>
      <c r="X279" s="130">
        <v>0</v>
      </c>
      <c r="Y279">
        <f t="shared" si="32"/>
        <v>0</v>
      </c>
      <c r="Z279">
        <f t="shared" si="33"/>
        <v>0</v>
      </c>
      <c r="AA279" s="130">
        <v>0</v>
      </c>
      <c r="AB279" s="130">
        <v>1</v>
      </c>
      <c r="AC279" s="130">
        <v>0</v>
      </c>
      <c r="AD279" s="130">
        <v>0</v>
      </c>
      <c r="AE279" s="130">
        <v>0</v>
      </c>
      <c r="AF279" s="130">
        <v>0</v>
      </c>
      <c r="AG279" s="130">
        <v>0</v>
      </c>
      <c r="AH279" s="130">
        <v>0</v>
      </c>
      <c r="AI279" t="s">
        <v>364</v>
      </c>
    </row>
    <row r="280" spans="1:35">
      <c r="A280" s="130">
        <v>4946</v>
      </c>
      <c r="B280" t="str">
        <f t="shared" si="39"/>
        <v>BLUE</v>
      </c>
      <c r="C280" s="6">
        <f t="shared" si="34"/>
        <v>58</v>
      </c>
      <c r="D280" s="130">
        <v>1</v>
      </c>
      <c r="E280" s="130">
        <v>0</v>
      </c>
      <c r="F280" s="130">
        <v>1</v>
      </c>
      <c r="G280" s="130">
        <v>0</v>
      </c>
      <c r="H280" s="130">
        <v>0</v>
      </c>
      <c r="I280">
        <f t="shared" si="35"/>
        <v>1</v>
      </c>
      <c r="J280" s="130">
        <v>0</v>
      </c>
      <c r="K280" s="130">
        <v>0</v>
      </c>
      <c r="L280" s="130">
        <v>0</v>
      </c>
      <c r="M280" s="130">
        <v>0</v>
      </c>
      <c r="N280" s="65">
        <f t="shared" si="36"/>
        <v>0</v>
      </c>
      <c r="O280" s="65">
        <f t="shared" si="37"/>
        <v>1</v>
      </c>
      <c r="P280" s="83">
        <v>1</v>
      </c>
      <c r="Q280" s="130">
        <v>1</v>
      </c>
      <c r="R280" s="130">
        <v>2</v>
      </c>
      <c r="S280" s="130">
        <v>1</v>
      </c>
      <c r="T280">
        <f t="shared" si="38"/>
        <v>5</v>
      </c>
      <c r="U280" s="130">
        <v>0</v>
      </c>
      <c r="V280" s="130">
        <v>0</v>
      </c>
      <c r="W280" s="130">
        <v>0</v>
      </c>
      <c r="X280" s="130">
        <v>0</v>
      </c>
      <c r="Y280">
        <f t="shared" si="32"/>
        <v>0</v>
      </c>
      <c r="Z280">
        <f t="shared" si="33"/>
        <v>5</v>
      </c>
      <c r="AA280" s="130">
        <v>0</v>
      </c>
      <c r="AB280" s="130">
        <v>0</v>
      </c>
      <c r="AC280" s="130">
        <v>3</v>
      </c>
      <c r="AD280" s="130">
        <v>0</v>
      </c>
      <c r="AE280" s="130">
        <v>0</v>
      </c>
      <c r="AF280" s="130">
        <v>0</v>
      </c>
      <c r="AG280" s="130">
        <v>3</v>
      </c>
      <c r="AH280" s="130">
        <v>2</v>
      </c>
      <c r="AI280" t="s">
        <v>365</v>
      </c>
    </row>
    <row r="281" spans="1:35">
      <c r="A281" s="130">
        <v>4951</v>
      </c>
      <c r="B281" t="str">
        <f t="shared" si="39"/>
        <v>BLUE</v>
      </c>
      <c r="C281" s="6">
        <f t="shared" si="34"/>
        <v>59</v>
      </c>
      <c r="D281" s="130">
        <v>2</v>
      </c>
      <c r="E281" s="130">
        <v>0</v>
      </c>
      <c r="F281" s="130">
        <v>0</v>
      </c>
      <c r="G281" s="130">
        <v>0</v>
      </c>
      <c r="H281" s="130">
        <v>0</v>
      </c>
      <c r="I281">
        <f t="shared" si="35"/>
        <v>0</v>
      </c>
      <c r="J281" s="130">
        <v>0</v>
      </c>
      <c r="K281" s="130">
        <v>0</v>
      </c>
      <c r="L281" s="130">
        <v>0</v>
      </c>
      <c r="M281" s="130">
        <v>0</v>
      </c>
      <c r="N281" s="65">
        <f t="shared" si="36"/>
        <v>0</v>
      </c>
      <c r="O281" s="65">
        <f t="shared" si="37"/>
        <v>0</v>
      </c>
      <c r="P281" s="83">
        <v>0</v>
      </c>
      <c r="Q281" s="130">
        <v>0</v>
      </c>
      <c r="R281" s="130">
        <v>0</v>
      </c>
      <c r="S281" s="130">
        <v>0</v>
      </c>
      <c r="T281">
        <f t="shared" si="38"/>
        <v>0</v>
      </c>
      <c r="U281" s="130">
        <v>0</v>
      </c>
      <c r="V281" s="130">
        <v>4</v>
      </c>
      <c r="W281" s="130">
        <v>0</v>
      </c>
      <c r="X281" s="130">
        <v>0</v>
      </c>
      <c r="Y281">
        <f t="shared" si="32"/>
        <v>4</v>
      </c>
      <c r="Z281">
        <f t="shared" si="33"/>
        <v>4</v>
      </c>
      <c r="AA281" s="130">
        <v>0</v>
      </c>
      <c r="AB281" s="130">
        <v>0</v>
      </c>
      <c r="AC281" s="130">
        <v>1</v>
      </c>
      <c r="AD281" s="130">
        <v>0</v>
      </c>
      <c r="AE281" s="130">
        <v>0</v>
      </c>
      <c r="AF281" s="130">
        <v>0</v>
      </c>
      <c r="AG281" s="130">
        <v>0</v>
      </c>
      <c r="AH281" s="130">
        <v>0</v>
      </c>
    </row>
    <row r="282" spans="1:35">
      <c r="A282" s="130">
        <v>5426</v>
      </c>
      <c r="B282" t="str">
        <f t="shared" si="39"/>
        <v>BLUE</v>
      </c>
      <c r="C282" s="6">
        <f t="shared" si="34"/>
        <v>60</v>
      </c>
      <c r="D282" s="130">
        <v>2</v>
      </c>
      <c r="E282" s="130">
        <v>0</v>
      </c>
      <c r="F282" s="130">
        <v>0</v>
      </c>
      <c r="G282" s="130">
        <v>0</v>
      </c>
      <c r="H282" s="130">
        <v>0</v>
      </c>
      <c r="I282">
        <f t="shared" si="35"/>
        <v>0</v>
      </c>
      <c r="J282" s="130">
        <v>0</v>
      </c>
      <c r="K282" s="130">
        <v>0</v>
      </c>
      <c r="L282" s="130">
        <v>0</v>
      </c>
      <c r="M282" s="130">
        <v>0</v>
      </c>
      <c r="N282" s="65">
        <f t="shared" si="36"/>
        <v>0</v>
      </c>
      <c r="O282" s="65">
        <f t="shared" si="37"/>
        <v>0</v>
      </c>
      <c r="P282" s="83">
        <v>0</v>
      </c>
      <c r="Q282" s="130">
        <v>2</v>
      </c>
      <c r="R282" s="130">
        <v>0</v>
      </c>
      <c r="S282" s="130">
        <v>0</v>
      </c>
      <c r="T282">
        <f t="shared" si="38"/>
        <v>2</v>
      </c>
      <c r="U282" s="130">
        <v>0</v>
      </c>
      <c r="V282" s="130">
        <v>0</v>
      </c>
      <c r="W282" s="130">
        <v>0</v>
      </c>
      <c r="X282" s="130">
        <v>0</v>
      </c>
      <c r="Y282">
        <f t="shared" si="32"/>
        <v>0</v>
      </c>
      <c r="Z282">
        <f t="shared" si="33"/>
        <v>2</v>
      </c>
      <c r="AA282" s="130">
        <v>0</v>
      </c>
      <c r="AB282" s="130">
        <v>0</v>
      </c>
      <c r="AC282" s="130">
        <v>1</v>
      </c>
      <c r="AD282" s="130">
        <v>0</v>
      </c>
      <c r="AE282" s="130">
        <v>0</v>
      </c>
      <c r="AF282" s="130">
        <v>0</v>
      </c>
      <c r="AG282" s="130">
        <v>0</v>
      </c>
      <c r="AH282" s="130">
        <v>0</v>
      </c>
    </row>
    <row r="283" spans="1:35">
      <c r="A283" s="130">
        <v>4519</v>
      </c>
      <c r="B283" t="str">
        <f t="shared" si="39"/>
        <v>BLUE</v>
      </c>
      <c r="C283" s="6">
        <f t="shared" si="34"/>
        <v>61</v>
      </c>
      <c r="D283" s="130">
        <v>2</v>
      </c>
      <c r="E283" s="130">
        <v>0</v>
      </c>
      <c r="F283" s="130">
        <v>0</v>
      </c>
      <c r="G283" s="130">
        <v>0</v>
      </c>
      <c r="H283" s="130">
        <v>0</v>
      </c>
      <c r="I283">
        <f t="shared" si="35"/>
        <v>0</v>
      </c>
      <c r="J283" s="130">
        <v>0</v>
      </c>
      <c r="K283" s="130">
        <v>0</v>
      </c>
      <c r="L283" s="130">
        <v>0</v>
      </c>
      <c r="M283" s="130">
        <v>0</v>
      </c>
      <c r="N283" s="65">
        <f t="shared" si="36"/>
        <v>0</v>
      </c>
      <c r="O283" s="65">
        <f t="shared" si="37"/>
        <v>0</v>
      </c>
      <c r="P283" s="83">
        <v>0</v>
      </c>
      <c r="Q283" s="130">
        <v>0</v>
      </c>
      <c r="R283" s="130">
        <v>0</v>
      </c>
      <c r="S283" s="130">
        <v>0</v>
      </c>
      <c r="T283">
        <f t="shared" si="38"/>
        <v>0</v>
      </c>
      <c r="U283" s="130">
        <v>5</v>
      </c>
      <c r="V283" s="130">
        <v>0</v>
      </c>
      <c r="W283" s="130">
        <v>0</v>
      </c>
      <c r="X283" s="130">
        <v>0</v>
      </c>
      <c r="Y283">
        <f t="shared" si="32"/>
        <v>5</v>
      </c>
      <c r="Z283">
        <f t="shared" si="33"/>
        <v>5</v>
      </c>
      <c r="AA283" s="130">
        <v>0</v>
      </c>
      <c r="AB283" s="130">
        <v>0</v>
      </c>
      <c r="AC283" s="130">
        <v>1</v>
      </c>
      <c r="AD283" s="130">
        <v>0</v>
      </c>
      <c r="AE283" s="130">
        <v>0</v>
      </c>
      <c r="AF283" s="130">
        <v>0</v>
      </c>
      <c r="AG283" s="130">
        <v>0</v>
      </c>
      <c r="AH283" s="130">
        <v>0</v>
      </c>
    </row>
    <row r="284" spans="1:35">
      <c r="A284" s="130">
        <v>7267</v>
      </c>
      <c r="B284" t="str">
        <f t="shared" si="39"/>
        <v>BLUE</v>
      </c>
      <c r="C284" s="6">
        <v>54</v>
      </c>
      <c r="D284" s="130">
        <v>2</v>
      </c>
      <c r="E284" s="130">
        <v>0</v>
      </c>
      <c r="F284" s="130">
        <v>0</v>
      </c>
      <c r="G284" s="130">
        <v>0</v>
      </c>
      <c r="H284" s="130">
        <v>0</v>
      </c>
      <c r="I284">
        <f t="shared" si="35"/>
        <v>0</v>
      </c>
      <c r="J284" s="130">
        <v>0</v>
      </c>
      <c r="K284" s="130">
        <v>0</v>
      </c>
      <c r="L284" s="130">
        <v>0</v>
      </c>
      <c r="M284" s="130">
        <v>0</v>
      </c>
      <c r="N284" s="65">
        <f t="shared" si="36"/>
        <v>0</v>
      </c>
      <c r="O284" s="65">
        <f t="shared" si="37"/>
        <v>0</v>
      </c>
      <c r="P284" s="83">
        <v>0</v>
      </c>
      <c r="Q284" s="130">
        <v>0</v>
      </c>
      <c r="R284" s="130">
        <v>0</v>
      </c>
      <c r="S284" s="130">
        <v>0</v>
      </c>
      <c r="T284">
        <f t="shared" si="38"/>
        <v>0</v>
      </c>
      <c r="U284" s="130">
        <v>3</v>
      </c>
      <c r="V284" s="130">
        <v>1</v>
      </c>
      <c r="W284" s="130">
        <v>0</v>
      </c>
      <c r="X284" s="130">
        <v>0</v>
      </c>
      <c r="Y284">
        <f t="shared" si="32"/>
        <v>4</v>
      </c>
      <c r="Z284">
        <f t="shared" si="33"/>
        <v>4</v>
      </c>
      <c r="AA284" s="130">
        <v>0</v>
      </c>
      <c r="AB284" s="130">
        <v>0</v>
      </c>
      <c r="AC284" s="130">
        <v>0</v>
      </c>
      <c r="AD284" s="130">
        <v>0</v>
      </c>
      <c r="AE284" s="130">
        <v>0</v>
      </c>
      <c r="AF284" s="130">
        <v>0</v>
      </c>
      <c r="AG284" s="130">
        <v>0</v>
      </c>
      <c r="AH284" s="130">
        <v>0</v>
      </c>
      <c r="AI284" t="s">
        <v>366</v>
      </c>
    </row>
    <row r="285" spans="1:35">
      <c r="A285" s="130">
        <v>6514</v>
      </c>
      <c r="B285" t="str">
        <f t="shared" si="39"/>
        <v>BLUE</v>
      </c>
      <c r="C285" s="6">
        <f t="shared" si="34"/>
        <v>55</v>
      </c>
      <c r="D285" s="130">
        <v>2</v>
      </c>
      <c r="E285" s="130">
        <v>0</v>
      </c>
      <c r="F285" s="130">
        <v>0</v>
      </c>
      <c r="G285" s="130">
        <v>0</v>
      </c>
      <c r="H285" s="130">
        <v>0</v>
      </c>
      <c r="I285">
        <f t="shared" si="35"/>
        <v>0</v>
      </c>
      <c r="J285" s="130">
        <v>0</v>
      </c>
      <c r="K285" s="130">
        <v>0</v>
      </c>
      <c r="L285" s="130">
        <v>0</v>
      </c>
      <c r="M285" s="130">
        <v>0</v>
      </c>
      <c r="N285" s="65">
        <f t="shared" si="36"/>
        <v>0</v>
      </c>
      <c r="O285" s="65">
        <f t="shared" si="37"/>
        <v>0</v>
      </c>
      <c r="P285" s="83">
        <v>0</v>
      </c>
      <c r="Q285" s="130">
        <v>0</v>
      </c>
      <c r="R285" s="130">
        <v>0</v>
      </c>
      <c r="S285" s="130">
        <v>0</v>
      </c>
      <c r="T285">
        <f t="shared" si="38"/>
        <v>0</v>
      </c>
      <c r="U285" s="130">
        <v>0</v>
      </c>
      <c r="V285" s="130">
        <v>0</v>
      </c>
      <c r="W285" s="130">
        <v>0</v>
      </c>
      <c r="X285" s="130">
        <v>0</v>
      </c>
      <c r="Y285">
        <f t="shared" si="32"/>
        <v>0</v>
      </c>
      <c r="Z285">
        <f t="shared" si="33"/>
        <v>0</v>
      </c>
      <c r="AA285" s="130">
        <v>0</v>
      </c>
      <c r="AB285" s="130">
        <v>0</v>
      </c>
      <c r="AC285" s="130">
        <v>1</v>
      </c>
      <c r="AD285" s="130">
        <v>0</v>
      </c>
      <c r="AE285" s="130">
        <v>0</v>
      </c>
      <c r="AF285" s="130">
        <v>0</v>
      </c>
      <c r="AG285" s="130">
        <v>0</v>
      </c>
      <c r="AH285" s="130">
        <v>2</v>
      </c>
      <c r="AI285" t="s">
        <v>367</v>
      </c>
    </row>
    <row r="286" spans="1:35">
      <c r="A286" s="130">
        <v>2852</v>
      </c>
      <c r="B286" t="str">
        <f t="shared" si="39"/>
        <v>BLUE</v>
      </c>
      <c r="C286" s="6">
        <f t="shared" si="34"/>
        <v>56</v>
      </c>
      <c r="D286" s="130">
        <v>2</v>
      </c>
      <c r="E286" s="130">
        <v>0</v>
      </c>
      <c r="F286" s="130">
        <v>0</v>
      </c>
      <c r="G286" s="130">
        <v>0</v>
      </c>
      <c r="H286" s="130">
        <v>0</v>
      </c>
      <c r="I286">
        <f t="shared" si="35"/>
        <v>0</v>
      </c>
      <c r="J286" s="130">
        <v>0</v>
      </c>
      <c r="K286" s="130">
        <v>0</v>
      </c>
      <c r="L286" s="130">
        <v>0</v>
      </c>
      <c r="M286" s="130">
        <v>0</v>
      </c>
      <c r="N286" s="65">
        <f t="shared" si="36"/>
        <v>0</v>
      </c>
      <c r="O286" s="65">
        <f t="shared" si="37"/>
        <v>0</v>
      </c>
      <c r="P286" s="83">
        <v>1</v>
      </c>
      <c r="Q286" s="130">
        <v>2</v>
      </c>
      <c r="R286" s="130">
        <v>2</v>
      </c>
      <c r="S286" s="130">
        <v>1</v>
      </c>
      <c r="T286">
        <f t="shared" si="38"/>
        <v>6</v>
      </c>
      <c r="U286" s="130">
        <v>0</v>
      </c>
      <c r="V286" s="130">
        <v>0</v>
      </c>
      <c r="W286" s="130">
        <v>0</v>
      </c>
      <c r="X286" s="130">
        <v>0</v>
      </c>
      <c r="Y286">
        <f t="shared" si="32"/>
        <v>0</v>
      </c>
      <c r="Z286">
        <f t="shared" si="33"/>
        <v>6</v>
      </c>
      <c r="AA286" s="130">
        <v>0</v>
      </c>
      <c r="AB286" s="130">
        <v>0</v>
      </c>
      <c r="AC286" s="130">
        <v>1</v>
      </c>
      <c r="AD286" s="130">
        <v>0</v>
      </c>
      <c r="AE286" s="130">
        <v>0</v>
      </c>
      <c r="AF286" s="130">
        <v>0</v>
      </c>
      <c r="AG286" s="130">
        <v>0</v>
      </c>
      <c r="AH286" s="130">
        <v>0</v>
      </c>
    </row>
    <row r="287" spans="1:35">
      <c r="A287" s="130">
        <v>610</v>
      </c>
      <c r="B287" t="str">
        <f t="shared" si="39"/>
        <v>BLUE</v>
      </c>
      <c r="C287" s="6">
        <f t="shared" si="34"/>
        <v>57</v>
      </c>
      <c r="D287" s="130">
        <v>1</v>
      </c>
      <c r="E287" s="130">
        <v>0</v>
      </c>
      <c r="F287" s="130">
        <v>0</v>
      </c>
      <c r="G287" s="130">
        <v>0</v>
      </c>
      <c r="H287" s="130">
        <v>0</v>
      </c>
      <c r="I287">
        <f t="shared" si="35"/>
        <v>0</v>
      </c>
      <c r="J287" s="130">
        <v>0</v>
      </c>
      <c r="K287" s="130">
        <v>0</v>
      </c>
      <c r="L287" s="130">
        <v>0</v>
      </c>
      <c r="M287" s="130">
        <v>0</v>
      </c>
      <c r="N287" s="65">
        <f t="shared" si="36"/>
        <v>0</v>
      </c>
      <c r="O287" s="65">
        <f t="shared" si="37"/>
        <v>0</v>
      </c>
      <c r="P287" s="83">
        <v>0</v>
      </c>
      <c r="Q287" s="130">
        <v>0</v>
      </c>
      <c r="R287" s="130">
        <v>1</v>
      </c>
      <c r="S287" s="130">
        <v>1</v>
      </c>
      <c r="T287">
        <f t="shared" si="38"/>
        <v>2</v>
      </c>
      <c r="U287" s="130">
        <v>0</v>
      </c>
      <c r="V287" s="130">
        <v>0</v>
      </c>
      <c r="W287" s="130">
        <v>0</v>
      </c>
      <c r="X287" s="130">
        <v>0</v>
      </c>
      <c r="Y287">
        <f t="shared" si="32"/>
        <v>0</v>
      </c>
      <c r="Z287">
        <f t="shared" si="33"/>
        <v>2</v>
      </c>
      <c r="AA287" s="130">
        <v>0</v>
      </c>
      <c r="AB287" s="130">
        <v>0</v>
      </c>
      <c r="AC287" s="130">
        <v>1</v>
      </c>
      <c r="AD287" s="130">
        <v>0</v>
      </c>
      <c r="AE287" s="130">
        <v>0</v>
      </c>
      <c r="AF287" s="130">
        <v>0</v>
      </c>
      <c r="AG287" s="130">
        <v>0</v>
      </c>
      <c r="AH287" s="130">
        <v>1</v>
      </c>
    </row>
    <row r="288" spans="1:35">
      <c r="A288" s="130">
        <v>7735</v>
      </c>
      <c r="B288" t="str">
        <f t="shared" si="39"/>
        <v>BLUE</v>
      </c>
      <c r="C288" s="6">
        <f t="shared" si="34"/>
        <v>58</v>
      </c>
      <c r="D288" s="130">
        <v>2</v>
      </c>
      <c r="E288" s="130">
        <v>0</v>
      </c>
      <c r="F288" s="130">
        <v>0</v>
      </c>
      <c r="G288" s="130">
        <v>0</v>
      </c>
      <c r="H288" s="130">
        <v>0</v>
      </c>
      <c r="I288">
        <f t="shared" si="35"/>
        <v>0</v>
      </c>
      <c r="J288" s="130">
        <v>0</v>
      </c>
      <c r="K288" s="130">
        <v>0</v>
      </c>
      <c r="L288" s="130">
        <v>0</v>
      </c>
      <c r="M288" s="130">
        <v>0</v>
      </c>
      <c r="N288" s="65">
        <f t="shared" si="36"/>
        <v>0</v>
      </c>
      <c r="O288" s="65">
        <f t="shared" si="37"/>
        <v>0</v>
      </c>
      <c r="P288" s="83">
        <v>0</v>
      </c>
      <c r="Q288" s="130">
        <v>0</v>
      </c>
      <c r="R288" s="130">
        <v>0</v>
      </c>
      <c r="S288" s="130">
        <v>0</v>
      </c>
      <c r="T288">
        <f t="shared" si="38"/>
        <v>0</v>
      </c>
      <c r="U288" s="130">
        <v>2</v>
      </c>
      <c r="V288" s="130">
        <v>0</v>
      </c>
      <c r="W288" s="130">
        <v>0</v>
      </c>
      <c r="X288" s="130">
        <v>0</v>
      </c>
      <c r="Y288">
        <f t="shared" si="32"/>
        <v>2</v>
      </c>
      <c r="Z288">
        <f t="shared" si="33"/>
        <v>2</v>
      </c>
      <c r="AA288" s="130">
        <v>0</v>
      </c>
      <c r="AB288" s="130">
        <v>0</v>
      </c>
      <c r="AC288" s="130">
        <v>1</v>
      </c>
      <c r="AD288" s="130">
        <v>0</v>
      </c>
      <c r="AE288" s="130">
        <v>0</v>
      </c>
      <c r="AF288" s="130">
        <v>0</v>
      </c>
      <c r="AG288" s="130">
        <v>3</v>
      </c>
      <c r="AH288" s="130">
        <v>0</v>
      </c>
    </row>
    <row r="289" spans="1:35">
      <c r="A289" s="130">
        <v>2994</v>
      </c>
      <c r="B289" t="str">
        <f t="shared" si="39"/>
        <v>BLUE</v>
      </c>
      <c r="C289" s="6">
        <f t="shared" si="34"/>
        <v>59</v>
      </c>
      <c r="D289" s="130">
        <v>0</v>
      </c>
      <c r="E289" s="130">
        <v>0</v>
      </c>
      <c r="F289" s="130">
        <v>0</v>
      </c>
      <c r="G289" s="130">
        <v>0</v>
      </c>
      <c r="H289" s="130">
        <v>0</v>
      </c>
      <c r="I289">
        <f t="shared" si="35"/>
        <v>0</v>
      </c>
      <c r="J289" s="130">
        <v>0</v>
      </c>
      <c r="K289" s="130">
        <v>0</v>
      </c>
      <c r="L289" s="130">
        <v>0</v>
      </c>
      <c r="M289" s="130">
        <v>0</v>
      </c>
      <c r="N289" s="65">
        <f t="shared" si="36"/>
        <v>0</v>
      </c>
      <c r="O289" s="65">
        <f t="shared" si="37"/>
        <v>0</v>
      </c>
      <c r="P289" s="83">
        <v>0</v>
      </c>
      <c r="Q289" s="130">
        <v>0</v>
      </c>
      <c r="R289" s="130">
        <v>0</v>
      </c>
      <c r="S289" s="130">
        <v>0</v>
      </c>
      <c r="T289">
        <f t="shared" si="38"/>
        <v>0</v>
      </c>
      <c r="U289" s="130">
        <v>2</v>
      </c>
      <c r="V289" s="130">
        <v>0</v>
      </c>
      <c r="W289" s="130">
        <v>0</v>
      </c>
      <c r="X289" s="130">
        <v>0</v>
      </c>
      <c r="Y289">
        <f t="shared" si="32"/>
        <v>2</v>
      </c>
      <c r="Z289">
        <f t="shared" si="33"/>
        <v>2</v>
      </c>
      <c r="AA289" s="130">
        <v>0</v>
      </c>
      <c r="AB289" s="130">
        <v>0</v>
      </c>
      <c r="AC289" s="130">
        <v>1</v>
      </c>
      <c r="AD289" s="130">
        <v>1</v>
      </c>
      <c r="AE289" s="130">
        <v>1</v>
      </c>
      <c r="AF289" s="130">
        <v>0</v>
      </c>
      <c r="AG289" s="130">
        <v>0</v>
      </c>
      <c r="AH289" s="130">
        <v>0</v>
      </c>
      <c r="AI289" t="s">
        <v>368</v>
      </c>
    </row>
    <row r="290" spans="1:35">
      <c r="A290" s="130">
        <v>6987</v>
      </c>
      <c r="B290" t="str">
        <f t="shared" si="39"/>
        <v>BLUE</v>
      </c>
      <c r="C290" s="6">
        <f t="shared" si="34"/>
        <v>60</v>
      </c>
      <c r="D290" s="130">
        <v>1</v>
      </c>
      <c r="E290" s="130">
        <v>0</v>
      </c>
      <c r="F290" s="130">
        <v>0</v>
      </c>
      <c r="G290" s="130">
        <v>0</v>
      </c>
      <c r="H290" s="130">
        <v>0</v>
      </c>
      <c r="I290">
        <f t="shared" si="35"/>
        <v>0</v>
      </c>
      <c r="J290" s="130">
        <v>0</v>
      </c>
      <c r="K290" s="130">
        <v>0</v>
      </c>
      <c r="L290" s="130">
        <v>0</v>
      </c>
      <c r="M290" s="130">
        <v>0</v>
      </c>
      <c r="N290" s="65">
        <f t="shared" si="36"/>
        <v>0</v>
      </c>
      <c r="O290" s="65">
        <f t="shared" si="37"/>
        <v>0</v>
      </c>
      <c r="P290" s="83">
        <v>0</v>
      </c>
      <c r="Q290" s="130">
        <v>0</v>
      </c>
      <c r="R290" s="130">
        <v>0</v>
      </c>
      <c r="S290" s="130">
        <v>0</v>
      </c>
      <c r="T290">
        <f t="shared" si="38"/>
        <v>0</v>
      </c>
      <c r="U290" s="130">
        <v>0</v>
      </c>
      <c r="V290" s="130">
        <v>0</v>
      </c>
      <c r="W290" s="130">
        <v>0</v>
      </c>
      <c r="X290" s="130">
        <v>0</v>
      </c>
      <c r="Y290">
        <f t="shared" si="32"/>
        <v>0</v>
      </c>
      <c r="Z290">
        <f t="shared" si="33"/>
        <v>0</v>
      </c>
      <c r="AA290" s="130">
        <v>120</v>
      </c>
      <c r="AB290" s="130">
        <v>0</v>
      </c>
      <c r="AC290" s="130">
        <v>1</v>
      </c>
      <c r="AD290" s="130">
        <v>0</v>
      </c>
      <c r="AE290" s="130">
        <v>0</v>
      </c>
      <c r="AF290" s="130">
        <v>0</v>
      </c>
      <c r="AG290" s="130">
        <v>0</v>
      </c>
      <c r="AH290" s="130">
        <v>0</v>
      </c>
    </row>
    <row r="291" spans="1:35">
      <c r="A291" s="130">
        <v>3571</v>
      </c>
      <c r="B291" t="str">
        <f t="shared" si="39"/>
        <v>BLUE</v>
      </c>
      <c r="C291" s="6">
        <f t="shared" si="34"/>
        <v>61</v>
      </c>
      <c r="D291" s="130">
        <v>1</v>
      </c>
      <c r="E291" s="130">
        <v>0</v>
      </c>
      <c r="F291" s="130">
        <v>0</v>
      </c>
      <c r="G291" s="130">
        <v>0</v>
      </c>
      <c r="H291" s="130">
        <v>0</v>
      </c>
      <c r="I291">
        <f t="shared" si="35"/>
        <v>0</v>
      </c>
      <c r="J291" s="130">
        <v>0</v>
      </c>
      <c r="K291" s="130">
        <v>0</v>
      </c>
      <c r="L291" s="130">
        <v>0</v>
      </c>
      <c r="M291" s="130">
        <v>0</v>
      </c>
      <c r="N291" s="65">
        <f t="shared" si="36"/>
        <v>0</v>
      </c>
      <c r="O291" s="65">
        <f t="shared" si="37"/>
        <v>0</v>
      </c>
      <c r="P291" s="83">
        <v>0</v>
      </c>
      <c r="Q291" s="130">
        <v>0</v>
      </c>
      <c r="R291" s="130">
        <v>0</v>
      </c>
      <c r="S291" s="130">
        <v>0</v>
      </c>
      <c r="T291">
        <f t="shared" si="38"/>
        <v>0</v>
      </c>
      <c r="U291" s="130">
        <v>0</v>
      </c>
      <c r="V291" s="130">
        <v>0</v>
      </c>
      <c r="W291" s="130">
        <v>0</v>
      </c>
      <c r="X291" s="130">
        <v>0</v>
      </c>
      <c r="Y291">
        <f t="shared" si="32"/>
        <v>0</v>
      </c>
      <c r="Z291">
        <f t="shared" si="33"/>
        <v>0</v>
      </c>
      <c r="AA291" s="130">
        <v>0</v>
      </c>
      <c r="AB291" s="130">
        <v>0</v>
      </c>
      <c r="AC291" s="130">
        <v>1</v>
      </c>
      <c r="AD291" s="130">
        <v>0</v>
      </c>
      <c r="AE291" s="130">
        <v>1</v>
      </c>
      <c r="AF291" s="130">
        <v>0</v>
      </c>
      <c r="AG291" s="130">
        <v>0</v>
      </c>
      <c r="AH291" s="130">
        <v>0</v>
      </c>
    </row>
    <row r="292" spans="1:35">
      <c r="A292" s="130">
        <v>6110</v>
      </c>
      <c r="B292" t="str">
        <f t="shared" si="39"/>
        <v>BLUE</v>
      </c>
      <c r="C292" s="6">
        <v>54</v>
      </c>
      <c r="D292" s="130">
        <v>1</v>
      </c>
      <c r="E292" s="130">
        <v>0</v>
      </c>
      <c r="F292" s="130">
        <v>0</v>
      </c>
      <c r="G292" s="130">
        <v>0</v>
      </c>
      <c r="H292" s="130">
        <v>0</v>
      </c>
      <c r="I292">
        <f t="shared" si="35"/>
        <v>0</v>
      </c>
      <c r="J292" s="130">
        <v>0</v>
      </c>
      <c r="K292" s="130">
        <v>0</v>
      </c>
      <c r="L292" s="130">
        <v>0</v>
      </c>
      <c r="M292" s="130">
        <v>0</v>
      </c>
      <c r="N292" s="65">
        <f t="shared" si="36"/>
        <v>0</v>
      </c>
      <c r="O292" s="65">
        <f t="shared" si="37"/>
        <v>0</v>
      </c>
      <c r="P292" s="83">
        <v>2</v>
      </c>
      <c r="Q292" s="130">
        <v>0</v>
      </c>
      <c r="R292" s="130">
        <v>0</v>
      </c>
      <c r="S292" s="130">
        <v>0</v>
      </c>
      <c r="T292">
        <f t="shared" si="38"/>
        <v>2</v>
      </c>
      <c r="U292" s="130">
        <v>3</v>
      </c>
      <c r="V292" s="130">
        <v>0</v>
      </c>
      <c r="W292" s="130">
        <v>0</v>
      </c>
      <c r="X292" s="130">
        <v>0</v>
      </c>
      <c r="Y292">
        <f t="shared" si="32"/>
        <v>3</v>
      </c>
      <c r="Z292">
        <f t="shared" si="33"/>
        <v>5</v>
      </c>
      <c r="AA292" s="130">
        <v>0</v>
      </c>
      <c r="AB292" s="130">
        <v>0</v>
      </c>
      <c r="AC292" s="130">
        <v>0</v>
      </c>
      <c r="AD292" s="130">
        <v>0</v>
      </c>
      <c r="AE292" s="130">
        <v>0</v>
      </c>
      <c r="AF292" s="130">
        <v>0</v>
      </c>
      <c r="AG292" s="130">
        <v>0</v>
      </c>
      <c r="AH292" s="130">
        <v>0</v>
      </c>
    </row>
    <row r="293" spans="1:35">
      <c r="A293" s="130">
        <v>4519</v>
      </c>
      <c r="B293" t="str">
        <f t="shared" si="39"/>
        <v>BLUE</v>
      </c>
      <c r="C293" s="6">
        <f t="shared" si="34"/>
        <v>55</v>
      </c>
      <c r="D293" s="130">
        <v>2</v>
      </c>
      <c r="E293" s="130">
        <v>0</v>
      </c>
      <c r="F293" s="130">
        <v>0</v>
      </c>
      <c r="G293" s="130">
        <v>0</v>
      </c>
      <c r="H293" s="130">
        <v>0</v>
      </c>
      <c r="I293">
        <f t="shared" si="35"/>
        <v>0</v>
      </c>
      <c r="J293" s="130">
        <v>0</v>
      </c>
      <c r="K293" s="130">
        <v>0</v>
      </c>
      <c r="L293" s="130">
        <v>0</v>
      </c>
      <c r="M293" s="130">
        <v>0</v>
      </c>
      <c r="N293" s="65">
        <f t="shared" si="36"/>
        <v>0</v>
      </c>
      <c r="O293" s="65">
        <f t="shared" si="37"/>
        <v>0</v>
      </c>
      <c r="P293" s="83">
        <v>0</v>
      </c>
      <c r="Q293" s="130">
        <v>0</v>
      </c>
      <c r="R293" s="130">
        <v>0</v>
      </c>
      <c r="S293" s="130">
        <v>0</v>
      </c>
      <c r="T293">
        <f t="shared" si="38"/>
        <v>0</v>
      </c>
      <c r="U293" s="130">
        <v>1</v>
      </c>
      <c r="V293" s="130">
        <v>0</v>
      </c>
      <c r="W293" s="130">
        <v>0</v>
      </c>
      <c r="X293" s="130">
        <v>0</v>
      </c>
      <c r="Y293">
        <f t="shared" si="32"/>
        <v>1</v>
      </c>
      <c r="Z293">
        <f t="shared" si="33"/>
        <v>1</v>
      </c>
      <c r="AA293" s="130">
        <v>10</v>
      </c>
      <c r="AB293" s="130">
        <v>0</v>
      </c>
      <c r="AC293" s="130">
        <v>1</v>
      </c>
      <c r="AD293" s="130">
        <v>0</v>
      </c>
      <c r="AE293" s="130">
        <v>0</v>
      </c>
      <c r="AF293" s="130">
        <v>0</v>
      </c>
      <c r="AG293" s="130">
        <v>0</v>
      </c>
      <c r="AH293" s="130">
        <v>0</v>
      </c>
    </row>
    <row r="294" spans="1:35">
      <c r="A294" s="130">
        <v>4525</v>
      </c>
      <c r="B294" t="str">
        <f t="shared" si="39"/>
        <v>BLUE</v>
      </c>
      <c r="C294" s="6">
        <f t="shared" si="34"/>
        <v>56</v>
      </c>
      <c r="D294" s="130">
        <v>1</v>
      </c>
      <c r="E294" s="130">
        <v>0</v>
      </c>
      <c r="F294" s="130">
        <v>0</v>
      </c>
      <c r="G294" s="130">
        <v>0</v>
      </c>
      <c r="H294" s="130">
        <v>0</v>
      </c>
      <c r="I294">
        <f t="shared" si="35"/>
        <v>0</v>
      </c>
      <c r="J294" s="130">
        <v>0</v>
      </c>
      <c r="K294" s="130">
        <v>0</v>
      </c>
      <c r="L294" s="130">
        <v>0</v>
      </c>
      <c r="M294" s="130">
        <v>0</v>
      </c>
      <c r="N294" s="65">
        <f t="shared" si="36"/>
        <v>0</v>
      </c>
      <c r="O294" s="65">
        <f t="shared" si="37"/>
        <v>0</v>
      </c>
      <c r="P294" s="83">
        <v>1</v>
      </c>
      <c r="Q294" s="130">
        <v>0</v>
      </c>
      <c r="R294" s="130">
        <v>0</v>
      </c>
      <c r="S294" s="130">
        <v>0</v>
      </c>
      <c r="T294">
        <f t="shared" si="38"/>
        <v>1</v>
      </c>
      <c r="U294" s="130">
        <v>0</v>
      </c>
      <c r="V294" s="130">
        <v>0</v>
      </c>
      <c r="W294" s="130">
        <v>0</v>
      </c>
      <c r="X294" s="130">
        <v>0</v>
      </c>
      <c r="Y294">
        <f t="shared" si="32"/>
        <v>0</v>
      </c>
      <c r="Z294">
        <f t="shared" si="33"/>
        <v>1</v>
      </c>
      <c r="AA294" s="130">
        <v>0</v>
      </c>
      <c r="AB294" s="130">
        <v>0</v>
      </c>
      <c r="AC294" s="130">
        <v>0</v>
      </c>
      <c r="AD294" s="130">
        <v>0</v>
      </c>
      <c r="AE294" s="130">
        <v>0</v>
      </c>
      <c r="AF294" s="130">
        <v>0</v>
      </c>
      <c r="AG294" s="130">
        <v>0</v>
      </c>
      <c r="AH294" s="130">
        <v>2</v>
      </c>
    </row>
    <row r="295" spans="1:35">
      <c r="A295" s="130">
        <v>188</v>
      </c>
      <c r="B295" t="str">
        <f t="shared" si="39"/>
        <v>BLUE</v>
      </c>
      <c r="C295" s="6">
        <f t="shared" si="34"/>
        <v>57</v>
      </c>
      <c r="D295" s="130">
        <v>1</v>
      </c>
      <c r="E295" s="130">
        <v>0</v>
      </c>
      <c r="F295" s="130">
        <v>0</v>
      </c>
      <c r="G295" s="130">
        <v>0</v>
      </c>
      <c r="H295" s="130">
        <v>0</v>
      </c>
      <c r="I295">
        <f t="shared" si="35"/>
        <v>0</v>
      </c>
      <c r="J295" s="130">
        <v>0</v>
      </c>
      <c r="K295" s="130">
        <v>0</v>
      </c>
      <c r="L295" s="130">
        <v>0</v>
      </c>
      <c r="M295" s="130">
        <v>0</v>
      </c>
      <c r="N295" s="65">
        <f t="shared" si="36"/>
        <v>0</v>
      </c>
      <c r="O295" s="65">
        <f t="shared" si="37"/>
        <v>0</v>
      </c>
      <c r="P295" s="83">
        <v>0</v>
      </c>
      <c r="Q295" s="130">
        <v>1</v>
      </c>
      <c r="R295" s="130">
        <v>1</v>
      </c>
      <c r="S295" s="130">
        <v>1</v>
      </c>
      <c r="T295">
        <f t="shared" si="38"/>
        <v>3</v>
      </c>
      <c r="U295" s="130">
        <v>0</v>
      </c>
      <c r="V295" s="130">
        <v>1</v>
      </c>
      <c r="W295" s="130">
        <v>2</v>
      </c>
      <c r="X295" s="130">
        <v>2</v>
      </c>
      <c r="Y295">
        <f t="shared" si="32"/>
        <v>5</v>
      </c>
      <c r="Z295">
        <f t="shared" si="33"/>
        <v>8</v>
      </c>
      <c r="AA295" s="130">
        <v>0</v>
      </c>
      <c r="AB295" s="130">
        <v>0</v>
      </c>
      <c r="AC295" s="130">
        <v>0</v>
      </c>
      <c r="AD295" s="130">
        <v>0</v>
      </c>
      <c r="AE295" s="130">
        <v>0</v>
      </c>
      <c r="AF295" s="130">
        <v>0</v>
      </c>
      <c r="AG295" s="130">
        <v>0</v>
      </c>
      <c r="AH295" s="130">
        <v>0</v>
      </c>
      <c r="AI295" s="130"/>
    </row>
    <row r="296" spans="1:35">
      <c r="A296" s="130">
        <v>4476</v>
      </c>
      <c r="B296" t="str">
        <f t="shared" si="39"/>
        <v>BLUE</v>
      </c>
      <c r="C296" s="6">
        <f t="shared" si="34"/>
        <v>58</v>
      </c>
      <c r="D296" s="130">
        <v>2</v>
      </c>
      <c r="E296" s="130">
        <v>1</v>
      </c>
      <c r="F296" s="130">
        <v>0</v>
      </c>
      <c r="G296" s="130">
        <v>0</v>
      </c>
      <c r="H296" s="130">
        <v>0</v>
      </c>
      <c r="I296">
        <f t="shared" si="35"/>
        <v>1</v>
      </c>
      <c r="J296" s="130">
        <v>0</v>
      </c>
      <c r="K296" s="130">
        <v>0</v>
      </c>
      <c r="L296" s="130">
        <v>0</v>
      </c>
      <c r="M296" s="130">
        <v>0</v>
      </c>
      <c r="N296" s="65">
        <f t="shared" si="36"/>
        <v>0</v>
      </c>
      <c r="O296" s="65">
        <f t="shared" si="37"/>
        <v>1</v>
      </c>
      <c r="P296" s="83">
        <v>0</v>
      </c>
      <c r="Q296" s="130">
        <v>0</v>
      </c>
      <c r="R296" s="130">
        <v>0</v>
      </c>
      <c r="S296" s="130">
        <v>0</v>
      </c>
      <c r="T296">
        <f t="shared" si="38"/>
        <v>0</v>
      </c>
      <c r="U296" s="130">
        <v>2</v>
      </c>
      <c r="V296" s="130">
        <v>2</v>
      </c>
      <c r="W296" s="130">
        <v>1</v>
      </c>
      <c r="X296" s="130">
        <v>0</v>
      </c>
      <c r="Y296">
        <f t="shared" si="32"/>
        <v>5</v>
      </c>
      <c r="Z296">
        <f t="shared" si="33"/>
        <v>5</v>
      </c>
      <c r="AA296" s="130">
        <v>0</v>
      </c>
      <c r="AB296" s="130">
        <v>0</v>
      </c>
      <c r="AC296" s="130">
        <v>0</v>
      </c>
      <c r="AD296" s="130">
        <v>0</v>
      </c>
      <c r="AE296" s="130">
        <v>0</v>
      </c>
      <c r="AF296" s="130">
        <v>0</v>
      </c>
      <c r="AG296" s="130">
        <v>3</v>
      </c>
      <c r="AH296" s="130">
        <v>0</v>
      </c>
    </row>
    <row r="297" spans="1:35">
      <c r="A297" s="130">
        <v>4704</v>
      </c>
      <c r="B297" t="str">
        <f t="shared" si="39"/>
        <v>BLUE</v>
      </c>
      <c r="C297" s="6">
        <f t="shared" si="34"/>
        <v>59</v>
      </c>
      <c r="D297" s="130">
        <v>1</v>
      </c>
      <c r="E297" s="130">
        <v>1</v>
      </c>
      <c r="F297" s="130">
        <v>0</v>
      </c>
      <c r="G297" s="130">
        <v>0</v>
      </c>
      <c r="H297" s="130">
        <v>0</v>
      </c>
      <c r="I297">
        <f t="shared" si="35"/>
        <v>1</v>
      </c>
      <c r="J297" s="130">
        <v>0</v>
      </c>
      <c r="K297" s="130">
        <v>0</v>
      </c>
      <c r="L297" s="130">
        <v>0</v>
      </c>
      <c r="M297" s="130">
        <v>0</v>
      </c>
      <c r="N297" s="65">
        <f t="shared" si="36"/>
        <v>0</v>
      </c>
      <c r="O297" s="65">
        <f t="shared" si="37"/>
        <v>1</v>
      </c>
      <c r="P297" s="83">
        <v>1</v>
      </c>
      <c r="Q297" s="130">
        <v>0</v>
      </c>
      <c r="R297" s="130">
        <v>0</v>
      </c>
      <c r="S297" s="130">
        <v>0</v>
      </c>
      <c r="T297">
        <f t="shared" si="38"/>
        <v>1</v>
      </c>
      <c r="U297" s="130">
        <v>1</v>
      </c>
      <c r="V297" s="130">
        <v>0</v>
      </c>
      <c r="W297" s="130">
        <v>0</v>
      </c>
      <c r="X297" s="130">
        <v>0</v>
      </c>
      <c r="Y297">
        <f t="shared" si="32"/>
        <v>1</v>
      </c>
      <c r="Z297">
        <f t="shared" si="33"/>
        <v>2</v>
      </c>
      <c r="AA297" s="130">
        <v>0</v>
      </c>
      <c r="AB297" s="130">
        <v>0</v>
      </c>
      <c r="AC297" s="130">
        <v>1</v>
      </c>
      <c r="AD297" s="130">
        <v>0</v>
      </c>
      <c r="AE297" s="130">
        <v>0</v>
      </c>
      <c r="AF297" s="130">
        <v>0</v>
      </c>
      <c r="AG297" s="130">
        <v>0</v>
      </c>
      <c r="AH297" s="130">
        <v>2</v>
      </c>
    </row>
    <row r="298" spans="1:35">
      <c r="A298" s="130">
        <v>5409</v>
      </c>
      <c r="B298" t="str">
        <f t="shared" si="39"/>
        <v>BLUE</v>
      </c>
      <c r="C298" s="6">
        <f t="shared" si="34"/>
        <v>60</v>
      </c>
      <c r="D298" s="130">
        <v>1</v>
      </c>
      <c r="E298" s="130">
        <v>0</v>
      </c>
      <c r="F298" s="130">
        <v>0</v>
      </c>
      <c r="G298" s="130">
        <v>0</v>
      </c>
      <c r="H298" s="130">
        <v>0</v>
      </c>
      <c r="I298">
        <f t="shared" si="35"/>
        <v>0</v>
      </c>
      <c r="J298" s="130">
        <v>0</v>
      </c>
      <c r="K298" s="130">
        <v>0</v>
      </c>
      <c r="L298" s="130">
        <v>0</v>
      </c>
      <c r="M298" s="130">
        <v>0</v>
      </c>
      <c r="N298" s="65">
        <f t="shared" si="36"/>
        <v>0</v>
      </c>
      <c r="O298" s="65">
        <f t="shared" si="37"/>
        <v>0</v>
      </c>
      <c r="P298" s="83">
        <v>0</v>
      </c>
      <c r="Q298" s="130">
        <v>0</v>
      </c>
      <c r="R298" s="130">
        <v>0</v>
      </c>
      <c r="S298" s="130">
        <v>0</v>
      </c>
      <c r="T298">
        <f t="shared" si="38"/>
        <v>0</v>
      </c>
      <c r="U298" s="130">
        <v>7</v>
      </c>
      <c r="V298" s="130">
        <v>0</v>
      </c>
      <c r="W298" s="130">
        <v>0</v>
      </c>
      <c r="X298" s="130">
        <v>0</v>
      </c>
      <c r="Y298">
        <f t="shared" si="32"/>
        <v>7</v>
      </c>
      <c r="Z298">
        <f t="shared" si="33"/>
        <v>7</v>
      </c>
      <c r="AA298" s="130">
        <v>0</v>
      </c>
      <c r="AB298" s="130">
        <v>0</v>
      </c>
      <c r="AC298" s="130">
        <v>1</v>
      </c>
      <c r="AD298" s="130">
        <v>0</v>
      </c>
      <c r="AE298" s="130">
        <v>0</v>
      </c>
      <c r="AF298" s="130">
        <v>0</v>
      </c>
      <c r="AG298" s="130">
        <v>0</v>
      </c>
      <c r="AH298" s="130">
        <v>0</v>
      </c>
      <c r="AI298" t="s">
        <v>369</v>
      </c>
    </row>
    <row r="299" spans="1:35">
      <c r="A299" s="130">
        <v>6867</v>
      </c>
      <c r="B299" t="str">
        <f t="shared" si="39"/>
        <v>BLUE</v>
      </c>
      <c r="C299" s="6">
        <f t="shared" si="34"/>
        <v>61</v>
      </c>
      <c r="D299" s="130">
        <v>2</v>
      </c>
      <c r="E299" s="130">
        <v>1</v>
      </c>
      <c r="F299" s="130">
        <v>0</v>
      </c>
      <c r="G299" s="130">
        <v>0</v>
      </c>
      <c r="H299" s="130">
        <v>0</v>
      </c>
      <c r="I299">
        <f t="shared" si="35"/>
        <v>1</v>
      </c>
      <c r="J299" s="130">
        <v>0</v>
      </c>
      <c r="K299" s="130">
        <v>0</v>
      </c>
      <c r="L299" s="130">
        <v>0</v>
      </c>
      <c r="M299" s="130">
        <v>0</v>
      </c>
      <c r="N299" s="65">
        <f t="shared" si="36"/>
        <v>0</v>
      </c>
      <c r="O299" s="65">
        <f t="shared" si="37"/>
        <v>1</v>
      </c>
      <c r="P299" s="83">
        <v>3</v>
      </c>
      <c r="Q299" s="130">
        <v>1</v>
      </c>
      <c r="R299" s="130">
        <v>0</v>
      </c>
      <c r="S299" s="130">
        <v>0</v>
      </c>
      <c r="T299">
        <f t="shared" si="38"/>
        <v>4</v>
      </c>
      <c r="U299" s="130">
        <v>0</v>
      </c>
      <c r="V299" s="130">
        <v>0</v>
      </c>
      <c r="W299" s="130">
        <v>0</v>
      </c>
      <c r="X299" s="130">
        <v>0</v>
      </c>
      <c r="Y299">
        <f t="shared" si="32"/>
        <v>0</v>
      </c>
      <c r="Z299">
        <f t="shared" si="33"/>
        <v>4</v>
      </c>
      <c r="AA299" s="130">
        <v>0</v>
      </c>
      <c r="AB299" s="130">
        <v>0</v>
      </c>
      <c r="AC299" s="130">
        <v>2</v>
      </c>
      <c r="AD299" s="130">
        <v>0</v>
      </c>
      <c r="AE299" s="130">
        <v>0</v>
      </c>
      <c r="AF299" s="130">
        <v>0</v>
      </c>
      <c r="AG299" s="130">
        <v>0</v>
      </c>
      <c r="AH299" s="130">
        <v>3</v>
      </c>
    </row>
    <row r="300" spans="1:35">
      <c r="A300" s="130">
        <v>2994</v>
      </c>
      <c r="B300" t="str">
        <f t="shared" si="39"/>
        <v>BLUE</v>
      </c>
      <c r="C300" s="6">
        <f t="shared" si="34"/>
        <v>62</v>
      </c>
      <c r="D300" s="130">
        <v>2</v>
      </c>
      <c r="E300" s="130">
        <v>0</v>
      </c>
      <c r="F300" s="130">
        <v>0</v>
      </c>
      <c r="G300" s="130">
        <v>0</v>
      </c>
      <c r="H300" s="130">
        <v>0</v>
      </c>
      <c r="I300">
        <f t="shared" si="35"/>
        <v>0</v>
      </c>
      <c r="J300" s="130">
        <v>0</v>
      </c>
      <c r="K300" s="130">
        <v>0</v>
      </c>
      <c r="L300" s="130">
        <v>0</v>
      </c>
      <c r="M300" s="130">
        <v>0</v>
      </c>
      <c r="N300" s="65">
        <f t="shared" si="36"/>
        <v>0</v>
      </c>
      <c r="O300" s="65">
        <f t="shared" si="37"/>
        <v>0</v>
      </c>
      <c r="P300" s="83">
        <v>0</v>
      </c>
      <c r="Q300" s="130">
        <v>0</v>
      </c>
      <c r="R300" s="130">
        <v>0</v>
      </c>
      <c r="S300" s="130">
        <v>0</v>
      </c>
      <c r="T300">
        <f t="shared" si="38"/>
        <v>0</v>
      </c>
      <c r="U300" s="130">
        <v>2</v>
      </c>
      <c r="V300" s="130">
        <v>0</v>
      </c>
      <c r="W300" s="130">
        <v>0</v>
      </c>
      <c r="X300" s="130">
        <v>0</v>
      </c>
      <c r="Y300">
        <f t="shared" si="32"/>
        <v>2</v>
      </c>
      <c r="Z300">
        <f t="shared" si="33"/>
        <v>2</v>
      </c>
      <c r="AA300" s="130">
        <v>0</v>
      </c>
      <c r="AB300" s="130">
        <v>0</v>
      </c>
      <c r="AC300" s="130">
        <v>3</v>
      </c>
      <c r="AD300" s="130">
        <v>0</v>
      </c>
      <c r="AE300" s="130">
        <v>0</v>
      </c>
      <c r="AF300" s="130">
        <v>0</v>
      </c>
      <c r="AG300" s="130">
        <v>0</v>
      </c>
      <c r="AH300" s="130">
        <v>1</v>
      </c>
    </row>
    <row r="301" spans="1:35">
      <c r="A301" s="130">
        <v>5036</v>
      </c>
      <c r="B301" t="str">
        <f t="shared" si="39"/>
        <v>BLUE</v>
      </c>
      <c r="C301" s="6">
        <f t="shared" si="34"/>
        <v>63</v>
      </c>
      <c r="D301" s="130">
        <v>1</v>
      </c>
      <c r="E301" s="130">
        <v>0</v>
      </c>
      <c r="F301" s="130">
        <v>0</v>
      </c>
      <c r="G301" s="130">
        <v>0</v>
      </c>
      <c r="H301" s="130">
        <v>0</v>
      </c>
      <c r="I301">
        <f t="shared" si="35"/>
        <v>0</v>
      </c>
      <c r="J301" s="130">
        <v>0</v>
      </c>
      <c r="K301" s="130">
        <v>0</v>
      </c>
      <c r="L301" s="130">
        <v>0</v>
      </c>
      <c r="M301" s="130">
        <v>0</v>
      </c>
      <c r="N301" s="65">
        <f t="shared" si="36"/>
        <v>0</v>
      </c>
      <c r="O301" s="65">
        <f t="shared" si="37"/>
        <v>0</v>
      </c>
      <c r="P301" s="83">
        <v>0</v>
      </c>
      <c r="Q301" s="130">
        <v>0</v>
      </c>
      <c r="R301" s="130">
        <v>0</v>
      </c>
      <c r="S301" s="130">
        <v>0</v>
      </c>
      <c r="T301">
        <f t="shared" si="38"/>
        <v>0</v>
      </c>
      <c r="U301" s="130">
        <v>2</v>
      </c>
      <c r="V301" s="130">
        <v>0</v>
      </c>
      <c r="W301" s="130">
        <v>0</v>
      </c>
      <c r="X301" s="130">
        <v>0</v>
      </c>
      <c r="Y301">
        <f t="shared" si="32"/>
        <v>2</v>
      </c>
      <c r="Z301">
        <f t="shared" si="33"/>
        <v>2</v>
      </c>
      <c r="AA301" s="130">
        <v>90</v>
      </c>
      <c r="AB301" s="130">
        <v>0</v>
      </c>
      <c r="AC301" s="130">
        <v>1</v>
      </c>
      <c r="AD301" s="130">
        <v>0</v>
      </c>
      <c r="AE301" s="130">
        <v>0</v>
      </c>
      <c r="AF301" s="130">
        <v>0</v>
      </c>
      <c r="AG301" s="130">
        <v>0</v>
      </c>
      <c r="AH301" s="130">
        <v>0</v>
      </c>
    </row>
    <row r="302" spans="1:35">
      <c r="A302" s="130">
        <v>188</v>
      </c>
      <c r="B302" t="str">
        <f t="shared" si="39"/>
        <v>BLUE</v>
      </c>
      <c r="C302" s="6">
        <f t="shared" si="34"/>
        <v>64</v>
      </c>
      <c r="D302" s="130">
        <v>1</v>
      </c>
      <c r="E302" s="130">
        <v>0</v>
      </c>
      <c r="F302" s="130">
        <v>0</v>
      </c>
      <c r="G302" s="130">
        <v>0</v>
      </c>
      <c r="H302" s="130">
        <v>0</v>
      </c>
      <c r="I302">
        <f t="shared" si="35"/>
        <v>0</v>
      </c>
      <c r="J302" s="130">
        <v>0</v>
      </c>
      <c r="K302" s="130">
        <v>0</v>
      </c>
      <c r="L302" s="130">
        <v>0</v>
      </c>
      <c r="M302" s="130">
        <v>0</v>
      </c>
      <c r="N302" s="65">
        <f t="shared" si="36"/>
        <v>0</v>
      </c>
      <c r="O302" s="65">
        <f t="shared" si="37"/>
        <v>0</v>
      </c>
      <c r="P302" s="83">
        <v>1</v>
      </c>
      <c r="Q302" s="130">
        <v>1</v>
      </c>
      <c r="R302" s="130">
        <v>0</v>
      </c>
      <c r="S302" s="130">
        <v>0</v>
      </c>
      <c r="T302">
        <f t="shared" si="38"/>
        <v>2</v>
      </c>
      <c r="U302" s="130">
        <v>4</v>
      </c>
      <c r="V302" s="130">
        <v>1</v>
      </c>
      <c r="W302" s="130">
        <v>0</v>
      </c>
      <c r="X302" s="130">
        <v>0</v>
      </c>
      <c r="Y302">
        <f t="shared" ref="Y302:Y365" si="40">SUM($U302:$X302)</f>
        <v>5</v>
      </c>
      <c r="Z302">
        <f t="shared" ref="Z302:Z365" si="41">SUM($T302,$Y302)</f>
        <v>7</v>
      </c>
      <c r="AA302" s="130">
        <v>0</v>
      </c>
      <c r="AB302" s="130">
        <v>0</v>
      </c>
      <c r="AC302" s="130">
        <v>1</v>
      </c>
      <c r="AD302" s="130">
        <v>0</v>
      </c>
      <c r="AE302" s="130">
        <v>0</v>
      </c>
      <c r="AF302" s="130">
        <v>0</v>
      </c>
      <c r="AG302" s="130">
        <v>0</v>
      </c>
      <c r="AH302" s="130">
        <v>2</v>
      </c>
    </row>
    <row r="303" spans="1:35">
      <c r="A303" s="130">
        <v>7712</v>
      </c>
      <c r="B303" t="str">
        <f t="shared" si="39"/>
        <v>BLUE</v>
      </c>
      <c r="C303" s="6">
        <f t="shared" si="34"/>
        <v>65</v>
      </c>
      <c r="D303" s="130">
        <v>1</v>
      </c>
      <c r="E303" s="130">
        <v>0</v>
      </c>
      <c r="F303" s="130">
        <v>0</v>
      </c>
      <c r="G303" s="130">
        <v>0</v>
      </c>
      <c r="H303" s="130">
        <v>0</v>
      </c>
      <c r="I303">
        <f t="shared" si="35"/>
        <v>0</v>
      </c>
      <c r="J303" s="130">
        <v>0</v>
      </c>
      <c r="K303" s="130">
        <v>0</v>
      </c>
      <c r="L303" s="130">
        <v>0</v>
      </c>
      <c r="M303" s="130">
        <v>0</v>
      </c>
      <c r="N303" s="65">
        <f t="shared" si="36"/>
        <v>0</v>
      </c>
      <c r="O303" s="65">
        <f t="shared" si="37"/>
        <v>0</v>
      </c>
      <c r="P303" s="83">
        <v>0</v>
      </c>
      <c r="Q303" s="130">
        <v>0</v>
      </c>
      <c r="R303" s="130">
        <v>0</v>
      </c>
      <c r="S303" s="130">
        <v>0</v>
      </c>
      <c r="T303">
        <f t="shared" si="38"/>
        <v>0</v>
      </c>
      <c r="U303" s="130">
        <v>0</v>
      </c>
      <c r="V303" s="130">
        <v>0</v>
      </c>
      <c r="W303" s="130">
        <v>0</v>
      </c>
      <c r="X303" s="130">
        <v>0</v>
      </c>
      <c r="Y303">
        <f t="shared" si="40"/>
        <v>0</v>
      </c>
      <c r="Z303">
        <f t="shared" si="41"/>
        <v>0</v>
      </c>
      <c r="AA303" s="130">
        <v>0</v>
      </c>
      <c r="AB303" s="130">
        <v>0</v>
      </c>
      <c r="AC303" s="130">
        <v>1</v>
      </c>
      <c r="AD303" s="130">
        <v>0</v>
      </c>
      <c r="AE303" s="130">
        <v>0</v>
      </c>
      <c r="AF303" s="130">
        <v>0</v>
      </c>
      <c r="AG303" s="130">
        <v>0</v>
      </c>
      <c r="AH303" s="130">
        <v>0</v>
      </c>
    </row>
    <row r="304" spans="1:35">
      <c r="A304" s="130">
        <v>6975</v>
      </c>
      <c r="B304" t="str">
        <f t="shared" si="39"/>
        <v>BLUE</v>
      </c>
      <c r="C304" s="6">
        <f t="shared" si="34"/>
        <v>66</v>
      </c>
      <c r="D304" s="130">
        <v>1</v>
      </c>
      <c r="E304" s="130">
        <v>0</v>
      </c>
      <c r="F304" s="130">
        <v>0</v>
      </c>
      <c r="G304" s="130">
        <v>0</v>
      </c>
      <c r="H304" s="130">
        <v>0</v>
      </c>
      <c r="I304">
        <f t="shared" si="35"/>
        <v>0</v>
      </c>
      <c r="J304" s="130">
        <v>0</v>
      </c>
      <c r="K304" s="130">
        <v>0</v>
      </c>
      <c r="L304" s="130">
        <v>0</v>
      </c>
      <c r="M304" s="130">
        <v>0</v>
      </c>
      <c r="N304" s="65">
        <f t="shared" si="36"/>
        <v>0</v>
      </c>
      <c r="O304" s="65">
        <f t="shared" si="37"/>
        <v>0</v>
      </c>
      <c r="P304" s="83">
        <v>0</v>
      </c>
      <c r="Q304" s="130">
        <v>0</v>
      </c>
      <c r="R304" s="130">
        <v>0</v>
      </c>
      <c r="S304" s="130">
        <v>0</v>
      </c>
      <c r="T304">
        <f t="shared" si="38"/>
        <v>0</v>
      </c>
      <c r="U304" s="130">
        <v>0</v>
      </c>
      <c r="V304" s="130">
        <v>0</v>
      </c>
      <c r="W304" s="130">
        <v>0</v>
      </c>
      <c r="X304" s="130">
        <v>0</v>
      </c>
      <c r="Y304">
        <f t="shared" si="40"/>
        <v>0</v>
      </c>
      <c r="Z304">
        <f t="shared" si="41"/>
        <v>0</v>
      </c>
      <c r="AA304" s="130">
        <v>120</v>
      </c>
      <c r="AB304" s="130">
        <v>0</v>
      </c>
      <c r="AC304" s="130">
        <v>0</v>
      </c>
      <c r="AD304" s="130">
        <v>0</v>
      </c>
      <c r="AE304" s="130">
        <v>1</v>
      </c>
      <c r="AF304" s="130">
        <v>0</v>
      </c>
      <c r="AG304" s="130">
        <v>0</v>
      </c>
      <c r="AH304" s="130">
        <v>0</v>
      </c>
      <c r="AI304" t="s">
        <v>370</v>
      </c>
    </row>
    <row r="305" spans="1:35">
      <c r="A305" s="130">
        <v>5426</v>
      </c>
      <c r="B305" t="str">
        <f t="shared" si="39"/>
        <v>BLUE</v>
      </c>
      <c r="C305" s="6">
        <f t="shared" si="34"/>
        <v>67</v>
      </c>
      <c r="D305" s="130">
        <v>2</v>
      </c>
      <c r="E305" s="130">
        <v>0</v>
      </c>
      <c r="F305" s="130">
        <v>0</v>
      </c>
      <c r="G305" s="130">
        <v>0</v>
      </c>
      <c r="H305" s="130">
        <v>0</v>
      </c>
      <c r="I305">
        <f t="shared" si="35"/>
        <v>0</v>
      </c>
      <c r="J305" s="130">
        <v>0</v>
      </c>
      <c r="K305" s="130">
        <v>0</v>
      </c>
      <c r="L305" s="130">
        <v>0</v>
      </c>
      <c r="M305" s="130">
        <v>0</v>
      </c>
      <c r="N305" s="65">
        <f t="shared" si="36"/>
        <v>0</v>
      </c>
      <c r="O305" s="65">
        <f t="shared" si="37"/>
        <v>0</v>
      </c>
      <c r="P305" s="83">
        <v>0</v>
      </c>
      <c r="Q305" s="130">
        <v>0</v>
      </c>
      <c r="R305" s="130">
        <v>0</v>
      </c>
      <c r="S305" s="130">
        <v>0</v>
      </c>
      <c r="T305">
        <f t="shared" si="38"/>
        <v>0</v>
      </c>
      <c r="U305" s="130">
        <v>0</v>
      </c>
      <c r="V305" s="130">
        <v>0</v>
      </c>
      <c r="W305" s="130">
        <v>0</v>
      </c>
      <c r="X305" s="130">
        <v>0</v>
      </c>
      <c r="Y305">
        <f t="shared" si="40"/>
        <v>0</v>
      </c>
      <c r="Z305">
        <f t="shared" si="41"/>
        <v>0</v>
      </c>
      <c r="AA305" s="130">
        <v>0</v>
      </c>
      <c r="AB305" s="130">
        <v>0</v>
      </c>
      <c r="AC305" s="130">
        <v>1</v>
      </c>
      <c r="AD305" s="130">
        <v>0</v>
      </c>
      <c r="AE305" s="130">
        <v>0</v>
      </c>
      <c r="AF305" s="130">
        <v>0</v>
      </c>
      <c r="AG305" s="130">
        <v>6</v>
      </c>
      <c r="AH305" s="130">
        <v>0</v>
      </c>
    </row>
    <row r="306" spans="1:35">
      <c r="A306" s="130">
        <v>7712</v>
      </c>
      <c r="B306" t="str">
        <f t="shared" si="39"/>
        <v>BLUE</v>
      </c>
      <c r="C306" s="6">
        <f t="shared" si="34"/>
        <v>68</v>
      </c>
      <c r="D306" s="130">
        <v>2</v>
      </c>
      <c r="E306" s="130">
        <v>0</v>
      </c>
      <c r="F306" s="130">
        <v>0</v>
      </c>
      <c r="G306" s="130">
        <v>0</v>
      </c>
      <c r="H306" s="130">
        <v>0</v>
      </c>
      <c r="I306">
        <f t="shared" si="35"/>
        <v>0</v>
      </c>
      <c r="J306" s="130">
        <v>0</v>
      </c>
      <c r="K306" s="130">
        <v>0</v>
      </c>
      <c r="L306" s="130">
        <v>0</v>
      </c>
      <c r="M306" s="130">
        <v>0</v>
      </c>
      <c r="N306" s="65">
        <f t="shared" si="36"/>
        <v>0</v>
      </c>
      <c r="O306" s="65">
        <f t="shared" si="37"/>
        <v>0</v>
      </c>
      <c r="P306" s="83">
        <v>0</v>
      </c>
      <c r="Q306" s="130">
        <v>0</v>
      </c>
      <c r="R306" s="130">
        <v>0</v>
      </c>
      <c r="S306" s="130">
        <v>0</v>
      </c>
      <c r="T306">
        <f t="shared" si="38"/>
        <v>0</v>
      </c>
      <c r="U306" s="130">
        <v>0</v>
      </c>
      <c r="V306" s="130">
        <v>0</v>
      </c>
      <c r="W306" s="130">
        <v>0</v>
      </c>
      <c r="X306" s="130">
        <v>0</v>
      </c>
      <c r="Y306">
        <f t="shared" si="40"/>
        <v>0</v>
      </c>
      <c r="Z306">
        <f t="shared" si="41"/>
        <v>0</v>
      </c>
      <c r="AA306" s="130">
        <v>0</v>
      </c>
      <c r="AB306" s="130">
        <v>0</v>
      </c>
      <c r="AC306" s="130">
        <v>0</v>
      </c>
      <c r="AD306" s="130">
        <v>0</v>
      </c>
      <c r="AE306" s="130">
        <v>1</v>
      </c>
      <c r="AF306" s="130">
        <v>0</v>
      </c>
      <c r="AG306" s="130">
        <v>0</v>
      </c>
      <c r="AH306" s="130">
        <v>0</v>
      </c>
    </row>
    <row r="307" spans="1:35">
      <c r="A307" s="130">
        <v>188</v>
      </c>
      <c r="B307" t="str">
        <f t="shared" si="39"/>
        <v>BLUE</v>
      </c>
      <c r="C307" s="6">
        <f t="shared" si="34"/>
        <v>69</v>
      </c>
      <c r="D307" s="130">
        <v>1</v>
      </c>
      <c r="E307" s="130">
        <v>0</v>
      </c>
      <c r="F307" s="130">
        <v>0</v>
      </c>
      <c r="G307" s="130">
        <v>0</v>
      </c>
      <c r="H307" s="130">
        <v>0</v>
      </c>
      <c r="I307">
        <f t="shared" si="35"/>
        <v>0</v>
      </c>
      <c r="J307" s="130">
        <v>0</v>
      </c>
      <c r="K307" s="130">
        <v>0</v>
      </c>
      <c r="L307" s="130">
        <v>0</v>
      </c>
      <c r="M307" s="130">
        <v>0</v>
      </c>
      <c r="N307" s="65">
        <f t="shared" si="36"/>
        <v>0</v>
      </c>
      <c r="O307" s="65">
        <f t="shared" si="37"/>
        <v>0</v>
      </c>
      <c r="P307" s="83">
        <v>0</v>
      </c>
      <c r="Q307" s="130">
        <v>0</v>
      </c>
      <c r="R307" s="130">
        <v>0</v>
      </c>
      <c r="S307" s="130">
        <v>0</v>
      </c>
      <c r="T307">
        <f t="shared" si="38"/>
        <v>0</v>
      </c>
      <c r="U307" s="130">
        <v>1</v>
      </c>
      <c r="V307" s="130">
        <v>0</v>
      </c>
      <c r="W307" s="130">
        <v>0</v>
      </c>
      <c r="X307" s="130">
        <v>0</v>
      </c>
      <c r="Y307">
        <f t="shared" si="40"/>
        <v>1</v>
      </c>
      <c r="Z307">
        <f t="shared" si="41"/>
        <v>1</v>
      </c>
      <c r="AA307" s="130">
        <v>0</v>
      </c>
      <c r="AB307" s="130">
        <v>0</v>
      </c>
      <c r="AC307" s="130">
        <v>1</v>
      </c>
      <c r="AD307" s="130">
        <v>0</v>
      </c>
      <c r="AE307" s="130">
        <v>0</v>
      </c>
      <c r="AF307" s="130">
        <v>0</v>
      </c>
      <c r="AG307" s="130">
        <v>0</v>
      </c>
      <c r="AH307" s="130">
        <v>1</v>
      </c>
    </row>
    <row r="308" spans="1:35">
      <c r="A308" s="130">
        <v>6975</v>
      </c>
      <c r="B308" t="str">
        <f t="shared" si="39"/>
        <v>BLUE</v>
      </c>
      <c r="C308" s="6">
        <f t="shared" si="34"/>
        <v>70</v>
      </c>
      <c r="D308" s="130">
        <v>1</v>
      </c>
      <c r="E308" s="130">
        <v>0</v>
      </c>
      <c r="F308" s="130">
        <v>0</v>
      </c>
      <c r="G308" s="130">
        <v>0</v>
      </c>
      <c r="H308" s="130">
        <v>0</v>
      </c>
      <c r="I308">
        <f t="shared" si="35"/>
        <v>0</v>
      </c>
      <c r="J308" s="130">
        <v>0</v>
      </c>
      <c r="K308" s="130">
        <v>0</v>
      </c>
      <c r="L308" s="130">
        <v>0</v>
      </c>
      <c r="M308" s="130">
        <v>0</v>
      </c>
      <c r="N308" s="65">
        <f t="shared" si="36"/>
        <v>0</v>
      </c>
      <c r="O308" s="65">
        <f t="shared" si="37"/>
        <v>0</v>
      </c>
      <c r="P308" s="83">
        <v>0</v>
      </c>
      <c r="Q308" s="130">
        <v>0</v>
      </c>
      <c r="R308" s="130">
        <v>0</v>
      </c>
      <c r="S308" s="130">
        <v>0</v>
      </c>
      <c r="T308">
        <f t="shared" si="38"/>
        <v>0</v>
      </c>
      <c r="U308" s="130">
        <v>0</v>
      </c>
      <c r="V308" s="130">
        <v>0</v>
      </c>
      <c r="W308" s="130">
        <v>0</v>
      </c>
      <c r="X308" s="130">
        <v>0</v>
      </c>
      <c r="Y308">
        <f t="shared" si="40"/>
        <v>0</v>
      </c>
      <c r="Z308">
        <f t="shared" si="41"/>
        <v>0</v>
      </c>
      <c r="AA308" s="130">
        <v>85</v>
      </c>
      <c r="AB308" s="130">
        <v>0</v>
      </c>
      <c r="AC308" s="130">
        <v>1</v>
      </c>
      <c r="AD308" s="130">
        <v>0</v>
      </c>
      <c r="AE308" s="130">
        <v>0</v>
      </c>
      <c r="AF308" s="130">
        <v>0</v>
      </c>
      <c r="AG308" s="130">
        <v>0</v>
      </c>
      <c r="AH308" s="130">
        <v>0</v>
      </c>
    </row>
    <row r="309" spans="1:35">
      <c r="A309" s="130">
        <v>4907</v>
      </c>
      <c r="B309" t="str">
        <f t="shared" si="39"/>
        <v>BLUE</v>
      </c>
      <c r="C309" s="6">
        <f t="shared" ref="C309:C372" si="42">C308+1</f>
        <v>71</v>
      </c>
      <c r="D309" s="130">
        <v>1</v>
      </c>
      <c r="E309" s="130">
        <v>0</v>
      </c>
      <c r="F309" s="130">
        <v>0</v>
      </c>
      <c r="G309" s="130">
        <v>0</v>
      </c>
      <c r="H309" s="130">
        <v>0</v>
      </c>
      <c r="I309">
        <f t="shared" si="35"/>
        <v>0</v>
      </c>
      <c r="J309" s="130">
        <v>0</v>
      </c>
      <c r="K309" s="130">
        <v>0</v>
      </c>
      <c r="L309" s="130">
        <v>0</v>
      </c>
      <c r="M309" s="130">
        <v>0</v>
      </c>
      <c r="N309" s="65">
        <f t="shared" si="36"/>
        <v>0</v>
      </c>
      <c r="O309" s="65">
        <f t="shared" si="37"/>
        <v>0</v>
      </c>
      <c r="P309" s="83">
        <v>1</v>
      </c>
      <c r="Q309" s="130">
        <v>0</v>
      </c>
      <c r="R309" s="130">
        <v>0</v>
      </c>
      <c r="S309" s="130">
        <v>0</v>
      </c>
      <c r="T309">
        <f t="shared" si="38"/>
        <v>1</v>
      </c>
      <c r="U309" s="130">
        <v>0</v>
      </c>
      <c r="V309" s="130">
        <v>0</v>
      </c>
      <c r="W309" s="130">
        <v>0</v>
      </c>
      <c r="X309" s="130">
        <v>0</v>
      </c>
      <c r="Y309">
        <f t="shared" si="40"/>
        <v>0</v>
      </c>
      <c r="Z309">
        <f t="shared" si="41"/>
        <v>1</v>
      </c>
      <c r="AA309" s="130">
        <v>0</v>
      </c>
      <c r="AB309" s="130">
        <v>0</v>
      </c>
      <c r="AC309" s="130">
        <v>1</v>
      </c>
      <c r="AD309" s="130">
        <v>0</v>
      </c>
      <c r="AE309" s="130">
        <v>0</v>
      </c>
      <c r="AF309" s="130">
        <v>0</v>
      </c>
      <c r="AG309" s="130">
        <v>0</v>
      </c>
      <c r="AH309" s="130">
        <v>0</v>
      </c>
    </row>
    <row r="310" spans="1:35">
      <c r="A310" s="130">
        <v>5036</v>
      </c>
      <c r="B310" t="str">
        <f t="shared" si="39"/>
        <v>BLUE</v>
      </c>
      <c r="C310" s="6">
        <f t="shared" si="42"/>
        <v>72</v>
      </c>
      <c r="D310" s="130">
        <v>1</v>
      </c>
      <c r="E310" s="130">
        <v>0</v>
      </c>
      <c r="F310" s="130">
        <v>0</v>
      </c>
      <c r="G310" s="130">
        <v>0</v>
      </c>
      <c r="H310" s="130">
        <v>0</v>
      </c>
      <c r="I310">
        <f t="shared" si="35"/>
        <v>0</v>
      </c>
      <c r="J310" s="130">
        <v>0</v>
      </c>
      <c r="K310" s="130">
        <v>0</v>
      </c>
      <c r="L310" s="130">
        <v>0</v>
      </c>
      <c r="M310" s="130">
        <v>0</v>
      </c>
      <c r="N310" s="65">
        <f t="shared" si="36"/>
        <v>0</v>
      </c>
      <c r="O310" s="65">
        <f t="shared" si="37"/>
        <v>0</v>
      </c>
      <c r="P310" s="83">
        <v>1</v>
      </c>
      <c r="Q310" s="130">
        <v>0</v>
      </c>
      <c r="R310" s="130">
        <v>0</v>
      </c>
      <c r="S310" s="130">
        <v>0</v>
      </c>
      <c r="T310">
        <f t="shared" si="38"/>
        <v>1</v>
      </c>
      <c r="U310" s="130">
        <v>2</v>
      </c>
      <c r="V310" s="130">
        <v>0</v>
      </c>
      <c r="W310" s="130">
        <v>0</v>
      </c>
      <c r="X310" s="130">
        <v>0</v>
      </c>
      <c r="Y310">
        <f t="shared" si="40"/>
        <v>2</v>
      </c>
      <c r="Z310">
        <f t="shared" si="41"/>
        <v>3</v>
      </c>
      <c r="AA310" s="130">
        <v>0</v>
      </c>
      <c r="AB310" s="130">
        <v>0</v>
      </c>
      <c r="AC310" s="130">
        <v>1</v>
      </c>
      <c r="AD310" s="130">
        <v>0</v>
      </c>
      <c r="AE310" s="130">
        <v>0</v>
      </c>
      <c r="AF310" s="130">
        <v>0</v>
      </c>
      <c r="AG310" s="130">
        <v>0</v>
      </c>
      <c r="AH310" s="130">
        <v>0</v>
      </c>
    </row>
    <row r="311" spans="1:35">
      <c r="A311" s="130">
        <v>3571</v>
      </c>
      <c r="B311" t="str">
        <f t="shared" si="39"/>
        <v>BLUE</v>
      </c>
      <c r="C311" s="6">
        <f t="shared" si="42"/>
        <v>73</v>
      </c>
      <c r="D311" s="130">
        <v>2</v>
      </c>
      <c r="E311" s="130">
        <v>0</v>
      </c>
      <c r="F311" s="130">
        <v>0</v>
      </c>
      <c r="G311" s="130">
        <v>0</v>
      </c>
      <c r="H311" s="130">
        <v>0</v>
      </c>
      <c r="I311">
        <f t="shared" si="35"/>
        <v>0</v>
      </c>
      <c r="J311" s="130">
        <v>0</v>
      </c>
      <c r="K311" s="130">
        <v>0</v>
      </c>
      <c r="L311" s="130">
        <v>0</v>
      </c>
      <c r="M311" s="130">
        <v>0</v>
      </c>
      <c r="N311" s="65">
        <f t="shared" si="36"/>
        <v>0</v>
      </c>
      <c r="O311" s="65">
        <f t="shared" si="37"/>
        <v>0</v>
      </c>
      <c r="P311" s="83">
        <v>0</v>
      </c>
      <c r="Q311" s="130">
        <v>0</v>
      </c>
      <c r="R311" s="130">
        <v>0</v>
      </c>
      <c r="S311" s="130">
        <v>0</v>
      </c>
      <c r="T311">
        <f t="shared" si="38"/>
        <v>0</v>
      </c>
      <c r="U311" s="130">
        <v>0</v>
      </c>
      <c r="V311" s="130">
        <v>0</v>
      </c>
      <c r="W311" s="130">
        <v>0</v>
      </c>
      <c r="X311" s="130">
        <v>0</v>
      </c>
      <c r="Y311">
        <f t="shared" si="40"/>
        <v>0</v>
      </c>
      <c r="Z311">
        <f t="shared" si="41"/>
        <v>0</v>
      </c>
      <c r="AA311" s="130">
        <v>0</v>
      </c>
      <c r="AB311" s="130">
        <v>0</v>
      </c>
      <c r="AC311" s="130">
        <v>1</v>
      </c>
      <c r="AD311" s="130">
        <v>0</v>
      </c>
      <c r="AE311" s="130">
        <v>0</v>
      </c>
      <c r="AF311" s="130">
        <v>0</v>
      </c>
      <c r="AG311" s="130">
        <v>0</v>
      </c>
      <c r="AH311" s="130">
        <v>0</v>
      </c>
      <c r="AI311" t="s">
        <v>371</v>
      </c>
    </row>
    <row r="312" spans="1:35">
      <c r="A312" s="130">
        <v>5409</v>
      </c>
      <c r="B312" t="str">
        <f t="shared" si="39"/>
        <v>BLUE</v>
      </c>
      <c r="C312" s="6">
        <f t="shared" si="42"/>
        <v>74</v>
      </c>
      <c r="D312" s="130">
        <v>0</v>
      </c>
      <c r="E312" s="130">
        <v>0</v>
      </c>
      <c r="F312" s="130">
        <v>0</v>
      </c>
      <c r="G312" s="130">
        <v>0</v>
      </c>
      <c r="H312" s="130">
        <v>0</v>
      </c>
      <c r="I312">
        <f t="shared" si="35"/>
        <v>0</v>
      </c>
      <c r="J312" s="130">
        <v>0</v>
      </c>
      <c r="K312" s="130">
        <v>0</v>
      </c>
      <c r="L312" s="130">
        <v>0</v>
      </c>
      <c r="M312" s="130">
        <v>0</v>
      </c>
      <c r="N312" s="65">
        <f t="shared" si="36"/>
        <v>0</v>
      </c>
      <c r="O312" s="65">
        <f t="shared" si="37"/>
        <v>0</v>
      </c>
      <c r="P312" s="83">
        <v>0</v>
      </c>
      <c r="Q312" s="130">
        <v>0</v>
      </c>
      <c r="R312" s="130">
        <v>0</v>
      </c>
      <c r="S312" s="130">
        <v>0</v>
      </c>
      <c r="T312">
        <f t="shared" si="38"/>
        <v>0</v>
      </c>
      <c r="U312" s="130">
        <v>1</v>
      </c>
      <c r="V312" s="130">
        <v>0</v>
      </c>
      <c r="W312" s="130">
        <v>0</v>
      </c>
      <c r="X312" s="130">
        <v>0</v>
      </c>
      <c r="Y312">
        <f t="shared" si="40"/>
        <v>1</v>
      </c>
      <c r="Z312">
        <f t="shared" si="41"/>
        <v>1</v>
      </c>
      <c r="AA312" s="130">
        <v>0</v>
      </c>
      <c r="AB312" s="130">
        <v>0</v>
      </c>
      <c r="AC312" s="130">
        <v>0</v>
      </c>
      <c r="AD312" s="130">
        <v>0</v>
      </c>
      <c r="AE312" s="130">
        <v>1</v>
      </c>
      <c r="AF312" s="130">
        <v>0</v>
      </c>
      <c r="AG312" s="130">
        <v>0</v>
      </c>
      <c r="AH312" s="130">
        <v>0</v>
      </c>
      <c r="AI312" t="s">
        <v>372</v>
      </c>
    </row>
    <row r="313" spans="1:35">
      <c r="A313" s="130">
        <v>2708</v>
      </c>
      <c r="B313" t="str">
        <f t="shared" si="39"/>
        <v>BLUE</v>
      </c>
      <c r="C313" s="6">
        <f t="shared" si="42"/>
        <v>75</v>
      </c>
      <c r="D313" s="130">
        <v>2</v>
      </c>
      <c r="E313" s="130">
        <v>0</v>
      </c>
      <c r="F313" s="130">
        <v>0</v>
      </c>
      <c r="G313" s="130">
        <v>0</v>
      </c>
      <c r="H313" s="130">
        <v>0</v>
      </c>
      <c r="I313">
        <f t="shared" si="35"/>
        <v>0</v>
      </c>
      <c r="J313" s="130">
        <v>0</v>
      </c>
      <c r="K313" s="130">
        <v>0</v>
      </c>
      <c r="L313" s="130">
        <v>0</v>
      </c>
      <c r="M313" s="130">
        <v>0</v>
      </c>
      <c r="N313" s="65">
        <f t="shared" si="36"/>
        <v>0</v>
      </c>
      <c r="O313" s="65">
        <f t="shared" si="37"/>
        <v>0</v>
      </c>
      <c r="P313" s="83">
        <v>0</v>
      </c>
      <c r="Q313" s="130">
        <v>0</v>
      </c>
      <c r="R313" s="130">
        <v>0</v>
      </c>
      <c r="S313" s="130">
        <v>0</v>
      </c>
      <c r="T313">
        <f t="shared" si="38"/>
        <v>0</v>
      </c>
      <c r="U313" s="130">
        <v>1</v>
      </c>
      <c r="V313" s="130">
        <v>0</v>
      </c>
      <c r="W313" s="130">
        <v>0</v>
      </c>
      <c r="X313" s="130">
        <v>0</v>
      </c>
      <c r="Y313">
        <f t="shared" si="40"/>
        <v>1</v>
      </c>
      <c r="Z313">
        <f t="shared" si="41"/>
        <v>1</v>
      </c>
      <c r="AA313" s="130">
        <v>45</v>
      </c>
      <c r="AB313" s="130">
        <v>0</v>
      </c>
      <c r="AC313" s="130">
        <v>1</v>
      </c>
      <c r="AD313" s="130">
        <v>0</v>
      </c>
      <c r="AE313" s="130">
        <v>0</v>
      </c>
      <c r="AF313" s="130">
        <v>0</v>
      </c>
      <c r="AG313" s="130">
        <v>0</v>
      </c>
      <c r="AH313" s="130">
        <v>0</v>
      </c>
    </row>
    <row r="314" spans="1:35">
      <c r="A314" s="130">
        <v>5426</v>
      </c>
      <c r="B314" t="s">
        <v>20</v>
      </c>
      <c r="C314" s="6">
        <v>70</v>
      </c>
      <c r="D314" s="130">
        <v>2</v>
      </c>
      <c r="E314" s="130">
        <v>0</v>
      </c>
      <c r="F314" s="130">
        <v>0</v>
      </c>
      <c r="G314" s="130">
        <v>0</v>
      </c>
      <c r="H314" s="130">
        <v>0</v>
      </c>
      <c r="I314">
        <f t="shared" si="35"/>
        <v>0</v>
      </c>
      <c r="J314" s="130">
        <v>0</v>
      </c>
      <c r="K314" s="130">
        <v>0</v>
      </c>
      <c r="L314" s="130">
        <v>0</v>
      </c>
      <c r="M314" s="130">
        <v>0</v>
      </c>
      <c r="N314" s="65">
        <f t="shared" si="36"/>
        <v>0</v>
      </c>
      <c r="O314" s="65">
        <f t="shared" si="37"/>
        <v>0</v>
      </c>
      <c r="P314" s="83">
        <v>0</v>
      </c>
      <c r="Q314" s="130">
        <v>1</v>
      </c>
      <c r="R314" s="130">
        <v>0</v>
      </c>
      <c r="S314" s="130">
        <v>0</v>
      </c>
      <c r="T314">
        <f t="shared" si="38"/>
        <v>1</v>
      </c>
      <c r="U314" s="130">
        <v>0</v>
      </c>
      <c r="V314" s="130">
        <v>0</v>
      </c>
      <c r="W314" s="130">
        <v>0</v>
      </c>
      <c r="X314" s="130">
        <v>0</v>
      </c>
      <c r="Y314">
        <f t="shared" si="40"/>
        <v>0</v>
      </c>
      <c r="Z314">
        <f t="shared" si="41"/>
        <v>1</v>
      </c>
      <c r="AA314" s="130">
        <v>0</v>
      </c>
      <c r="AB314" s="130">
        <v>0</v>
      </c>
      <c r="AC314" s="130">
        <v>1</v>
      </c>
      <c r="AD314" s="130">
        <v>0</v>
      </c>
      <c r="AE314" s="130">
        <v>0</v>
      </c>
      <c r="AF314" s="130">
        <v>0</v>
      </c>
      <c r="AG314" s="130">
        <v>0</v>
      </c>
      <c r="AH314" s="130">
        <v>0</v>
      </c>
    </row>
    <row r="315" spans="1:35">
      <c r="A315" s="130">
        <v>6867</v>
      </c>
      <c r="B315" t="str">
        <f t="shared" si="39"/>
        <v>RED</v>
      </c>
      <c r="C315" s="6">
        <f t="shared" si="42"/>
        <v>71</v>
      </c>
      <c r="D315" s="130">
        <v>2</v>
      </c>
      <c r="E315" s="130">
        <v>0</v>
      </c>
      <c r="F315" s="130">
        <v>0</v>
      </c>
      <c r="G315" s="130">
        <v>0</v>
      </c>
      <c r="H315" s="130">
        <v>0</v>
      </c>
      <c r="I315">
        <f t="shared" si="35"/>
        <v>0</v>
      </c>
      <c r="J315" s="130">
        <v>0</v>
      </c>
      <c r="K315" s="130">
        <v>0</v>
      </c>
      <c r="L315" s="130">
        <v>0</v>
      </c>
      <c r="M315" s="130">
        <v>0</v>
      </c>
      <c r="N315" s="65">
        <f t="shared" si="36"/>
        <v>0</v>
      </c>
      <c r="O315" s="65">
        <f t="shared" si="37"/>
        <v>0</v>
      </c>
      <c r="P315" s="83">
        <v>4</v>
      </c>
      <c r="Q315" s="130">
        <v>0</v>
      </c>
      <c r="R315" s="130">
        <v>0</v>
      </c>
      <c r="S315" s="130">
        <v>0</v>
      </c>
      <c r="T315">
        <f t="shared" si="38"/>
        <v>4</v>
      </c>
      <c r="U315" s="130">
        <v>0</v>
      </c>
      <c r="V315" s="130">
        <v>0</v>
      </c>
      <c r="W315" s="130">
        <v>0</v>
      </c>
      <c r="X315" s="130">
        <v>0</v>
      </c>
      <c r="Y315">
        <f t="shared" si="40"/>
        <v>0</v>
      </c>
      <c r="Z315">
        <f t="shared" si="41"/>
        <v>4</v>
      </c>
      <c r="AA315" s="130">
        <v>0</v>
      </c>
      <c r="AB315" s="130">
        <v>0</v>
      </c>
      <c r="AC315" s="130">
        <v>1</v>
      </c>
      <c r="AD315" s="130">
        <v>0</v>
      </c>
      <c r="AE315" s="130">
        <v>0</v>
      </c>
      <c r="AF315" s="130">
        <v>0</v>
      </c>
      <c r="AG315" s="130">
        <v>6</v>
      </c>
      <c r="AH315" s="130">
        <v>0</v>
      </c>
    </row>
    <row r="316" spans="1:35">
      <c r="A316" s="130">
        <v>6070</v>
      </c>
      <c r="B316" t="str">
        <f t="shared" si="39"/>
        <v>RED</v>
      </c>
      <c r="C316" s="6">
        <f t="shared" si="42"/>
        <v>72</v>
      </c>
      <c r="D316" s="130">
        <v>1</v>
      </c>
      <c r="E316" s="130">
        <v>0</v>
      </c>
      <c r="F316" s="130">
        <v>0</v>
      </c>
      <c r="G316" s="130">
        <v>0</v>
      </c>
      <c r="H316" s="130">
        <v>0</v>
      </c>
      <c r="I316">
        <f t="shared" si="35"/>
        <v>0</v>
      </c>
      <c r="J316" s="130">
        <v>0</v>
      </c>
      <c r="K316" s="130">
        <v>0</v>
      </c>
      <c r="L316" s="130">
        <v>0</v>
      </c>
      <c r="M316" s="130">
        <v>0</v>
      </c>
      <c r="N316" s="65">
        <f t="shared" si="36"/>
        <v>0</v>
      </c>
      <c r="O316" s="65">
        <f t="shared" si="37"/>
        <v>0</v>
      </c>
      <c r="P316" s="83">
        <v>0</v>
      </c>
      <c r="Q316" s="130">
        <v>0</v>
      </c>
      <c r="R316" s="130">
        <v>0</v>
      </c>
      <c r="S316" s="130">
        <v>0</v>
      </c>
      <c r="T316">
        <f t="shared" si="38"/>
        <v>0</v>
      </c>
      <c r="U316" s="130">
        <v>0</v>
      </c>
      <c r="V316" s="130">
        <v>0</v>
      </c>
      <c r="W316" s="130">
        <v>0</v>
      </c>
      <c r="X316" s="130">
        <v>0</v>
      </c>
      <c r="Y316">
        <f t="shared" si="40"/>
        <v>0</v>
      </c>
      <c r="Z316">
        <f t="shared" si="41"/>
        <v>0</v>
      </c>
      <c r="AA316" s="130">
        <v>0</v>
      </c>
      <c r="AB316" s="130">
        <v>0</v>
      </c>
      <c r="AC316" s="130">
        <v>1</v>
      </c>
      <c r="AD316" s="130">
        <v>0</v>
      </c>
      <c r="AE316" s="130">
        <v>0</v>
      </c>
      <c r="AF316" s="130">
        <v>0</v>
      </c>
      <c r="AG316" s="130">
        <v>0</v>
      </c>
      <c r="AH316" s="130">
        <v>2</v>
      </c>
    </row>
    <row r="317" spans="1:35">
      <c r="A317" s="130">
        <v>7690</v>
      </c>
      <c r="B317" t="s">
        <v>21</v>
      </c>
      <c r="C317" s="6">
        <v>70</v>
      </c>
      <c r="D317" s="130">
        <v>2</v>
      </c>
      <c r="E317" s="130">
        <v>0</v>
      </c>
      <c r="F317" s="130">
        <v>0</v>
      </c>
      <c r="G317" s="130">
        <v>0</v>
      </c>
      <c r="H317" s="130">
        <v>0</v>
      </c>
      <c r="I317">
        <f t="shared" si="35"/>
        <v>0</v>
      </c>
      <c r="J317" s="130">
        <v>0</v>
      </c>
      <c r="K317" s="130">
        <v>0</v>
      </c>
      <c r="L317" s="130">
        <v>0</v>
      </c>
      <c r="M317" s="130">
        <v>0</v>
      </c>
      <c r="N317" s="65">
        <f t="shared" si="36"/>
        <v>0</v>
      </c>
      <c r="O317" s="65">
        <f t="shared" si="37"/>
        <v>0</v>
      </c>
      <c r="P317" s="83">
        <v>0</v>
      </c>
      <c r="Q317" s="130">
        <v>0</v>
      </c>
      <c r="R317" s="130">
        <v>0</v>
      </c>
      <c r="S317" s="130">
        <v>0</v>
      </c>
      <c r="T317">
        <f t="shared" si="38"/>
        <v>0</v>
      </c>
      <c r="U317" s="130">
        <v>0</v>
      </c>
      <c r="V317" s="130">
        <v>0</v>
      </c>
      <c r="W317" s="130">
        <v>0</v>
      </c>
      <c r="X317" s="130">
        <v>0</v>
      </c>
      <c r="Y317">
        <f t="shared" si="40"/>
        <v>0</v>
      </c>
      <c r="Z317">
        <f t="shared" si="41"/>
        <v>0</v>
      </c>
      <c r="AA317" s="130">
        <v>0</v>
      </c>
      <c r="AB317" s="130">
        <v>0</v>
      </c>
      <c r="AC317" s="130">
        <v>0</v>
      </c>
      <c r="AD317" s="130">
        <v>0</v>
      </c>
      <c r="AE317" s="130">
        <v>0</v>
      </c>
      <c r="AF317" s="130">
        <v>0</v>
      </c>
      <c r="AG317" s="130">
        <v>0</v>
      </c>
      <c r="AH317" s="130">
        <v>5</v>
      </c>
    </row>
    <row r="318" spans="1:35">
      <c r="A318" s="130">
        <v>7267</v>
      </c>
      <c r="B318" t="str">
        <f t="shared" si="39"/>
        <v>BLUE</v>
      </c>
      <c r="C318" s="6">
        <f t="shared" si="42"/>
        <v>71</v>
      </c>
      <c r="D318" s="130">
        <v>2</v>
      </c>
      <c r="E318" s="130">
        <v>0</v>
      </c>
      <c r="F318" s="130">
        <v>0</v>
      </c>
      <c r="G318" s="130">
        <v>0</v>
      </c>
      <c r="H318" s="130">
        <v>0</v>
      </c>
      <c r="I318">
        <f t="shared" ref="I318:I381" si="43">SUM($E318:$H318)</f>
        <v>0</v>
      </c>
      <c r="J318" s="130">
        <v>0</v>
      </c>
      <c r="K318" s="130">
        <v>0</v>
      </c>
      <c r="L318" s="130">
        <v>0</v>
      </c>
      <c r="M318" s="130">
        <v>0</v>
      </c>
      <c r="N318" s="65">
        <f t="shared" ref="N318:N381" si="44">SUM($J318:$M318)</f>
        <v>0</v>
      </c>
      <c r="O318" s="65">
        <f t="shared" ref="O318:O381" si="45">SUM($I318, $N318)</f>
        <v>0</v>
      </c>
      <c r="P318" s="83">
        <v>0</v>
      </c>
      <c r="Q318" s="130">
        <v>0</v>
      </c>
      <c r="R318" s="130">
        <v>0</v>
      </c>
      <c r="S318" s="130">
        <v>0</v>
      </c>
      <c r="T318">
        <f t="shared" ref="T318:T381" si="46">SUM($P318:$S318)</f>
        <v>0</v>
      </c>
      <c r="U318" s="130">
        <v>4</v>
      </c>
      <c r="V318" s="130">
        <v>0</v>
      </c>
      <c r="W318" s="130">
        <v>0</v>
      </c>
      <c r="X318" s="130">
        <v>0</v>
      </c>
      <c r="Y318">
        <f t="shared" si="40"/>
        <v>4</v>
      </c>
      <c r="Z318">
        <f t="shared" si="41"/>
        <v>4</v>
      </c>
      <c r="AA318" s="130">
        <v>5</v>
      </c>
      <c r="AB318" s="130">
        <v>0</v>
      </c>
      <c r="AC318" s="130">
        <v>1</v>
      </c>
      <c r="AD318" s="130">
        <v>0</v>
      </c>
      <c r="AE318" s="130">
        <v>0</v>
      </c>
      <c r="AF318" s="130">
        <v>0</v>
      </c>
      <c r="AG318" s="130">
        <v>0</v>
      </c>
      <c r="AH318" s="130">
        <v>0</v>
      </c>
    </row>
    <row r="319" spans="1:35">
      <c r="A319" s="130">
        <v>7614</v>
      </c>
      <c r="B319" t="str">
        <f t="shared" si="39"/>
        <v>BLUE</v>
      </c>
      <c r="C319" s="6">
        <f t="shared" si="42"/>
        <v>72</v>
      </c>
      <c r="D319" s="130">
        <v>1</v>
      </c>
      <c r="E319" s="130">
        <v>0</v>
      </c>
      <c r="F319" s="130">
        <v>0</v>
      </c>
      <c r="G319" s="130">
        <v>0</v>
      </c>
      <c r="H319" s="130">
        <v>0</v>
      </c>
      <c r="I319">
        <f t="shared" si="43"/>
        <v>0</v>
      </c>
      <c r="J319" s="130">
        <v>0</v>
      </c>
      <c r="K319" s="130">
        <v>0</v>
      </c>
      <c r="L319" s="130">
        <v>0</v>
      </c>
      <c r="M319" s="130">
        <v>0</v>
      </c>
      <c r="N319" s="65">
        <f t="shared" si="44"/>
        <v>0</v>
      </c>
      <c r="O319" s="65">
        <f t="shared" si="45"/>
        <v>0</v>
      </c>
      <c r="P319" s="83">
        <v>0</v>
      </c>
      <c r="Q319" s="130">
        <v>0</v>
      </c>
      <c r="R319" s="130">
        <v>0</v>
      </c>
      <c r="S319" s="130">
        <v>0</v>
      </c>
      <c r="T319">
        <f t="shared" si="46"/>
        <v>0</v>
      </c>
      <c r="U319" s="130">
        <v>3</v>
      </c>
      <c r="V319" s="130">
        <v>0</v>
      </c>
      <c r="W319" s="130">
        <v>0</v>
      </c>
      <c r="X319" s="130">
        <v>0</v>
      </c>
      <c r="Y319">
        <f t="shared" si="40"/>
        <v>3</v>
      </c>
      <c r="Z319">
        <f t="shared" si="41"/>
        <v>3</v>
      </c>
      <c r="AA319" s="130">
        <v>0</v>
      </c>
      <c r="AB319" s="130">
        <v>0</v>
      </c>
      <c r="AC319" s="130">
        <v>1</v>
      </c>
      <c r="AD319" s="130">
        <v>0</v>
      </c>
      <c r="AE319" s="130">
        <v>0</v>
      </c>
      <c r="AF319" s="130">
        <v>0</v>
      </c>
      <c r="AG319" s="130">
        <v>0</v>
      </c>
      <c r="AH319" s="130">
        <v>0</v>
      </c>
    </row>
    <row r="320" spans="1:35">
      <c r="A320" s="130">
        <v>610</v>
      </c>
      <c r="B320" t="str">
        <f t="shared" si="39"/>
        <v>BLUE</v>
      </c>
      <c r="C320" s="6">
        <v>70</v>
      </c>
      <c r="D320" s="130">
        <v>1</v>
      </c>
      <c r="E320" s="130">
        <v>0</v>
      </c>
      <c r="F320" s="130">
        <v>1</v>
      </c>
      <c r="G320" s="130">
        <v>0</v>
      </c>
      <c r="H320" s="130">
        <v>0</v>
      </c>
      <c r="I320">
        <f t="shared" si="43"/>
        <v>1</v>
      </c>
      <c r="J320" s="130">
        <v>0</v>
      </c>
      <c r="K320" s="130">
        <v>0</v>
      </c>
      <c r="L320" s="130">
        <v>0</v>
      </c>
      <c r="M320" s="130">
        <v>0</v>
      </c>
      <c r="N320" s="65">
        <f t="shared" si="44"/>
        <v>0</v>
      </c>
      <c r="O320" s="65">
        <f t="shared" si="45"/>
        <v>1</v>
      </c>
      <c r="P320" s="83">
        <v>1</v>
      </c>
      <c r="Q320" s="130">
        <v>0</v>
      </c>
      <c r="R320" s="130">
        <v>2</v>
      </c>
      <c r="S320" s="130">
        <v>0</v>
      </c>
      <c r="T320">
        <f t="shared" si="46"/>
        <v>3</v>
      </c>
      <c r="U320" s="130">
        <v>3</v>
      </c>
      <c r="V320" s="130">
        <v>0</v>
      </c>
      <c r="W320" s="130">
        <v>0</v>
      </c>
      <c r="X320" s="130">
        <v>0</v>
      </c>
      <c r="Y320">
        <f t="shared" si="40"/>
        <v>3</v>
      </c>
      <c r="Z320">
        <f t="shared" si="41"/>
        <v>6</v>
      </c>
      <c r="AA320" s="130">
        <v>0</v>
      </c>
      <c r="AB320" s="130">
        <v>0</v>
      </c>
      <c r="AC320" s="130">
        <v>3</v>
      </c>
      <c r="AD320" s="130">
        <v>0</v>
      </c>
      <c r="AE320" s="130">
        <v>0</v>
      </c>
      <c r="AF320" s="130">
        <v>0</v>
      </c>
      <c r="AG320" s="130">
        <v>3</v>
      </c>
      <c r="AH320" s="130">
        <v>0</v>
      </c>
    </row>
    <row r="321" spans="1:35">
      <c r="A321" s="130">
        <v>7735</v>
      </c>
      <c r="B321" t="str">
        <f t="shared" si="39"/>
        <v>BLUE</v>
      </c>
      <c r="C321" s="6">
        <f t="shared" si="42"/>
        <v>71</v>
      </c>
      <c r="D321" s="130">
        <v>1</v>
      </c>
      <c r="E321" s="130">
        <v>0</v>
      </c>
      <c r="F321" s="130">
        <v>0</v>
      </c>
      <c r="G321" s="130">
        <v>0</v>
      </c>
      <c r="H321" s="130">
        <v>0</v>
      </c>
      <c r="I321">
        <f t="shared" si="43"/>
        <v>0</v>
      </c>
      <c r="J321" s="130">
        <v>0</v>
      </c>
      <c r="K321" s="130">
        <v>0</v>
      </c>
      <c r="L321" s="130">
        <v>0</v>
      </c>
      <c r="M321" s="130">
        <v>0</v>
      </c>
      <c r="N321" s="65">
        <f t="shared" si="44"/>
        <v>0</v>
      </c>
      <c r="O321" s="65">
        <f t="shared" si="45"/>
        <v>0</v>
      </c>
      <c r="P321" s="83">
        <v>0</v>
      </c>
      <c r="Q321" s="130">
        <v>0</v>
      </c>
      <c r="R321" s="130">
        <v>0</v>
      </c>
      <c r="S321" s="130">
        <v>0</v>
      </c>
      <c r="T321">
        <f t="shared" si="46"/>
        <v>0</v>
      </c>
      <c r="U321" s="130">
        <v>0</v>
      </c>
      <c r="V321" s="130">
        <v>0</v>
      </c>
      <c r="W321" s="130">
        <v>0</v>
      </c>
      <c r="X321" s="130">
        <v>0</v>
      </c>
      <c r="Y321">
        <f t="shared" si="40"/>
        <v>0</v>
      </c>
      <c r="Z321">
        <f t="shared" si="41"/>
        <v>0</v>
      </c>
      <c r="AA321" s="130">
        <v>90</v>
      </c>
      <c r="AB321" s="130">
        <v>0</v>
      </c>
      <c r="AC321" s="130">
        <v>1</v>
      </c>
      <c r="AD321" s="130">
        <v>0</v>
      </c>
      <c r="AE321" s="130">
        <v>0</v>
      </c>
      <c r="AF321" s="130">
        <v>0</v>
      </c>
      <c r="AG321" s="130">
        <v>6</v>
      </c>
      <c r="AH321" s="130">
        <v>0</v>
      </c>
    </row>
    <row r="322" spans="1:35">
      <c r="A322" s="130">
        <v>4152</v>
      </c>
      <c r="B322" t="str">
        <f t="shared" si="39"/>
        <v>BLUE</v>
      </c>
      <c r="C322" s="6">
        <f t="shared" si="42"/>
        <v>72</v>
      </c>
      <c r="D322" s="130">
        <v>2</v>
      </c>
      <c r="E322" s="130">
        <v>0</v>
      </c>
      <c r="F322" s="130">
        <v>0</v>
      </c>
      <c r="G322" s="130">
        <v>0</v>
      </c>
      <c r="H322" s="130">
        <v>0</v>
      </c>
      <c r="I322">
        <f t="shared" si="43"/>
        <v>0</v>
      </c>
      <c r="J322" s="130">
        <v>0</v>
      </c>
      <c r="K322" s="130">
        <v>0</v>
      </c>
      <c r="L322" s="130">
        <v>0</v>
      </c>
      <c r="M322" s="130">
        <v>0</v>
      </c>
      <c r="N322" s="65">
        <f t="shared" si="44"/>
        <v>0</v>
      </c>
      <c r="O322" s="65">
        <f t="shared" si="45"/>
        <v>0</v>
      </c>
      <c r="P322" s="83">
        <v>1</v>
      </c>
      <c r="Q322" s="130">
        <v>2</v>
      </c>
      <c r="R322" s="130">
        <v>1</v>
      </c>
      <c r="S322" s="130">
        <v>1</v>
      </c>
      <c r="T322">
        <f t="shared" si="46"/>
        <v>5</v>
      </c>
      <c r="U322" s="130">
        <v>0</v>
      </c>
      <c r="V322" s="130">
        <v>1</v>
      </c>
      <c r="W322" s="130">
        <v>0</v>
      </c>
      <c r="X322" s="130">
        <v>0</v>
      </c>
      <c r="Y322">
        <f t="shared" si="40"/>
        <v>1</v>
      </c>
      <c r="Z322">
        <f t="shared" si="41"/>
        <v>6</v>
      </c>
      <c r="AA322" s="130">
        <v>0</v>
      </c>
      <c r="AB322" s="130">
        <v>0</v>
      </c>
      <c r="AC322" s="130">
        <v>2</v>
      </c>
      <c r="AD322" s="130">
        <v>0</v>
      </c>
      <c r="AE322" s="130">
        <v>0</v>
      </c>
      <c r="AF322" s="130">
        <v>0</v>
      </c>
      <c r="AG322" s="130">
        <v>0</v>
      </c>
      <c r="AH322" s="130">
        <v>0</v>
      </c>
      <c r="AI322" s="130"/>
    </row>
    <row r="323" spans="1:35">
      <c r="A323" s="130">
        <v>5426</v>
      </c>
      <c r="B323" t="s">
        <v>20</v>
      </c>
      <c r="C323" s="6">
        <v>70</v>
      </c>
      <c r="D323" s="130">
        <v>2</v>
      </c>
      <c r="E323" s="130">
        <v>0</v>
      </c>
      <c r="F323" s="130">
        <v>0</v>
      </c>
      <c r="G323" s="130">
        <v>0</v>
      </c>
      <c r="H323" s="130">
        <v>0</v>
      </c>
      <c r="I323">
        <f t="shared" si="43"/>
        <v>0</v>
      </c>
      <c r="J323" s="130">
        <v>0</v>
      </c>
      <c r="K323" s="130">
        <v>0</v>
      </c>
      <c r="L323" s="130">
        <v>0</v>
      </c>
      <c r="M323" s="130">
        <v>0</v>
      </c>
      <c r="N323" s="65">
        <f t="shared" si="44"/>
        <v>0</v>
      </c>
      <c r="O323" s="65">
        <f t="shared" si="45"/>
        <v>0</v>
      </c>
      <c r="P323" s="83">
        <v>1</v>
      </c>
      <c r="Q323" s="130">
        <v>1</v>
      </c>
      <c r="R323" s="130">
        <v>0</v>
      </c>
      <c r="S323" s="130">
        <v>0</v>
      </c>
      <c r="T323">
        <f t="shared" si="46"/>
        <v>2</v>
      </c>
      <c r="U323" s="130">
        <v>0</v>
      </c>
      <c r="V323" s="130">
        <v>0</v>
      </c>
      <c r="W323" s="130">
        <v>0</v>
      </c>
      <c r="X323" s="130">
        <v>0</v>
      </c>
      <c r="Y323">
        <f t="shared" si="40"/>
        <v>0</v>
      </c>
      <c r="Z323">
        <f t="shared" si="41"/>
        <v>2</v>
      </c>
      <c r="AA323" s="130">
        <v>60</v>
      </c>
      <c r="AB323" s="130">
        <v>0</v>
      </c>
      <c r="AC323" s="130">
        <v>1</v>
      </c>
      <c r="AD323" s="130">
        <v>0</v>
      </c>
      <c r="AE323" s="130">
        <v>0</v>
      </c>
      <c r="AF323" s="130">
        <v>0</v>
      </c>
      <c r="AG323" s="130">
        <v>3</v>
      </c>
      <c r="AH323" s="130">
        <v>0</v>
      </c>
    </row>
    <row r="324" spans="1:35">
      <c r="A324" s="130">
        <v>6867</v>
      </c>
      <c r="B324" t="str">
        <f t="shared" si="39"/>
        <v>RED</v>
      </c>
      <c r="C324" s="6">
        <f t="shared" si="42"/>
        <v>71</v>
      </c>
      <c r="D324" s="130">
        <v>1</v>
      </c>
      <c r="E324" s="130">
        <v>0</v>
      </c>
      <c r="F324" s="130">
        <v>0</v>
      </c>
      <c r="G324" s="130">
        <v>0</v>
      </c>
      <c r="H324" s="130">
        <v>0</v>
      </c>
      <c r="I324">
        <f t="shared" si="43"/>
        <v>0</v>
      </c>
      <c r="J324" s="130">
        <v>0</v>
      </c>
      <c r="K324" s="130">
        <v>0</v>
      </c>
      <c r="L324" s="130">
        <v>0</v>
      </c>
      <c r="M324" s="130">
        <v>0</v>
      </c>
      <c r="N324" s="65">
        <f t="shared" si="44"/>
        <v>0</v>
      </c>
      <c r="O324" s="65">
        <f t="shared" si="45"/>
        <v>0</v>
      </c>
      <c r="P324" s="83">
        <v>4</v>
      </c>
      <c r="Q324" s="130">
        <v>1</v>
      </c>
      <c r="R324" s="130">
        <v>0</v>
      </c>
      <c r="S324" s="130">
        <v>0</v>
      </c>
      <c r="T324">
        <f t="shared" si="46"/>
        <v>5</v>
      </c>
      <c r="U324" s="130">
        <v>0</v>
      </c>
      <c r="V324" s="130">
        <v>0</v>
      </c>
      <c r="W324" s="130">
        <v>0</v>
      </c>
      <c r="X324" s="130">
        <v>0</v>
      </c>
      <c r="Y324">
        <f t="shared" si="40"/>
        <v>0</v>
      </c>
      <c r="Z324">
        <f t="shared" si="41"/>
        <v>5</v>
      </c>
      <c r="AA324" s="130">
        <v>0</v>
      </c>
      <c r="AB324" s="130">
        <v>0</v>
      </c>
      <c r="AC324" s="130">
        <v>2</v>
      </c>
      <c r="AD324" s="130">
        <v>0</v>
      </c>
      <c r="AE324" s="130">
        <v>0</v>
      </c>
      <c r="AF324" s="130">
        <v>0</v>
      </c>
      <c r="AG324" s="130">
        <v>6</v>
      </c>
      <c r="AH324" s="130">
        <v>1</v>
      </c>
    </row>
    <row r="325" spans="1:35">
      <c r="A325" s="130">
        <v>6070</v>
      </c>
      <c r="B325" t="str">
        <f t="shared" si="39"/>
        <v>RED</v>
      </c>
      <c r="C325" s="6">
        <f t="shared" si="42"/>
        <v>72</v>
      </c>
      <c r="D325" s="130">
        <v>1</v>
      </c>
      <c r="E325" s="130">
        <v>1</v>
      </c>
      <c r="F325" s="130">
        <v>0</v>
      </c>
      <c r="G325" s="130">
        <v>0</v>
      </c>
      <c r="H325" s="130">
        <v>0</v>
      </c>
      <c r="I325">
        <f t="shared" si="43"/>
        <v>1</v>
      </c>
      <c r="J325" s="130">
        <v>0</v>
      </c>
      <c r="K325" s="130">
        <v>0</v>
      </c>
      <c r="L325" s="130">
        <v>0</v>
      </c>
      <c r="M325" s="130">
        <v>0</v>
      </c>
      <c r="N325" s="65">
        <f t="shared" si="44"/>
        <v>0</v>
      </c>
      <c r="O325" s="65">
        <f t="shared" si="45"/>
        <v>1</v>
      </c>
      <c r="P325" s="83">
        <v>0</v>
      </c>
      <c r="Q325" s="130">
        <v>2</v>
      </c>
      <c r="R325" s="130">
        <v>1</v>
      </c>
      <c r="S325" s="130">
        <v>0</v>
      </c>
      <c r="T325">
        <f t="shared" si="46"/>
        <v>3</v>
      </c>
      <c r="U325" s="130">
        <v>0</v>
      </c>
      <c r="V325" s="130">
        <v>0</v>
      </c>
      <c r="W325" s="130">
        <v>0</v>
      </c>
      <c r="X325" s="130">
        <v>0</v>
      </c>
      <c r="Y325">
        <f t="shared" si="40"/>
        <v>0</v>
      </c>
      <c r="Z325">
        <f t="shared" si="41"/>
        <v>3</v>
      </c>
      <c r="AA325" s="130">
        <v>0</v>
      </c>
      <c r="AB325" s="130">
        <v>0</v>
      </c>
      <c r="AC325" s="130">
        <v>1</v>
      </c>
      <c r="AD325" s="130">
        <v>0</v>
      </c>
      <c r="AE325" s="130">
        <v>0</v>
      </c>
      <c r="AF325" s="130">
        <v>0</v>
      </c>
      <c r="AG325" s="130">
        <v>0</v>
      </c>
      <c r="AH325" s="130">
        <v>1</v>
      </c>
    </row>
    <row r="326" spans="1:35">
      <c r="A326" s="130">
        <v>6864</v>
      </c>
      <c r="B326" t="s">
        <v>21</v>
      </c>
      <c r="C326" s="6">
        <v>62</v>
      </c>
      <c r="D326" s="130">
        <v>1</v>
      </c>
      <c r="E326" s="130">
        <v>0</v>
      </c>
      <c r="F326" s="130">
        <v>0</v>
      </c>
      <c r="G326" s="130">
        <v>0</v>
      </c>
      <c r="H326" s="130">
        <v>0</v>
      </c>
      <c r="I326">
        <f t="shared" si="43"/>
        <v>0</v>
      </c>
      <c r="J326" s="130">
        <v>0</v>
      </c>
      <c r="K326" s="130">
        <v>0</v>
      </c>
      <c r="L326" s="130">
        <v>0</v>
      </c>
      <c r="M326" s="130">
        <v>0</v>
      </c>
      <c r="N326" s="65">
        <f t="shared" si="44"/>
        <v>0</v>
      </c>
      <c r="O326" s="65">
        <f t="shared" si="45"/>
        <v>0</v>
      </c>
      <c r="P326" s="83">
        <v>0</v>
      </c>
      <c r="Q326" s="130">
        <v>0</v>
      </c>
      <c r="R326" s="130">
        <v>0</v>
      </c>
      <c r="S326" s="130">
        <v>0</v>
      </c>
      <c r="T326">
        <f t="shared" si="46"/>
        <v>0</v>
      </c>
      <c r="U326" s="130">
        <v>3</v>
      </c>
      <c r="V326" s="130">
        <v>0</v>
      </c>
      <c r="W326" s="130">
        <v>0</v>
      </c>
      <c r="X326" s="130">
        <v>0</v>
      </c>
      <c r="Y326">
        <f t="shared" si="40"/>
        <v>3</v>
      </c>
      <c r="Z326">
        <f t="shared" si="41"/>
        <v>3</v>
      </c>
      <c r="AA326" s="130">
        <v>0</v>
      </c>
      <c r="AB326" s="130">
        <v>0</v>
      </c>
      <c r="AC326" s="130">
        <v>0</v>
      </c>
      <c r="AD326" s="130">
        <v>0</v>
      </c>
      <c r="AE326" s="130">
        <v>0</v>
      </c>
      <c r="AF326" s="130">
        <v>0</v>
      </c>
      <c r="AG326" s="130">
        <v>0</v>
      </c>
      <c r="AH326" s="130">
        <v>0</v>
      </c>
    </row>
    <row r="327" spans="1:35">
      <c r="A327" s="130">
        <v>4951</v>
      </c>
      <c r="B327" t="str">
        <f t="shared" si="39"/>
        <v>BLUE</v>
      </c>
      <c r="C327" s="6">
        <f t="shared" si="42"/>
        <v>63</v>
      </c>
      <c r="D327" s="130">
        <v>1</v>
      </c>
      <c r="E327" s="130">
        <v>1</v>
      </c>
      <c r="F327" s="130">
        <v>0</v>
      </c>
      <c r="G327" s="130">
        <v>0</v>
      </c>
      <c r="H327" s="130">
        <v>0</v>
      </c>
      <c r="I327">
        <f t="shared" si="43"/>
        <v>1</v>
      </c>
      <c r="J327" s="130">
        <v>0</v>
      </c>
      <c r="K327" s="130">
        <v>0</v>
      </c>
      <c r="L327" s="130">
        <v>0</v>
      </c>
      <c r="M327" s="130">
        <v>0</v>
      </c>
      <c r="N327" s="65">
        <f t="shared" si="44"/>
        <v>0</v>
      </c>
      <c r="O327" s="65">
        <f t="shared" si="45"/>
        <v>1</v>
      </c>
      <c r="P327" s="83">
        <v>0</v>
      </c>
      <c r="Q327" s="130">
        <v>0</v>
      </c>
      <c r="R327" s="130">
        <v>0</v>
      </c>
      <c r="S327" s="130">
        <v>0</v>
      </c>
      <c r="T327">
        <f t="shared" si="46"/>
        <v>0</v>
      </c>
      <c r="U327" s="130">
        <v>3</v>
      </c>
      <c r="V327" s="130">
        <v>0</v>
      </c>
      <c r="W327" s="130">
        <v>0</v>
      </c>
      <c r="X327" s="130">
        <v>0</v>
      </c>
      <c r="Y327">
        <f t="shared" si="40"/>
        <v>3</v>
      </c>
      <c r="Z327">
        <f t="shared" si="41"/>
        <v>3</v>
      </c>
      <c r="AA327" s="130">
        <v>0</v>
      </c>
      <c r="AB327" s="130">
        <v>0</v>
      </c>
      <c r="AC327" s="130">
        <v>1</v>
      </c>
      <c r="AD327" s="130">
        <v>0</v>
      </c>
      <c r="AE327" s="130">
        <v>0</v>
      </c>
      <c r="AF327" s="130">
        <v>0</v>
      </c>
      <c r="AG327" s="130">
        <v>0</v>
      </c>
      <c r="AH327" s="130">
        <v>0</v>
      </c>
    </row>
    <row r="328" spans="1:35">
      <c r="A328" s="130">
        <v>4015</v>
      </c>
      <c r="B328" t="str">
        <f t="shared" si="39"/>
        <v>BLUE</v>
      </c>
      <c r="C328" s="6">
        <f t="shared" si="42"/>
        <v>64</v>
      </c>
      <c r="D328" s="130">
        <v>1</v>
      </c>
      <c r="E328" s="130">
        <v>0</v>
      </c>
      <c r="F328" s="130">
        <v>0</v>
      </c>
      <c r="G328" s="130">
        <v>0</v>
      </c>
      <c r="H328" s="130">
        <v>0</v>
      </c>
      <c r="I328">
        <f t="shared" si="43"/>
        <v>0</v>
      </c>
      <c r="J328" s="130">
        <v>0</v>
      </c>
      <c r="K328" s="130">
        <v>0</v>
      </c>
      <c r="L328" s="130">
        <v>0</v>
      </c>
      <c r="M328" s="130">
        <v>0</v>
      </c>
      <c r="N328" s="65">
        <f t="shared" si="44"/>
        <v>0</v>
      </c>
      <c r="O328" s="65">
        <f t="shared" si="45"/>
        <v>0</v>
      </c>
      <c r="P328" s="83">
        <v>0</v>
      </c>
      <c r="Q328" s="130">
        <v>0</v>
      </c>
      <c r="R328" s="130">
        <v>0</v>
      </c>
      <c r="S328" s="130">
        <v>0</v>
      </c>
      <c r="T328">
        <f t="shared" si="46"/>
        <v>0</v>
      </c>
      <c r="U328" s="130">
        <v>1</v>
      </c>
      <c r="V328" s="130">
        <v>0</v>
      </c>
      <c r="W328" s="130">
        <v>0</v>
      </c>
      <c r="X328" s="130">
        <v>0</v>
      </c>
      <c r="Y328">
        <f t="shared" si="40"/>
        <v>1</v>
      </c>
      <c r="Z328">
        <f t="shared" si="41"/>
        <v>1</v>
      </c>
      <c r="AA328" s="130">
        <v>0</v>
      </c>
      <c r="AB328" s="130">
        <v>0</v>
      </c>
      <c r="AC328" s="130">
        <v>0</v>
      </c>
      <c r="AD328" s="130">
        <v>0</v>
      </c>
      <c r="AE328" s="130">
        <v>0</v>
      </c>
      <c r="AF328" s="130">
        <v>0</v>
      </c>
      <c r="AG328" s="130">
        <v>0</v>
      </c>
      <c r="AH328" s="130">
        <v>0</v>
      </c>
    </row>
    <row r="329" spans="1:35">
      <c r="A329" s="130">
        <v>7614</v>
      </c>
      <c r="B329" t="str">
        <f t="shared" si="39"/>
        <v>BLUE</v>
      </c>
      <c r="C329" s="6">
        <f t="shared" si="42"/>
        <v>65</v>
      </c>
      <c r="D329" s="130">
        <v>1</v>
      </c>
      <c r="E329" s="130">
        <v>0</v>
      </c>
      <c r="F329" s="130">
        <v>0</v>
      </c>
      <c r="G329" s="130">
        <v>0</v>
      </c>
      <c r="H329" s="130">
        <v>0</v>
      </c>
      <c r="I329">
        <f t="shared" si="43"/>
        <v>0</v>
      </c>
      <c r="J329" s="130">
        <v>1</v>
      </c>
      <c r="K329" s="130">
        <v>0</v>
      </c>
      <c r="L329" s="130">
        <v>0</v>
      </c>
      <c r="M329" s="130">
        <v>0</v>
      </c>
      <c r="N329" s="65">
        <f t="shared" si="44"/>
        <v>1</v>
      </c>
      <c r="O329" s="65">
        <f t="shared" si="45"/>
        <v>1</v>
      </c>
      <c r="P329" s="83">
        <v>0</v>
      </c>
      <c r="Q329" s="130">
        <v>0</v>
      </c>
      <c r="R329" s="130">
        <v>0</v>
      </c>
      <c r="S329" s="130">
        <v>0</v>
      </c>
      <c r="T329">
        <f t="shared" si="46"/>
        <v>0</v>
      </c>
      <c r="U329" s="130">
        <v>1</v>
      </c>
      <c r="V329" s="130">
        <v>0</v>
      </c>
      <c r="W329" s="130">
        <v>0</v>
      </c>
      <c r="X329" s="130">
        <v>0</v>
      </c>
      <c r="Y329">
        <f t="shared" si="40"/>
        <v>1</v>
      </c>
      <c r="Z329">
        <f t="shared" si="41"/>
        <v>1</v>
      </c>
      <c r="AA329" s="130">
        <v>0</v>
      </c>
      <c r="AB329" s="130">
        <v>0</v>
      </c>
      <c r="AC329" s="130">
        <v>1</v>
      </c>
      <c r="AD329" s="130">
        <v>0</v>
      </c>
      <c r="AE329" s="130">
        <v>0</v>
      </c>
      <c r="AF329" s="130">
        <v>0</v>
      </c>
      <c r="AG329" s="130">
        <v>0</v>
      </c>
      <c r="AH329" s="130">
        <v>0</v>
      </c>
    </row>
    <row r="330" spans="1:35">
      <c r="A330" s="130">
        <v>4152</v>
      </c>
      <c r="B330" t="str">
        <f t="shared" si="39"/>
        <v>BLUE</v>
      </c>
      <c r="C330" s="6">
        <f t="shared" si="42"/>
        <v>66</v>
      </c>
      <c r="D330" s="130">
        <v>2</v>
      </c>
      <c r="E330" s="130">
        <v>1</v>
      </c>
      <c r="F330" s="130">
        <v>0</v>
      </c>
      <c r="G330" s="130">
        <v>0</v>
      </c>
      <c r="H330" s="130">
        <v>0</v>
      </c>
      <c r="I330">
        <f t="shared" si="43"/>
        <v>1</v>
      </c>
      <c r="J330" s="130">
        <v>0</v>
      </c>
      <c r="K330" s="130">
        <v>0</v>
      </c>
      <c r="L330" s="130">
        <v>0</v>
      </c>
      <c r="M330" s="130">
        <v>0</v>
      </c>
      <c r="N330" s="65">
        <f t="shared" si="44"/>
        <v>0</v>
      </c>
      <c r="O330" s="65">
        <f t="shared" si="45"/>
        <v>1</v>
      </c>
      <c r="P330" s="83">
        <v>0</v>
      </c>
      <c r="Q330" s="130">
        <v>0</v>
      </c>
      <c r="R330" s="130">
        <v>0</v>
      </c>
      <c r="S330" s="130">
        <v>0</v>
      </c>
      <c r="T330">
        <f t="shared" si="46"/>
        <v>0</v>
      </c>
      <c r="U330" s="130">
        <v>2</v>
      </c>
      <c r="V330" s="130">
        <v>0</v>
      </c>
      <c r="W330" s="130">
        <v>0</v>
      </c>
      <c r="X330" s="130">
        <v>0</v>
      </c>
      <c r="Y330">
        <f t="shared" si="40"/>
        <v>2</v>
      </c>
      <c r="Z330">
        <f t="shared" si="41"/>
        <v>2</v>
      </c>
      <c r="AA330" s="130">
        <v>0</v>
      </c>
      <c r="AB330" s="130">
        <v>0</v>
      </c>
      <c r="AC330" s="130">
        <v>1</v>
      </c>
      <c r="AD330" s="130">
        <v>0</v>
      </c>
      <c r="AE330" s="130">
        <v>0</v>
      </c>
      <c r="AF330" s="130">
        <v>0</v>
      </c>
      <c r="AG330" s="130">
        <v>0</v>
      </c>
      <c r="AH330" s="130">
        <v>1</v>
      </c>
    </row>
    <row r="331" spans="1:35">
      <c r="A331" s="130">
        <v>2200</v>
      </c>
      <c r="B331" t="str">
        <f t="shared" si="39"/>
        <v>BLUE</v>
      </c>
      <c r="C331" s="6">
        <f t="shared" si="42"/>
        <v>67</v>
      </c>
      <c r="D331" s="130">
        <v>1</v>
      </c>
      <c r="E331" s="130">
        <v>1</v>
      </c>
      <c r="F331" s="130">
        <v>0</v>
      </c>
      <c r="G331" s="130">
        <v>0</v>
      </c>
      <c r="H331" s="130">
        <v>0</v>
      </c>
      <c r="I331">
        <f t="shared" si="43"/>
        <v>1</v>
      </c>
      <c r="J331" s="130">
        <v>0</v>
      </c>
      <c r="K331" s="130">
        <v>0</v>
      </c>
      <c r="L331" s="130">
        <v>0</v>
      </c>
      <c r="M331" s="130">
        <v>0</v>
      </c>
      <c r="N331" s="65">
        <f t="shared" si="44"/>
        <v>0</v>
      </c>
      <c r="O331" s="65">
        <f t="shared" si="45"/>
        <v>1</v>
      </c>
      <c r="P331" s="83">
        <v>0</v>
      </c>
      <c r="Q331" s="130">
        <v>1</v>
      </c>
      <c r="R331" s="130">
        <v>0</v>
      </c>
      <c r="S331" s="130">
        <v>0</v>
      </c>
      <c r="T331">
        <f t="shared" si="46"/>
        <v>1</v>
      </c>
      <c r="U331" s="130">
        <v>6</v>
      </c>
      <c r="V331" s="130">
        <v>0</v>
      </c>
      <c r="W331" s="130">
        <v>0</v>
      </c>
      <c r="X331" s="130">
        <v>0</v>
      </c>
      <c r="Y331">
        <f t="shared" si="40"/>
        <v>6</v>
      </c>
      <c r="Z331">
        <f t="shared" si="41"/>
        <v>7</v>
      </c>
      <c r="AA331" s="130">
        <v>0</v>
      </c>
      <c r="AB331" s="130">
        <v>0</v>
      </c>
      <c r="AC331" s="130">
        <v>3</v>
      </c>
      <c r="AD331" s="130">
        <v>0</v>
      </c>
      <c r="AE331" s="130">
        <v>0</v>
      </c>
      <c r="AF331" s="130">
        <v>0</v>
      </c>
      <c r="AG331" s="130">
        <v>6</v>
      </c>
      <c r="AH331" s="130">
        <v>0</v>
      </c>
    </row>
    <row r="332" spans="1:35">
      <c r="A332" s="130">
        <v>4704</v>
      </c>
      <c r="B332" t="str">
        <f t="shared" si="39"/>
        <v>BLUE</v>
      </c>
      <c r="C332" s="6">
        <f t="shared" si="42"/>
        <v>68</v>
      </c>
      <c r="D332" s="130">
        <v>1</v>
      </c>
      <c r="E332" s="130">
        <v>0</v>
      </c>
      <c r="F332" s="130">
        <v>0</v>
      </c>
      <c r="G332" s="130">
        <v>0</v>
      </c>
      <c r="H332" s="130">
        <v>0</v>
      </c>
      <c r="I332">
        <f t="shared" si="43"/>
        <v>0</v>
      </c>
      <c r="J332" s="130">
        <v>0</v>
      </c>
      <c r="K332" s="130">
        <v>0</v>
      </c>
      <c r="L332" s="130">
        <v>0</v>
      </c>
      <c r="M332" s="130">
        <v>0</v>
      </c>
      <c r="N332" s="65">
        <f t="shared" si="44"/>
        <v>0</v>
      </c>
      <c r="O332" s="65">
        <f t="shared" si="45"/>
        <v>0</v>
      </c>
      <c r="P332" s="83">
        <v>1</v>
      </c>
      <c r="Q332" s="130">
        <v>3</v>
      </c>
      <c r="R332" s="130">
        <v>0</v>
      </c>
      <c r="S332" s="130">
        <v>0</v>
      </c>
      <c r="T332">
        <f t="shared" si="46"/>
        <v>4</v>
      </c>
      <c r="U332" s="130">
        <v>0</v>
      </c>
      <c r="V332" s="130">
        <v>0</v>
      </c>
      <c r="W332" s="130">
        <v>0</v>
      </c>
      <c r="X332" s="130">
        <v>0</v>
      </c>
      <c r="Y332">
        <f t="shared" si="40"/>
        <v>0</v>
      </c>
      <c r="Z332">
        <f t="shared" si="41"/>
        <v>4</v>
      </c>
      <c r="AA332" s="130">
        <v>0</v>
      </c>
      <c r="AB332" s="130">
        <v>0</v>
      </c>
      <c r="AC332" s="130">
        <v>1</v>
      </c>
      <c r="AD332" s="130">
        <v>0</v>
      </c>
      <c r="AE332" s="130">
        <v>0</v>
      </c>
      <c r="AF332" s="130">
        <v>0</v>
      </c>
      <c r="AG332" s="130">
        <v>0</v>
      </c>
      <c r="AH332" s="130">
        <v>1</v>
      </c>
    </row>
    <row r="333" spans="1:35">
      <c r="A333" s="130">
        <v>4525</v>
      </c>
      <c r="B333" t="str">
        <f t="shared" si="39"/>
        <v>BLUE</v>
      </c>
      <c r="C333" s="6">
        <f t="shared" si="42"/>
        <v>69</v>
      </c>
      <c r="D333" s="130">
        <v>1</v>
      </c>
      <c r="E333" s="130">
        <v>0</v>
      </c>
      <c r="F333" s="130">
        <v>0</v>
      </c>
      <c r="G333" s="130">
        <v>0</v>
      </c>
      <c r="H333" s="130">
        <v>0</v>
      </c>
      <c r="I333">
        <f t="shared" si="43"/>
        <v>0</v>
      </c>
      <c r="J333" s="130">
        <v>0</v>
      </c>
      <c r="K333" s="130">
        <v>0</v>
      </c>
      <c r="L333" s="130">
        <v>0</v>
      </c>
      <c r="M333" s="130">
        <v>0</v>
      </c>
      <c r="N333" s="65">
        <f t="shared" si="44"/>
        <v>0</v>
      </c>
      <c r="O333" s="65">
        <f t="shared" si="45"/>
        <v>0</v>
      </c>
      <c r="P333" s="83">
        <v>1</v>
      </c>
      <c r="Q333" s="130">
        <v>1</v>
      </c>
      <c r="R333" s="130">
        <v>0</v>
      </c>
      <c r="S333" s="130">
        <v>0</v>
      </c>
      <c r="T333">
        <f t="shared" si="46"/>
        <v>2</v>
      </c>
      <c r="U333" s="130">
        <v>0</v>
      </c>
      <c r="V333" s="130">
        <v>0</v>
      </c>
      <c r="W333" s="130">
        <v>0</v>
      </c>
      <c r="X333" s="130">
        <v>0</v>
      </c>
      <c r="Y333">
        <f t="shared" si="40"/>
        <v>0</v>
      </c>
      <c r="Z333">
        <f t="shared" si="41"/>
        <v>2</v>
      </c>
      <c r="AA333" s="130">
        <v>0</v>
      </c>
      <c r="AB333" s="130">
        <v>0</v>
      </c>
      <c r="AC333" s="130">
        <v>1</v>
      </c>
      <c r="AD333" s="130">
        <v>0</v>
      </c>
      <c r="AE333" s="130">
        <v>0</v>
      </c>
      <c r="AF333" s="130">
        <v>0</v>
      </c>
      <c r="AG333" s="130">
        <v>0</v>
      </c>
      <c r="AH333" s="130">
        <v>0</v>
      </c>
    </row>
    <row r="334" spans="1:35">
      <c r="A334" s="130">
        <v>6866</v>
      </c>
      <c r="B334" t="str">
        <f t="shared" si="39"/>
        <v>BLUE</v>
      </c>
      <c r="C334" s="6">
        <v>62</v>
      </c>
      <c r="D334" s="130">
        <v>2</v>
      </c>
      <c r="E334" s="130">
        <v>0</v>
      </c>
      <c r="F334" s="130">
        <v>0</v>
      </c>
      <c r="G334" s="130">
        <v>0</v>
      </c>
      <c r="H334" s="130">
        <v>0</v>
      </c>
      <c r="I334">
        <f t="shared" si="43"/>
        <v>0</v>
      </c>
      <c r="J334" s="130">
        <v>0</v>
      </c>
      <c r="K334" s="130">
        <v>0</v>
      </c>
      <c r="L334" s="130">
        <v>0</v>
      </c>
      <c r="M334" s="130">
        <v>0</v>
      </c>
      <c r="N334" s="65">
        <f t="shared" si="44"/>
        <v>0</v>
      </c>
      <c r="O334" s="65">
        <f t="shared" si="45"/>
        <v>0</v>
      </c>
      <c r="P334" s="83">
        <v>0</v>
      </c>
      <c r="Q334" s="130">
        <v>0</v>
      </c>
      <c r="R334" s="130">
        <v>0</v>
      </c>
      <c r="S334" s="130">
        <v>0</v>
      </c>
      <c r="T334">
        <f t="shared" si="46"/>
        <v>0</v>
      </c>
      <c r="U334" s="130">
        <v>3</v>
      </c>
      <c r="V334" s="130">
        <v>0</v>
      </c>
      <c r="W334" s="130">
        <v>0</v>
      </c>
      <c r="X334" s="130">
        <v>0</v>
      </c>
      <c r="Y334">
        <f t="shared" si="40"/>
        <v>3</v>
      </c>
      <c r="Z334">
        <f t="shared" si="41"/>
        <v>3</v>
      </c>
      <c r="AA334" s="130">
        <v>0</v>
      </c>
      <c r="AB334" s="130">
        <v>0</v>
      </c>
      <c r="AC334" s="130">
        <v>1</v>
      </c>
      <c r="AD334" s="130">
        <v>0</v>
      </c>
      <c r="AE334" s="130">
        <v>0</v>
      </c>
      <c r="AF334" s="130">
        <v>0</v>
      </c>
      <c r="AG334" s="130">
        <v>6</v>
      </c>
      <c r="AH334" s="130">
        <v>0</v>
      </c>
    </row>
    <row r="335" spans="1:35">
      <c r="A335" s="130">
        <v>5885</v>
      </c>
      <c r="B335" t="str">
        <f t="shared" si="39"/>
        <v>BLUE</v>
      </c>
      <c r="C335" s="6">
        <f t="shared" si="42"/>
        <v>63</v>
      </c>
      <c r="D335" s="130">
        <v>2</v>
      </c>
      <c r="E335" s="130">
        <v>1</v>
      </c>
      <c r="F335" s="130">
        <v>0</v>
      </c>
      <c r="G335" s="130">
        <v>0</v>
      </c>
      <c r="H335" s="130">
        <v>0</v>
      </c>
      <c r="I335">
        <f t="shared" si="43"/>
        <v>1</v>
      </c>
      <c r="J335" s="130">
        <v>0</v>
      </c>
      <c r="K335" s="130">
        <v>0</v>
      </c>
      <c r="L335" s="130">
        <v>0</v>
      </c>
      <c r="M335" s="130">
        <v>0</v>
      </c>
      <c r="N335" s="65">
        <f t="shared" si="44"/>
        <v>0</v>
      </c>
      <c r="O335" s="65">
        <f t="shared" si="45"/>
        <v>1</v>
      </c>
      <c r="P335" s="83">
        <v>4</v>
      </c>
      <c r="Q335" s="130">
        <v>0</v>
      </c>
      <c r="R335" s="130">
        <v>0</v>
      </c>
      <c r="S335" s="130">
        <v>0</v>
      </c>
      <c r="T335">
        <f t="shared" si="46"/>
        <v>4</v>
      </c>
      <c r="U335" s="130">
        <v>0</v>
      </c>
      <c r="V335" s="130">
        <v>0</v>
      </c>
      <c r="W335" s="130">
        <v>0</v>
      </c>
      <c r="X335" s="130">
        <v>0</v>
      </c>
      <c r="Y335">
        <f t="shared" si="40"/>
        <v>0</v>
      </c>
      <c r="Z335">
        <f t="shared" si="41"/>
        <v>4</v>
      </c>
      <c r="AA335" s="130">
        <v>0</v>
      </c>
      <c r="AB335" s="130">
        <v>0</v>
      </c>
      <c r="AC335" s="130">
        <v>3</v>
      </c>
      <c r="AD335" s="130">
        <v>0</v>
      </c>
      <c r="AE335" s="130">
        <v>0</v>
      </c>
      <c r="AF335" s="130">
        <v>0</v>
      </c>
      <c r="AG335" s="130">
        <v>0</v>
      </c>
      <c r="AH335" s="130">
        <v>0</v>
      </c>
    </row>
    <row r="336" spans="1:35">
      <c r="A336" s="130">
        <v>5409</v>
      </c>
      <c r="B336" t="str">
        <f t="shared" si="39"/>
        <v>BLUE</v>
      </c>
      <c r="C336" s="6">
        <f t="shared" si="42"/>
        <v>64</v>
      </c>
      <c r="D336" s="130">
        <v>2</v>
      </c>
      <c r="E336" s="130">
        <v>0</v>
      </c>
      <c r="F336" s="130">
        <v>0</v>
      </c>
      <c r="G336" s="130">
        <v>0</v>
      </c>
      <c r="H336" s="130">
        <v>0</v>
      </c>
      <c r="I336">
        <f t="shared" si="43"/>
        <v>0</v>
      </c>
      <c r="J336" s="130">
        <v>0</v>
      </c>
      <c r="K336" s="130">
        <v>0</v>
      </c>
      <c r="L336" s="130">
        <v>0</v>
      </c>
      <c r="M336" s="130">
        <v>0</v>
      </c>
      <c r="N336" s="65">
        <f t="shared" si="44"/>
        <v>0</v>
      </c>
      <c r="O336" s="65">
        <f t="shared" si="45"/>
        <v>0</v>
      </c>
      <c r="P336" s="83">
        <v>0</v>
      </c>
      <c r="Q336" s="130">
        <v>0</v>
      </c>
      <c r="R336" s="130">
        <v>0</v>
      </c>
      <c r="S336" s="130">
        <v>0</v>
      </c>
      <c r="T336">
        <f t="shared" si="46"/>
        <v>0</v>
      </c>
      <c r="U336" s="130">
        <v>5</v>
      </c>
      <c r="V336" s="130">
        <v>0</v>
      </c>
      <c r="W336" s="130">
        <v>0</v>
      </c>
      <c r="X336" s="130">
        <v>0</v>
      </c>
      <c r="Y336">
        <f t="shared" si="40"/>
        <v>5</v>
      </c>
      <c r="Z336">
        <f t="shared" si="41"/>
        <v>5</v>
      </c>
      <c r="AA336" s="130">
        <v>0</v>
      </c>
      <c r="AB336" s="130">
        <v>0</v>
      </c>
      <c r="AC336" s="130">
        <v>0</v>
      </c>
      <c r="AD336" s="130">
        <v>0</v>
      </c>
      <c r="AE336" s="130">
        <v>0</v>
      </c>
      <c r="AF336" s="130">
        <v>0</v>
      </c>
      <c r="AG336" s="130">
        <v>0</v>
      </c>
      <c r="AH336" s="130">
        <v>0</v>
      </c>
    </row>
    <row r="337" spans="1:36">
      <c r="A337" s="130">
        <v>7710</v>
      </c>
      <c r="B337" t="str">
        <f t="shared" si="39"/>
        <v>BLUE</v>
      </c>
      <c r="C337" s="6">
        <f t="shared" si="42"/>
        <v>65</v>
      </c>
      <c r="D337" s="130">
        <v>2</v>
      </c>
      <c r="E337" s="130">
        <v>0</v>
      </c>
      <c r="F337" s="130">
        <v>0</v>
      </c>
      <c r="G337" s="130">
        <v>0</v>
      </c>
      <c r="H337" s="130">
        <v>0</v>
      </c>
      <c r="I337">
        <f t="shared" si="43"/>
        <v>0</v>
      </c>
      <c r="J337" s="130">
        <v>0</v>
      </c>
      <c r="K337" s="130">
        <v>0</v>
      </c>
      <c r="L337" s="130">
        <v>0</v>
      </c>
      <c r="M337" s="130">
        <v>0</v>
      </c>
      <c r="N337" s="65">
        <f t="shared" si="44"/>
        <v>0</v>
      </c>
      <c r="O337" s="65">
        <f t="shared" si="45"/>
        <v>0</v>
      </c>
      <c r="P337" s="83">
        <v>0</v>
      </c>
      <c r="Q337" s="130">
        <v>0</v>
      </c>
      <c r="R337" s="130">
        <v>0</v>
      </c>
      <c r="S337" s="130">
        <v>0</v>
      </c>
      <c r="T337">
        <f t="shared" si="46"/>
        <v>0</v>
      </c>
      <c r="U337" s="130">
        <v>0</v>
      </c>
      <c r="V337" s="130">
        <v>0</v>
      </c>
      <c r="W337" s="130">
        <v>0</v>
      </c>
      <c r="X337" s="130">
        <v>0</v>
      </c>
      <c r="Y337">
        <f t="shared" si="40"/>
        <v>0</v>
      </c>
      <c r="Z337">
        <f t="shared" si="41"/>
        <v>0</v>
      </c>
      <c r="AA337" s="130">
        <v>0</v>
      </c>
      <c r="AB337" s="130">
        <v>1</v>
      </c>
      <c r="AC337" s="130">
        <v>0</v>
      </c>
      <c r="AD337" s="130">
        <v>0</v>
      </c>
      <c r="AE337" s="130">
        <v>0</v>
      </c>
      <c r="AF337" s="130">
        <v>0</v>
      </c>
      <c r="AG337" s="130">
        <v>0</v>
      </c>
      <c r="AH337" s="130">
        <v>2</v>
      </c>
    </row>
    <row r="338" spans="1:36">
      <c r="A338" s="130">
        <v>6110</v>
      </c>
      <c r="B338" t="str">
        <f t="shared" si="39"/>
        <v>BLUE</v>
      </c>
      <c r="C338" s="6">
        <f t="shared" si="42"/>
        <v>66</v>
      </c>
      <c r="D338" s="130">
        <v>1</v>
      </c>
      <c r="E338" s="130">
        <v>0</v>
      </c>
      <c r="F338" s="130">
        <v>0</v>
      </c>
      <c r="G338" s="130">
        <v>0</v>
      </c>
      <c r="H338" s="130">
        <v>0</v>
      </c>
      <c r="I338">
        <f t="shared" si="43"/>
        <v>0</v>
      </c>
      <c r="J338" s="130">
        <v>0</v>
      </c>
      <c r="K338" s="130">
        <v>0</v>
      </c>
      <c r="L338" s="130">
        <v>0</v>
      </c>
      <c r="M338" s="130">
        <v>0</v>
      </c>
      <c r="N338" s="65">
        <f t="shared" si="44"/>
        <v>0</v>
      </c>
      <c r="O338" s="65">
        <f t="shared" si="45"/>
        <v>0</v>
      </c>
      <c r="P338" s="83">
        <v>0</v>
      </c>
      <c r="Q338" s="130">
        <v>0</v>
      </c>
      <c r="R338" s="130">
        <v>0</v>
      </c>
      <c r="S338" s="130">
        <v>0</v>
      </c>
      <c r="T338">
        <f t="shared" si="46"/>
        <v>0</v>
      </c>
      <c r="U338" s="130">
        <v>0</v>
      </c>
      <c r="V338" s="130">
        <v>0</v>
      </c>
      <c r="W338" s="130">
        <v>0</v>
      </c>
      <c r="X338" s="130">
        <v>0</v>
      </c>
      <c r="Y338">
        <f t="shared" si="40"/>
        <v>0</v>
      </c>
      <c r="Z338">
        <f t="shared" si="41"/>
        <v>0</v>
      </c>
      <c r="AA338" s="130">
        <v>0</v>
      </c>
      <c r="AB338" s="130">
        <v>0</v>
      </c>
      <c r="AC338" s="130">
        <v>1</v>
      </c>
      <c r="AD338" s="130">
        <v>0</v>
      </c>
      <c r="AE338" s="130">
        <v>1</v>
      </c>
      <c r="AF338" s="130">
        <v>0</v>
      </c>
      <c r="AG338" s="130">
        <v>0</v>
      </c>
      <c r="AH338" s="130">
        <v>0</v>
      </c>
    </row>
    <row r="339" spans="1:36">
      <c r="A339" s="130">
        <v>7735</v>
      </c>
      <c r="B339" t="str">
        <f t="shared" ref="B339:B402" si="47">B338</f>
        <v>BLUE</v>
      </c>
      <c r="C339" s="6">
        <v>68</v>
      </c>
      <c r="D339" s="130">
        <v>2</v>
      </c>
      <c r="E339" s="130">
        <v>0</v>
      </c>
      <c r="F339" s="130">
        <v>1</v>
      </c>
      <c r="G339" s="130">
        <v>0</v>
      </c>
      <c r="H339" s="130">
        <v>0</v>
      </c>
      <c r="I339">
        <f t="shared" si="43"/>
        <v>1</v>
      </c>
      <c r="J339" s="130">
        <v>0</v>
      </c>
      <c r="K339" s="130">
        <v>0</v>
      </c>
      <c r="L339" s="130">
        <v>0</v>
      </c>
      <c r="M339" s="130">
        <v>0</v>
      </c>
      <c r="N339" s="65">
        <f t="shared" si="44"/>
        <v>0</v>
      </c>
      <c r="O339" s="65">
        <f t="shared" si="45"/>
        <v>1</v>
      </c>
      <c r="P339" s="83">
        <v>0</v>
      </c>
      <c r="Q339" s="130">
        <v>1</v>
      </c>
      <c r="R339" s="130">
        <v>0</v>
      </c>
      <c r="S339" s="130">
        <v>0</v>
      </c>
      <c r="T339">
        <f t="shared" si="46"/>
        <v>1</v>
      </c>
      <c r="U339" s="130">
        <v>0</v>
      </c>
      <c r="V339" s="130">
        <v>0</v>
      </c>
      <c r="W339" s="130">
        <v>0</v>
      </c>
      <c r="X339" s="130">
        <v>0</v>
      </c>
      <c r="Y339">
        <f t="shared" si="40"/>
        <v>0</v>
      </c>
      <c r="Z339">
        <f t="shared" si="41"/>
        <v>1</v>
      </c>
      <c r="AA339" s="130">
        <v>0</v>
      </c>
      <c r="AB339" s="130">
        <v>0</v>
      </c>
      <c r="AC339" s="130">
        <v>1</v>
      </c>
      <c r="AD339" s="130">
        <v>0</v>
      </c>
      <c r="AE339" s="130">
        <v>0</v>
      </c>
      <c r="AF339" s="130">
        <v>0</v>
      </c>
      <c r="AG339" s="130">
        <v>0</v>
      </c>
      <c r="AH339" s="130">
        <v>0</v>
      </c>
    </row>
    <row r="340" spans="1:36">
      <c r="A340" s="130">
        <v>6514</v>
      </c>
      <c r="B340" t="str">
        <f t="shared" si="47"/>
        <v>BLUE</v>
      </c>
      <c r="C340" s="6">
        <v>69</v>
      </c>
      <c r="D340" s="130">
        <v>2</v>
      </c>
      <c r="E340" s="130">
        <v>0</v>
      </c>
      <c r="F340" s="130">
        <v>0</v>
      </c>
      <c r="G340" s="130">
        <v>0</v>
      </c>
      <c r="H340" s="130">
        <v>0</v>
      </c>
      <c r="I340">
        <f t="shared" si="43"/>
        <v>0</v>
      </c>
      <c r="J340" s="130">
        <v>0</v>
      </c>
      <c r="K340" s="130">
        <v>0</v>
      </c>
      <c r="L340" s="130">
        <v>0</v>
      </c>
      <c r="M340" s="130">
        <v>0</v>
      </c>
      <c r="N340" s="65">
        <f t="shared" si="44"/>
        <v>0</v>
      </c>
      <c r="O340" s="65">
        <f t="shared" si="45"/>
        <v>0</v>
      </c>
      <c r="P340" s="83">
        <v>0</v>
      </c>
      <c r="Q340" s="130">
        <v>1</v>
      </c>
      <c r="R340" s="130">
        <v>0</v>
      </c>
      <c r="S340" s="130">
        <v>0</v>
      </c>
      <c r="T340">
        <f t="shared" si="46"/>
        <v>1</v>
      </c>
      <c r="U340" s="130">
        <v>0</v>
      </c>
      <c r="V340" s="130">
        <v>0</v>
      </c>
      <c r="W340" s="130">
        <v>0</v>
      </c>
      <c r="X340" s="130">
        <v>0</v>
      </c>
      <c r="Y340">
        <f t="shared" si="40"/>
        <v>0</v>
      </c>
      <c r="Z340">
        <f t="shared" si="41"/>
        <v>1</v>
      </c>
      <c r="AA340" s="130">
        <v>0</v>
      </c>
      <c r="AB340" s="130">
        <v>0</v>
      </c>
      <c r="AC340" s="130">
        <v>0</v>
      </c>
      <c r="AD340" s="130">
        <v>0</v>
      </c>
      <c r="AE340" s="130">
        <v>0</v>
      </c>
      <c r="AF340" s="130">
        <v>0</v>
      </c>
      <c r="AG340" s="130">
        <v>3</v>
      </c>
      <c r="AH340" s="130">
        <v>1</v>
      </c>
    </row>
    <row r="341" spans="1:36">
      <c r="A341" s="130">
        <v>6975</v>
      </c>
      <c r="B341" t="str">
        <f t="shared" si="47"/>
        <v>BLUE</v>
      </c>
      <c r="C341" s="6">
        <f t="shared" si="42"/>
        <v>70</v>
      </c>
      <c r="D341" s="130">
        <v>0</v>
      </c>
      <c r="E341" s="130">
        <v>0</v>
      </c>
      <c r="F341" s="130">
        <v>0</v>
      </c>
      <c r="G341" s="130">
        <v>0</v>
      </c>
      <c r="H341" s="130">
        <v>0</v>
      </c>
      <c r="I341">
        <f t="shared" si="43"/>
        <v>0</v>
      </c>
      <c r="J341" s="130">
        <v>0</v>
      </c>
      <c r="K341" s="130">
        <v>0</v>
      </c>
      <c r="L341" s="130">
        <v>0</v>
      </c>
      <c r="M341" s="130">
        <v>0</v>
      </c>
      <c r="N341" s="65">
        <f t="shared" si="44"/>
        <v>0</v>
      </c>
      <c r="O341" s="65">
        <f t="shared" si="45"/>
        <v>0</v>
      </c>
      <c r="P341" s="83">
        <v>0</v>
      </c>
      <c r="Q341" s="130">
        <v>0</v>
      </c>
      <c r="R341" s="130">
        <v>0</v>
      </c>
      <c r="S341" s="130">
        <v>0</v>
      </c>
      <c r="T341">
        <f t="shared" si="46"/>
        <v>0</v>
      </c>
      <c r="U341" s="130">
        <v>0</v>
      </c>
      <c r="V341" s="130">
        <v>0</v>
      </c>
      <c r="W341" s="130">
        <v>0</v>
      </c>
      <c r="X341" s="130">
        <v>0</v>
      </c>
      <c r="Y341">
        <f t="shared" si="40"/>
        <v>0</v>
      </c>
      <c r="Z341">
        <f t="shared" si="41"/>
        <v>0</v>
      </c>
      <c r="AA341" s="130">
        <v>110</v>
      </c>
      <c r="AB341" s="130">
        <v>0</v>
      </c>
      <c r="AC341" s="130">
        <v>1</v>
      </c>
      <c r="AD341" s="130">
        <v>0</v>
      </c>
      <c r="AE341" s="130">
        <v>0</v>
      </c>
      <c r="AF341" s="130">
        <v>0</v>
      </c>
      <c r="AG341" s="130">
        <v>0</v>
      </c>
      <c r="AH341" s="130">
        <v>0</v>
      </c>
    </row>
    <row r="342" spans="1:36">
      <c r="A342" s="130">
        <v>7564</v>
      </c>
      <c r="B342" t="str">
        <f t="shared" si="47"/>
        <v>BLUE</v>
      </c>
      <c r="C342" s="6">
        <v>62</v>
      </c>
      <c r="D342" s="130">
        <v>2</v>
      </c>
      <c r="E342" s="130">
        <v>0</v>
      </c>
      <c r="F342" s="130">
        <v>0</v>
      </c>
      <c r="G342" s="130">
        <v>0</v>
      </c>
      <c r="H342" s="130">
        <v>0</v>
      </c>
      <c r="I342">
        <f t="shared" si="43"/>
        <v>0</v>
      </c>
      <c r="J342" s="130">
        <v>0</v>
      </c>
      <c r="K342" s="130">
        <v>0</v>
      </c>
      <c r="L342" s="130">
        <v>0</v>
      </c>
      <c r="M342" s="130">
        <v>0</v>
      </c>
      <c r="N342" s="65">
        <f t="shared" si="44"/>
        <v>0</v>
      </c>
      <c r="O342" s="65">
        <f t="shared" si="45"/>
        <v>0</v>
      </c>
      <c r="P342" s="83">
        <v>0</v>
      </c>
      <c r="Q342" s="130">
        <v>0</v>
      </c>
      <c r="R342" s="130">
        <v>0</v>
      </c>
      <c r="S342" s="130">
        <v>0</v>
      </c>
      <c r="T342">
        <f t="shared" si="46"/>
        <v>0</v>
      </c>
      <c r="U342" s="130">
        <v>0</v>
      </c>
      <c r="V342" s="130">
        <v>0</v>
      </c>
      <c r="W342" s="130">
        <v>0</v>
      </c>
      <c r="X342" s="130">
        <v>0</v>
      </c>
      <c r="Y342">
        <f t="shared" si="40"/>
        <v>0</v>
      </c>
      <c r="Z342">
        <f t="shared" si="41"/>
        <v>0</v>
      </c>
      <c r="AA342" s="130">
        <v>0</v>
      </c>
      <c r="AB342" s="130">
        <v>0</v>
      </c>
      <c r="AC342" s="130">
        <v>1</v>
      </c>
      <c r="AD342" s="130">
        <v>0</v>
      </c>
      <c r="AE342" s="130">
        <v>0</v>
      </c>
      <c r="AF342" s="130">
        <v>0</v>
      </c>
      <c r="AG342" s="130">
        <v>6</v>
      </c>
      <c r="AH342" s="130">
        <v>0</v>
      </c>
    </row>
    <row r="343" spans="1:36">
      <c r="A343" s="130">
        <v>7267</v>
      </c>
      <c r="B343" t="str">
        <f t="shared" si="47"/>
        <v>BLUE</v>
      </c>
      <c r="C343" s="6">
        <f t="shared" si="42"/>
        <v>63</v>
      </c>
      <c r="D343" s="130">
        <v>2</v>
      </c>
      <c r="E343" s="130">
        <v>0</v>
      </c>
      <c r="F343" s="130">
        <v>0</v>
      </c>
      <c r="G343" s="130">
        <v>0</v>
      </c>
      <c r="H343" s="130">
        <v>0</v>
      </c>
      <c r="I343">
        <f t="shared" si="43"/>
        <v>0</v>
      </c>
      <c r="J343" s="130">
        <v>0</v>
      </c>
      <c r="K343" s="130">
        <v>0</v>
      </c>
      <c r="L343" s="130">
        <v>0</v>
      </c>
      <c r="M343" s="130">
        <v>0</v>
      </c>
      <c r="N343" s="65">
        <f t="shared" si="44"/>
        <v>0</v>
      </c>
      <c r="O343" s="65">
        <f t="shared" si="45"/>
        <v>0</v>
      </c>
      <c r="P343" s="83">
        <v>0</v>
      </c>
      <c r="Q343" s="130">
        <v>0</v>
      </c>
      <c r="R343" s="130">
        <v>0</v>
      </c>
      <c r="S343" s="130">
        <v>0</v>
      </c>
      <c r="T343">
        <f t="shared" si="46"/>
        <v>0</v>
      </c>
      <c r="U343" s="130">
        <v>3</v>
      </c>
      <c r="V343" s="130">
        <v>0</v>
      </c>
      <c r="W343" s="130">
        <v>0</v>
      </c>
      <c r="X343" s="130">
        <v>0</v>
      </c>
      <c r="Y343">
        <f t="shared" si="40"/>
        <v>3</v>
      </c>
      <c r="Z343">
        <f t="shared" si="41"/>
        <v>3</v>
      </c>
      <c r="AA343" s="130">
        <v>0</v>
      </c>
      <c r="AB343" s="130">
        <v>0</v>
      </c>
      <c r="AC343" s="130">
        <v>0</v>
      </c>
      <c r="AD343" s="130">
        <v>0</v>
      </c>
      <c r="AE343" s="130">
        <v>0</v>
      </c>
      <c r="AF343" s="130">
        <v>0</v>
      </c>
      <c r="AG343" s="130">
        <v>10</v>
      </c>
      <c r="AH343" s="130">
        <v>0</v>
      </c>
      <c r="AI343" t="s">
        <v>373</v>
      </c>
    </row>
    <row r="344" spans="1:36">
      <c r="A344" s="130">
        <v>6135</v>
      </c>
      <c r="B344" t="str">
        <f t="shared" si="47"/>
        <v>BLUE</v>
      </c>
      <c r="C344" s="6">
        <f t="shared" si="42"/>
        <v>64</v>
      </c>
      <c r="D344" s="130">
        <v>2</v>
      </c>
      <c r="E344" s="130">
        <v>0</v>
      </c>
      <c r="F344" s="130">
        <v>1</v>
      </c>
      <c r="G344" s="130">
        <v>0</v>
      </c>
      <c r="H344" s="130">
        <v>0</v>
      </c>
      <c r="I344">
        <f t="shared" si="43"/>
        <v>1</v>
      </c>
      <c r="J344" s="130">
        <v>0</v>
      </c>
      <c r="K344" s="130">
        <v>0</v>
      </c>
      <c r="L344" s="130">
        <v>0</v>
      </c>
      <c r="M344" s="130">
        <v>0</v>
      </c>
      <c r="N344" s="65">
        <f t="shared" si="44"/>
        <v>0</v>
      </c>
      <c r="O344" s="65">
        <f t="shared" si="45"/>
        <v>1</v>
      </c>
      <c r="P344" s="83">
        <v>0</v>
      </c>
      <c r="Q344" s="130">
        <v>0</v>
      </c>
      <c r="R344" s="130">
        <v>0</v>
      </c>
      <c r="S344" s="130">
        <v>0</v>
      </c>
      <c r="T344">
        <f t="shared" si="46"/>
        <v>0</v>
      </c>
      <c r="U344" s="130">
        <v>1</v>
      </c>
      <c r="V344" s="130">
        <v>0</v>
      </c>
      <c r="W344" s="130">
        <v>0</v>
      </c>
      <c r="X344" s="130">
        <v>0</v>
      </c>
      <c r="Y344">
        <f t="shared" si="40"/>
        <v>1</v>
      </c>
      <c r="Z344">
        <f t="shared" si="41"/>
        <v>1</v>
      </c>
      <c r="AA344" s="130">
        <v>62</v>
      </c>
      <c r="AB344" s="130">
        <v>0</v>
      </c>
      <c r="AC344" s="130">
        <v>2</v>
      </c>
      <c r="AD344" s="130">
        <v>0</v>
      </c>
      <c r="AE344" s="130">
        <v>0</v>
      </c>
      <c r="AF344" s="130">
        <v>0</v>
      </c>
      <c r="AG344" s="130">
        <v>0</v>
      </c>
      <c r="AH344" s="130">
        <v>0</v>
      </c>
    </row>
    <row r="345" spans="1:36">
      <c r="A345" s="130">
        <v>7690</v>
      </c>
      <c r="B345" t="str">
        <f t="shared" si="47"/>
        <v>BLUE</v>
      </c>
      <c r="C345" s="6">
        <v>66</v>
      </c>
      <c r="D345" s="130">
        <v>2</v>
      </c>
      <c r="E345" s="130">
        <v>0</v>
      </c>
      <c r="F345" s="130">
        <v>1</v>
      </c>
      <c r="G345" s="130">
        <v>0</v>
      </c>
      <c r="H345" s="130">
        <v>0</v>
      </c>
      <c r="I345">
        <f t="shared" si="43"/>
        <v>1</v>
      </c>
      <c r="J345" s="130">
        <v>0</v>
      </c>
      <c r="K345" s="130">
        <v>0</v>
      </c>
      <c r="L345" s="130">
        <v>0</v>
      </c>
      <c r="M345" s="130">
        <v>0</v>
      </c>
      <c r="N345" s="65">
        <f t="shared" si="44"/>
        <v>0</v>
      </c>
      <c r="O345" s="65">
        <f t="shared" si="45"/>
        <v>1</v>
      </c>
      <c r="P345" s="83">
        <v>0</v>
      </c>
      <c r="Q345" s="130">
        <v>0</v>
      </c>
      <c r="R345" s="130">
        <v>0</v>
      </c>
      <c r="S345" s="130">
        <v>0</v>
      </c>
      <c r="T345">
        <f t="shared" si="46"/>
        <v>0</v>
      </c>
      <c r="U345" s="130">
        <v>0</v>
      </c>
      <c r="V345" s="130">
        <v>0</v>
      </c>
      <c r="W345" s="130">
        <v>0</v>
      </c>
      <c r="X345" s="130">
        <v>0</v>
      </c>
      <c r="Y345">
        <f t="shared" si="40"/>
        <v>0</v>
      </c>
      <c r="Z345">
        <f t="shared" si="41"/>
        <v>0</v>
      </c>
      <c r="AA345" s="130">
        <v>10</v>
      </c>
      <c r="AB345" s="130">
        <v>0</v>
      </c>
      <c r="AC345" s="130">
        <v>1</v>
      </c>
      <c r="AD345" s="130">
        <v>0</v>
      </c>
      <c r="AE345" s="130">
        <v>0</v>
      </c>
      <c r="AF345" s="130">
        <v>0</v>
      </c>
      <c r="AG345" s="130">
        <v>0</v>
      </c>
      <c r="AH345" s="130">
        <v>2</v>
      </c>
    </row>
    <row r="346" spans="1:36">
      <c r="A346" s="130">
        <v>4936</v>
      </c>
      <c r="B346" t="str">
        <f t="shared" si="47"/>
        <v>BLUE</v>
      </c>
      <c r="C346" s="6">
        <v>65</v>
      </c>
      <c r="D346" s="130">
        <v>2</v>
      </c>
      <c r="E346" s="130">
        <v>0</v>
      </c>
      <c r="F346" s="130">
        <v>0</v>
      </c>
      <c r="G346" s="130">
        <v>0</v>
      </c>
      <c r="H346" s="130">
        <v>0</v>
      </c>
      <c r="I346">
        <f t="shared" si="43"/>
        <v>0</v>
      </c>
      <c r="J346" s="130">
        <v>0</v>
      </c>
      <c r="K346" s="130">
        <v>0</v>
      </c>
      <c r="L346" s="130">
        <v>0</v>
      </c>
      <c r="M346" s="130">
        <v>0</v>
      </c>
      <c r="N346" s="65">
        <f t="shared" si="44"/>
        <v>0</v>
      </c>
      <c r="O346" s="65">
        <f t="shared" si="45"/>
        <v>0</v>
      </c>
      <c r="P346" s="83">
        <v>0</v>
      </c>
      <c r="Q346" s="130">
        <v>0</v>
      </c>
      <c r="R346" s="130">
        <v>0</v>
      </c>
      <c r="S346" s="130">
        <v>0</v>
      </c>
      <c r="T346">
        <f t="shared" si="46"/>
        <v>0</v>
      </c>
      <c r="U346" s="130">
        <v>3</v>
      </c>
      <c r="V346" s="130">
        <v>0</v>
      </c>
      <c r="W346" s="130">
        <v>0</v>
      </c>
      <c r="X346" s="130">
        <v>0</v>
      </c>
      <c r="Y346">
        <f t="shared" si="40"/>
        <v>3</v>
      </c>
      <c r="Z346">
        <f t="shared" si="41"/>
        <v>3</v>
      </c>
      <c r="AA346" s="130">
        <v>0</v>
      </c>
      <c r="AB346" s="130">
        <v>0</v>
      </c>
      <c r="AC346" s="130">
        <v>1</v>
      </c>
      <c r="AD346" s="130">
        <v>0</v>
      </c>
      <c r="AE346" s="130">
        <v>0</v>
      </c>
      <c r="AF346" s="130">
        <v>0</v>
      </c>
      <c r="AG346" s="130">
        <v>0</v>
      </c>
      <c r="AH346" s="130">
        <v>0</v>
      </c>
    </row>
    <row r="347" spans="1:36">
      <c r="A347" s="130">
        <v>4476</v>
      </c>
      <c r="B347" t="str">
        <f t="shared" si="47"/>
        <v>BLUE</v>
      </c>
      <c r="C347" s="6">
        <v>68</v>
      </c>
      <c r="D347" s="130">
        <v>2</v>
      </c>
      <c r="E347" s="130">
        <v>1</v>
      </c>
      <c r="F347" s="130">
        <v>0</v>
      </c>
      <c r="G347" s="130">
        <v>0</v>
      </c>
      <c r="H347" s="130">
        <v>0</v>
      </c>
      <c r="I347">
        <f t="shared" si="43"/>
        <v>1</v>
      </c>
      <c r="J347" s="130">
        <v>0</v>
      </c>
      <c r="K347" s="130">
        <v>0</v>
      </c>
      <c r="L347" s="130">
        <v>0</v>
      </c>
      <c r="M347" s="130">
        <v>0</v>
      </c>
      <c r="N347" s="65">
        <f t="shared" si="44"/>
        <v>0</v>
      </c>
      <c r="O347" s="65">
        <f t="shared" si="45"/>
        <v>1</v>
      </c>
      <c r="P347" s="83">
        <v>1</v>
      </c>
      <c r="Q347" s="130">
        <v>1</v>
      </c>
      <c r="R347" s="130">
        <v>0</v>
      </c>
      <c r="S347" s="130">
        <v>0</v>
      </c>
      <c r="T347">
        <f t="shared" si="46"/>
        <v>2</v>
      </c>
      <c r="U347" s="130">
        <v>5</v>
      </c>
      <c r="V347" s="130">
        <v>0</v>
      </c>
      <c r="W347" s="130">
        <v>0</v>
      </c>
      <c r="X347" s="130">
        <v>0</v>
      </c>
      <c r="Y347">
        <f t="shared" si="40"/>
        <v>5</v>
      </c>
      <c r="Z347">
        <f t="shared" si="41"/>
        <v>7</v>
      </c>
      <c r="AA347" s="130">
        <v>0</v>
      </c>
      <c r="AB347" s="130">
        <v>0</v>
      </c>
      <c r="AC347" s="130">
        <v>0</v>
      </c>
      <c r="AD347" s="130">
        <v>0</v>
      </c>
      <c r="AE347" s="130">
        <v>0</v>
      </c>
      <c r="AF347" s="130">
        <v>0</v>
      </c>
      <c r="AG347" s="130">
        <v>0</v>
      </c>
      <c r="AH347" s="130">
        <v>0</v>
      </c>
    </row>
    <row r="348" spans="1:36">
      <c r="A348" s="130">
        <v>2994</v>
      </c>
      <c r="B348" t="str">
        <f t="shared" si="47"/>
        <v>BLUE</v>
      </c>
      <c r="C348" s="6">
        <f t="shared" si="42"/>
        <v>69</v>
      </c>
      <c r="D348" s="130">
        <v>1</v>
      </c>
      <c r="E348" s="130">
        <v>0</v>
      </c>
      <c r="F348" s="130">
        <v>0</v>
      </c>
      <c r="G348" s="130">
        <v>0</v>
      </c>
      <c r="H348" s="130">
        <v>0</v>
      </c>
      <c r="I348">
        <f t="shared" si="43"/>
        <v>0</v>
      </c>
      <c r="J348" s="130">
        <v>0</v>
      </c>
      <c r="K348" s="130">
        <v>0</v>
      </c>
      <c r="L348" s="130">
        <v>0</v>
      </c>
      <c r="M348" s="130">
        <v>0</v>
      </c>
      <c r="N348" s="65">
        <f t="shared" si="44"/>
        <v>0</v>
      </c>
      <c r="O348" s="65">
        <f t="shared" si="45"/>
        <v>0</v>
      </c>
      <c r="P348" s="83">
        <v>0</v>
      </c>
      <c r="Q348" s="130">
        <v>0</v>
      </c>
      <c r="R348" s="130">
        <v>0</v>
      </c>
      <c r="S348" s="130">
        <v>0</v>
      </c>
      <c r="T348">
        <f t="shared" si="46"/>
        <v>0</v>
      </c>
      <c r="U348" s="130">
        <v>4</v>
      </c>
      <c r="V348" s="130">
        <v>0</v>
      </c>
      <c r="W348" s="130">
        <v>0</v>
      </c>
      <c r="X348" s="130">
        <v>0</v>
      </c>
      <c r="Y348">
        <f t="shared" si="40"/>
        <v>4</v>
      </c>
      <c r="Z348">
        <f t="shared" si="41"/>
        <v>4</v>
      </c>
      <c r="AA348" s="130">
        <v>0</v>
      </c>
      <c r="AB348" s="130">
        <v>0</v>
      </c>
      <c r="AC348" s="130">
        <v>1</v>
      </c>
      <c r="AD348" s="130">
        <v>0</v>
      </c>
      <c r="AE348" s="130">
        <v>0</v>
      </c>
      <c r="AF348" s="130">
        <v>0</v>
      </c>
      <c r="AG348" s="130">
        <v>0</v>
      </c>
      <c r="AH348" s="130">
        <v>0</v>
      </c>
    </row>
    <row r="349" spans="1:36">
      <c r="A349" s="130">
        <v>4015</v>
      </c>
      <c r="B349" t="str">
        <f t="shared" si="47"/>
        <v>BLUE</v>
      </c>
      <c r="C349" s="6">
        <f t="shared" si="42"/>
        <v>70</v>
      </c>
      <c r="D349" s="130">
        <v>0</v>
      </c>
      <c r="E349" s="130">
        <v>0</v>
      </c>
      <c r="F349" s="130">
        <v>0</v>
      </c>
      <c r="G349" s="130">
        <v>0</v>
      </c>
      <c r="H349" s="130">
        <v>0</v>
      </c>
      <c r="I349">
        <f t="shared" si="43"/>
        <v>0</v>
      </c>
      <c r="J349" s="130">
        <v>0</v>
      </c>
      <c r="K349" s="130">
        <v>0</v>
      </c>
      <c r="L349" s="130">
        <v>0</v>
      </c>
      <c r="M349" s="130">
        <v>0</v>
      </c>
      <c r="N349" s="65">
        <f t="shared" si="44"/>
        <v>0</v>
      </c>
      <c r="O349" s="65">
        <f t="shared" si="45"/>
        <v>0</v>
      </c>
      <c r="P349" s="83">
        <v>0</v>
      </c>
      <c r="Q349" s="130">
        <v>1</v>
      </c>
      <c r="R349" s="130">
        <v>1</v>
      </c>
      <c r="S349" s="130">
        <v>0</v>
      </c>
      <c r="T349">
        <f t="shared" si="46"/>
        <v>2</v>
      </c>
      <c r="U349" s="130">
        <v>0</v>
      </c>
      <c r="V349" s="130">
        <v>3</v>
      </c>
      <c r="W349" s="130">
        <v>0</v>
      </c>
      <c r="X349" s="130">
        <v>0</v>
      </c>
      <c r="Y349">
        <f t="shared" si="40"/>
        <v>3</v>
      </c>
      <c r="Z349">
        <f t="shared" si="41"/>
        <v>5</v>
      </c>
      <c r="AA349" s="130">
        <v>0</v>
      </c>
      <c r="AB349" s="130">
        <v>0</v>
      </c>
      <c r="AC349" s="130">
        <v>0</v>
      </c>
      <c r="AD349" s="130">
        <v>0</v>
      </c>
      <c r="AE349" s="130">
        <v>1</v>
      </c>
      <c r="AF349" s="130">
        <v>0</v>
      </c>
      <c r="AG349" s="130">
        <v>0</v>
      </c>
      <c r="AH349" s="130">
        <v>0</v>
      </c>
    </row>
    <row r="350" spans="1:36">
      <c r="A350" s="130">
        <v>4783</v>
      </c>
      <c r="B350" t="s">
        <v>20</v>
      </c>
      <c r="C350" s="6">
        <v>62</v>
      </c>
      <c r="D350" s="130">
        <v>1</v>
      </c>
      <c r="E350" s="130">
        <v>0</v>
      </c>
      <c r="F350" s="130">
        <v>0</v>
      </c>
      <c r="G350" s="130">
        <v>0</v>
      </c>
      <c r="H350" s="130">
        <v>0</v>
      </c>
      <c r="I350">
        <f t="shared" si="43"/>
        <v>0</v>
      </c>
      <c r="J350" s="130">
        <v>0</v>
      </c>
      <c r="K350" s="130">
        <v>0</v>
      </c>
      <c r="L350" s="130">
        <v>0</v>
      </c>
      <c r="M350" s="130">
        <v>0</v>
      </c>
      <c r="N350" s="65">
        <f t="shared" si="44"/>
        <v>0</v>
      </c>
      <c r="O350" s="65">
        <f t="shared" si="45"/>
        <v>0</v>
      </c>
      <c r="P350" s="83">
        <v>0</v>
      </c>
      <c r="Q350" s="130">
        <v>0</v>
      </c>
      <c r="R350" s="130">
        <v>0</v>
      </c>
      <c r="S350" s="130">
        <v>0</v>
      </c>
      <c r="T350">
        <f t="shared" si="46"/>
        <v>0</v>
      </c>
      <c r="U350" s="130">
        <v>0</v>
      </c>
      <c r="V350" s="130">
        <v>0</v>
      </c>
      <c r="W350" s="130">
        <v>0</v>
      </c>
      <c r="X350" s="130">
        <v>0</v>
      </c>
      <c r="Y350">
        <f t="shared" si="40"/>
        <v>0</v>
      </c>
      <c r="Z350">
        <f t="shared" si="41"/>
        <v>0</v>
      </c>
      <c r="AA350" s="130">
        <v>35</v>
      </c>
      <c r="AB350" s="130">
        <v>0</v>
      </c>
      <c r="AC350" s="130">
        <v>1</v>
      </c>
      <c r="AD350" s="130">
        <v>0</v>
      </c>
      <c r="AE350" s="130">
        <v>0</v>
      </c>
      <c r="AF350" s="130">
        <v>0</v>
      </c>
      <c r="AG350" s="130">
        <v>0</v>
      </c>
      <c r="AH350" s="130">
        <v>0</v>
      </c>
      <c r="AI350" s="130"/>
      <c r="AJ350" s="130"/>
    </row>
    <row r="351" spans="1:36">
      <c r="A351" s="130">
        <v>4946</v>
      </c>
      <c r="B351" t="str">
        <f t="shared" si="47"/>
        <v>RED</v>
      </c>
      <c r="C351" s="6">
        <f t="shared" si="42"/>
        <v>63</v>
      </c>
      <c r="D351" s="130">
        <v>1</v>
      </c>
      <c r="E351" s="130">
        <v>0</v>
      </c>
      <c r="F351" s="130">
        <v>0</v>
      </c>
      <c r="G351" s="130">
        <v>0</v>
      </c>
      <c r="H351" s="130">
        <v>0</v>
      </c>
      <c r="I351">
        <f t="shared" si="43"/>
        <v>0</v>
      </c>
      <c r="J351" s="130">
        <v>0</v>
      </c>
      <c r="K351" s="130">
        <v>0</v>
      </c>
      <c r="L351" s="130">
        <v>0</v>
      </c>
      <c r="M351" s="130">
        <v>0</v>
      </c>
      <c r="N351" s="65">
        <f t="shared" si="44"/>
        <v>0</v>
      </c>
      <c r="O351" s="65">
        <f t="shared" si="45"/>
        <v>0</v>
      </c>
      <c r="P351" s="83">
        <v>0</v>
      </c>
      <c r="Q351" s="130">
        <v>2</v>
      </c>
      <c r="R351" s="130">
        <v>1</v>
      </c>
      <c r="S351" s="130">
        <v>0</v>
      </c>
      <c r="T351">
        <f t="shared" si="46"/>
        <v>3</v>
      </c>
      <c r="U351" s="130">
        <v>0</v>
      </c>
      <c r="V351" s="130">
        <v>0</v>
      </c>
      <c r="W351" s="130">
        <v>1</v>
      </c>
      <c r="X351" s="130">
        <v>0</v>
      </c>
      <c r="Y351">
        <f t="shared" si="40"/>
        <v>1</v>
      </c>
      <c r="Z351">
        <f t="shared" si="41"/>
        <v>4</v>
      </c>
      <c r="AA351" s="130">
        <v>20</v>
      </c>
      <c r="AB351" s="130">
        <v>0</v>
      </c>
      <c r="AC351" s="130">
        <v>0</v>
      </c>
      <c r="AD351" s="130">
        <v>0</v>
      </c>
      <c r="AE351" s="130">
        <v>0</v>
      </c>
      <c r="AF351" s="130">
        <v>0</v>
      </c>
      <c r="AG351" s="130">
        <v>10</v>
      </c>
      <c r="AH351" s="130">
        <v>0</v>
      </c>
    </row>
    <row r="352" spans="1:36">
      <c r="A352" s="130">
        <v>4704</v>
      </c>
      <c r="B352" t="str">
        <f t="shared" si="47"/>
        <v>RED</v>
      </c>
      <c r="C352" s="6">
        <f t="shared" si="42"/>
        <v>64</v>
      </c>
      <c r="D352" s="130">
        <v>1</v>
      </c>
      <c r="E352" s="130">
        <v>0</v>
      </c>
      <c r="F352" s="130">
        <v>0</v>
      </c>
      <c r="G352" s="130">
        <v>0</v>
      </c>
      <c r="H352" s="130">
        <v>0</v>
      </c>
      <c r="I352">
        <f t="shared" si="43"/>
        <v>0</v>
      </c>
      <c r="J352" s="130">
        <v>0</v>
      </c>
      <c r="K352" s="130">
        <v>0</v>
      </c>
      <c r="L352" s="130">
        <v>0</v>
      </c>
      <c r="M352" s="130">
        <v>0</v>
      </c>
      <c r="N352" s="65">
        <f t="shared" si="44"/>
        <v>0</v>
      </c>
      <c r="O352" s="65">
        <f t="shared" si="45"/>
        <v>0</v>
      </c>
      <c r="P352" s="83">
        <v>2</v>
      </c>
      <c r="Q352" s="130">
        <v>0</v>
      </c>
      <c r="R352" s="130">
        <v>0</v>
      </c>
      <c r="S352" s="130">
        <v>0</v>
      </c>
      <c r="T352">
        <f t="shared" si="46"/>
        <v>2</v>
      </c>
      <c r="U352" s="130">
        <v>0</v>
      </c>
      <c r="V352" s="130">
        <v>0</v>
      </c>
      <c r="W352" s="130">
        <v>0</v>
      </c>
      <c r="X352" s="130">
        <v>1</v>
      </c>
      <c r="Y352">
        <f t="shared" si="40"/>
        <v>1</v>
      </c>
      <c r="Z352">
        <f t="shared" si="41"/>
        <v>3</v>
      </c>
      <c r="AA352" s="130">
        <v>0</v>
      </c>
      <c r="AB352" s="130">
        <v>0</v>
      </c>
      <c r="AC352" s="130">
        <v>1</v>
      </c>
      <c r="AD352" s="130">
        <v>0</v>
      </c>
      <c r="AE352" s="130">
        <v>0</v>
      </c>
      <c r="AF352" s="130">
        <v>0</v>
      </c>
      <c r="AG352" s="130">
        <v>0</v>
      </c>
      <c r="AH352" s="130">
        <v>0</v>
      </c>
    </row>
    <row r="353" spans="1:34">
      <c r="A353" s="130">
        <v>6514</v>
      </c>
      <c r="B353" t="str">
        <f t="shared" si="47"/>
        <v>RED</v>
      </c>
      <c r="C353" s="6">
        <f t="shared" si="42"/>
        <v>65</v>
      </c>
      <c r="D353" s="130">
        <v>2</v>
      </c>
      <c r="E353" s="130">
        <v>0</v>
      </c>
      <c r="F353" s="130">
        <v>0</v>
      </c>
      <c r="G353" s="130">
        <v>0</v>
      </c>
      <c r="H353" s="130">
        <v>0</v>
      </c>
      <c r="I353">
        <f t="shared" si="43"/>
        <v>0</v>
      </c>
      <c r="J353" s="130">
        <v>0</v>
      </c>
      <c r="K353" s="130">
        <v>0</v>
      </c>
      <c r="L353" s="130">
        <v>0</v>
      </c>
      <c r="M353" s="130">
        <v>0</v>
      </c>
      <c r="N353" s="65">
        <f t="shared" si="44"/>
        <v>0</v>
      </c>
      <c r="O353" s="65">
        <f t="shared" si="45"/>
        <v>0</v>
      </c>
      <c r="P353" s="83">
        <v>2</v>
      </c>
      <c r="Q353" s="130">
        <v>0</v>
      </c>
      <c r="R353" s="130">
        <v>0</v>
      </c>
      <c r="S353" s="130">
        <v>0</v>
      </c>
      <c r="T353">
        <f t="shared" si="46"/>
        <v>2</v>
      </c>
      <c r="U353" s="130">
        <v>0</v>
      </c>
      <c r="V353" s="130">
        <v>0</v>
      </c>
      <c r="W353" s="130">
        <v>0</v>
      </c>
      <c r="X353" s="130">
        <v>0</v>
      </c>
      <c r="Y353">
        <f t="shared" si="40"/>
        <v>0</v>
      </c>
      <c r="Z353">
        <f t="shared" si="41"/>
        <v>2</v>
      </c>
      <c r="AA353" s="130">
        <v>0</v>
      </c>
      <c r="AB353" s="130">
        <v>0</v>
      </c>
      <c r="AC353" s="130">
        <v>1</v>
      </c>
      <c r="AD353" s="130">
        <v>0</v>
      </c>
      <c r="AE353" s="130">
        <v>0</v>
      </c>
      <c r="AF353" s="130">
        <v>0</v>
      </c>
      <c r="AG353" s="130">
        <v>0</v>
      </c>
      <c r="AH353" s="130">
        <v>0</v>
      </c>
    </row>
    <row r="354" spans="1:34">
      <c r="A354" s="130">
        <v>7690</v>
      </c>
      <c r="B354" t="str">
        <f t="shared" si="47"/>
        <v>RED</v>
      </c>
      <c r="C354" s="6">
        <f t="shared" si="42"/>
        <v>66</v>
      </c>
      <c r="D354" s="130">
        <v>2</v>
      </c>
      <c r="E354" s="130">
        <v>0</v>
      </c>
      <c r="F354" s="130">
        <v>0</v>
      </c>
      <c r="G354" s="130">
        <v>0</v>
      </c>
      <c r="H354" s="130">
        <v>0</v>
      </c>
      <c r="I354">
        <f t="shared" si="43"/>
        <v>0</v>
      </c>
      <c r="J354" s="130">
        <v>0</v>
      </c>
      <c r="K354" s="130">
        <v>0</v>
      </c>
      <c r="L354" s="130">
        <v>0</v>
      </c>
      <c r="M354" s="130">
        <v>0</v>
      </c>
      <c r="N354" s="65">
        <f t="shared" si="44"/>
        <v>0</v>
      </c>
      <c r="O354" s="65">
        <f t="shared" si="45"/>
        <v>0</v>
      </c>
      <c r="P354" s="83">
        <v>2</v>
      </c>
      <c r="Q354" s="130">
        <v>0</v>
      </c>
      <c r="R354" s="130">
        <v>0</v>
      </c>
      <c r="S354" s="130">
        <v>0</v>
      </c>
      <c r="T354">
        <f t="shared" si="46"/>
        <v>2</v>
      </c>
      <c r="U354" s="130">
        <v>0</v>
      </c>
      <c r="V354" s="130">
        <v>0</v>
      </c>
      <c r="W354" s="130">
        <v>0</v>
      </c>
      <c r="X354" s="130">
        <v>0</v>
      </c>
      <c r="Y354">
        <f t="shared" si="40"/>
        <v>0</v>
      </c>
      <c r="Z354">
        <f t="shared" si="41"/>
        <v>2</v>
      </c>
      <c r="AA354" s="130">
        <v>10</v>
      </c>
      <c r="AB354" s="130">
        <v>0</v>
      </c>
      <c r="AC354" s="130">
        <v>1</v>
      </c>
      <c r="AD354" s="130">
        <v>0</v>
      </c>
      <c r="AE354" s="130">
        <v>0</v>
      </c>
      <c r="AF354" s="130">
        <v>0</v>
      </c>
      <c r="AG354" s="130">
        <v>0</v>
      </c>
      <c r="AH354" s="130">
        <v>0</v>
      </c>
    </row>
    <row r="355" spans="1:34">
      <c r="A355" s="130">
        <v>2994</v>
      </c>
      <c r="B355" t="str">
        <f t="shared" si="47"/>
        <v>RED</v>
      </c>
      <c r="C355" s="6">
        <f t="shared" si="42"/>
        <v>67</v>
      </c>
      <c r="D355" s="130">
        <v>2</v>
      </c>
      <c r="E355" s="130">
        <v>0</v>
      </c>
      <c r="F355" s="130">
        <v>0</v>
      </c>
      <c r="G355" s="130">
        <v>0</v>
      </c>
      <c r="H355" s="130">
        <v>0</v>
      </c>
      <c r="I355">
        <f t="shared" si="43"/>
        <v>0</v>
      </c>
      <c r="J355" s="130">
        <v>0</v>
      </c>
      <c r="K355" s="130">
        <v>0</v>
      </c>
      <c r="L355" s="130">
        <v>0</v>
      </c>
      <c r="M355" s="130">
        <v>0</v>
      </c>
      <c r="N355" s="65">
        <f t="shared" si="44"/>
        <v>0</v>
      </c>
      <c r="O355" s="65">
        <f t="shared" si="45"/>
        <v>0</v>
      </c>
      <c r="P355" s="83">
        <v>0</v>
      </c>
      <c r="Q355" s="130">
        <v>0</v>
      </c>
      <c r="R355" s="130">
        <v>0</v>
      </c>
      <c r="S355" s="130">
        <v>0</v>
      </c>
      <c r="T355">
        <f t="shared" si="46"/>
        <v>0</v>
      </c>
      <c r="U355" s="130">
        <v>2</v>
      </c>
      <c r="V355" s="130">
        <v>0</v>
      </c>
      <c r="W355" s="130">
        <v>0</v>
      </c>
      <c r="X355" s="130">
        <v>0</v>
      </c>
      <c r="Y355">
        <f t="shared" si="40"/>
        <v>2</v>
      </c>
      <c r="Z355">
        <f t="shared" si="41"/>
        <v>2</v>
      </c>
      <c r="AA355" s="130">
        <v>0</v>
      </c>
      <c r="AB355" s="130">
        <v>0</v>
      </c>
      <c r="AC355" s="130">
        <v>0</v>
      </c>
      <c r="AD355" s="130">
        <v>0</v>
      </c>
      <c r="AE355" s="130">
        <v>0</v>
      </c>
      <c r="AF355" s="130">
        <v>0</v>
      </c>
      <c r="AG355" s="130">
        <v>0</v>
      </c>
      <c r="AH355" s="130">
        <v>1</v>
      </c>
    </row>
    <row r="356" spans="1:34">
      <c r="A356" s="130">
        <v>4476</v>
      </c>
      <c r="B356" t="str">
        <f t="shared" si="47"/>
        <v>RED</v>
      </c>
      <c r="C356" s="6">
        <f t="shared" si="42"/>
        <v>68</v>
      </c>
      <c r="D356" s="130">
        <v>2</v>
      </c>
      <c r="E356" s="130">
        <v>1</v>
      </c>
      <c r="F356" s="130">
        <v>0</v>
      </c>
      <c r="G356" s="130">
        <v>0</v>
      </c>
      <c r="H356" s="130">
        <v>0</v>
      </c>
      <c r="I356">
        <f t="shared" si="43"/>
        <v>1</v>
      </c>
      <c r="J356" s="130">
        <v>0</v>
      </c>
      <c r="K356" s="130">
        <v>0</v>
      </c>
      <c r="L356" s="130">
        <v>0</v>
      </c>
      <c r="M356" s="130">
        <v>0</v>
      </c>
      <c r="N356" s="65">
        <f t="shared" si="44"/>
        <v>0</v>
      </c>
      <c r="O356" s="65">
        <f t="shared" si="45"/>
        <v>1</v>
      </c>
      <c r="P356" s="83">
        <v>2</v>
      </c>
      <c r="Q356" s="130">
        <v>0</v>
      </c>
      <c r="R356" s="130">
        <v>0</v>
      </c>
      <c r="S356" s="130">
        <v>0</v>
      </c>
      <c r="T356">
        <f t="shared" si="46"/>
        <v>2</v>
      </c>
      <c r="U356" s="130">
        <v>4</v>
      </c>
      <c r="V356" s="130">
        <v>0</v>
      </c>
      <c r="W356" s="130">
        <v>0</v>
      </c>
      <c r="X356" s="130">
        <v>0</v>
      </c>
      <c r="Y356">
        <f t="shared" si="40"/>
        <v>4</v>
      </c>
      <c r="Z356">
        <f t="shared" si="41"/>
        <v>6</v>
      </c>
      <c r="AA356" s="130">
        <v>0</v>
      </c>
      <c r="AB356" s="130">
        <v>0</v>
      </c>
      <c r="AC356" s="130">
        <v>0</v>
      </c>
      <c r="AD356" s="130">
        <v>0</v>
      </c>
      <c r="AE356" s="130">
        <v>0</v>
      </c>
      <c r="AF356" s="130">
        <v>1</v>
      </c>
      <c r="AG356" s="130">
        <v>3</v>
      </c>
      <c r="AH356" s="130">
        <v>0</v>
      </c>
    </row>
    <row r="357" spans="1:34">
      <c r="A357" s="130">
        <v>4015</v>
      </c>
      <c r="B357" t="str">
        <f t="shared" si="47"/>
        <v>RED</v>
      </c>
      <c r="C357" s="6">
        <f t="shared" si="42"/>
        <v>69</v>
      </c>
      <c r="D357" s="130">
        <v>0</v>
      </c>
      <c r="E357" s="130">
        <v>0</v>
      </c>
      <c r="F357" s="130">
        <v>0</v>
      </c>
      <c r="G357" s="130">
        <v>0</v>
      </c>
      <c r="H357" s="130">
        <v>0</v>
      </c>
      <c r="I357">
        <f t="shared" si="43"/>
        <v>0</v>
      </c>
      <c r="J357" s="130">
        <v>0</v>
      </c>
      <c r="K357" s="130">
        <v>0</v>
      </c>
      <c r="L357" s="130">
        <v>0</v>
      </c>
      <c r="M357" s="130">
        <v>0</v>
      </c>
      <c r="N357" s="65">
        <f t="shared" si="44"/>
        <v>0</v>
      </c>
      <c r="O357" s="65">
        <f t="shared" si="45"/>
        <v>0</v>
      </c>
      <c r="P357" s="83">
        <v>0</v>
      </c>
      <c r="Q357" s="130">
        <v>0</v>
      </c>
      <c r="R357" s="130">
        <v>0</v>
      </c>
      <c r="S357" s="130">
        <v>0</v>
      </c>
      <c r="T357">
        <f t="shared" si="46"/>
        <v>0</v>
      </c>
      <c r="U357" s="130">
        <v>3</v>
      </c>
      <c r="V357" s="130">
        <v>0</v>
      </c>
      <c r="W357" s="130">
        <v>0</v>
      </c>
      <c r="X357" s="130">
        <v>0</v>
      </c>
      <c r="Y357">
        <f t="shared" si="40"/>
        <v>3</v>
      </c>
      <c r="Z357">
        <f t="shared" si="41"/>
        <v>3</v>
      </c>
      <c r="AA357" s="130">
        <v>0</v>
      </c>
      <c r="AB357" s="130">
        <v>0</v>
      </c>
      <c r="AC357" s="130">
        <v>0</v>
      </c>
      <c r="AD357" s="130">
        <v>0</v>
      </c>
      <c r="AE357" s="130">
        <v>0</v>
      </c>
      <c r="AF357" s="130">
        <v>0</v>
      </c>
      <c r="AG357" s="130">
        <v>0</v>
      </c>
      <c r="AH357" s="130">
        <v>0</v>
      </c>
    </row>
    <row r="358" spans="1:34">
      <c r="A358" s="130">
        <v>4476</v>
      </c>
      <c r="B358" t="s">
        <v>21</v>
      </c>
      <c r="C358" s="6">
        <v>62</v>
      </c>
      <c r="D358" s="130">
        <v>2</v>
      </c>
      <c r="E358" s="130">
        <v>1</v>
      </c>
      <c r="F358" s="130">
        <v>0</v>
      </c>
      <c r="G358" s="130">
        <v>0</v>
      </c>
      <c r="H358" s="130">
        <v>0</v>
      </c>
      <c r="I358">
        <f t="shared" si="43"/>
        <v>1</v>
      </c>
      <c r="J358" s="130">
        <v>0</v>
      </c>
      <c r="K358" s="130">
        <v>0</v>
      </c>
      <c r="L358" s="130">
        <v>0</v>
      </c>
      <c r="M358" s="130">
        <v>0</v>
      </c>
      <c r="N358" s="65">
        <f t="shared" si="44"/>
        <v>0</v>
      </c>
      <c r="O358" s="65">
        <f t="shared" si="45"/>
        <v>1</v>
      </c>
      <c r="P358" s="83">
        <v>1</v>
      </c>
      <c r="Q358" s="130">
        <v>1</v>
      </c>
      <c r="R358" s="130">
        <v>0</v>
      </c>
      <c r="S358" s="130">
        <v>0</v>
      </c>
      <c r="T358">
        <f t="shared" si="46"/>
        <v>2</v>
      </c>
      <c r="U358" s="130">
        <v>2</v>
      </c>
      <c r="V358" s="130">
        <v>1</v>
      </c>
      <c r="W358" s="130">
        <v>0</v>
      </c>
      <c r="X358" s="130">
        <v>0</v>
      </c>
      <c r="Y358">
        <f t="shared" si="40"/>
        <v>3</v>
      </c>
      <c r="Z358">
        <f t="shared" si="41"/>
        <v>5</v>
      </c>
      <c r="AA358" s="130">
        <v>0</v>
      </c>
      <c r="AB358" s="130">
        <v>0</v>
      </c>
      <c r="AC358" s="130">
        <v>1</v>
      </c>
      <c r="AD358" s="130">
        <v>0</v>
      </c>
      <c r="AE358" s="130">
        <v>0</v>
      </c>
      <c r="AF358" s="130">
        <v>0</v>
      </c>
      <c r="AG358" s="130">
        <v>0</v>
      </c>
      <c r="AH358" s="130">
        <v>0</v>
      </c>
    </row>
    <row r="359" spans="1:34">
      <c r="A359" s="130">
        <v>610</v>
      </c>
      <c r="B359" t="str">
        <f t="shared" si="47"/>
        <v>BLUE</v>
      </c>
      <c r="C359" s="6">
        <f t="shared" si="42"/>
        <v>63</v>
      </c>
      <c r="D359" s="130">
        <v>1</v>
      </c>
      <c r="E359" s="130">
        <v>0</v>
      </c>
      <c r="F359" s="130">
        <v>0</v>
      </c>
      <c r="G359" s="130">
        <v>0</v>
      </c>
      <c r="H359" s="130">
        <v>0</v>
      </c>
      <c r="I359">
        <f t="shared" si="43"/>
        <v>0</v>
      </c>
      <c r="J359" s="130">
        <v>0</v>
      </c>
      <c r="K359" s="130">
        <v>0</v>
      </c>
      <c r="L359" s="130">
        <v>0</v>
      </c>
      <c r="M359" s="130">
        <v>0</v>
      </c>
      <c r="N359" s="65">
        <f t="shared" si="44"/>
        <v>0</v>
      </c>
      <c r="O359" s="65">
        <f t="shared" si="45"/>
        <v>0</v>
      </c>
      <c r="P359" s="83">
        <v>2</v>
      </c>
      <c r="Q359" s="130">
        <v>0</v>
      </c>
      <c r="R359" s="130">
        <v>2</v>
      </c>
      <c r="S359" s="130">
        <v>2</v>
      </c>
      <c r="T359">
        <f t="shared" si="46"/>
        <v>6</v>
      </c>
      <c r="U359" s="130">
        <v>0</v>
      </c>
      <c r="V359" s="130">
        <v>0</v>
      </c>
      <c r="W359" s="130">
        <v>0</v>
      </c>
      <c r="X359" s="130">
        <v>2</v>
      </c>
      <c r="Y359">
        <f t="shared" si="40"/>
        <v>2</v>
      </c>
      <c r="Z359">
        <f t="shared" si="41"/>
        <v>8</v>
      </c>
      <c r="AA359" s="130">
        <v>0</v>
      </c>
      <c r="AB359" s="130">
        <v>0</v>
      </c>
      <c r="AC359" s="130">
        <v>3</v>
      </c>
      <c r="AD359" s="130">
        <v>0</v>
      </c>
      <c r="AE359" s="130">
        <v>0</v>
      </c>
      <c r="AF359" s="130">
        <v>0</v>
      </c>
      <c r="AG359" s="130">
        <v>0</v>
      </c>
      <c r="AH359" s="130">
        <v>0</v>
      </c>
    </row>
    <row r="360" spans="1:34">
      <c r="A360" s="130">
        <v>2708</v>
      </c>
      <c r="B360" t="str">
        <f t="shared" si="47"/>
        <v>BLUE</v>
      </c>
      <c r="C360" s="6">
        <f t="shared" si="42"/>
        <v>64</v>
      </c>
      <c r="D360" s="130">
        <v>2</v>
      </c>
      <c r="E360" s="130">
        <v>0</v>
      </c>
      <c r="F360" s="130">
        <v>0</v>
      </c>
      <c r="G360" s="130">
        <v>0</v>
      </c>
      <c r="H360" s="130">
        <v>0</v>
      </c>
      <c r="I360">
        <f t="shared" si="43"/>
        <v>0</v>
      </c>
      <c r="J360" s="130">
        <v>0</v>
      </c>
      <c r="K360" s="130">
        <v>0</v>
      </c>
      <c r="L360" s="130">
        <v>0</v>
      </c>
      <c r="M360" s="130">
        <v>0</v>
      </c>
      <c r="N360" s="65">
        <f t="shared" si="44"/>
        <v>0</v>
      </c>
      <c r="O360" s="65">
        <f t="shared" si="45"/>
        <v>0</v>
      </c>
      <c r="P360" s="83">
        <v>0</v>
      </c>
      <c r="Q360" s="130">
        <v>0</v>
      </c>
      <c r="R360" s="130">
        <v>0</v>
      </c>
      <c r="S360" s="130">
        <v>0</v>
      </c>
      <c r="T360">
        <f t="shared" si="46"/>
        <v>0</v>
      </c>
      <c r="U360" s="130">
        <v>2</v>
      </c>
      <c r="V360" s="130">
        <v>0</v>
      </c>
      <c r="W360" s="130">
        <v>0</v>
      </c>
      <c r="X360" s="130">
        <v>0</v>
      </c>
      <c r="Y360">
        <f t="shared" si="40"/>
        <v>2</v>
      </c>
      <c r="Z360">
        <f t="shared" si="41"/>
        <v>2</v>
      </c>
      <c r="AA360" s="130">
        <v>0</v>
      </c>
      <c r="AB360" s="130">
        <v>0</v>
      </c>
      <c r="AC360" s="130">
        <v>1</v>
      </c>
      <c r="AD360" s="130">
        <v>0</v>
      </c>
      <c r="AE360" s="130">
        <v>0</v>
      </c>
      <c r="AF360" s="130">
        <v>0</v>
      </c>
      <c r="AG360" s="130">
        <v>0</v>
      </c>
      <c r="AH360" s="130">
        <v>1</v>
      </c>
    </row>
    <row r="361" spans="1:34">
      <c r="A361" s="130">
        <v>6987</v>
      </c>
      <c r="B361" t="str">
        <f t="shared" si="47"/>
        <v>BLUE</v>
      </c>
      <c r="C361" s="6">
        <f t="shared" si="42"/>
        <v>65</v>
      </c>
      <c r="D361" s="130">
        <v>2</v>
      </c>
      <c r="E361" s="130">
        <v>0</v>
      </c>
      <c r="F361" s="130">
        <v>0</v>
      </c>
      <c r="G361" s="130">
        <v>0</v>
      </c>
      <c r="H361" s="130">
        <v>0</v>
      </c>
      <c r="I361">
        <f t="shared" si="43"/>
        <v>0</v>
      </c>
      <c r="J361" s="130">
        <v>0</v>
      </c>
      <c r="K361" s="130">
        <v>0</v>
      </c>
      <c r="L361" s="130">
        <v>0</v>
      </c>
      <c r="M361" s="130">
        <v>0</v>
      </c>
      <c r="N361" s="65">
        <f t="shared" si="44"/>
        <v>0</v>
      </c>
      <c r="O361" s="65">
        <f t="shared" si="45"/>
        <v>0</v>
      </c>
      <c r="P361" s="83">
        <v>0</v>
      </c>
      <c r="Q361" s="130">
        <v>0</v>
      </c>
      <c r="R361" s="130">
        <v>0</v>
      </c>
      <c r="S361" s="130">
        <v>0</v>
      </c>
      <c r="T361">
        <f t="shared" si="46"/>
        <v>0</v>
      </c>
      <c r="U361" s="130">
        <v>0</v>
      </c>
      <c r="V361" s="130">
        <v>0</v>
      </c>
      <c r="W361" s="130">
        <v>0</v>
      </c>
      <c r="X361" s="130">
        <v>0</v>
      </c>
      <c r="Y361">
        <f t="shared" si="40"/>
        <v>0</v>
      </c>
      <c r="Z361">
        <f t="shared" si="41"/>
        <v>0</v>
      </c>
      <c r="AA361" s="130">
        <v>90</v>
      </c>
      <c r="AB361" s="130">
        <v>0</v>
      </c>
      <c r="AC361" s="130">
        <v>1</v>
      </c>
      <c r="AD361" s="130">
        <v>0</v>
      </c>
      <c r="AE361" s="130">
        <v>0</v>
      </c>
      <c r="AF361" s="130">
        <v>0</v>
      </c>
      <c r="AG361" s="130">
        <v>0</v>
      </c>
      <c r="AH361" s="130">
        <v>0</v>
      </c>
    </row>
    <row r="362" spans="1:34">
      <c r="A362" s="130">
        <v>4907</v>
      </c>
      <c r="B362" t="str">
        <f t="shared" si="47"/>
        <v>BLUE</v>
      </c>
      <c r="C362" s="6">
        <f t="shared" si="42"/>
        <v>66</v>
      </c>
      <c r="D362" s="130">
        <v>1</v>
      </c>
      <c r="E362" s="130">
        <v>0</v>
      </c>
      <c r="F362" s="130">
        <v>0</v>
      </c>
      <c r="G362" s="130">
        <v>0</v>
      </c>
      <c r="H362" s="130">
        <v>0</v>
      </c>
      <c r="I362">
        <f t="shared" si="43"/>
        <v>0</v>
      </c>
      <c r="J362" s="130">
        <v>0</v>
      </c>
      <c r="K362" s="130">
        <v>0</v>
      </c>
      <c r="L362" s="130">
        <v>0</v>
      </c>
      <c r="M362" s="130">
        <v>0</v>
      </c>
      <c r="N362" s="65">
        <f t="shared" si="44"/>
        <v>0</v>
      </c>
      <c r="O362" s="65">
        <f t="shared" si="45"/>
        <v>0</v>
      </c>
      <c r="P362" s="83">
        <v>2</v>
      </c>
      <c r="Q362" s="130">
        <v>0</v>
      </c>
      <c r="R362" s="130">
        <v>0</v>
      </c>
      <c r="S362" s="130">
        <v>0</v>
      </c>
      <c r="T362">
        <f t="shared" si="46"/>
        <v>2</v>
      </c>
      <c r="U362" s="130">
        <v>0</v>
      </c>
      <c r="V362" s="130">
        <v>0</v>
      </c>
      <c r="W362" s="130">
        <v>0</v>
      </c>
      <c r="X362" s="130">
        <v>0</v>
      </c>
      <c r="Y362">
        <f t="shared" si="40"/>
        <v>0</v>
      </c>
      <c r="Z362">
        <f t="shared" si="41"/>
        <v>2</v>
      </c>
      <c r="AA362" s="130">
        <v>0</v>
      </c>
      <c r="AB362" s="130">
        <v>0</v>
      </c>
      <c r="AC362" s="130">
        <v>3</v>
      </c>
      <c r="AD362" s="130">
        <v>0</v>
      </c>
      <c r="AE362" s="130">
        <v>0</v>
      </c>
      <c r="AF362" s="130">
        <v>0</v>
      </c>
      <c r="AG362" s="130">
        <v>0</v>
      </c>
      <c r="AH362" s="130">
        <v>2</v>
      </c>
    </row>
    <row r="363" spans="1:34">
      <c r="A363" s="130">
        <v>4783</v>
      </c>
      <c r="B363" t="s">
        <v>20</v>
      </c>
      <c r="C363" s="6">
        <f t="shared" si="42"/>
        <v>67</v>
      </c>
      <c r="D363" s="130">
        <v>2</v>
      </c>
      <c r="E363" s="130">
        <v>0</v>
      </c>
      <c r="F363" s="130">
        <v>0</v>
      </c>
      <c r="G363" s="130">
        <v>0</v>
      </c>
      <c r="H363" s="130">
        <v>0</v>
      </c>
      <c r="I363">
        <f t="shared" si="43"/>
        <v>0</v>
      </c>
      <c r="J363" s="130">
        <v>0</v>
      </c>
      <c r="K363" s="130">
        <v>0</v>
      </c>
      <c r="L363" s="130">
        <v>0</v>
      </c>
      <c r="M363" s="130">
        <v>0</v>
      </c>
      <c r="N363" s="65">
        <f t="shared" si="44"/>
        <v>0</v>
      </c>
      <c r="O363" s="65">
        <f t="shared" si="45"/>
        <v>0</v>
      </c>
      <c r="P363" s="83">
        <v>0</v>
      </c>
      <c r="Q363" s="130">
        <v>0</v>
      </c>
      <c r="R363" s="130">
        <v>0</v>
      </c>
      <c r="S363" s="130">
        <v>0</v>
      </c>
      <c r="T363">
        <f t="shared" si="46"/>
        <v>0</v>
      </c>
      <c r="U363" s="130">
        <v>0</v>
      </c>
      <c r="V363" s="130">
        <v>0</v>
      </c>
      <c r="W363" s="130">
        <v>0</v>
      </c>
      <c r="X363" s="130">
        <v>0</v>
      </c>
      <c r="Y363">
        <f t="shared" si="40"/>
        <v>0</v>
      </c>
      <c r="Z363">
        <f t="shared" si="41"/>
        <v>0</v>
      </c>
      <c r="AA363" s="130">
        <v>110</v>
      </c>
      <c r="AB363" s="130">
        <v>0</v>
      </c>
      <c r="AC363" s="130">
        <v>1</v>
      </c>
      <c r="AD363" s="130">
        <v>0</v>
      </c>
      <c r="AE363" s="130">
        <v>0</v>
      </c>
      <c r="AF363" s="130">
        <v>0</v>
      </c>
      <c r="AG363" s="130">
        <v>6</v>
      </c>
      <c r="AH363" s="130">
        <v>0</v>
      </c>
    </row>
    <row r="364" spans="1:34">
      <c r="A364" s="130">
        <v>6866</v>
      </c>
      <c r="B364" t="s">
        <v>21</v>
      </c>
      <c r="C364" s="6">
        <f t="shared" si="42"/>
        <v>68</v>
      </c>
      <c r="D364" s="130">
        <v>2</v>
      </c>
      <c r="E364" s="130">
        <v>0</v>
      </c>
      <c r="F364" s="130">
        <v>0</v>
      </c>
      <c r="G364" s="130">
        <v>0</v>
      </c>
      <c r="H364" s="130">
        <v>0</v>
      </c>
      <c r="I364">
        <f t="shared" si="43"/>
        <v>0</v>
      </c>
      <c r="J364" s="130">
        <v>0</v>
      </c>
      <c r="K364" s="130">
        <v>0</v>
      </c>
      <c r="L364" s="130">
        <v>0</v>
      </c>
      <c r="M364" s="130">
        <v>0</v>
      </c>
      <c r="N364" s="65">
        <f t="shared" si="44"/>
        <v>0</v>
      </c>
      <c r="O364" s="65">
        <f t="shared" si="45"/>
        <v>0</v>
      </c>
      <c r="P364" s="83">
        <v>0</v>
      </c>
      <c r="Q364" s="130">
        <v>0</v>
      </c>
      <c r="R364" s="130">
        <v>0</v>
      </c>
      <c r="S364" s="130">
        <v>0</v>
      </c>
      <c r="T364">
        <f t="shared" si="46"/>
        <v>0</v>
      </c>
      <c r="U364" s="130">
        <v>4</v>
      </c>
      <c r="V364" s="130">
        <v>0</v>
      </c>
      <c r="W364" s="130">
        <v>0</v>
      </c>
      <c r="X364" s="130">
        <v>0</v>
      </c>
      <c r="Y364">
        <f t="shared" si="40"/>
        <v>4</v>
      </c>
      <c r="Z364">
        <f t="shared" si="41"/>
        <v>4</v>
      </c>
      <c r="AA364" s="130">
        <v>0</v>
      </c>
      <c r="AB364" s="130">
        <v>0</v>
      </c>
      <c r="AC364" s="130">
        <v>1</v>
      </c>
      <c r="AD364" s="130">
        <v>0</v>
      </c>
      <c r="AE364" s="130">
        <v>0</v>
      </c>
      <c r="AF364" s="130">
        <v>0</v>
      </c>
      <c r="AG364" s="130">
        <v>0</v>
      </c>
      <c r="AH364" s="130">
        <v>0</v>
      </c>
    </row>
    <row r="365" spans="1:34">
      <c r="A365" s="130">
        <v>6864</v>
      </c>
      <c r="B365" t="str">
        <f t="shared" si="47"/>
        <v>BLUE</v>
      </c>
      <c r="C365" s="6">
        <f t="shared" si="42"/>
        <v>69</v>
      </c>
      <c r="D365" s="130">
        <v>0</v>
      </c>
      <c r="E365" s="130">
        <v>0</v>
      </c>
      <c r="F365" s="130">
        <v>0</v>
      </c>
      <c r="G365" s="130">
        <v>0</v>
      </c>
      <c r="H365" s="130">
        <v>0</v>
      </c>
      <c r="I365">
        <f t="shared" si="43"/>
        <v>0</v>
      </c>
      <c r="J365" s="130">
        <v>0</v>
      </c>
      <c r="K365" s="130">
        <v>0</v>
      </c>
      <c r="L365" s="130">
        <v>0</v>
      </c>
      <c r="M365" s="130">
        <v>0</v>
      </c>
      <c r="N365" s="65">
        <f t="shared" si="44"/>
        <v>0</v>
      </c>
      <c r="O365" s="65">
        <f t="shared" si="45"/>
        <v>0</v>
      </c>
      <c r="P365" s="83">
        <v>0</v>
      </c>
      <c r="Q365" s="130">
        <v>0</v>
      </c>
      <c r="R365" s="130">
        <v>0</v>
      </c>
      <c r="S365" s="130">
        <v>0</v>
      </c>
      <c r="T365">
        <f t="shared" si="46"/>
        <v>0</v>
      </c>
      <c r="U365" s="130">
        <v>2</v>
      </c>
      <c r="V365" s="130">
        <v>0</v>
      </c>
      <c r="W365" s="130">
        <v>0</v>
      </c>
      <c r="X365" s="130">
        <v>0</v>
      </c>
      <c r="Y365">
        <f t="shared" si="40"/>
        <v>2</v>
      </c>
      <c r="Z365">
        <f t="shared" si="41"/>
        <v>2</v>
      </c>
      <c r="AA365" s="130">
        <v>0</v>
      </c>
      <c r="AB365" s="130">
        <v>0</v>
      </c>
      <c r="AC365" s="130">
        <v>1</v>
      </c>
      <c r="AD365" s="130">
        <v>0</v>
      </c>
      <c r="AE365" s="130">
        <v>0</v>
      </c>
      <c r="AF365" s="130">
        <v>0</v>
      </c>
      <c r="AG365" s="130">
        <v>0</v>
      </c>
      <c r="AH365" s="130">
        <v>0</v>
      </c>
    </row>
    <row r="366" spans="1:34">
      <c r="B366" t="str">
        <f t="shared" si="47"/>
        <v>BLUE</v>
      </c>
      <c r="C366" s="6">
        <f t="shared" si="42"/>
        <v>70</v>
      </c>
      <c r="I366">
        <f t="shared" si="43"/>
        <v>0</v>
      </c>
      <c r="N366" s="65">
        <f t="shared" si="44"/>
        <v>0</v>
      </c>
      <c r="O366" s="65">
        <f t="shared" si="45"/>
        <v>0</v>
      </c>
      <c r="T366">
        <f t="shared" si="46"/>
        <v>0</v>
      </c>
      <c r="Y366">
        <f t="shared" ref="Y366:Y429" si="48">SUM($U366:$X366)</f>
        <v>0</v>
      </c>
      <c r="Z366">
        <f t="shared" ref="Z366:Z429" si="49">SUM($T366,$Y366)</f>
        <v>0</v>
      </c>
    </row>
    <row r="367" spans="1:34">
      <c r="B367" t="str">
        <f t="shared" si="47"/>
        <v>BLUE</v>
      </c>
      <c r="C367" s="6">
        <f t="shared" si="42"/>
        <v>71</v>
      </c>
      <c r="I367">
        <f t="shared" si="43"/>
        <v>0</v>
      </c>
      <c r="N367" s="65">
        <f t="shared" si="44"/>
        <v>0</v>
      </c>
      <c r="O367" s="65">
        <f t="shared" si="45"/>
        <v>0</v>
      </c>
      <c r="T367">
        <f t="shared" si="46"/>
        <v>0</v>
      </c>
      <c r="Y367">
        <f t="shared" si="48"/>
        <v>0</v>
      </c>
      <c r="Z367">
        <f t="shared" si="49"/>
        <v>0</v>
      </c>
    </row>
    <row r="368" spans="1:34">
      <c r="B368" t="str">
        <f t="shared" si="47"/>
        <v>BLUE</v>
      </c>
      <c r="C368" s="6">
        <f t="shared" si="42"/>
        <v>72</v>
      </c>
      <c r="I368">
        <f t="shared" si="43"/>
        <v>0</v>
      </c>
      <c r="N368" s="65">
        <f t="shared" si="44"/>
        <v>0</v>
      </c>
      <c r="O368" s="65">
        <f t="shared" si="45"/>
        <v>0</v>
      </c>
      <c r="T368">
        <f t="shared" si="46"/>
        <v>0</v>
      </c>
      <c r="Y368">
        <f t="shared" si="48"/>
        <v>0</v>
      </c>
      <c r="Z368">
        <f t="shared" si="49"/>
        <v>0</v>
      </c>
    </row>
    <row r="369" spans="2:26">
      <c r="B369" t="str">
        <f t="shared" si="47"/>
        <v>BLUE</v>
      </c>
      <c r="C369" s="6">
        <f t="shared" si="42"/>
        <v>73</v>
      </c>
      <c r="I369">
        <f t="shared" si="43"/>
        <v>0</v>
      </c>
      <c r="N369" s="65">
        <f t="shared" si="44"/>
        <v>0</v>
      </c>
      <c r="O369" s="65">
        <f t="shared" si="45"/>
        <v>0</v>
      </c>
      <c r="T369">
        <f t="shared" si="46"/>
        <v>0</v>
      </c>
      <c r="Y369">
        <f t="shared" si="48"/>
        <v>0</v>
      </c>
      <c r="Z369">
        <f t="shared" si="49"/>
        <v>0</v>
      </c>
    </row>
    <row r="370" spans="2:26">
      <c r="B370" t="str">
        <f t="shared" si="47"/>
        <v>BLUE</v>
      </c>
      <c r="C370" s="6">
        <f t="shared" si="42"/>
        <v>74</v>
      </c>
      <c r="I370">
        <f t="shared" si="43"/>
        <v>0</v>
      </c>
      <c r="N370" s="65">
        <f t="shared" si="44"/>
        <v>0</v>
      </c>
      <c r="O370" s="65">
        <f t="shared" si="45"/>
        <v>0</v>
      </c>
      <c r="T370">
        <f t="shared" si="46"/>
        <v>0</v>
      </c>
      <c r="Y370">
        <f t="shared" si="48"/>
        <v>0</v>
      </c>
      <c r="Z370">
        <f t="shared" si="49"/>
        <v>0</v>
      </c>
    </row>
    <row r="371" spans="2:26">
      <c r="B371" t="str">
        <f t="shared" si="47"/>
        <v>BLUE</v>
      </c>
      <c r="C371" s="6">
        <f t="shared" si="42"/>
        <v>75</v>
      </c>
      <c r="I371">
        <f t="shared" si="43"/>
        <v>0</v>
      </c>
      <c r="N371" s="65">
        <f t="shared" si="44"/>
        <v>0</v>
      </c>
      <c r="O371" s="65">
        <f t="shared" si="45"/>
        <v>0</v>
      </c>
      <c r="T371">
        <f t="shared" si="46"/>
        <v>0</v>
      </c>
      <c r="Y371">
        <f t="shared" si="48"/>
        <v>0</v>
      </c>
      <c r="Z371">
        <f t="shared" si="49"/>
        <v>0</v>
      </c>
    </row>
    <row r="372" spans="2:26">
      <c r="B372" t="str">
        <f t="shared" si="47"/>
        <v>BLUE</v>
      </c>
      <c r="C372" s="6">
        <f t="shared" si="42"/>
        <v>76</v>
      </c>
      <c r="I372">
        <f t="shared" si="43"/>
        <v>0</v>
      </c>
      <c r="N372" s="65">
        <f t="shared" si="44"/>
        <v>0</v>
      </c>
      <c r="O372" s="65">
        <f t="shared" si="45"/>
        <v>0</v>
      </c>
      <c r="T372">
        <f t="shared" si="46"/>
        <v>0</v>
      </c>
      <c r="Y372">
        <f t="shared" si="48"/>
        <v>0</v>
      </c>
      <c r="Z372">
        <f t="shared" si="49"/>
        <v>0</v>
      </c>
    </row>
    <row r="373" spans="2:26">
      <c r="B373" t="str">
        <f t="shared" si="47"/>
        <v>BLUE</v>
      </c>
      <c r="C373" s="6">
        <f t="shared" ref="C373:C436" si="50">C372+1</f>
        <v>77</v>
      </c>
      <c r="I373">
        <f t="shared" si="43"/>
        <v>0</v>
      </c>
      <c r="N373" s="65">
        <f t="shared" si="44"/>
        <v>0</v>
      </c>
      <c r="O373" s="65">
        <f t="shared" si="45"/>
        <v>0</v>
      </c>
      <c r="T373">
        <f t="shared" si="46"/>
        <v>0</v>
      </c>
      <c r="Y373">
        <f t="shared" si="48"/>
        <v>0</v>
      </c>
      <c r="Z373">
        <f t="shared" si="49"/>
        <v>0</v>
      </c>
    </row>
    <row r="374" spans="2:26">
      <c r="B374" t="str">
        <f t="shared" si="47"/>
        <v>BLUE</v>
      </c>
      <c r="C374" s="6">
        <f t="shared" si="50"/>
        <v>78</v>
      </c>
      <c r="I374">
        <f t="shared" si="43"/>
        <v>0</v>
      </c>
      <c r="N374" s="65">
        <f t="shared" si="44"/>
        <v>0</v>
      </c>
      <c r="O374" s="65">
        <f t="shared" si="45"/>
        <v>0</v>
      </c>
      <c r="T374">
        <f t="shared" si="46"/>
        <v>0</v>
      </c>
      <c r="Y374">
        <f t="shared" si="48"/>
        <v>0</v>
      </c>
      <c r="Z374">
        <f t="shared" si="49"/>
        <v>0</v>
      </c>
    </row>
    <row r="375" spans="2:26">
      <c r="B375" t="str">
        <f t="shared" si="47"/>
        <v>BLUE</v>
      </c>
      <c r="C375" s="6">
        <f t="shared" si="50"/>
        <v>79</v>
      </c>
      <c r="I375">
        <f t="shared" si="43"/>
        <v>0</v>
      </c>
      <c r="N375" s="65">
        <f t="shared" si="44"/>
        <v>0</v>
      </c>
      <c r="O375" s="65">
        <f t="shared" si="45"/>
        <v>0</v>
      </c>
      <c r="T375">
        <f t="shared" si="46"/>
        <v>0</v>
      </c>
      <c r="Y375">
        <f t="shared" si="48"/>
        <v>0</v>
      </c>
      <c r="Z375">
        <f t="shared" si="49"/>
        <v>0</v>
      </c>
    </row>
    <row r="376" spans="2:26">
      <c r="B376" t="str">
        <f t="shared" si="47"/>
        <v>BLUE</v>
      </c>
      <c r="C376" s="6">
        <f t="shared" si="50"/>
        <v>80</v>
      </c>
      <c r="I376">
        <f t="shared" si="43"/>
        <v>0</v>
      </c>
      <c r="N376" s="65">
        <f t="shared" si="44"/>
        <v>0</v>
      </c>
      <c r="O376" s="65">
        <f t="shared" si="45"/>
        <v>0</v>
      </c>
      <c r="T376">
        <f t="shared" si="46"/>
        <v>0</v>
      </c>
      <c r="Y376">
        <f t="shared" si="48"/>
        <v>0</v>
      </c>
      <c r="Z376">
        <f t="shared" si="49"/>
        <v>0</v>
      </c>
    </row>
    <row r="377" spans="2:26">
      <c r="B377" t="str">
        <f t="shared" si="47"/>
        <v>BLUE</v>
      </c>
      <c r="C377" s="6">
        <f t="shared" si="50"/>
        <v>81</v>
      </c>
      <c r="I377">
        <f t="shared" si="43"/>
        <v>0</v>
      </c>
      <c r="N377" s="65">
        <f t="shared" si="44"/>
        <v>0</v>
      </c>
      <c r="O377" s="65">
        <f t="shared" si="45"/>
        <v>0</v>
      </c>
      <c r="T377">
        <f t="shared" si="46"/>
        <v>0</v>
      </c>
      <c r="Y377">
        <f t="shared" si="48"/>
        <v>0</v>
      </c>
      <c r="Z377">
        <f t="shared" si="49"/>
        <v>0</v>
      </c>
    </row>
    <row r="378" spans="2:26">
      <c r="B378" t="str">
        <f t="shared" si="47"/>
        <v>BLUE</v>
      </c>
      <c r="C378" s="6">
        <f t="shared" si="50"/>
        <v>82</v>
      </c>
      <c r="I378">
        <f t="shared" si="43"/>
        <v>0</v>
      </c>
      <c r="N378" s="65">
        <f t="shared" si="44"/>
        <v>0</v>
      </c>
      <c r="O378" s="65">
        <f t="shared" si="45"/>
        <v>0</v>
      </c>
      <c r="T378">
        <f t="shared" si="46"/>
        <v>0</v>
      </c>
      <c r="Y378">
        <f t="shared" si="48"/>
        <v>0</v>
      </c>
      <c r="Z378">
        <f t="shared" si="49"/>
        <v>0</v>
      </c>
    </row>
    <row r="379" spans="2:26">
      <c r="B379" t="str">
        <f t="shared" si="47"/>
        <v>BLUE</v>
      </c>
      <c r="C379" s="6">
        <f t="shared" si="50"/>
        <v>83</v>
      </c>
      <c r="I379">
        <f t="shared" si="43"/>
        <v>0</v>
      </c>
      <c r="N379" s="65">
        <f t="shared" si="44"/>
        <v>0</v>
      </c>
      <c r="O379" s="65">
        <f t="shared" si="45"/>
        <v>0</v>
      </c>
      <c r="T379">
        <f t="shared" si="46"/>
        <v>0</v>
      </c>
      <c r="Y379">
        <f t="shared" si="48"/>
        <v>0</v>
      </c>
      <c r="Z379">
        <f t="shared" si="49"/>
        <v>0</v>
      </c>
    </row>
    <row r="380" spans="2:26">
      <c r="B380" t="str">
        <f t="shared" si="47"/>
        <v>BLUE</v>
      </c>
      <c r="C380" s="6">
        <f t="shared" si="50"/>
        <v>84</v>
      </c>
      <c r="I380">
        <f t="shared" si="43"/>
        <v>0</v>
      </c>
      <c r="N380" s="65">
        <f t="shared" si="44"/>
        <v>0</v>
      </c>
      <c r="O380" s="65">
        <f t="shared" si="45"/>
        <v>0</v>
      </c>
      <c r="T380">
        <f t="shared" si="46"/>
        <v>0</v>
      </c>
      <c r="Y380">
        <f t="shared" si="48"/>
        <v>0</v>
      </c>
      <c r="Z380">
        <f t="shared" si="49"/>
        <v>0</v>
      </c>
    </row>
    <row r="381" spans="2:26">
      <c r="B381" t="str">
        <f t="shared" si="47"/>
        <v>BLUE</v>
      </c>
      <c r="C381" s="6">
        <f t="shared" si="50"/>
        <v>85</v>
      </c>
      <c r="I381">
        <f t="shared" si="43"/>
        <v>0</v>
      </c>
      <c r="N381" s="65">
        <f t="shared" si="44"/>
        <v>0</v>
      </c>
      <c r="O381" s="65">
        <f t="shared" si="45"/>
        <v>0</v>
      </c>
      <c r="T381">
        <f t="shared" si="46"/>
        <v>0</v>
      </c>
      <c r="Y381">
        <f t="shared" si="48"/>
        <v>0</v>
      </c>
      <c r="Z381">
        <f t="shared" si="49"/>
        <v>0</v>
      </c>
    </row>
    <row r="382" spans="2:26">
      <c r="B382" t="str">
        <f t="shared" si="47"/>
        <v>BLUE</v>
      </c>
      <c r="C382" s="6">
        <f t="shared" si="50"/>
        <v>86</v>
      </c>
      <c r="I382">
        <f t="shared" ref="I382:I445" si="51">SUM($E382:$H382)</f>
        <v>0</v>
      </c>
      <c r="N382" s="65">
        <f t="shared" ref="N382:N445" si="52">SUM($J382:$M382)</f>
        <v>0</v>
      </c>
      <c r="O382" s="65">
        <f t="shared" ref="O382:O445" si="53">SUM($I382, $N382)</f>
        <v>0</v>
      </c>
      <c r="T382">
        <f t="shared" ref="T382:T445" si="54">SUM($P382:$S382)</f>
        <v>0</v>
      </c>
      <c r="Y382">
        <f t="shared" si="48"/>
        <v>0</v>
      </c>
      <c r="Z382">
        <f t="shared" si="49"/>
        <v>0</v>
      </c>
    </row>
    <row r="383" spans="2:26">
      <c r="B383" t="str">
        <f t="shared" si="47"/>
        <v>BLUE</v>
      </c>
      <c r="C383" s="6">
        <f t="shared" si="50"/>
        <v>87</v>
      </c>
      <c r="I383">
        <f t="shared" si="51"/>
        <v>0</v>
      </c>
      <c r="N383" s="65">
        <f t="shared" si="52"/>
        <v>0</v>
      </c>
      <c r="O383" s="65">
        <f t="shared" si="53"/>
        <v>0</v>
      </c>
      <c r="T383">
        <f t="shared" si="54"/>
        <v>0</v>
      </c>
      <c r="Y383">
        <f t="shared" si="48"/>
        <v>0</v>
      </c>
      <c r="Z383">
        <f t="shared" si="49"/>
        <v>0</v>
      </c>
    </row>
    <row r="384" spans="2:26">
      <c r="B384" t="str">
        <f t="shared" si="47"/>
        <v>BLUE</v>
      </c>
      <c r="C384" s="6">
        <f t="shared" si="50"/>
        <v>88</v>
      </c>
      <c r="I384">
        <f t="shared" si="51"/>
        <v>0</v>
      </c>
      <c r="N384" s="65">
        <f t="shared" si="52"/>
        <v>0</v>
      </c>
      <c r="O384" s="65">
        <f t="shared" si="53"/>
        <v>0</v>
      </c>
      <c r="T384">
        <f t="shared" si="54"/>
        <v>0</v>
      </c>
      <c r="Y384">
        <f t="shared" si="48"/>
        <v>0</v>
      </c>
      <c r="Z384">
        <f t="shared" si="49"/>
        <v>0</v>
      </c>
    </row>
    <row r="385" spans="2:26">
      <c r="B385" t="str">
        <f t="shared" si="47"/>
        <v>BLUE</v>
      </c>
      <c r="C385" s="6">
        <f t="shared" si="50"/>
        <v>89</v>
      </c>
      <c r="I385">
        <f t="shared" si="51"/>
        <v>0</v>
      </c>
      <c r="N385" s="65">
        <f t="shared" si="52"/>
        <v>0</v>
      </c>
      <c r="O385" s="65">
        <f t="shared" si="53"/>
        <v>0</v>
      </c>
      <c r="T385">
        <f t="shared" si="54"/>
        <v>0</v>
      </c>
      <c r="Y385">
        <f t="shared" si="48"/>
        <v>0</v>
      </c>
      <c r="Z385">
        <f t="shared" si="49"/>
        <v>0</v>
      </c>
    </row>
    <row r="386" spans="2:26">
      <c r="B386" t="str">
        <f t="shared" si="47"/>
        <v>BLUE</v>
      </c>
      <c r="C386" s="6">
        <f t="shared" si="50"/>
        <v>90</v>
      </c>
      <c r="I386">
        <f t="shared" si="51"/>
        <v>0</v>
      </c>
      <c r="N386" s="65">
        <f t="shared" si="52"/>
        <v>0</v>
      </c>
      <c r="O386" s="65">
        <f t="shared" si="53"/>
        <v>0</v>
      </c>
      <c r="T386">
        <f t="shared" si="54"/>
        <v>0</v>
      </c>
      <c r="Y386">
        <f t="shared" si="48"/>
        <v>0</v>
      </c>
      <c r="Z386">
        <f t="shared" si="49"/>
        <v>0</v>
      </c>
    </row>
    <row r="387" spans="2:26">
      <c r="B387" t="str">
        <f t="shared" si="47"/>
        <v>BLUE</v>
      </c>
      <c r="C387" s="6">
        <f t="shared" si="50"/>
        <v>91</v>
      </c>
      <c r="I387">
        <f t="shared" si="51"/>
        <v>0</v>
      </c>
      <c r="N387" s="65">
        <f t="shared" si="52"/>
        <v>0</v>
      </c>
      <c r="O387" s="65">
        <f t="shared" si="53"/>
        <v>0</v>
      </c>
      <c r="T387">
        <f t="shared" si="54"/>
        <v>0</v>
      </c>
      <c r="Y387">
        <f t="shared" si="48"/>
        <v>0</v>
      </c>
      <c r="Z387">
        <f t="shared" si="49"/>
        <v>0</v>
      </c>
    </row>
    <row r="388" spans="2:26">
      <c r="B388" t="str">
        <f t="shared" si="47"/>
        <v>BLUE</v>
      </c>
      <c r="C388" s="6">
        <f t="shared" si="50"/>
        <v>92</v>
      </c>
      <c r="I388">
        <f t="shared" si="51"/>
        <v>0</v>
      </c>
      <c r="N388" s="65">
        <f t="shared" si="52"/>
        <v>0</v>
      </c>
      <c r="O388" s="65">
        <f t="shared" si="53"/>
        <v>0</v>
      </c>
      <c r="T388">
        <f t="shared" si="54"/>
        <v>0</v>
      </c>
      <c r="Y388">
        <f t="shared" si="48"/>
        <v>0</v>
      </c>
      <c r="Z388">
        <f t="shared" si="49"/>
        <v>0</v>
      </c>
    </row>
    <row r="389" spans="2:26">
      <c r="B389" t="str">
        <f t="shared" si="47"/>
        <v>BLUE</v>
      </c>
      <c r="C389" s="6">
        <f t="shared" si="50"/>
        <v>93</v>
      </c>
      <c r="I389">
        <f t="shared" si="51"/>
        <v>0</v>
      </c>
      <c r="N389" s="65">
        <f t="shared" si="52"/>
        <v>0</v>
      </c>
      <c r="O389" s="65">
        <f t="shared" si="53"/>
        <v>0</v>
      </c>
      <c r="T389">
        <f t="shared" si="54"/>
        <v>0</v>
      </c>
      <c r="Y389">
        <f t="shared" si="48"/>
        <v>0</v>
      </c>
      <c r="Z389">
        <f t="shared" si="49"/>
        <v>0</v>
      </c>
    </row>
    <row r="390" spans="2:26">
      <c r="B390" t="str">
        <f t="shared" si="47"/>
        <v>BLUE</v>
      </c>
      <c r="C390" s="6">
        <f t="shared" si="50"/>
        <v>94</v>
      </c>
      <c r="I390">
        <f t="shared" si="51"/>
        <v>0</v>
      </c>
      <c r="N390" s="65">
        <f t="shared" si="52"/>
        <v>0</v>
      </c>
      <c r="O390" s="65">
        <f t="shared" si="53"/>
        <v>0</v>
      </c>
      <c r="T390">
        <f t="shared" si="54"/>
        <v>0</v>
      </c>
      <c r="Y390">
        <f t="shared" si="48"/>
        <v>0</v>
      </c>
      <c r="Z390">
        <f t="shared" si="49"/>
        <v>0</v>
      </c>
    </row>
    <row r="391" spans="2:26">
      <c r="B391" t="str">
        <f t="shared" si="47"/>
        <v>BLUE</v>
      </c>
      <c r="C391" s="6">
        <f t="shared" si="50"/>
        <v>95</v>
      </c>
      <c r="I391">
        <f t="shared" si="51"/>
        <v>0</v>
      </c>
      <c r="N391" s="65">
        <f t="shared" si="52"/>
        <v>0</v>
      </c>
      <c r="O391" s="65">
        <f t="shared" si="53"/>
        <v>0</v>
      </c>
      <c r="T391">
        <f t="shared" si="54"/>
        <v>0</v>
      </c>
      <c r="Y391">
        <f t="shared" si="48"/>
        <v>0</v>
      </c>
      <c r="Z391">
        <f t="shared" si="49"/>
        <v>0</v>
      </c>
    </row>
    <row r="392" spans="2:26">
      <c r="B392" t="str">
        <f t="shared" si="47"/>
        <v>BLUE</v>
      </c>
      <c r="C392" s="6">
        <f t="shared" si="50"/>
        <v>96</v>
      </c>
      <c r="I392">
        <f t="shared" si="51"/>
        <v>0</v>
      </c>
      <c r="N392" s="65">
        <f t="shared" si="52"/>
        <v>0</v>
      </c>
      <c r="O392" s="65">
        <f t="shared" si="53"/>
        <v>0</v>
      </c>
      <c r="T392">
        <f t="shared" si="54"/>
        <v>0</v>
      </c>
      <c r="Y392">
        <f t="shared" si="48"/>
        <v>0</v>
      </c>
      <c r="Z392">
        <f t="shared" si="49"/>
        <v>0</v>
      </c>
    </row>
    <row r="393" spans="2:26">
      <c r="B393" t="str">
        <f t="shared" si="47"/>
        <v>BLUE</v>
      </c>
      <c r="C393" s="6">
        <f t="shared" si="50"/>
        <v>97</v>
      </c>
      <c r="I393">
        <f t="shared" si="51"/>
        <v>0</v>
      </c>
      <c r="N393" s="65">
        <f t="shared" si="52"/>
        <v>0</v>
      </c>
      <c r="O393" s="65">
        <f t="shared" si="53"/>
        <v>0</v>
      </c>
      <c r="T393">
        <f t="shared" si="54"/>
        <v>0</v>
      </c>
      <c r="Y393">
        <f t="shared" si="48"/>
        <v>0</v>
      </c>
      <c r="Z393">
        <f t="shared" si="49"/>
        <v>0</v>
      </c>
    </row>
    <row r="394" spans="2:26">
      <c r="B394" t="str">
        <f t="shared" si="47"/>
        <v>BLUE</v>
      </c>
      <c r="C394" s="6">
        <f t="shared" si="50"/>
        <v>98</v>
      </c>
      <c r="I394">
        <f t="shared" si="51"/>
        <v>0</v>
      </c>
      <c r="N394" s="65">
        <f t="shared" si="52"/>
        <v>0</v>
      </c>
      <c r="O394" s="65">
        <f t="shared" si="53"/>
        <v>0</v>
      </c>
      <c r="T394">
        <f t="shared" si="54"/>
        <v>0</v>
      </c>
      <c r="Y394">
        <f t="shared" si="48"/>
        <v>0</v>
      </c>
      <c r="Z394">
        <f t="shared" si="49"/>
        <v>0</v>
      </c>
    </row>
    <row r="395" spans="2:26">
      <c r="B395" t="str">
        <f t="shared" si="47"/>
        <v>BLUE</v>
      </c>
      <c r="C395" s="6">
        <f t="shared" si="50"/>
        <v>99</v>
      </c>
      <c r="I395">
        <f t="shared" si="51"/>
        <v>0</v>
      </c>
      <c r="N395" s="65">
        <f t="shared" si="52"/>
        <v>0</v>
      </c>
      <c r="O395" s="65">
        <f t="shared" si="53"/>
        <v>0</v>
      </c>
      <c r="T395">
        <f t="shared" si="54"/>
        <v>0</v>
      </c>
      <c r="Y395">
        <f t="shared" si="48"/>
        <v>0</v>
      </c>
      <c r="Z395">
        <f t="shared" si="49"/>
        <v>0</v>
      </c>
    </row>
    <row r="396" spans="2:26">
      <c r="B396" t="str">
        <f t="shared" si="47"/>
        <v>BLUE</v>
      </c>
      <c r="C396" s="6">
        <f t="shared" si="50"/>
        <v>100</v>
      </c>
      <c r="I396">
        <f t="shared" si="51"/>
        <v>0</v>
      </c>
      <c r="N396" s="65">
        <f t="shared" si="52"/>
        <v>0</v>
      </c>
      <c r="O396" s="65">
        <f t="shared" si="53"/>
        <v>0</v>
      </c>
      <c r="T396">
        <f t="shared" si="54"/>
        <v>0</v>
      </c>
      <c r="Y396">
        <f t="shared" si="48"/>
        <v>0</v>
      </c>
      <c r="Z396">
        <f t="shared" si="49"/>
        <v>0</v>
      </c>
    </row>
    <row r="397" spans="2:26">
      <c r="B397" t="str">
        <f t="shared" si="47"/>
        <v>BLUE</v>
      </c>
      <c r="C397" s="6">
        <f t="shared" si="50"/>
        <v>101</v>
      </c>
      <c r="I397">
        <f t="shared" si="51"/>
        <v>0</v>
      </c>
      <c r="N397" s="65">
        <f t="shared" si="52"/>
        <v>0</v>
      </c>
      <c r="O397" s="65">
        <f t="shared" si="53"/>
        <v>0</v>
      </c>
      <c r="T397">
        <f t="shared" si="54"/>
        <v>0</v>
      </c>
      <c r="Y397">
        <f t="shared" si="48"/>
        <v>0</v>
      </c>
      <c r="Z397">
        <f t="shared" si="49"/>
        <v>0</v>
      </c>
    </row>
    <row r="398" spans="2:26">
      <c r="B398" t="str">
        <f t="shared" si="47"/>
        <v>BLUE</v>
      </c>
      <c r="C398" s="6">
        <f t="shared" si="50"/>
        <v>102</v>
      </c>
      <c r="I398">
        <f t="shared" si="51"/>
        <v>0</v>
      </c>
      <c r="N398" s="65">
        <f t="shared" si="52"/>
        <v>0</v>
      </c>
      <c r="O398" s="65">
        <f t="shared" si="53"/>
        <v>0</v>
      </c>
      <c r="T398">
        <f t="shared" si="54"/>
        <v>0</v>
      </c>
      <c r="Y398">
        <f t="shared" si="48"/>
        <v>0</v>
      </c>
      <c r="Z398">
        <f t="shared" si="49"/>
        <v>0</v>
      </c>
    </row>
    <row r="399" spans="2:26">
      <c r="B399" t="str">
        <f t="shared" si="47"/>
        <v>BLUE</v>
      </c>
      <c r="C399" s="6">
        <f t="shared" si="50"/>
        <v>103</v>
      </c>
      <c r="I399">
        <f t="shared" si="51"/>
        <v>0</v>
      </c>
      <c r="N399" s="65">
        <f t="shared" si="52"/>
        <v>0</v>
      </c>
      <c r="O399" s="65">
        <f t="shared" si="53"/>
        <v>0</v>
      </c>
      <c r="T399">
        <f t="shared" si="54"/>
        <v>0</v>
      </c>
      <c r="Y399">
        <f t="shared" si="48"/>
        <v>0</v>
      </c>
      <c r="Z399">
        <f t="shared" si="49"/>
        <v>0</v>
      </c>
    </row>
    <row r="400" spans="2:26">
      <c r="B400" t="str">
        <f t="shared" si="47"/>
        <v>BLUE</v>
      </c>
      <c r="C400" s="6">
        <f t="shared" si="50"/>
        <v>104</v>
      </c>
      <c r="I400">
        <f t="shared" si="51"/>
        <v>0</v>
      </c>
      <c r="N400" s="65">
        <f t="shared" si="52"/>
        <v>0</v>
      </c>
      <c r="O400" s="65">
        <f t="shared" si="53"/>
        <v>0</v>
      </c>
      <c r="T400">
        <f t="shared" si="54"/>
        <v>0</v>
      </c>
      <c r="Y400">
        <f t="shared" si="48"/>
        <v>0</v>
      </c>
      <c r="Z400">
        <f t="shared" si="49"/>
        <v>0</v>
      </c>
    </row>
    <row r="401" spans="2:26">
      <c r="B401" t="str">
        <f t="shared" si="47"/>
        <v>BLUE</v>
      </c>
      <c r="C401" s="6">
        <f t="shared" si="50"/>
        <v>105</v>
      </c>
      <c r="I401">
        <f t="shared" si="51"/>
        <v>0</v>
      </c>
      <c r="N401" s="65">
        <f t="shared" si="52"/>
        <v>0</v>
      </c>
      <c r="O401" s="65">
        <f t="shared" si="53"/>
        <v>0</v>
      </c>
      <c r="T401">
        <f t="shared" si="54"/>
        <v>0</v>
      </c>
      <c r="Y401">
        <f t="shared" si="48"/>
        <v>0</v>
      </c>
      <c r="Z401">
        <f t="shared" si="49"/>
        <v>0</v>
      </c>
    </row>
    <row r="402" spans="2:26">
      <c r="B402" t="str">
        <f t="shared" si="47"/>
        <v>BLUE</v>
      </c>
      <c r="C402" s="6">
        <f t="shared" si="50"/>
        <v>106</v>
      </c>
      <c r="I402">
        <f t="shared" si="51"/>
        <v>0</v>
      </c>
      <c r="N402" s="65">
        <f t="shared" si="52"/>
        <v>0</v>
      </c>
      <c r="O402" s="65">
        <f t="shared" si="53"/>
        <v>0</v>
      </c>
      <c r="T402">
        <f t="shared" si="54"/>
        <v>0</v>
      </c>
      <c r="Y402">
        <f t="shared" si="48"/>
        <v>0</v>
      </c>
      <c r="Z402">
        <f t="shared" si="49"/>
        <v>0</v>
      </c>
    </row>
    <row r="403" spans="2:26">
      <c r="B403" t="str">
        <f t="shared" ref="B403:B466" si="55">B402</f>
        <v>BLUE</v>
      </c>
      <c r="C403" s="6">
        <f t="shared" si="50"/>
        <v>107</v>
      </c>
      <c r="I403">
        <f t="shared" si="51"/>
        <v>0</v>
      </c>
      <c r="N403" s="65">
        <f t="shared" si="52"/>
        <v>0</v>
      </c>
      <c r="O403" s="65">
        <f t="shared" si="53"/>
        <v>0</v>
      </c>
      <c r="T403">
        <f t="shared" si="54"/>
        <v>0</v>
      </c>
      <c r="Y403">
        <f t="shared" si="48"/>
        <v>0</v>
      </c>
      <c r="Z403">
        <f t="shared" si="49"/>
        <v>0</v>
      </c>
    </row>
    <row r="404" spans="2:26">
      <c r="B404" t="str">
        <f t="shared" si="55"/>
        <v>BLUE</v>
      </c>
      <c r="C404" s="6">
        <f t="shared" si="50"/>
        <v>108</v>
      </c>
      <c r="I404">
        <f t="shared" si="51"/>
        <v>0</v>
      </c>
      <c r="N404" s="65">
        <f t="shared" si="52"/>
        <v>0</v>
      </c>
      <c r="O404" s="65">
        <f t="shared" si="53"/>
        <v>0</v>
      </c>
      <c r="T404">
        <f t="shared" si="54"/>
        <v>0</v>
      </c>
      <c r="Y404">
        <f t="shared" si="48"/>
        <v>0</v>
      </c>
      <c r="Z404">
        <f t="shared" si="49"/>
        <v>0</v>
      </c>
    </row>
    <row r="405" spans="2:26">
      <c r="B405" t="str">
        <f t="shared" si="55"/>
        <v>BLUE</v>
      </c>
      <c r="C405" s="6">
        <f t="shared" si="50"/>
        <v>109</v>
      </c>
      <c r="I405">
        <f t="shared" si="51"/>
        <v>0</v>
      </c>
      <c r="N405" s="65">
        <f t="shared" si="52"/>
        <v>0</v>
      </c>
      <c r="O405" s="65">
        <f t="shared" si="53"/>
        <v>0</v>
      </c>
      <c r="T405">
        <f t="shared" si="54"/>
        <v>0</v>
      </c>
      <c r="Y405">
        <f t="shared" si="48"/>
        <v>0</v>
      </c>
      <c r="Z405">
        <f t="shared" si="49"/>
        <v>0</v>
      </c>
    </row>
    <row r="406" spans="2:26">
      <c r="B406" t="str">
        <f t="shared" si="55"/>
        <v>BLUE</v>
      </c>
      <c r="C406" s="6">
        <f t="shared" si="50"/>
        <v>110</v>
      </c>
      <c r="I406">
        <f t="shared" si="51"/>
        <v>0</v>
      </c>
      <c r="N406" s="65">
        <f t="shared" si="52"/>
        <v>0</v>
      </c>
      <c r="O406" s="65">
        <f t="shared" si="53"/>
        <v>0</v>
      </c>
      <c r="T406">
        <f t="shared" si="54"/>
        <v>0</v>
      </c>
      <c r="Y406">
        <f t="shared" si="48"/>
        <v>0</v>
      </c>
      <c r="Z406">
        <f t="shared" si="49"/>
        <v>0</v>
      </c>
    </row>
    <row r="407" spans="2:26">
      <c r="B407" t="str">
        <f t="shared" si="55"/>
        <v>BLUE</v>
      </c>
      <c r="C407" s="6">
        <f t="shared" si="50"/>
        <v>111</v>
      </c>
      <c r="I407">
        <f t="shared" si="51"/>
        <v>0</v>
      </c>
      <c r="N407" s="65">
        <f t="shared" si="52"/>
        <v>0</v>
      </c>
      <c r="O407" s="65">
        <f t="shared" si="53"/>
        <v>0</v>
      </c>
      <c r="T407">
        <f t="shared" si="54"/>
        <v>0</v>
      </c>
      <c r="Y407">
        <f t="shared" si="48"/>
        <v>0</v>
      </c>
      <c r="Z407">
        <f t="shared" si="49"/>
        <v>0</v>
      </c>
    </row>
    <row r="408" spans="2:26">
      <c r="B408" t="str">
        <f t="shared" si="55"/>
        <v>BLUE</v>
      </c>
      <c r="C408" s="6">
        <f t="shared" si="50"/>
        <v>112</v>
      </c>
      <c r="I408">
        <f t="shared" si="51"/>
        <v>0</v>
      </c>
      <c r="N408" s="65">
        <f t="shared" si="52"/>
        <v>0</v>
      </c>
      <c r="O408" s="65">
        <f t="shared" si="53"/>
        <v>0</v>
      </c>
      <c r="T408">
        <f t="shared" si="54"/>
        <v>0</v>
      </c>
      <c r="Y408">
        <f t="shared" si="48"/>
        <v>0</v>
      </c>
      <c r="Z408">
        <f t="shared" si="49"/>
        <v>0</v>
      </c>
    </row>
    <row r="409" spans="2:26">
      <c r="B409" t="str">
        <f t="shared" si="55"/>
        <v>BLUE</v>
      </c>
      <c r="C409" s="6">
        <f t="shared" si="50"/>
        <v>113</v>
      </c>
      <c r="I409">
        <f t="shared" si="51"/>
        <v>0</v>
      </c>
      <c r="N409" s="65">
        <f t="shared" si="52"/>
        <v>0</v>
      </c>
      <c r="O409" s="65">
        <f t="shared" si="53"/>
        <v>0</v>
      </c>
      <c r="T409">
        <f t="shared" si="54"/>
        <v>0</v>
      </c>
      <c r="Y409">
        <f t="shared" si="48"/>
        <v>0</v>
      </c>
      <c r="Z409">
        <f t="shared" si="49"/>
        <v>0</v>
      </c>
    </row>
    <row r="410" spans="2:26">
      <c r="B410" t="str">
        <f t="shared" si="55"/>
        <v>BLUE</v>
      </c>
      <c r="C410" s="6">
        <f t="shared" si="50"/>
        <v>114</v>
      </c>
      <c r="I410">
        <f t="shared" si="51"/>
        <v>0</v>
      </c>
      <c r="N410" s="65">
        <f t="shared" si="52"/>
        <v>0</v>
      </c>
      <c r="O410" s="65">
        <f t="shared" si="53"/>
        <v>0</v>
      </c>
      <c r="T410">
        <f t="shared" si="54"/>
        <v>0</v>
      </c>
      <c r="Y410">
        <f t="shared" si="48"/>
        <v>0</v>
      </c>
      <c r="Z410">
        <f t="shared" si="49"/>
        <v>0</v>
      </c>
    </row>
    <row r="411" spans="2:26">
      <c r="B411" t="str">
        <f t="shared" si="55"/>
        <v>BLUE</v>
      </c>
      <c r="C411" s="6">
        <f t="shared" si="50"/>
        <v>115</v>
      </c>
      <c r="I411">
        <f t="shared" si="51"/>
        <v>0</v>
      </c>
      <c r="N411" s="65">
        <f t="shared" si="52"/>
        <v>0</v>
      </c>
      <c r="O411" s="65">
        <f t="shared" si="53"/>
        <v>0</v>
      </c>
      <c r="T411">
        <f t="shared" si="54"/>
        <v>0</v>
      </c>
      <c r="Y411">
        <f t="shared" si="48"/>
        <v>0</v>
      </c>
      <c r="Z411">
        <f t="shared" si="49"/>
        <v>0</v>
      </c>
    </row>
    <row r="412" spans="2:26">
      <c r="B412" t="str">
        <f t="shared" si="55"/>
        <v>BLUE</v>
      </c>
      <c r="C412" s="6">
        <f t="shared" si="50"/>
        <v>116</v>
      </c>
      <c r="I412">
        <f t="shared" si="51"/>
        <v>0</v>
      </c>
      <c r="N412" s="65">
        <f t="shared" si="52"/>
        <v>0</v>
      </c>
      <c r="O412" s="65">
        <f t="shared" si="53"/>
        <v>0</v>
      </c>
      <c r="T412">
        <f t="shared" si="54"/>
        <v>0</v>
      </c>
      <c r="Y412">
        <f t="shared" si="48"/>
        <v>0</v>
      </c>
      <c r="Z412">
        <f t="shared" si="49"/>
        <v>0</v>
      </c>
    </row>
    <row r="413" spans="2:26">
      <c r="B413" t="str">
        <f t="shared" si="55"/>
        <v>BLUE</v>
      </c>
      <c r="C413" s="6">
        <f t="shared" si="50"/>
        <v>117</v>
      </c>
      <c r="I413">
        <f t="shared" si="51"/>
        <v>0</v>
      </c>
      <c r="N413" s="65">
        <f t="shared" si="52"/>
        <v>0</v>
      </c>
      <c r="O413" s="65">
        <f t="shared" si="53"/>
        <v>0</v>
      </c>
      <c r="T413">
        <f t="shared" si="54"/>
        <v>0</v>
      </c>
      <c r="Y413">
        <f t="shared" si="48"/>
        <v>0</v>
      </c>
      <c r="Z413">
        <f t="shared" si="49"/>
        <v>0</v>
      </c>
    </row>
    <row r="414" spans="2:26">
      <c r="B414" t="str">
        <f t="shared" si="55"/>
        <v>BLUE</v>
      </c>
      <c r="C414" s="6">
        <f t="shared" si="50"/>
        <v>118</v>
      </c>
      <c r="I414">
        <f t="shared" si="51"/>
        <v>0</v>
      </c>
      <c r="N414" s="65">
        <f t="shared" si="52"/>
        <v>0</v>
      </c>
      <c r="O414" s="65">
        <f t="shared" si="53"/>
        <v>0</v>
      </c>
      <c r="T414">
        <f t="shared" si="54"/>
        <v>0</v>
      </c>
      <c r="Y414">
        <f t="shared" si="48"/>
        <v>0</v>
      </c>
      <c r="Z414">
        <f t="shared" si="49"/>
        <v>0</v>
      </c>
    </row>
    <row r="415" spans="2:26">
      <c r="B415" t="str">
        <f t="shared" si="55"/>
        <v>BLUE</v>
      </c>
      <c r="C415" s="6">
        <f t="shared" si="50"/>
        <v>119</v>
      </c>
      <c r="I415">
        <f t="shared" si="51"/>
        <v>0</v>
      </c>
      <c r="N415" s="65">
        <f t="shared" si="52"/>
        <v>0</v>
      </c>
      <c r="O415" s="65">
        <f t="shared" si="53"/>
        <v>0</v>
      </c>
      <c r="T415">
        <f t="shared" si="54"/>
        <v>0</v>
      </c>
      <c r="Y415">
        <f t="shared" si="48"/>
        <v>0</v>
      </c>
      <c r="Z415">
        <f t="shared" si="49"/>
        <v>0</v>
      </c>
    </row>
    <row r="416" spans="2:26">
      <c r="B416" t="str">
        <f t="shared" si="55"/>
        <v>BLUE</v>
      </c>
      <c r="C416" s="6">
        <f t="shared" si="50"/>
        <v>120</v>
      </c>
      <c r="I416">
        <f t="shared" si="51"/>
        <v>0</v>
      </c>
      <c r="N416" s="65">
        <f t="shared" si="52"/>
        <v>0</v>
      </c>
      <c r="O416" s="65">
        <f t="shared" si="53"/>
        <v>0</v>
      </c>
      <c r="T416">
        <f t="shared" si="54"/>
        <v>0</v>
      </c>
      <c r="Y416">
        <f t="shared" si="48"/>
        <v>0</v>
      </c>
      <c r="Z416">
        <f t="shared" si="49"/>
        <v>0</v>
      </c>
    </row>
    <row r="417" spans="2:26">
      <c r="B417" t="str">
        <f t="shared" si="55"/>
        <v>BLUE</v>
      </c>
      <c r="C417" s="6">
        <f t="shared" si="50"/>
        <v>121</v>
      </c>
      <c r="I417">
        <f t="shared" si="51"/>
        <v>0</v>
      </c>
      <c r="N417" s="65">
        <f t="shared" si="52"/>
        <v>0</v>
      </c>
      <c r="O417" s="65">
        <f t="shared" si="53"/>
        <v>0</v>
      </c>
      <c r="T417">
        <f t="shared" si="54"/>
        <v>0</v>
      </c>
      <c r="Y417">
        <f t="shared" si="48"/>
        <v>0</v>
      </c>
      <c r="Z417">
        <f t="shared" si="49"/>
        <v>0</v>
      </c>
    </row>
    <row r="418" spans="2:26">
      <c r="B418" t="str">
        <f t="shared" si="55"/>
        <v>BLUE</v>
      </c>
      <c r="C418" s="6">
        <f t="shared" si="50"/>
        <v>122</v>
      </c>
      <c r="I418">
        <f t="shared" si="51"/>
        <v>0</v>
      </c>
      <c r="N418" s="65">
        <f t="shared" si="52"/>
        <v>0</v>
      </c>
      <c r="O418" s="65">
        <f t="shared" si="53"/>
        <v>0</v>
      </c>
      <c r="T418">
        <f t="shared" si="54"/>
        <v>0</v>
      </c>
      <c r="Y418">
        <f t="shared" si="48"/>
        <v>0</v>
      </c>
      <c r="Z418">
        <f t="shared" si="49"/>
        <v>0</v>
      </c>
    </row>
    <row r="419" spans="2:26">
      <c r="B419" t="str">
        <f t="shared" si="55"/>
        <v>BLUE</v>
      </c>
      <c r="C419" s="6">
        <f t="shared" si="50"/>
        <v>123</v>
      </c>
      <c r="I419">
        <f t="shared" si="51"/>
        <v>0</v>
      </c>
      <c r="N419" s="65">
        <f t="shared" si="52"/>
        <v>0</v>
      </c>
      <c r="O419" s="65">
        <f t="shared" si="53"/>
        <v>0</v>
      </c>
      <c r="T419">
        <f t="shared" si="54"/>
        <v>0</v>
      </c>
      <c r="Y419">
        <f t="shared" si="48"/>
        <v>0</v>
      </c>
      <c r="Z419">
        <f t="shared" si="49"/>
        <v>0</v>
      </c>
    </row>
    <row r="420" spans="2:26">
      <c r="B420" t="str">
        <f t="shared" si="55"/>
        <v>BLUE</v>
      </c>
      <c r="C420" s="6">
        <f t="shared" si="50"/>
        <v>124</v>
      </c>
      <c r="I420">
        <f t="shared" si="51"/>
        <v>0</v>
      </c>
      <c r="N420" s="65">
        <f t="shared" si="52"/>
        <v>0</v>
      </c>
      <c r="O420" s="65">
        <f t="shared" si="53"/>
        <v>0</v>
      </c>
      <c r="T420">
        <f t="shared" si="54"/>
        <v>0</v>
      </c>
      <c r="Y420">
        <f t="shared" si="48"/>
        <v>0</v>
      </c>
      <c r="Z420">
        <f t="shared" si="49"/>
        <v>0</v>
      </c>
    </row>
    <row r="421" spans="2:26">
      <c r="B421" t="str">
        <f t="shared" si="55"/>
        <v>BLUE</v>
      </c>
      <c r="C421" s="6">
        <f t="shared" si="50"/>
        <v>125</v>
      </c>
      <c r="I421">
        <f t="shared" si="51"/>
        <v>0</v>
      </c>
      <c r="N421" s="65">
        <f t="shared" si="52"/>
        <v>0</v>
      </c>
      <c r="O421" s="65">
        <f t="shared" si="53"/>
        <v>0</v>
      </c>
      <c r="T421">
        <f t="shared" si="54"/>
        <v>0</v>
      </c>
      <c r="Y421">
        <f t="shared" si="48"/>
        <v>0</v>
      </c>
      <c r="Z421">
        <f t="shared" si="49"/>
        <v>0</v>
      </c>
    </row>
    <row r="422" spans="2:26">
      <c r="B422" t="str">
        <f t="shared" si="55"/>
        <v>BLUE</v>
      </c>
      <c r="C422" s="6">
        <f t="shared" si="50"/>
        <v>126</v>
      </c>
      <c r="I422">
        <f t="shared" si="51"/>
        <v>0</v>
      </c>
      <c r="N422" s="65">
        <f t="shared" si="52"/>
        <v>0</v>
      </c>
      <c r="O422" s="65">
        <f t="shared" si="53"/>
        <v>0</v>
      </c>
      <c r="T422">
        <f t="shared" si="54"/>
        <v>0</v>
      </c>
      <c r="Y422">
        <f t="shared" si="48"/>
        <v>0</v>
      </c>
      <c r="Z422">
        <f t="shared" si="49"/>
        <v>0</v>
      </c>
    </row>
    <row r="423" spans="2:26">
      <c r="B423" t="str">
        <f t="shared" si="55"/>
        <v>BLUE</v>
      </c>
      <c r="C423" s="6">
        <f t="shared" si="50"/>
        <v>127</v>
      </c>
      <c r="I423">
        <f t="shared" si="51"/>
        <v>0</v>
      </c>
      <c r="N423" s="65">
        <f t="shared" si="52"/>
        <v>0</v>
      </c>
      <c r="O423" s="65">
        <f t="shared" si="53"/>
        <v>0</v>
      </c>
      <c r="T423">
        <f t="shared" si="54"/>
        <v>0</v>
      </c>
      <c r="Y423">
        <f t="shared" si="48"/>
        <v>0</v>
      </c>
      <c r="Z423">
        <f t="shared" si="49"/>
        <v>0</v>
      </c>
    </row>
    <row r="424" spans="2:26">
      <c r="B424" t="str">
        <f t="shared" si="55"/>
        <v>BLUE</v>
      </c>
      <c r="C424" s="6">
        <f t="shared" si="50"/>
        <v>128</v>
      </c>
      <c r="I424">
        <f t="shared" si="51"/>
        <v>0</v>
      </c>
      <c r="N424" s="65">
        <f t="shared" si="52"/>
        <v>0</v>
      </c>
      <c r="O424" s="65">
        <f t="shared" si="53"/>
        <v>0</v>
      </c>
      <c r="T424">
        <f t="shared" si="54"/>
        <v>0</v>
      </c>
      <c r="Y424">
        <f t="shared" si="48"/>
        <v>0</v>
      </c>
      <c r="Z424">
        <f t="shared" si="49"/>
        <v>0</v>
      </c>
    </row>
    <row r="425" spans="2:26">
      <c r="B425" t="str">
        <f t="shared" si="55"/>
        <v>BLUE</v>
      </c>
      <c r="C425" s="6">
        <f t="shared" si="50"/>
        <v>129</v>
      </c>
      <c r="I425">
        <f t="shared" si="51"/>
        <v>0</v>
      </c>
      <c r="N425" s="65">
        <f t="shared" si="52"/>
        <v>0</v>
      </c>
      <c r="O425" s="65">
        <f t="shared" si="53"/>
        <v>0</v>
      </c>
      <c r="T425">
        <f t="shared" si="54"/>
        <v>0</v>
      </c>
      <c r="Y425">
        <f t="shared" si="48"/>
        <v>0</v>
      </c>
      <c r="Z425">
        <f t="shared" si="49"/>
        <v>0</v>
      </c>
    </row>
    <row r="426" spans="2:26">
      <c r="B426" t="str">
        <f t="shared" si="55"/>
        <v>BLUE</v>
      </c>
      <c r="C426" s="6">
        <f t="shared" si="50"/>
        <v>130</v>
      </c>
      <c r="I426">
        <f t="shared" si="51"/>
        <v>0</v>
      </c>
      <c r="N426" s="65">
        <f t="shared" si="52"/>
        <v>0</v>
      </c>
      <c r="O426" s="65">
        <f t="shared" si="53"/>
        <v>0</v>
      </c>
      <c r="T426">
        <f t="shared" si="54"/>
        <v>0</v>
      </c>
      <c r="Y426">
        <f t="shared" si="48"/>
        <v>0</v>
      </c>
      <c r="Z426">
        <f t="shared" si="49"/>
        <v>0</v>
      </c>
    </row>
    <row r="427" spans="2:26">
      <c r="B427" t="str">
        <f t="shared" si="55"/>
        <v>BLUE</v>
      </c>
      <c r="C427" s="6">
        <f t="shared" si="50"/>
        <v>131</v>
      </c>
      <c r="I427">
        <f t="shared" si="51"/>
        <v>0</v>
      </c>
      <c r="N427" s="65">
        <f t="shared" si="52"/>
        <v>0</v>
      </c>
      <c r="O427" s="65">
        <f t="shared" si="53"/>
        <v>0</v>
      </c>
      <c r="T427">
        <f t="shared" si="54"/>
        <v>0</v>
      </c>
      <c r="Y427">
        <f t="shared" si="48"/>
        <v>0</v>
      </c>
      <c r="Z427">
        <f t="shared" si="49"/>
        <v>0</v>
      </c>
    </row>
    <row r="428" spans="2:26">
      <c r="B428" t="str">
        <f t="shared" si="55"/>
        <v>BLUE</v>
      </c>
      <c r="C428" s="6">
        <f t="shared" si="50"/>
        <v>132</v>
      </c>
      <c r="I428">
        <f t="shared" si="51"/>
        <v>0</v>
      </c>
      <c r="N428" s="65">
        <f t="shared" si="52"/>
        <v>0</v>
      </c>
      <c r="O428" s="65">
        <f t="shared" si="53"/>
        <v>0</v>
      </c>
      <c r="T428">
        <f t="shared" si="54"/>
        <v>0</v>
      </c>
      <c r="Y428">
        <f t="shared" si="48"/>
        <v>0</v>
      </c>
      <c r="Z428">
        <f t="shared" si="49"/>
        <v>0</v>
      </c>
    </row>
    <row r="429" spans="2:26">
      <c r="B429" t="str">
        <f t="shared" si="55"/>
        <v>BLUE</v>
      </c>
      <c r="C429" s="6">
        <f t="shared" si="50"/>
        <v>133</v>
      </c>
      <c r="I429">
        <f t="shared" si="51"/>
        <v>0</v>
      </c>
      <c r="N429" s="65">
        <f t="shared" si="52"/>
        <v>0</v>
      </c>
      <c r="O429" s="65">
        <f t="shared" si="53"/>
        <v>0</v>
      </c>
      <c r="T429">
        <f t="shared" si="54"/>
        <v>0</v>
      </c>
      <c r="Y429">
        <f t="shared" si="48"/>
        <v>0</v>
      </c>
      <c r="Z429">
        <f t="shared" si="49"/>
        <v>0</v>
      </c>
    </row>
    <row r="430" spans="2:26">
      <c r="B430" t="str">
        <f t="shared" si="55"/>
        <v>BLUE</v>
      </c>
      <c r="C430" s="6">
        <f t="shared" si="50"/>
        <v>134</v>
      </c>
      <c r="I430">
        <f t="shared" si="51"/>
        <v>0</v>
      </c>
      <c r="N430" s="65">
        <f t="shared" si="52"/>
        <v>0</v>
      </c>
      <c r="O430" s="65">
        <f t="shared" si="53"/>
        <v>0</v>
      </c>
      <c r="T430">
        <f t="shared" si="54"/>
        <v>0</v>
      </c>
      <c r="Y430">
        <f t="shared" ref="Y430:Y493" si="56">SUM($U430:$X430)</f>
        <v>0</v>
      </c>
      <c r="Z430">
        <f t="shared" ref="Z430:Z493" si="57">SUM($T430,$Y430)</f>
        <v>0</v>
      </c>
    </row>
    <row r="431" spans="2:26">
      <c r="B431" t="str">
        <f t="shared" si="55"/>
        <v>BLUE</v>
      </c>
      <c r="C431" s="6">
        <f t="shared" si="50"/>
        <v>135</v>
      </c>
      <c r="I431">
        <f t="shared" si="51"/>
        <v>0</v>
      </c>
      <c r="N431" s="65">
        <f t="shared" si="52"/>
        <v>0</v>
      </c>
      <c r="O431" s="65">
        <f t="shared" si="53"/>
        <v>0</v>
      </c>
      <c r="T431">
        <f t="shared" si="54"/>
        <v>0</v>
      </c>
      <c r="Y431">
        <f t="shared" si="56"/>
        <v>0</v>
      </c>
      <c r="Z431">
        <f t="shared" si="57"/>
        <v>0</v>
      </c>
    </row>
    <row r="432" spans="2:26">
      <c r="B432" t="str">
        <f t="shared" si="55"/>
        <v>BLUE</v>
      </c>
      <c r="C432" s="6">
        <f t="shared" si="50"/>
        <v>136</v>
      </c>
      <c r="I432">
        <f t="shared" si="51"/>
        <v>0</v>
      </c>
      <c r="N432" s="65">
        <f t="shared" si="52"/>
        <v>0</v>
      </c>
      <c r="O432" s="65">
        <f t="shared" si="53"/>
        <v>0</v>
      </c>
      <c r="T432">
        <f t="shared" si="54"/>
        <v>0</v>
      </c>
      <c r="Y432">
        <f t="shared" si="56"/>
        <v>0</v>
      </c>
      <c r="Z432">
        <f t="shared" si="57"/>
        <v>0</v>
      </c>
    </row>
    <row r="433" spans="2:26">
      <c r="B433" t="str">
        <f t="shared" si="55"/>
        <v>BLUE</v>
      </c>
      <c r="C433" s="6">
        <f t="shared" si="50"/>
        <v>137</v>
      </c>
      <c r="I433">
        <f t="shared" si="51"/>
        <v>0</v>
      </c>
      <c r="N433" s="65">
        <f t="shared" si="52"/>
        <v>0</v>
      </c>
      <c r="O433" s="65">
        <f t="shared" si="53"/>
        <v>0</v>
      </c>
      <c r="T433">
        <f t="shared" si="54"/>
        <v>0</v>
      </c>
      <c r="Y433">
        <f t="shared" si="56"/>
        <v>0</v>
      </c>
      <c r="Z433">
        <f t="shared" si="57"/>
        <v>0</v>
      </c>
    </row>
    <row r="434" spans="2:26">
      <c r="B434" t="str">
        <f t="shared" si="55"/>
        <v>BLUE</v>
      </c>
      <c r="C434" s="6">
        <f t="shared" si="50"/>
        <v>138</v>
      </c>
      <c r="I434">
        <f t="shared" si="51"/>
        <v>0</v>
      </c>
      <c r="N434" s="65">
        <f t="shared" si="52"/>
        <v>0</v>
      </c>
      <c r="O434" s="65">
        <f t="shared" si="53"/>
        <v>0</v>
      </c>
      <c r="T434">
        <f t="shared" si="54"/>
        <v>0</v>
      </c>
      <c r="Y434">
        <f t="shared" si="56"/>
        <v>0</v>
      </c>
      <c r="Z434">
        <f t="shared" si="57"/>
        <v>0</v>
      </c>
    </row>
    <row r="435" spans="2:26">
      <c r="B435" t="str">
        <f t="shared" si="55"/>
        <v>BLUE</v>
      </c>
      <c r="C435" s="6">
        <f t="shared" si="50"/>
        <v>139</v>
      </c>
      <c r="I435">
        <f t="shared" si="51"/>
        <v>0</v>
      </c>
      <c r="N435" s="65">
        <f t="shared" si="52"/>
        <v>0</v>
      </c>
      <c r="O435" s="65">
        <f t="shared" si="53"/>
        <v>0</v>
      </c>
      <c r="T435">
        <f t="shared" si="54"/>
        <v>0</v>
      </c>
      <c r="Y435">
        <f t="shared" si="56"/>
        <v>0</v>
      </c>
      <c r="Z435">
        <f t="shared" si="57"/>
        <v>0</v>
      </c>
    </row>
    <row r="436" spans="2:26">
      <c r="B436" t="str">
        <f t="shared" si="55"/>
        <v>BLUE</v>
      </c>
      <c r="C436" s="6">
        <f t="shared" si="50"/>
        <v>140</v>
      </c>
      <c r="I436">
        <f t="shared" si="51"/>
        <v>0</v>
      </c>
      <c r="N436" s="65">
        <f t="shared" si="52"/>
        <v>0</v>
      </c>
      <c r="O436" s="65">
        <f t="shared" si="53"/>
        <v>0</v>
      </c>
      <c r="T436">
        <f t="shared" si="54"/>
        <v>0</v>
      </c>
      <c r="Y436">
        <f t="shared" si="56"/>
        <v>0</v>
      </c>
      <c r="Z436">
        <f t="shared" si="57"/>
        <v>0</v>
      </c>
    </row>
    <row r="437" spans="2:26">
      <c r="B437" t="str">
        <f t="shared" si="55"/>
        <v>BLUE</v>
      </c>
      <c r="C437" s="6">
        <f t="shared" ref="C437:C500" si="58">C436+1</f>
        <v>141</v>
      </c>
      <c r="I437">
        <f t="shared" si="51"/>
        <v>0</v>
      </c>
      <c r="N437" s="65">
        <f t="shared" si="52"/>
        <v>0</v>
      </c>
      <c r="O437" s="65">
        <f t="shared" si="53"/>
        <v>0</v>
      </c>
      <c r="T437">
        <f t="shared" si="54"/>
        <v>0</v>
      </c>
      <c r="Y437">
        <f t="shared" si="56"/>
        <v>0</v>
      </c>
      <c r="Z437">
        <f t="shared" si="57"/>
        <v>0</v>
      </c>
    </row>
    <row r="438" spans="2:26">
      <c r="B438" t="str">
        <f t="shared" si="55"/>
        <v>BLUE</v>
      </c>
      <c r="C438" s="6">
        <f t="shared" si="58"/>
        <v>142</v>
      </c>
      <c r="I438">
        <f t="shared" si="51"/>
        <v>0</v>
      </c>
      <c r="N438" s="65">
        <f t="shared" si="52"/>
        <v>0</v>
      </c>
      <c r="O438" s="65">
        <f t="shared" si="53"/>
        <v>0</v>
      </c>
      <c r="T438">
        <f t="shared" si="54"/>
        <v>0</v>
      </c>
      <c r="Y438">
        <f t="shared" si="56"/>
        <v>0</v>
      </c>
      <c r="Z438">
        <f t="shared" si="57"/>
        <v>0</v>
      </c>
    </row>
    <row r="439" spans="2:26">
      <c r="B439" t="str">
        <f t="shared" si="55"/>
        <v>BLUE</v>
      </c>
      <c r="C439" s="6">
        <f t="shared" si="58"/>
        <v>143</v>
      </c>
      <c r="I439">
        <f t="shared" si="51"/>
        <v>0</v>
      </c>
      <c r="N439" s="65">
        <f t="shared" si="52"/>
        <v>0</v>
      </c>
      <c r="O439" s="65">
        <f t="shared" si="53"/>
        <v>0</v>
      </c>
      <c r="T439">
        <f t="shared" si="54"/>
        <v>0</v>
      </c>
      <c r="Y439">
        <f t="shared" si="56"/>
        <v>0</v>
      </c>
      <c r="Z439">
        <f t="shared" si="57"/>
        <v>0</v>
      </c>
    </row>
    <row r="440" spans="2:26">
      <c r="B440" t="str">
        <f t="shared" si="55"/>
        <v>BLUE</v>
      </c>
      <c r="C440" s="6">
        <f t="shared" si="58"/>
        <v>144</v>
      </c>
      <c r="I440">
        <f t="shared" si="51"/>
        <v>0</v>
      </c>
      <c r="N440" s="65">
        <f t="shared" si="52"/>
        <v>0</v>
      </c>
      <c r="O440" s="65">
        <f t="shared" si="53"/>
        <v>0</v>
      </c>
      <c r="T440">
        <f t="shared" si="54"/>
        <v>0</v>
      </c>
      <c r="Y440">
        <f t="shared" si="56"/>
        <v>0</v>
      </c>
      <c r="Z440">
        <f t="shared" si="57"/>
        <v>0</v>
      </c>
    </row>
    <row r="441" spans="2:26">
      <c r="B441" t="str">
        <f t="shared" si="55"/>
        <v>BLUE</v>
      </c>
      <c r="C441" s="6">
        <f t="shared" si="58"/>
        <v>145</v>
      </c>
      <c r="I441">
        <f t="shared" si="51"/>
        <v>0</v>
      </c>
      <c r="N441" s="65">
        <f t="shared" si="52"/>
        <v>0</v>
      </c>
      <c r="O441" s="65">
        <f t="shared" si="53"/>
        <v>0</v>
      </c>
      <c r="T441">
        <f t="shared" si="54"/>
        <v>0</v>
      </c>
      <c r="Y441">
        <f t="shared" si="56"/>
        <v>0</v>
      </c>
      <c r="Z441">
        <f t="shared" si="57"/>
        <v>0</v>
      </c>
    </row>
    <row r="442" spans="2:26">
      <c r="B442" t="str">
        <f t="shared" si="55"/>
        <v>BLUE</v>
      </c>
      <c r="C442" s="6">
        <f t="shared" si="58"/>
        <v>146</v>
      </c>
      <c r="I442">
        <f t="shared" si="51"/>
        <v>0</v>
      </c>
      <c r="N442" s="65">
        <f t="shared" si="52"/>
        <v>0</v>
      </c>
      <c r="O442" s="65">
        <f t="shared" si="53"/>
        <v>0</v>
      </c>
      <c r="T442">
        <f t="shared" si="54"/>
        <v>0</v>
      </c>
      <c r="Y442">
        <f t="shared" si="56"/>
        <v>0</v>
      </c>
      <c r="Z442">
        <f t="shared" si="57"/>
        <v>0</v>
      </c>
    </row>
    <row r="443" spans="2:26">
      <c r="B443" t="str">
        <f t="shared" si="55"/>
        <v>BLUE</v>
      </c>
      <c r="C443" s="6">
        <f t="shared" si="58"/>
        <v>147</v>
      </c>
      <c r="I443">
        <f t="shared" si="51"/>
        <v>0</v>
      </c>
      <c r="N443" s="65">
        <f t="shared" si="52"/>
        <v>0</v>
      </c>
      <c r="O443" s="65">
        <f t="shared" si="53"/>
        <v>0</v>
      </c>
      <c r="T443">
        <f t="shared" si="54"/>
        <v>0</v>
      </c>
      <c r="Y443">
        <f t="shared" si="56"/>
        <v>0</v>
      </c>
      <c r="Z443">
        <f t="shared" si="57"/>
        <v>0</v>
      </c>
    </row>
    <row r="444" spans="2:26">
      <c r="B444" t="str">
        <f t="shared" si="55"/>
        <v>BLUE</v>
      </c>
      <c r="C444" s="6">
        <f t="shared" si="58"/>
        <v>148</v>
      </c>
      <c r="I444">
        <f t="shared" si="51"/>
        <v>0</v>
      </c>
      <c r="N444" s="65">
        <f t="shared" si="52"/>
        <v>0</v>
      </c>
      <c r="O444" s="65">
        <f t="shared" si="53"/>
        <v>0</v>
      </c>
      <c r="T444">
        <f t="shared" si="54"/>
        <v>0</v>
      </c>
      <c r="Y444">
        <f t="shared" si="56"/>
        <v>0</v>
      </c>
      <c r="Z444">
        <f t="shared" si="57"/>
        <v>0</v>
      </c>
    </row>
    <row r="445" spans="2:26">
      <c r="B445" t="str">
        <f t="shared" si="55"/>
        <v>BLUE</v>
      </c>
      <c r="C445" s="6">
        <f t="shared" si="58"/>
        <v>149</v>
      </c>
      <c r="I445">
        <f t="shared" si="51"/>
        <v>0</v>
      </c>
      <c r="N445" s="65">
        <f t="shared" si="52"/>
        <v>0</v>
      </c>
      <c r="O445" s="65">
        <f t="shared" si="53"/>
        <v>0</v>
      </c>
      <c r="T445">
        <f t="shared" si="54"/>
        <v>0</v>
      </c>
      <c r="Y445">
        <f t="shared" si="56"/>
        <v>0</v>
      </c>
      <c r="Z445">
        <f t="shared" si="57"/>
        <v>0</v>
      </c>
    </row>
    <row r="446" spans="2:26">
      <c r="B446" t="str">
        <f t="shared" si="55"/>
        <v>BLUE</v>
      </c>
      <c r="C446" s="6">
        <f t="shared" si="58"/>
        <v>150</v>
      </c>
      <c r="I446">
        <f t="shared" ref="I446:I509" si="59">SUM($E446:$H446)</f>
        <v>0</v>
      </c>
      <c r="N446" s="65">
        <f t="shared" ref="N446:N455" si="60">SUM($J446:$M446)</f>
        <v>0</v>
      </c>
      <c r="O446" s="65">
        <f t="shared" ref="O446:O455" si="61">SUM($I446, $N446)</f>
        <v>0</v>
      </c>
      <c r="T446">
        <f t="shared" ref="T446:T509" si="62">SUM($P446:$S446)</f>
        <v>0</v>
      </c>
      <c r="Y446">
        <f t="shared" si="56"/>
        <v>0</v>
      </c>
      <c r="Z446">
        <f t="shared" si="57"/>
        <v>0</v>
      </c>
    </row>
    <row r="447" spans="2:26">
      <c r="B447" t="str">
        <f t="shared" si="55"/>
        <v>BLUE</v>
      </c>
      <c r="C447" s="6">
        <f t="shared" si="58"/>
        <v>151</v>
      </c>
      <c r="I447">
        <f t="shared" si="59"/>
        <v>0</v>
      </c>
      <c r="N447" s="65">
        <f t="shared" si="60"/>
        <v>0</v>
      </c>
      <c r="O447" s="65">
        <f t="shared" si="61"/>
        <v>0</v>
      </c>
      <c r="T447">
        <f t="shared" si="62"/>
        <v>0</v>
      </c>
      <c r="Y447">
        <f t="shared" si="56"/>
        <v>0</v>
      </c>
      <c r="Z447">
        <f t="shared" si="57"/>
        <v>0</v>
      </c>
    </row>
    <row r="448" spans="2:26">
      <c r="B448" t="str">
        <f t="shared" si="55"/>
        <v>BLUE</v>
      </c>
      <c r="C448" s="6">
        <f t="shared" si="58"/>
        <v>152</v>
      </c>
      <c r="I448">
        <f t="shared" si="59"/>
        <v>0</v>
      </c>
      <c r="N448" s="65">
        <f t="shared" si="60"/>
        <v>0</v>
      </c>
      <c r="O448" s="65">
        <f t="shared" si="61"/>
        <v>0</v>
      </c>
      <c r="T448">
        <f t="shared" si="62"/>
        <v>0</v>
      </c>
      <c r="Y448">
        <f t="shared" si="56"/>
        <v>0</v>
      </c>
      <c r="Z448">
        <f t="shared" si="57"/>
        <v>0</v>
      </c>
    </row>
    <row r="449" spans="2:26">
      <c r="B449" t="str">
        <f t="shared" si="55"/>
        <v>BLUE</v>
      </c>
      <c r="C449" s="6">
        <f t="shared" si="58"/>
        <v>153</v>
      </c>
      <c r="I449">
        <f t="shared" si="59"/>
        <v>0</v>
      </c>
      <c r="N449" s="65">
        <f t="shared" si="60"/>
        <v>0</v>
      </c>
      <c r="O449" s="65">
        <f t="shared" si="61"/>
        <v>0</v>
      </c>
      <c r="T449">
        <f t="shared" si="62"/>
        <v>0</v>
      </c>
      <c r="Y449">
        <f t="shared" si="56"/>
        <v>0</v>
      </c>
      <c r="Z449">
        <f t="shared" si="57"/>
        <v>0</v>
      </c>
    </row>
    <row r="450" spans="2:26">
      <c r="B450" t="str">
        <f t="shared" si="55"/>
        <v>BLUE</v>
      </c>
      <c r="C450" s="6">
        <f t="shared" si="58"/>
        <v>154</v>
      </c>
      <c r="I450">
        <f t="shared" si="59"/>
        <v>0</v>
      </c>
      <c r="N450" s="65">
        <f t="shared" si="60"/>
        <v>0</v>
      </c>
      <c r="O450" s="65">
        <f t="shared" si="61"/>
        <v>0</v>
      </c>
      <c r="T450">
        <f t="shared" si="62"/>
        <v>0</v>
      </c>
      <c r="Y450">
        <f t="shared" si="56"/>
        <v>0</v>
      </c>
      <c r="Z450">
        <f t="shared" si="57"/>
        <v>0</v>
      </c>
    </row>
    <row r="451" spans="2:26">
      <c r="B451" t="str">
        <f t="shared" si="55"/>
        <v>BLUE</v>
      </c>
      <c r="C451" s="6">
        <f t="shared" si="58"/>
        <v>155</v>
      </c>
      <c r="I451">
        <f t="shared" si="59"/>
        <v>0</v>
      </c>
      <c r="N451" s="65">
        <f t="shared" si="60"/>
        <v>0</v>
      </c>
      <c r="O451" s="65">
        <f t="shared" si="61"/>
        <v>0</v>
      </c>
      <c r="T451">
        <f t="shared" si="62"/>
        <v>0</v>
      </c>
      <c r="Y451">
        <f t="shared" si="56"/>
        <v>0</v>
      </c>
      <c r="Z451">
        <f t="shared" si="57"/>
        <v>0</v>
      </c>
    </row>
    <row r="452" spans="2:26">
      <c r="B452" t="str">
        <f t="shared" si="55"/>
        <v>BLUE</v>
      </c>
      <c r="C452" s="6">
        <f t="shared" si="58"/>
        <v>156</v>
      </c>
      <c r="I452">
        <f t="shared" si="59"/>
        <v>0</v>
      </c>
      <c r="N452" s="65">
        <f t="shared" si="60"/>
        <v>0</v>
      </c>
      <c r="O452" s="65">
        <f t="shared" si="61"/>
        <v>0</v>
      </c>
      <c r="T452">
        <f t="shared" si="62"/>
        <v>0</v>
      </c>
      <c r="Y452">
        <f t="shared" si="56"/>
        <v>0</v>
      </c>
      <c r="Z452">
        <f t="shared" si="57"/>
        <v>0</v>
      </c>
    </row>
    <row r="453" spans="2:26">
      <c r="B453" t="str">
        <f t="shared" si="55"/>
        <v>BLUE</v>
      </c>
      <c r="C453" s="6">
        <f t="shared" si="58"/>
        <v>157</v>
      </c>
      <c r="I453">
        <f t="shared" si="59"/>
        <v>0</v>
      </c>
      <c r="N453" s="65">
        <f t="shared" si="60"/>
        <v>0</v>
      </c>
      <c r="O453" s="65">
        <f t="shared" si="61"/>
        <v>0</v>
      </c>
      <c r="T453">
        <f t="shared" si="62"/>
        <v>0</v>
      </c>
      <c r="Y453">
        <f t="shared" si="56"/>
        <v>0</v>
      </c>
      <c r="Z453">
        <f t="shared" si="57"/>
        <v>0</v>
      </c>
    </row>
    <row r="454" spans="2:26">
      <c r="B454" t="str">
        <f t="shared" si="55"/>
        <v>BLUE</v>
      </c>
      <c r="C454" s="6">
        <f t="shared" si="58"/>
        <v>158</v>
      </c>
      <c r="I454">
        <f t="shared" si="59"/>
        <v>0</v>
      </c>
      <c r="N454" s="65">
        <f t="shared" si="60"/>
        <v>0</v>
      </c>
      <c r="O454" s="65">
        <f t="shared" si="61"/>
        <v>0</v>
      </c>
      <c r="T454">
        <f t="shared" si="62"/>
        <v>0</v>
      </c>
      <c r="Y454">
        <f t="shared" si="56"/>
        <v>0</v>
      </c>
      <c r="Z454">
        <f t="shared" si="57"/>
        <v>0</v>
      </c>
    </row>
    <row r="455" spans="2:26">
      <c r="B455" t="str">
        <f t="shared" si="55"/>
        <v>BLUE</v>
      </c>
      <c r="C455" s="6">
        <f t="shared" si="58"/>
        <v>159</v>
      </c>
      <c r="I455">
        <f t="shared" si="59"/>
        <v>0</v>
      </c>
      <c r="N455" s="65">
        <f t="shared" si="60"/>
        <v>0</v>
      </c>
      <c r="O455" s="65">
        <f t="shared" si="61"/>
        <v>0</v>
      </c>
      <c r="T455">
        <f t="shared" si="62"/>
        <v>0</v>
      </c>
      <c r="Y455">
        <f t="shared" si="56"/>
        <v>0</v>
      </c>
      <c r="Z455">
        <f t="shared" si="57"/>
        <v>0</v>
      </c>
    </row>
    <row r="456" spans="2:26">
      <c r="B456" t="str">
        <f t="shared" si="55"/>
        <v>BLUE</v>
      </c>
      <c r="C456" s="6">
        <f t="shared" si="58"/>
        <v>160</v>
      </c>
      <c r="I456">
        <f t="shared" si="59"/>
        <v>0</v>
      </c>
      <c r="N456" s="65">
        <f>SUM($J456:$M456)</f>
        <v>0</v>
      </c>
      <c r="O456" s="65">
        <f>SUM($I456, $N456)</f>
        <v>0</v>
      </c>
      <c r="T456">
        <f t="shared" si="62"/>
        <v>0</v>
      </c>
      <c r="Y456">
        <f t="shared" si="56"/>
        <v>0</v>
      </c>
      <c r="Z456">
        <f t="shared" si="57"/>
        <v>0</v>
      </c>
    </row>
    <row r="457" spans="2:26">
      <c r="B457" t="str">
        <f t="shared" si="55"/>
        <v>BLUE</v>
      </c>
      <c r="C457" s="6">
        <f t="shared" si="58"/>
        <v>161</v>
      </c>
      <c r="I457">
        <f t="shared" si="59"/>
        <v>0</v>
      </c>
      <c r="N457" s="65">
        <f t="shared" ref="N457:N520" si="63">SUM($J457:$M457)</f>
        <v>0</v>
      </c>
      <c r="O457" s="65">
        <f t="shared" ref="O457:O520" si="64">SUM($I457, $N457)</f>
        <v>0</v>
      </c>
      <c r="T457">
        <f t="shared" si="62"/>
        <v>0</v>
      </c>
      <c r="Y457">
        <f t="shared" si="56"/>
        <v>0</v>
      </c>
      <c r="Z457">
        <f t="shared" si="57"/>
        <v>0</v>
      </c>
    </row>
    <row r="458" spans="2:26">
      <c r="B458" t="str">
        <f t="shared" si="55"/>
        <v>BLUE</v>
      </c>
      <c r="C458" s="6">
        <f t="shared" si="58"/>
        <v>162</v>
      </c>
      <c r="I458">
        <f t="shared" si="59"/>
        <v>0</v>
      </c>
      <c r="N458" s="65">
        <f t="shared" si="63"/>
        <v>0</v>
      </c>
      <c r="O458" s="65">
        <f t="shared" si="64"/>
        <v>0</v>
      </c>
      <c r="T458">
        <f t="shared" si="62"/>
        <v>0</v>
      </c>
      <c r="Y458">
        <f t="shared" si="56"/>
        <v>0</v>
      </c>
      <c r="Z458">
        <f t="shared" si="57"/>
        <v>0</v>
      </c>
    </row>
    <row r="459" spans="2:26">
      <c r="B459" t="str">
        <f t="shared" si="55"/>
        <v>BLUE</v>
      </c>
      <c r="C459" s="6">
        <f t="shared" si="58"/>
        <v>163</v>
      </c>
      <c r="I459">
        <f t="shared" si="59"/>
        <v>0</v>
      </c>
      <c r="N459" s="65">
        <f t="shared" si="63"/>
        <v>0</v>
      </c>
      <c r="O459" s="65">
        <f t="shared" si="64"/>
        <v>0</v>
      </c>
      <c r="T459">
        <f t="shared" si="62"/>
        <v>0</v>
      </c>
      <c r="Y459">
        <f t="shared" si="56"/>
        <v>0</v>
      </c>
      <c r="Z459">
        <f t="shared" si="57"/>
        <v>0</v>
      </c>
    </row>
    <row r="460" spans="2:26">
      <c r="B460" t="str">
        <f t="shared" si="55"/>
        <v>BLUE</v>
      </c>
      <c r="C460" s="6">
        <f t="shared" si="58"/>
        <v>164</v>
      </c>
      <c r="I460">
        <f t="shared" si="59"/>
        <v>0</v>
      </c>
      <c r="N460" s="65">
        <f t="shared" si="63"/>
        <v>0</v>
      </c>
      <c r="O460" s="65">
        <f t="shared" si="64"/>
        <v>0</v>
      </c>
      <c r="T460">
        <f t="shared" si="62"/>
        <v>0</v>
      </c>
      <c r="Y460">
        <f t="shared" si="56"/>
        <v>0</v>
      </c>
      <c r="Z460">
        <f t="shared" si="57"/>
        <v>0</v>
      </c>
    </row>
    <row r="461" spans="2:26">
      <c r="B461" t="str">
        <f t="shared" si="55"/>
        <v>BLUE</v>
      </c>
      <c r="C461" s="6">
        <f t="shared" si="58"/>
        <v>165</v>
      </c>
      <c r="I461">
        <f t="shared" si="59"/>
        <v>0</v>
      </c>
      <c r="N461" s="65">
        <f t="shared" si="63"/>
        <v>0</v>
      </c>
      <c r="O461" s="65">
        <f t="shared" si="64"/>
        <v>0</v>
      </c>
      <c r="T461">
        <f t="shared" si="62"/>
        <v>0</v>
      </c>
      <c r="Y461">
        <f t="shared" si="56"/>
        <v>0</v>
      </c>
      <c r="Z461">
        <f t="shared" si="57"/>
        <v>0</v>
      </c>
    </row>
    <row r="462" spans="2:26">
      <c r="B462" t="str">
        <f t="shared" si="55"/>
        <v>BLUE</v>
      </c>
      <c r="C462" s="6">
        <f t="shared" si="58"/>
        <v>166</v>
      </c>
      <c r="I462">
        <f t="shared" si="59"/>
        <v>0</v>
      </c>
      <c r="N462" s="65">
        <f t="shared" si="63"/>
        <v>0</v>
      </c>
      <c r="O462" s="65">
        <f t="shared" si="64"/>
        <v>0</v>
      </c>
      <c r="T462">
        <f t="shared" si="62"/>
        <v>0</v>
      </c>
      <c r="Y462">
        <f t="shared" si="56"/>
        <v>0</v>
      </c>
      <c r="Z462">
        <f t="shared" si="57"/>
        <v>0</v>
      </c>
    </row>
    <row r="463" spans="2:26">
      <c r="B463" t="str">
        <f t="shared" si="55"/>
        <v>BLUE</v>
      </c>
      <c r="C463" s="6">
        <f t="shared" si="58"/>
        <v>167</v>
      </c>
      <c r="I463">
        <f t="shared" si="59"/>
        <v>0</v>
      </c>
      <c r="N463" s="65">
        <f t="shared" si="63"/>
        <v>0</v>
      </c>
      <c r="O463" s="65">
        <f t="shared" si="64"/>
        <v>0</v>
      </c>
      <c r="T463">
        <f t="shared" si="62"/>
        <v>0</v>
      </c>
      <c r="Y463">
        <f t="shared" si="56"/>
        <v>0</v>
      </c>
      <c r="Z463">
        <f t="shared" si="57"/>
        <v>0</v>
      </c>
    </row>
    <row r="464" spans="2:26">
      <c r="B464" t="str">
        <f t="shared" si="55"/>
        <v>BLUE</v>
      </c>
      <c r="C464" s="6">
        <f t="shared" si="58"/>
        <v>168</v>
      </c>
      <c r="I464">
        <f t="shared" si="59"/>
        <v>0</v>
      </c>
      <c r="N464" s="65">
        <f t="shared" si="63"/>
        <v>0</v>
      </c>
      <c r="O464" s="65">
        <f t="shared" si="64"/>
        <v>0</v>
      </c>
      <c r="T464">
        <f t="shared" si="62"/>
        <v>0</v>
      </c>
      <c r="Y464">
        <f t="shared" si="56"/>
        <v>0</v>
      </c>
      <c r="Z464">
        <f t="shared" si="57"/>
        <v>0</v>
      </c>
    </row>
    <row r="465" spans="2:26">
      <c r="B465" t="str">
        <f t="shared" si="55"/>
        <v>BLUE</v>
      </c>
      <c r="C465" s="6">
        <f t="shared" si="58"/>
        <v>169</v>
      </c>
      <c r="I465">
        <f t="shared" si="59"/>
        <v>0</v>
      </c>
      <c r="N465" s="65">
        <f t="shared" si="63"/>
        <v>0</v>
      </c>
      <c r="O465" s="65">
        <f t="shared" si="64"/>
        <v>0</v>
      </c>
      <c r="T465">
        <f t="shared" si="62"/>
        <v>0</v>
      </c>
      <c r="Y465">
        <f t="shared" si="56"/>
        <v>0</v>
      </c>
      <c r="Z465">
        <f t="shared" si="57"/>
        <v>0</v>
      </c>
    </row>
    <row r="466" spans="2:26">
      <c r="B466" t="str">
        <f t="shared" si="55"/>
        <v>BLUE</v>
      </c>
      <c r="C466" s="6">
        <f t="shared" si="58"/>
        <v>170</v>
      </c>
      <c r="I466">
        <f t="shared" si="59"/>
        <v>0</v>
      </c>
      <c r="N466" s="65">
        <f t="shared" si="63"/>
        <v>0</v>
      </c>
      <c r="O466" s="65">
        <f t="shared" si="64"/>
        <v>0</v>
      </c>
      <c r="T466">
        <f t="shared" si="62"/>
        <v>0</v>
      </c>
      <c r="Y466">
        <f t="shared" si="56"/>
        <v>0</v>
      </c>
      <c r="Z466">
        <f t="shared" si="57"/>
        <v>0</v>
      </c>
    </row>
    <row r="467" spans="2:26">
      <c r="B467" t="str">
        <f t="shared" ref="B467:B530" si="65">B466</f>
        <v>BLUE</v>
      </c>
      <c r="C467" s="6">
        <f t="shared" si="58"/>
        <v>171</v>
      </c>
      <c r="I467">
        <f t="shared" si="59"/>
        <v>0</v>
      </c>
      <c r="N467" s="65">
        <f t="shared" si="63"/>
        <v>0</v>
      </c>
      <c r="O467" s="65">
        <f t="shared" si="64"/>
        <v>0</v>
      </c>
      <c r="T467">
        <f t="shared" si="62"/>
        <v>0</v>
      </c>
      <c r="Y467">
        <f t="shared" si="56"/>
        <v>0</v>
      </c>
      <c r="Z467">
        <f t="shared" si="57"/>
        <v>0</v>
      </c>
    </row>
    <row r="468" spans="2:26">
      <c r="B468" t="str">
        <f t="shared" si="65"/>
        <v>BLUE</v>
      </c>
      <c r="C468" s="6">
        <f t="shared" si="58"/>
        <v>172</v>
      </c>
      <c r="I468">
        <f t="shared" si="59"/>
        <v>0</v>
      </c>
      <c r="N468" s="65">
        <f t="shared" si="63"/>
        <v>0</v>
      </c>
      <c r="O468" s="65">
        <f t="shared" si="64"/>
        <v>0</v>
      </c>
      <c r="T468">
        <f t="shared" si="62"/>
        <v>0</v>
      </c>
      <c r="Y468">
        <f t="shared" si="56"/>
        <v>0</v>
      </c>
      <c r="Z468">
        <f t="shared" si="57"/>
        <v>0</v>
      </c>
    </row>
    <row r="469" spans="2:26">
      <c r="B469" t="str">
        <f t="shared" si="65"/>
        <v>BLUE</v>
      </c>
      <c r="C469" s="6">
        <f t="shared" si="58"/>
        <v>173</v>
      </c>
      <c r="I469">
        <f t="shared" si="59"/>
        <v>0</v>
      </c>
      <c r="N469" s="65">
        <f t="shared" si="63"/>
        <v>0</v>
      </c>
      <c r="O469" s="65">
        <f t="shared" si="64"/>
        <v>0</v>
      </c>
      <c r="T469">
        <f t="shared" si="62"/>
        <v>0</v>
      </c>
      <c r="Y469">
        <f t="shared" si="56"/>
        <v>0</v>
      </c>
      <c r="Z469">
        <f t="shared" si="57"/>
        <v>0</v>
      </c>
    </row>
    <row r="470" spans="2:26">
      <c r="B470" t="str">
        <f t="shared" si="65"/>
        <v>BLUE</v>
      </c>
      <c r="C470" s="6">
        <f t="shared" si="58"/>
        <v>174</v>
      </c>
      <c r="I470">
        <f t="shared" si="59"/>
        <v>0</v>
      </c>
      <c r="N470" s="65">
        <f t="shared" si="63"/>
        <v>0</v>
      </c>
      <c r="O470" s="65">
        <f t="shared" si="64"/>
        <v>0</v>
      </c>
      <c r="T470">
        <f t="shared" si="62"/>
        <v>0</v>
      </c>
      <c r="Y470">
        <f t="shared" si="56"/>
        <v>0</v>
      </c>
      <c r="Z470">
        <f t="shared" si="57"/>
        <v>0</v>
      </c>
    </row>
    <row r="471" spans="2:26">
      <c r="B471" t="str">
        <f t="shared" si="65"/>
        <v>BLUE</v>
      </c>
      <c r="C471" s="6">
        <f t="shared" si="58"/>
        <v>175</v>
      </c>
      <c r="I471">
        <f t="shared" si="59"/>
        <v>0</v>
      </c>
      <c r="N471" s="65">
        <f t="shared" si="63"/>
        <v>0</v>
      </c>
      <c r="O471" s="65">
        <f t="shared" si="64"/>
        <v>0</v>
      </c>
      <c r="T471">
        <f t="shared" si="62"/>
        <v>0</v>
      </c>
      <c r="Y471">
        <f t="shared" si="56"/>
        <v>0</v>
      </c>
      <c r="Z471">
        <f t="shared" si="57"/>
        <v>0</v>
      </c>
    </row>
    <row r="472" spans="2:26">
      <c r="B472" t="str">
        <f t="shared" si="65"/>
        <v>BLUE</v>
      </c>
      <c r="C472" s="6">
        <f t="shared" si="58"/>
        <v>176</v>
      </c>
      <c r="I472">
        <f t="shared" si="59"/>
        <v>0</v>
      </c>
      <c r="N472" s="65">
        <f t="shared" si="63"/>
        <v>0</v>
      </c>
      <c r="O472" s="65">
        <f t="shared" si="64"/>
        <v>0</v>
      </c>
      <c r="T472">
        <f t="shared" si="62"/>
        <v>0</v>
      </c>
      <c r="Y472">
        <f t="shared" si="56"/>
        <v>0</v>
      </c>
      <c r="Z472">
        <f t="shared" si="57"/>
        <v>0</v>
      </c>
    </row>
    <row r="473" spans="2:26">
      <c r="B473" t="str">
        <f t="shared" si="65"/>
        <v>BLUE</v>
      </c>
      <c r="C473" s="6">
        <f t="shared" si="58"/>
        <v>177</v>
      </c>
      <c r="I473">
        <f t="shared" si="59"/>
        <v>0</v>
      </c>
      <c r="N473" s="65">
        <f t="shared" si="63"/>
        <v>0</v>
      </c>
      <c r="O473" s="65">
        <f t="shared" si="64"/>
        <v>0</v>
      </c>
      <c r="T473">
        <f t="shared" si="62"/>
        <v>0</v>
      </c>
      <c r="Y473">
        <f t="shared" si="56"/>
        <v>0</v>
      </c>
      <c r="Z473">
        <f t="shared" si="57"/>
        <v>0</v>
      </c>
    </row>
    <row r="474" spans="2:26">
      <c r="B474" t="str">
        <f t="shared" si="65"/>
        <v>BLUE</v>
      </c>
      <c r="C474" s="6">
        <f t="shared" si="58"/>
        <v>178</v>
      </c>
      <c r="I474">
        <f t="shared" si="59"/>
        <v>0</v>
      </c>
      <c r="N474" s="65">
        <f t="shared" si="63"/>
        <v>0</v>
      </c>
      <c r="O474" s="65">
        <f t="shared" si="64"/>
        <v>0</v>
      </c>
      <c r="T474">
        <f t="shared" si="62"/>
        <v>0</v>
      </c>
      <c r="Y474">
        <f t="shared" si="56"/>
        <v>0</v>
      </c>
      <c r="Z474">
        <f t="shared" si="57"/>
        <v>0</v>
      </c>
    </row>
    <row r="475" spans="2:26">
      <c r="B475" t="str">
        <f t="shared" si="65"/>
        <v>BLUE</v>
      </c>
      <c r="C475" s="6">
        <f t="shared" si="58"/>
        <v>179</v>
      </c>
      <c r="I475">
        <f t="shared" si="59"/>
        <v>0</v>
      </c>
      <c r="N475" s="65">
        <f t="shared" si="63"/>
        <v>0</v>
      </c>
      <c r="O475" s="65">
        <f t="shared" si="64"/>
        <v>0</v>
      </c>
      <c r="T475">
        <f t="shared" si="62"/>
        <v>0</v>
      </c>
      <c r="Y475">
        <f t="shared" si="56"/>
        <v>0</v>
      </c>
      <c r="Z475">
        <f t="shared" si="57"/>
        <v>0</v>
      </c>
    </row>
    <row r="476" spans="2:26">
      <c r="B476" t="str">
        <f t="shared" si="65"/>
        <v>BLUE</v>
      </c>
      <c r="C476" s="6">
        <f t="shared" si="58"/>
        <v>180</v>
      </c>
      <c r="I476">
        <f t="shared" si="59"/>
        <v>0</v>
      </c>
      <c r="N476" s="65">
        <f t="shared" si="63"/>
        <v>0</v>
      </c>
      <c r="O476" s="65">
        <f t="shared" si="64"/>
        <v>0</v>
      </c>
      <c r="T476">
        <f t="shared" si="62"/>
        <v>0</v>
      </c>
      <c r="Y476">
        <f t="shared" si="56"/>
        <v>0</v>
      </c>
      <c r="Z476">
        <f t="shared" si="57"/>
        <v>0</v>
      </c>
    </row>
    <row r="477" spans="2:26">
      <c r="B477" t="str">
        <f t="shared" si="65"/>
        <v>BLUE</v>
      </c>
      <c r="C477" s="6">
        <f t="shared" si="58"/>
        <v>181</v>
      </c>
      <c r="I477">
        <f t="shared" si="59"/>
        <v>0</v>
      </c>
      <c r="N477" s="65">
        <f t="shared" si="63"/>
        <v>0</v>
      </c>
      <c r="O477" s="65">
        <f t="shared" si="64"/>
        <v>0</v>
      </c>
      <c r="T477">
        <f t="shared" si="62"/>
        <v>0</v>
      </c>
      <c r="Y477">
        <f t="shared" si="56"/>
        <v>0</v>
      </c>
      <c r="Z477">
        <f t="shared" si="57"/>
        <v>0</v>
      </c>
    </row>
    <row r="478" spans="2:26">
      <c r="B478" t="str">
        <f t="shared" si="65"/>
        <v>BLUE</v>
      </c>
      <c r="C478" s="6">
        <f t="shared" si="58"/>
        <v>182</v>
      </c>
      <c r="I478">
        <f t="shared" si="59"/>
        <v>0</v>
      </c>
      <c r="N478" s="65">
        <f t="shared" si="63"/>
        <v>0</v>
      </c>
      <c r="O478" s="65">
        <f t="shared" si="64"/>
        <v>0</v>
      </c>
      <c r="T478">
        <f t="shared" si="62"/>
        <v>0</v>
      </c>
      <c r="Y478">
        <f t="shared" si="56"/>
        <v>0</v>
      </c>
      <c r="Z478">
        <f t="shared" si="57"/>
        <v>0</v>
      </c>
    </row>
    <row r="479" spans="2:26">
      <c r="B479" t="str">
        <f t="shared" si="65"/>
        <v>BLUE</v>
      </c>
      <c r="C479" s="6">
        <f t="shared" si="58"/>
        <v>183</v>
      </c>
      <c r="I479">
        <f t="shared" si="59"/>
        <v>0</v>
      </c>
      <c r="N479" s="65">
        <f t="shared" si="63"/>
        <v>0</v>
      </c>
      <c r="O479" s="65">
        <f t="shared" si="64"/>
        <v>0</v>
      </c>
      <c r="T479">
        <f t="shared" si="62"/>
        <v>0</v>
      </c>
      <c r="Y479">
        <f t="shared" si="56"/>
        <v>0</v>
      </c>
      <c r="Z479">
        <f t="shared" si="57"/>
        <v>0</v>
      </c>
    </row>
    <row r="480" spans="2:26">
      <c r="B480" t="str">
        <f t="shared" si="65"/>
        <v>BLUE</v>
      </c>
      <c r="C480" s="6">
        <f t="shared" si="58"/>
        <v>184</v>
      </c>
      <c r="I480">
        <f t="shared" si="59"/>
        <v>0</v>
      </c>
      <c r="N480" s="65">
        <f t="shared" si="63"/>
        <v>0</v>
      </c>
      <c r="O480" s="65">
        <f t="shared" si="64"/>
        <v>0</v>
      </c>
      <c r="T480">
        <f t="shared" si="62"/>
        <v>0</v>
      </c>
      <c r="Y480">
        <f t="shared" si="56"/>
        <v>0</v>
      </c>
      <c r="Z480">
        <f t="shared" si="57"/>
        <v>0</v>
      </c>
    </row>
    <row r="481" spans="2:26">
      <c r="B481" t="str">
        <f t="shared" si="65"/>
        <v>BLUE</v>
      </c>
      <c r="C481" s="6">
        <f t="shared" si="58"/>
        <v>185</v>
      </c>
      <c r="I481">
        <f t="shared" si="59"/>
        <v>0</v>
      </c>
      <c r="N481" s="65">
        <f t="shared" si="63"/>
        <v>0</v>
      </c>
      <c r="O481" s="65">
        <f t="shared" si="64"/>
        <v>0</v>
      </c>
      <c r="T481">
        <f t="shared" si="62"/>
        <v>0</v>
      </c>
      <c r="Y481">
        <f t="shared" si="56"/>
        <v>0</v>
      </c>
      <c r="Z481">
        <f t="shared" si="57"/>
        <v>0</v>
      </c>
    </row>
    <row r="482" spans="2:26">
      <c r="B482" t="str">
        <f t="shared" si="65"/>
        <v>BLUE</v>
      </c>
      <c r="C482" s="6">
        <f t="shared" si="58"/>
        <v>186</v>
      </c>
      <c r="I482">
        <f t="shared" si="59"/>
        <v>0</v>
      </c>
      <c r="N482" s="65">
        <f t="shared" si="63"/>
        <v>0</v>
      </c>
      <c r="O482" s="65">
        <f t="shared" si="64"/>
        <v>0</v>
      </c>
      <c r="T482">
        <f t="shared" si="62"/>
        <v>0</v>
      </c>
      <c r="Y482">
        <f t="shared" si="56"/>
        <v>0</v>
      </c>
      <c r="Z482">
        <f t="shared" si="57"/>
        <v>0</v>
      </c>
    </row>
    <row r="483" spans="2:26">
      <c r="B483" t="str">
        <f t="shared" si="65"/>
        <v>BLUE</v>
      </c>
      <c r="C483" s="6">
        <f t="shared" si="58"/>
        <v>187</v>
      </c>
      <c r="I483">
        <f t="shared" si="59"/>
        <v>0</v>
      </c>
      <c r="N483" s="65">
        <f t="shared" si="63"/>
        <v>0</v>
      </c>
      <c r="O483" s="65">
        <f t="shared" si="64"/>
        <v>0</v>
      </c>
      <c r="T483">
        <f t="shared" si="62"/>
        <v>0</v>
      </c>
      <c r="Y483">
        <f t="shared" si="56"/>
        <v>0</v>
      </c>
      <c r="Z483">
        <f t="shared" si="57"/>
        <v>0</v>
      </c>
    </row>
    <row r="484" spans="2:26">
      <c r="B484" t="str">
        <f t="shared" si="65"/>
        <v>BLUE</v>
      </c>
      <c r="C484" s="6">
        <f t="shared" si="58"/>
        <v>188</v>
      </c>
      <c r="I484">
        <f t="shared" si="59"/>
        <v>0</v>
      </c>
      <c r="N484" s="65">
        <f t="shared" si="63"/>
        <v>0</v>
      </c>
      <c r="O484" s="65">
        <f t="shared" si="64"/>
        <v>0</v>
      </c>
      <c r="T484">
        <f t="shared" si="62"/>
        <v>0</v>
      </c>
      <c r="Y484">
        <f t="shared" si="56"/>
        <v>0</v>
      </c>
      <c r="Z484">
        <f t="shared" si="57"/>
        <v>0</v>
      </c>
    </row>
    <row r="485" spans="2:26">
      <c r="B485" t="str">
        <f t="shared" si="65"/>
        <v>BLUE</v>
      </c>
      <c r="C485" s="6">
        <f t="shared" si="58"/>
        <v>189</v>
      </c>
      <c r="I485">
        <f t="shared" si="59"/>
        <v>0</v>
      </c>
      <c r="N485" s="65">
        <f t="shared" si="63"/>
        <v>0</v>
      </c>
      <c r="O485" s="65">
        <f t="shared" si="64"/>
        <v>0</v>
      </c>
      <c r="T485">
        <f t="shared" si="62"/>
        <v>0</v>
      </c>
      <c r="Y485">
        <f t="shared" si="56"/>
        <v>0</v>
      </c>
      <c r="Z485">
        <f t="shared" si="57"/>
        <v>0</v>
      </c>
    </row>
    <row r="486" spans="2:26">
      <c r="B486" t="str">
        <f t="shared" si="65"/>
        <v>BLUE</v>
      </c>
      <c r="C486" s="6">
        <f t="shared" si="58"/>
        <v>190</v>
      </c>
      <c r="I486">
        <f t="shared" si="59"/>
        <v>0</v>
      </c>
      <c r="N486" s="65">
        <f t="shared" si="63"/>
        <v>0</v>
      </c>
      <c r="O486" s="65">
        <f t="shared" si="64"/>
        <v>0</v>
      </c>
      <c r="T486">
        <f t="shared" si="62"/>
        <v>0</v>
      </c>
      <c r="Y486">
        <f t="shared" si="56"/>
        <v>0</v>
      </c>
      <c r="Z486">
        <f t="shared" si="57"/>
        <v>0</v>
      </c>
    </row>
    <row r="487" spans="2:26">
      <c r="B487" t="str">
        <f t="shared" si="65"/>
        <v>BLUE</v>
      </c>
      <c r="C487" s="6">
        <f t="shared" si="58"/>
        <v>191</v>
      </c>
      <c r="I487">
        <f t="shared" si="59"/>
        <v>0</v>
      </c>
      <c r="N487" s="65">
        <f t="shared" si="63"/>
        <v>0</v>
      </c>
      <c r="O487" s="65">
        <f t="shared" si="64"/>
        <v>0</v>
      </c>
      <c r="T487">
        <f t="shared" si="62"/>
        <v>0</v>
      </c>
      <c r="Y487">
        <f t="shared" si="56"/>
        <v>0</v>
      </c>
      <c r="Z487">
        <f t="shared" si="57"/>
        <v>0</v>
      </c>
    </row>
    <row r="488" spans="2:26">
      <c r="B488" t="str">
        <f t="shared" si="65"/>
        <v>BLUE</v>
      </c>
      <c r="C488" s="6">
        <f t="shared" si="58"/>
        <v>192</v>
      </c>
      <c r="I488">
        <f t="shared" si="59"/>
        <v>0</v>
      </c>
      <c r="N488" s="65">
        <f t="shared" si="63"/>
        <v>0</v>
      </c>
      <c r="O488" s="65">
        <f t="shared" si="64"/>
        <v>0</v>
      </c>
      <c r="T488">
        <f t="shared" si="62"/>
        <v>0</v>
      </c>
      <c r="Y488">
        <f t="shared" si="56"/>
        <v>0</v>
      </c>
      <c r="Z488">
        <f t="shared" si="57"/>
        <v>0</v>
      </c>
    </row>
    <row r="489" spans="2:26">
      <c r="B489" t="str">
        <f t="shared" si="65"/>
        <v>BLUE</v>
      </c>
      <c r="C489" s="6">
        <f t="shared" si="58"/>
        <v>193</v>
      </c>
      <c r="I489">
        <f t="shared" si="59"/>
        <v>0</v>
      </c>
      <c r="N489" s="65">
        <f t="shared" si="63"/>
        <v>0</v>
      </c>
      <c r="O489" s="65">
        <f t="shared" si="64"/>
        <v>0</v>
      </c>
      <c r="T489">
        <f t="shared" si="62"/>
        <v>0</v>
      </c>
      <c r="Y489">
        <f t="shared" si="56"/>
        <v>0</v>
      </c>
      <c r="Z489">
        <f t="shared" si="57"/>
        <v>0</v>
      </c>
    </row>
    <row r="490" spans="2:26">
      <c r="B490" t="str">
        <f t="shared" si="65"/>
        <v>BLUE</v>
      </c>
      <c r="C490" s="6">
        <f t="shared" si="58"/>
        <v>194</v>
      </c>
      <c r="I490">
        <f t="shared" si="59"/>
        <v>0</v>
      </c>
      <c r="N490" s="65">
        <f t="shared" si="63"/>
        <v>0</v>
      </c>
      <c r="O490" s="65">
        <f t="shared" si="64"/>
        <v>0</v>
      </c>
      <c r="T490">
        <f t="shared" si="62"/>
        <v>0</v>
      </c>
      <c r="Y490">
        <f t="shared" si="56"/>
        <v>0</v>
      </c>
      <c r="Z490">
        <f t="shared" si="57"/>
        <v>0</v>
      </c>
    </row>
    <row r="491" spans="2:26">
      <c r="B491" t="str">
        <f t="shared" si="65"/>
        <v>BLUE</v>
      </c>
      <c r="C491" s="6">
        <f t="shared" si="58"/>
        <v>195</v>
      </c>
      <c r="I491">
        <f t="shared" si="59"/>
        <v>0</v>
      </c>
      <c r="N491" s="65">
        <f t="shared" si="63"/>
        <v>0</v>
      </c>
      <c r="O491" s="65">
        <f t="shared" si="64"/>
        <v>0</v>
      </c>
      <c r="T491">
        <f t="shared" si="62"/>
        <v>0</v>
      </c>
      <c r="Y491">
        <f t="shared" si="56"/>
        <v>0</v>
      </c>
      <c r="Z491">
        <f t="shared" si="57"/>
        <v>0</v>
      </c>
    </row>
    <row r="492" spans="2:26">
      <c r="B492" t="str">
        <f t="shared" si="65"/>
        <v>BLUE</v>
      </c>
      <c r="C492" s="6">
        <f t="shared" si="58"/>
        <v>196</v>
      </c>
      <c r="I492">
        <f t="shared" si="59"/>
        <v>0</v>
      </c>
      <c r="N492" s="65">
        <f t="shared" si="63"/>
        <v>0</v>
      </c>
      <c r="O492" s="65">
        <f t="shared" si="64"/>
        <v>0</v>
      </c>
      <c r="T492">
        <f t="shared" si="62"/>
        <v>0</v>
      </c>
      <c r="Y492">
        <f t="shared" si="56"/>
        <v>0</v>
      </c>
      <c r="Z492">
        <f t="shared" si="57"/>
        <v>0</v>
      </c>
    </row>
    <row r="493" spans="2:26">
      <c r="B493" t="str">
        <f t="shared" si="65"/>
        <v>BLUE</v>
      </c>
      <c r="C493" s="6">
        <f t="shared" si="58"/>
        <v>197</v>
      </c>
      <c r="I493">
        <f t="shared" si="59"/>
        <v>0</v>
      </c>
      <c r="N493" s="65">
        <f t="shared" si="63"/>
        <v>0</v>
      </c>
      <c r="O493" s="65">
        <f t="shared" si="64"/>
        <v>0</v>
      </c>
      <c r="T493">
        <f t="shared" si="62"/>
        <v>0</v>
      </c>
      <c r="Y493">
        <f t="shared" si="56"/>
        <v>0</v>
      </c>
      <c r="Z493">
        <f t="shared" si="57"/>
        <v>0</v>
      </c>
    </row>
    <row r="494" spans="2:26">
      <c r="B494" t="str">
        <f t="shared" si="65"/>
        <v>BLUE</v>
      </c>
      <c r="C494" s="6">
        <f t="shared" si="58"/>
        <v>198</v>
      </c>
      <c r="I494">
        <f t="shared" si="59"/>
        <v>0</v>
      </c>
      <c r="N494" s="65">
        <f t="shared" si="63"/>
        <v>0</v>
      </c>
      <c r="O494" s="65">
        <f t="shared" si="64"/>
        <v>0</v>
      </c>
      <c r="T494">
        <f t="shared" si="62"/>
        <v>0</v>
      </c>
      <c r="Y494">
        <f t="shared" ref="Y494:Y557" si="66">SUM($U494:$X494)</f>
        <v>0</v>
      </c>
      <c r="Z494">
        <f t="shared" ref="Z494:Z557" si="67">SUM($T494,$Y494)</f>
        <v>0</v>
      </c>
    </row>
    <row r="495" spans="2:26">
      <c r="B495" t="str">
        <f t="shared" si="65"/>
        <v>BLUE</v>
      </c>
      <c r="C495" s="6">
        <f t="shared" si="58"/>
        <v>199</v>
      </c>
      <c r="I495">
        <f t="shared" si="59"/>
        <v>0</v>
      </c>
      <c r="N495" s="65">
        <f t="shared" si="63"/>
        <v>0</v>
      </c>
      <c r="O495" s="65">
        <f t="shared" si="64"/>
        <v>0</v>
      </c>
      <c r="T495">
        <f t="shared" si="62"/>
        <v>0</v>
      </c>
      <c r="Y495">
        <f t="shared" si="66"/>
        <v>0</v>
      </c>
      <c r="Z495">
        <f t="shared" si="67"/>
        <v>0</v>
      </c>
    </row>
    <row r="496" spans="2:26">
      <c r="B496" t="str">
        <f t="shared" si="65"/>
        <v>BLUE</v>
      </c>
      <c r="C496" s="6">
        <f t="shared" si="58"/>
        <v>200</v>
      </c>
      <c r="I496">
        <f t="shared" si="59"/>
        <v>0</v>
      </c>
      <c r="N496" s="65">
        <f t="shared" si="63"/>
        <v>0</v>
      </c>
      <c r="O496" s="65">
        <f t="shared" si="64"/>
        <v>0</v>
      </c>
      <c r="T496">
        <f t="shared" si="62"/>
        <v>0</v>
      </c>
      <c r="Y496">
        <f t="shared" si="66"/>
        <v>0</v>
      </c>
      <c r="Z496">
        <f t="shared" si="67"/>
        <v>0</v>
      </c>
    </row>
    <row r="497" spans="2:26">
      <c r="B497" t="str">
        <f t="shared" si="65"/>
        <v>BLUE</v>
      </c>
      <c r="C497" s="6">
        <f t="shared" si="58"/>
        <v>201</v>
      </c>
      <c r="I497">
        <f t="shared" si="59"/>
        <v>0</v>
      </c>
      <c r="N497" s="65">
        <f t="shared" si="63"/>
        <v>0</v>
      </c>
      <c r="O497" s="65">
        <f t="shared" si="64"/>
        <v>0</v>
      </c>
      <c r="T497">
        <f t="shared" si="62"/>
        <v>0</v>
      </c>
      <c r="Y497">
        <f t="shared" si="66"/>
        <v>0</v>
      </c>
      <c r="Z497">
        <f t="shared" si="67"/>
        <v>0</v>
      </c>
    </row>
    <row r="498" spans="2:26">
      <c r="B498" t="str">
        <f t="shared" si="65"/>
        <v>BLUE</v>
      </c>
      <c r="C498" s="6">
        <f t="shared" si="58"/>
        <v>202</v>
      </c>
      <c r="I498">
        <f t="shared" si="59"/>
        <v>0</v>
      </c>
      <c r="N498" s="65">
        <f t="shared" si="63"/>
        <v>0</v>
      </c>
      <c r="O498" s="65">
        <f t="shared" si="64"/>
        <v>0</v>
      </c>
      <c r="T498">
        <f t="shared" si="62"/>
        <v>0</v>
      </c>
      <c r="Y498">
        <f t="shared" si="66"/>
        <v>0</v>
      </c>
      <c r="Z498">
        <f t="shared" si="67"/>
        <v>0</v>
      </c>
    </row>
    <row r="499" spans="2:26">
      <c r="B499" t="str">
        <f t="shared" si="65"/>
        <v>BLUE</v>
      </c>
      <c r="C499" s="6">
        <f t="shared" si="58"/>
        <v>203</v>
      </c>
      <c r="I499">
        <f t="shared" si="59"/>
        <v>0</v>
      </c>
      <c r="N499" s="65">
        <f t="shared" si="63"/>
        <v>0</v>
      </c>
      <c r="O499" s="65">
        <f t="shared" si="64"/>
        <v>0</v>
      </c>
      <c r="T499">
        <f t="shared" si="62"/>
        <v>0</v>
      </c>
      <c r="Y499">
        <f t="shared" si="66"/>
        <v>0</v>
      </c>
      <c r="Z499">
        <f t="shared" si="67"/>
        <v>0</v>
      </c>
    </row>
    <row r="500" spans="2:26">
      <c r="B500" t="str">
        <f t="shared" si="65"/>
        <v>BLUE</v>
      </c>
      <c r="C500" s="6">
        <f t="shared" si="58"/>
        <v>204</v>
      </c>
      <c r="I500">
        <f t="shared" si="59"/>
        <v>0</v>
      </c>
      <c r="N500" s="65">
        <f t="shared" si="63"/>
        <v>0</v>
      </c>
      <c r="O500" s="65">
        <f t="shared" si="64"/>
        <v>0</v>
      </c>
      <c r="T500">
        <f t="shared" si="62"/>
        <v>0</v>
      </c>
      <c r="Y500">
        <f t="shared" si="66"/>
        <v>0</v>
      </c>
      <c r="Z500">
        <f t="shared" si="67"/>
        <v>0</v>
      </c>
    </row>
    <row r="501" spans="2:26">
      <c r="B501" t="str">
        <f t="shared" si="65"/>
        <v>BLUE</v>
      </c>
      <c r="C501" s="6">
        <f t="shared" ref="C501:C564" si="68">C500+1</f>
        <v>205</v>
      </c>
      <c r="I501">
        <f t="shared" si="59"/>
        <v>0</v>
      </c>
      <c r="N501" s="65">
        <f t="shared" si="63"/>
        <v>0</v>
      </c>
      <c r="O501" s="65">
        <f t="shared" si="64"/>
        <v>0</v>
      </c>
      <c r="T501">
        <f t="shared" si="62"/>
        <v>0</v>
      </c>
      <c r="Y501">
        <f t="shared" si="66"/>
        <v>0</v>
      </c>
      <c r="Z501">
        <f t="shared" si="67"/>
        <v>0</v>
      </c>
    </row>
    <row r="502" spans="2:26">
      <c r="B502" t="str">
        <f t="shared" si="65"/>
        <v>BLUE</v>
      </c>
      <c r="C502" s="6">
        <f t="shared" si="68"/>
        <v>206</v>
      </c>
      <c r="I502">
        <f t="shared" si="59"/>
        <v>0</v>
      </c>
      <c r="N502" s="65">
        <f t="shared" si="63"/>
        <v>0</v>
      </c>
      <c r="O502" s="65">
        <f t="shared" si="64"/>
        <v>0</v>
      </c>
      <c r="T502">
        <f t="shared" si="62"/>
        <v>0</v>
      </c>
      <c r="Y502">
        <f t="shared" si="66"/>
        <v>0</v>
      </c>
      <c r="Z502">
        <f t="shared" si="67"/>
        <v>0</v>
      </c>
    </row>
    <row r="503" spans="2:26">
      <c r="B503" t="str">
        <f t="shared" si="65"/>
        <v>BLUE</v>
      </c>
      <c r="C503" s="6">
        <f t="shared" si="68"/>
        <v>207</v>
      </c>
      <c r="I503">
        <f t="shared" si="59"/>
        <v>0</v>
      </c>
      <c r="N503" s="65">
        <f t="shared" si="63"/>
        <v>0</v>
      </c>
      <c r="O503" s="65">
        <f t="shared" si="64"/>
        <v>0</v>
      </c>
      <c r="T503">
        <f t="shared" si="62"/>
        <v>0</v>
      </c>
      <c r="Y503">
        <f t="shared" si="66"/>
        <v>0</v>
      </c>
      <c r="Z503">
        <f t="shared" si="67"/>
        <v>0</v>
      </c>
    </row>
    <row r="504" spans="2:26">
      <c r="B504" t="str">
        <f t="shared" si="65"/>
        <v>BLUE</v>
      </c>
      <c r="C504" s="6">
        <f t="shared" si="68"/>
        <v>208</v>
      </c>
      <c r="I504">
        <f t="shared" si="59"/>
        <v>0</v>
      </c>
      <c r="N504" s="65">
        <f t="shared" si="63"/>
        <v>0</v>
      </c>
      <c r="O504" s="65">
        <f t="shared" si="64"/>
        <v>0</v>
      </c>
      <c r="T504">
        <f t="shared" si="62"/>
        <v>0</v>
      </c>
      <c r="Y504">
        <f t="shared" si="66"/>
        <v>0</v>
      </c>
      <c r="Z504">
        <f t="shared" si="67"/>
        <v>0</v>
      </c>
    </row>
    <row r="505" spans="2:26">
      <c r="B505" t="str">
        <f t="shared" si="65"/>
        <v>BLUE</v>
      </c>
      <c r="C505" s="6">
        <f t="shared" si="68"/>
        <v>209</v>
      </c>
      <c r="I505">
        <f t="shared" si="59"/>
        <v>0</v>
      </c>
      <c r="N505" s="65">
        <f t="shared" si="63"/>
        <v>0</v>
      </c>
      <c r="O505" s="65">
        <f t="shared" si="64"/>
        <v>0</v>
      </c>
      <c r="T505">
        <f t="shared" si="62"/>
        <v>0</v>
      </c>
      <c r="Y505">
        <f t="shared" si="66"/>
        <v>0</v>
      </c>
      <c r="Z505">
        <f t="shared" si="67"/>
        <v>0</v>
      </c>
    </row>
    <row r="506" spans="2:26">
      <c r="B506" t="str">
        <f t="shared" si="65"/>
        <v>BLUE</v>
      </c>
      <c r="C506" s="6">
        <f t="shared" si="68"/>
        <v>210</v>
      </c>
      <c r="I506">
        <f t="shared" si="59"/>
        <v>0</v>
      </c>
      <c r="N506" s="65">
        <f t="shared" si="63"/>
        <v>0</v>
      </c>
      <c r="O506" s="65">
        <f t="shared" si="64"/>
        <v>0</v>
      </c>
      <c r="T506">
        <f t="shared" si="62"/>
        <v>0</v>
      </c>
      <c r="Y506">
        <f t="shared" si="66"/>
        <v>0</v>
      </c>
      <c r="Z506">
        <f t="shared" si="67"/>
        <v>0</v>
      </c>
    </row>
    <row r="507" spans="2:26">
      <c r="B507" t="str">
        <f t="shared" si="65"/>
        <v>BLUE</v>
      </c>
      <c r="C507" s="6">
        <f t="shared" si="68"/>
        <v>211</v>
      </c>
      <c r="I507">
        <f t="shared" si="59"/>
        <v>0</v>
      </c>
      <c r="N507" s="65">
        <f t="shared" si="63"/>
        <v>0</v>
      </c>
      <c r="O507" s="65">
        <f t="shared" si="64"/>
        <v>0</v>
      </c>
      <c r="T507">
        <f t="shared" si="62"/>
        <v>0</v>
      </c>
      <c r="Y507">
        <f t="shared" si="66"/>
        <v>0</v>
      </c>
      <c r="Z507">
        <f t="shared" si="67"/>
        <v>0</v>
      </c>
    </row>
    <row r="508" spans="2:26">
      <c r="B508" t="str">
        <f t="shared" si="65"/>
        <v>BLUE</v>
      </c>
      <c r="C508" s="6">
        <f t="shared" si="68"/>
        <v>212</v>
      </c>
      <c r="I508">
        <f t="shared" si="59"/>
        <v>0</v>
      </c>
      <c r="N508" s="65">
        <f t="shared" si="63"/>
        <v>0</v>
      </c>
      <c r="O508" s="65">
        <f t="shared" si="64"/>
        <v>0</v>
      </c>
      <c r="T508">
        <f t="shared" si="62"/>
        <v>0</v>
      </c>
      <c r="Y508">
        <f t="shared" si="66"/>
        <v>0</v>
      </c>
      <c r="Z508">
        <f t="shared" si="67"/>
        <v>0</v>
      </c>
    </row>
    <row r="509" spans="2:26">
      <c r="B509" t="str">
        <f t="shared" si="65"/>
        <v>BLUE</v>
      </c>
      <c r="C509" s="6">
        <f t="shared" si="68"/>
        <v>213</v>
      </c>
      <c r="I509">
        <f t="shared" si="59"/>
        <v>0</v>
      </c>
      <c r="N509" s="65">
        <f t="shared" si="63"/>
        <v>0</v>
      </c>
      <c r="O509" s="65">
        <f t="shared" si="64"/>
        <v>0</v>
      </c>
      <c r="T509">
        <f t="shared" si="62"/>
        <v>0</v>
      </c>
      <c r="Y509">
        <f t="shared" si="66"/>
        <v>0</v>
      </c>
      <c r="Z509">
        <f t="shared" si="67"/>
        <v>0</v>
      </c>
    </row>
    <row r="510" spans="2:26">
      <c r="B510" t="str">
        <f t="shared" si="65"/>
        <v>BLUE</v>
      </c>
      <c r="C510" s="6">
        <f t="shared" si="68"/>
        <v>214</v>
      </c>
      <c r="I510">
        <f t="shared" ref="I510:I573" si="69">SUM($E510:$H510)</f>
        <v>0</v>
      </c>
      <c r="N510" s="65">
        <f t="shared" si="63"/>
        <v>0</v>
      </c>
      <c r="O510" s="65">
        <f t="shared" si="64"/>
        <v>0</v>
      </c>
      <c r="T510">
        <f t="shared" ref="T510:T573" si="70">SUM($P510:$S510)</f>
        <v>0</v>
      </c>
      <c r="Y510">
        <f t="shared" si="66"/>
        <v>0</v>
      </c>
      <c r="Z510">
        <f t="shared" si="67"/>
        <v>0</v>
      </c>
    </row>
    <row r="511" spans="2:26">
      <c r="B511" t="str">
        <f t="shared" si="65"/>
        <v>BLUE</v>
      </c>
      <c r="C511" s="6">
        <f t="shared" si="68"/>
        <v>215</v>
      </c>
      <c r="I511">
        <f t="shared" si="69"/>
        <v>0</v>
      </c>
      <c r="N511" s="65">
        <f t="shared" si="63"/>
        <v>0</v>
      </c>
      <c r="O511" s="65">
        <f t="shared" si="64"/>
        <v>0</v>
      </c>
      <c r="T511">
        <f t="shared" si="70"/>
        <v>0</v>
      </c>
      <c r="Y511">
        <f t="shared" si="66"/>
        <v>0</v>
      </c>
      <c r="Z511">
        <f t="shared" si="67"/>
        <v>0</v>
      </c>
    </row>
    <row r="512" spans="2:26">
      <c r="B512" t="str">
        <f t="shared" si="65"/>
        <v>BLUE</v>
      </c>
      <c r="C512" s="6">
        <f t="shared" si="68"/>
        <v>216</v>
      </c>
      <c r="I512">
        <f t="shared" si="69"/>
        <v>0</v>
      </c>
      <c r="N512" s="65">
        <f t="shared" si="63"/>
        <v>0</v>
      </c>
      <c r="O512" s="65">
        <f t="shared" si="64"/>
        <v>0</v>
      </c>
      <c r="T512">
        <f t="shared" si="70"/>
        <v>0</v>
      </c>
      <c r="Y512">
        <f t="shared" si="66"/>
        <v>0</v>
      </c>
      <c r="Z512">
        <f t="shared" si="67"/>
        <v>0</v>
      </c>
    </row>
    <row r="513" spans="2:26">
      <c r="B513" t="str">
        <f t="shared" si="65"/>
        <v>BLUE</v>
      </c>
      <c r="C513" s="6">
        <f t="shared" si="68"/>
        <v>217</v>
      </c>
      <c r="I513">
        <f t="shared" si="69"/>
        <v>0</v>
      </c>
      <c r="N513" s="65">
        <f t="shared" si="63"/>
        <v>0</v>
      </c>
      <c r="O513" s="65">
        <f t="shared" si="64"/>
        <v>0</v>
      </c>
      <c r="T513">
        <f t="shared" si="70"/>
        <v>0</v>
      </c>
      <c r="Y513">
        <f t="shared" si="66"/>
        <v>0</v>
      </c>
      <c r="Z513">
        <f t="shared" si="67"/>
        <v>0</v>
      </c>
    </row>
    <row r="514" spans="2:26">
      <c r="B514" t="str">
        <f t="shared" si="65"/>
        <v>BLUE</v>
      </c>
      <c r="C514" s="6">
        <f t="shared" si="68"/>
        <v>218</v>
      </c>
      <c r="I514">
        <f t="shared" si="69"/>
        <v>0</v>
      </c>
      <c r="N514" s="65">
        <f t="shared" si="63"/>
        <v>0</v>
      </c>
      <c r="O514" s="65">
        <f t="shared" si="64"/>
        <v>0</v>
      </c>
      <c r="T514">
        <f t="shared" si="70"/>
        <v>0</v>
      </c>
      <c r="Y514">
        <f t="shared" si="66"/>
        <v>0</v>
      </c>
      <c r="Z514">
        <f t="shared" si="67"/>
        <v>0</v>
      </c>
    </row>
    <row r="515" spans="2:26">
      <c r="B515" t="str">
        <f t="shared" si="65"/>
        <v>BLUE</v>
      </c>
      <c r="C515" s="6">
        <f t="shared" si="68"/>
        <v>219</v>
      </c>
      <c r="I515">
        <f t="shared" si="69"/>
        <v>0</v>
      </c>
      <c r="N515" s="65">
        <f t="shared" si="63"/>
        <v>0</v>
      </c>
      <c r="O515" s="65">
        <f t="shared" si="64"/>
        <v>0</v>
      </c>
      <c r="T515">
        <f t="shared" si="70"/>
        <v>0</v>
      </c>
      <c r="Y515">
        <f t="shared" si="66"/>
        <v>0</v>
      </c>
      <c r="Z515">
        <f t="shared" si="67"/>
        <v>0</v>
      </c>
    </row>
    <row r="516" spans="2:26">
      <c r="B516" t="str">
        <f t="shared" si="65"/>
        <v>BLUE</v>
      </c>
      <c r="C516" s="6">
        <f t="shared" si="68"/>
        <v>220</v>
      </c>
      <c r="I516">
        <f t="shared" si="69"/>
        <v>0</v>
      </c>
      <c r="N516" s="65">
        <f t="shared" si="63"/>
        <v>0</v>
      </c>
      <c r="O516" s="65">
        <f t="shared" si="64"/>
        <v>0</v>
      </c>
      <c r="T516">
        <f t="shared" si="70"/>
        <v>0</v>
      </c>
      <c r="Y516">
        <f t="shared" si="66"/>
        <v>0</v>
      </c>
      <c r="Z516">
        <f t="shared" si="67"/>
        <v>0</v>
      </c>
    </row>
    <row r="517" spans="2:26">
      <c r="B517" t="str">
        <f t="shared" si="65"/>
        <v>BLUE</v>
      </c>
      <c r="C517" s="6">
        <f t="shared" si="68"/>
        <v>221</v>
      </c>
      <c r="I517">
        <f t="shared" si="69"/>
        <v>0</v>
      </c>
      <c r="N517" s="65">
        <f t="shared" si="63"/>
        <v>0</v>
      </c>
      <c r="O517" s="65">
        <f t="shared" si="64"/>
        <v>0</v>
      </c>
      <c r="T517">
        <f t="shared" si="70"/>
        <v>0</v>
      </c>
      <c r="Y517">
        <f t="shared" si="66"/>
        <v>0</v>
      </c>
      <c r="Z517">
        <f t="shared" si="67"/>
        <v>0</v>
      </c>
    </row>
    <row r="518" spans="2:26">
      <c r="B518" t="str">
        <f t="shared" si="65"/>
        <v>BLUE</v>
      </c>
      <c r="C518" s="6">
        <f t="shared" si="68"/>
        <v>222</v>
      </c>
      <c r="I518">
        <f t="shared" si="69"/>
        <v>0</v>
      </c>
      <c r="N518" s="65">
        <f t="shared" si="63"/>
        <v>0</v>
      </c>
      <c r="O518" s="65">
        <f t="shared" si="64"/>
        <v>0</v>
      </c>
      <c r="T518">
        <f t="shared" si="70"/>
        <v>0</v>
      </c>
      <c r="Y518">
        <f t="shared" si="66"/>
        <v>0</v>
      </c>
      <c r="Z518">
        <f t="shared" si="67"/>
        <v>0</v>
      </c>
    </row>
    <row r="519" spans="2:26">
      <c r="B519" t="str">
        <f t="shared" si="65"/>
        <v>BLUE</v>
      </c>
      <c r="C519" s="6">
        <f t="shared" si="68"/>
        <v>223</v>
      </c>
      <c r="I519">
        <f t="shared" si="69"/>
        <v>0</v>
      </c>
      <c r="N519" s="65">
        <f t="shared" si="63"/>
        <v>0</v>
      </c>
      <c r="O519" s="65">
        <f t="shared" si="64"/>
        <v>0</v>
      </c>
      <c r="T519">
        <f t="shared" si="70"/>
        <v>0</v>
      </c>
      <c r="Y519">
        <f t="shared" si="66"/>
        <v>0</v>
      </c>
      <c r="Z519">
        <f t="shared" si="67"/>
        <v>0</v>
      </c>
    </row>
    <row r="520" spans="2:26">
      <c r="B520" t="str">
        <f t="shared" si="65"/>
        <v>BLUE</v>
      </c>
      <c r="C520" s="6">
        <f t="shared" si="68"/>
        <v>224</v>
      </c>
      <c r="I520">
        <f t="shared" si="69"/>
        <v>0</v>
      </c>
      <c r="N520" s="65">
        <f t="shared" si="63"/>
        <v>0</v>
      </c>
      <c r="O520" s="65">
        <f t="shared" si="64"/>
        <v>0</v>
      </c>
      <c r="T520">
        <f t="shared" si="70"/>
        <v>0</v>
      </c>
      <c r="Y520">
        <f t="shared" si="66"/>
        <v>0</v>
      </c>
      <c r="Z520">
        <f t="shared" si="67"/>
        <v>0</v>
      </c>
    </row>
    <row r="521" spans="2:26">
      <c r="B521" t="str">
        <f t="shared" si="65"/>
        <v>BLUE</v>
      </c>
      <c r="C521" s="6">
        <f t="shared" si="68"/>
        <v>225</v>
      </c>
      <c r="I521">
        <f t="shared" si="69"/>
        <v>0</v>
      </c>
      <c r="N521" s="65">
        <f t="shared" ref="N521:N584" si="71">SUM($J521:$M521)</f>
        <v>0</v>
      </c>
      <c r="O521" s="65">
        <f t="shared" ref="O521:O584" si="72">SUM($I521, $N521)</f>
        <v>0</v>
      </c>
      <c r="T521">
        <f t="shared" si="70"/>
        <v>0</v>
      </c>
      <c r="Y521">
        <f t="shared" si="66"/>
        <v>0</v>
      </c>
      <c r="Z521">
        <f t="shared" si="67"/>
        <v>0</v>
      </c>
    </row>
    <row r="522" spans="2:26">
      <c r="B522" t="str">
        <f t="shared" si="65"/>
        <v>BLUE</v>
      </c>
      <c r="C522" s="6">
        <f t="shared" si="68"/>
        <v>226</v>
      </c>
      <c r="I522">
        <f t="shared" si="69"/>
        <v>0</v>
      </c>
      <c r="N522" s="65">
        <f t="shared" si="71"/>
        <v>0</v>
      </c>
      <c r="O522" s="65">
        <f t="shared" si="72"/>
        <v>0</v>
      </c>
      <c r="T522">
        <f t="shared" si="70"/>
        <v>0</v>
      </c>
      <c r="Y522">
        <f t="shared" si="66"/>
        <v>0</v>
      </c>
      <c r="Z522">
        <f t="shared" si="67"/>
        <v>0</v>
      </c>
    </row>
    <row r="523" spans="2:26">
      <c r="B523" t="str">
        <f t="shared" si="65"/>
        <v>BLUE</v>
      </c>
      <c r="C523" s="6">
        <f t="shared" si="68"/>
        <v>227</v>
      </c>
      <c r="I523">
        <f t="shared" si="69"/>
        <v>0</v>
      </c>
      <c r="N523" s="65">
        <f t="shared" si="71"/>
        <v>0</v>
      </c>
      <c r="O523" s="65">
        <f t="shared" si="72"/>
        <v>0</v>
      </c>
      <c r="T523">
        <f t="shared" si="70"/>
        <v>0</v>
      </c>
      <c r="Y523">
        <f t="shared" si="66"/>
        <v>0</v>
      </c>
      <c r="Z523">
        <f t="shared" si="67"/>
        <v>0</v>
      </c>
    </row>
    <row r="524" spans="2:26">
      <c r="B524" t="str">
        <f t="shared" si="65"/>
        <v>BLUE</v>
      </c>
      <c r="C524" s="6">
        <f t="shared" si="68"/>
        <v>228</v>
      </c>
      <c r="I524">
        <f t="shared" si="69"/>
        <v>0</v>
      </c>
      <c r="N524" s="65">
        <f t="shared" si="71"/>
        <v>0</v>
      </c>
      <c r="O524" s="65">
        <f t="shared" si="72"/>
        <v>0</v>
      </c>
      <c r="T524">
        <f t="shared" si="70"/>
        <v>0</v>
      </c>
      <c r="Y524">
        <f t="shared" si="66"/>
        <v>0</v>
      </c>
      <c r="Z524">
        <f t="shared" si="67"/>
        <v>0</v>
      </c>
    </row>
    <row r="525" spans="2:26">
      <c r="B525" t="str">
        <f t="shared" si="65"/>
        <v>BLUE</v>
      </c>
      <c r="C525" s="6">
        <f t="shared" si="68"/>
        <v>229</v>
      </c>
      <c r="I525">
        <f t="shared" si="69"/>
        <v>0</v>
      </c>
      <c r="N525" s="65">
        <f t="shared" si="71"/>
        <v>0</v>
      </c>
      <c r="O525" s="65">
        <f t="shared" si="72"/>
        <v>0</v>
      </c>
      <c r="T525">
        <f t="shared" si="70"/>
        <v>0</v>
      </c>
      <c r="Y525">
        <f t="shared" si="66"/>
        <v>0</v>
      </c>
      <c r="Z525">
        <f t="shared" si="67"/>
        <v>0</v>
      </c>
    </row>
    <row r="526" spans="2:26">
      <c r="B526" t="str">
        <f t="shared" si="65"/>
        <v>BLUE</v>
      </c>
      <c r="C526" s="6">
        <f t="shared" si="68"/>
        <v>230</v>
      </c>
      <c r="I526">
        <f t="shared" si="69"/>
        <v>0</v>
      </c>
      <c r="N526" s="65">
        <f t="shared" si="71"/>
        <v>0</v>
      </c>
      <c r="O526" s="65">
        <f t="shared" si="72"/>
        <v>0</v>
      </c>
      <c r="T526">
        <f t="shared" si="70"/>
        <v>0</v>
      </c>
      <c r="Y526">
        <f t="shared" si="66"/>
        <v>0</v>
      </c>
      <c r="Z526">
        <f t="shared" si="67"/>
        <v>0</v>
      </c>
    </row>
    <row r="527" spans="2:26">
      <c r="B527" t="str">
        <f t="shared" si="65"/>
        <v>BLUE</v>
      </c>
      <c r="C527" s="6">
        <f t="shared" si="68"/>
        <v>231</v>
      </c>
      <c r="I527">
        <f t="shared" si="69"/>
        <v>0</v>
      </c>
      <c r="N527" s="65">
        <f t="shared" si="71"/>
        <v>0</v>
      </c>
      <c r="O527" s="65">
        <f t="shared" si="72"/>
        <v>0</v>
      </c>
      <c r="T527">
        <f t="shared" si="70"/>
        <v>0</v>
      </c>
      <c r="Y527">
        <f t="shared" si="66"/>
        <v>0</v>
      </c>
      <c r="Z527">
        <f t="shared" si="67"/>
        <v>0</v>
      </c>
    </row>
    <row r="528" spans="2:26">
      <c r="B528" t="str">
        <f t="shared" si="65"/>
        <v>BLUE</v>
      </c>
      <c r="C528" s="6">
        <f t="shared" si="68"/>
        <v>232</v>
      </c>
      <c r="I528">
        <f t="shared" si="69"/>
        <v>0</v>
      </c>
      <c r="N528" s="65">
        <f t="shared" si="71"/>
        <v>0</v>
      </c>
      <c r="O528" s="65">
        <f t="shared" si="72"/>
        <v>0</v>
      </c>
      <c r="T528">
        <f t="shared" si="70"/>
        <v>0</v>
      </c>
      <c r="Y528">
        <f t="shared" si="66"/>
        <v>0</v>
      </c>
      <c r="Z528">
        <f t="shared" si="67"/>
        <v>0</v>
      </c>
    </row>
    <row r="529" spans="2:26">
      <c r="B529" t="str">
        <f t="shared" si="65"/>
        <v>BLUE</v>
      </c>
      <c r="C529" s="6">
        <f t="shared" si="68"/>
        <v>233</v>
      </c>
      <c r="I529">
        <f t="shared" si="69"/>
        <v>0</v>
      </c>
      <c r="N529" s="65">
        <f t="shared" si="71"/>
        <v>0</v>
      </c>
      <c r="O529" s="65">
        <f t="shared" si="72"/>
        <v>0</v>
      </c>
      <c r="T529">
        <f t="shared" si="70"/>
        <v>0</v>
      </c>
      <c r="Y529">
        <f t="shared" si="66"/>
        <v>0</v>
      </c>
      <c r="Z529">
        <f t="shared" si="67"/>
        <v>0</v>
      </c>
    </row>
    <row r="530" spans="2:26">
      <c r="B530" t="str">
        <f t="shared" si="65"/>
        <v>BLUE</v>
      </c>
      <c r="C530" s="6">
        <f t="shared" si="68"/>
        <v>234</v>
      </c>
      <c r="I530">
        <f t="shared" si="69"/>
        <v>0</v>
      </c>
      <c r="N530" s="65">
        <f t="shared" si="71"/>
        <v>0</v>
      </c>
      <c r="O530" s="65">
        <f t="shared" si="72"/>
        <v>0</v>
      </c>
      <c r="T530">
        <f t="shared" si="70"/>
        <v>0</v>
      </c>
      <c r="Y530">
        <f t="shared" si="66"/>
        <v>0</v>
      </c>
      <c r="Z530">
        <f t="shared" si="67"/>
        <v>0</v>
      </c>
    </row>
    <row r="531" spans="2:26">
      <c r="B531" t="str">
        <f t="shared" ref="B531:B594" si="73">B530</f>
        <v>BLUE</v>
      </c>
      <c r="C531" s="6">
        <f t="shared" si="68"/>
        <v>235</v>
      </c>
      <c r="I531">
        <f t="shared" si="69"/>
        <v>0</v>
      </c>
      <c r="N531" s="65">
        <f t="shared" si="71"/>
        <v>0</v>
      </c>
      <c r="O531" s="65">
        <f t="shared" si="72"/>
        <v>0</v>
      </c>
      <c r="T531">
        <f t="shared" si="70"/>
        <v>0</v>
      </c>
      <c r="Y531">
        <f t="shared" si="66"/>
        <v>0</v>
      </c>
      <c r="Z531">
        <f t="shared" si="67"/>
        <v>0</v>
      </c>
    </row>
    <row r="532" spans="2:26">
      <c r="B532" t="str">
        <f t="shared" si="73"/>
        <v>BLUE</v>
      </c>
      <c r="C532" s="6">
        <f t="shared" si="68"/>
        <v>236</v>
      </c>
      <c r="I532">
        <f t="shared" si="69"/>
        <v>0</v>
      </c>
      <c r="N532" s="65">
        <f t="shared" si="71"/>
        <v>0</v>
      </c>
      <c r="O532" s="65">
        <f t="shared" si="72"/>
        <v>0</v>
      </c>
      <c r="T532">
        <f t="shared" si="70"/>
        <v>0</v>
      </c>
      <c r="Y532">
        <f t="shared" si="66"/>
        <v>0</v>
      </c>
      <c r="Z532">
        <f t="shared" si="67"/>
        <v>0</v>
      </c>
    </row>
    <row r="533" spans="2:26">
      <c r="B533" t="str">
        <f t="shared" si="73"/>
        <v>BLUE</v>
      </c>
      <c r="C533" s="6">
        <f t="shared" si="68"/>
        <v>237</v>
      </c>
      <c r="I533">
        <f t="shared" si="69"/>
        <v>0</v>
      </c>
      <c r="N533" s="65">
        <f t="shared" si="71"/>
        <v>0</v>
      </c>
      <c r="O533" s="65">
        <f t="shared" si="72"/>
        <v>0</v>
      </c>
      <c r="T533">
        <f t="shared" si="70"/>
        <v>0</v>
      </c>
      <c r="Y533">
        <f t="shared" si="66"/>
        <v>0</v>
      </c>
      <c r="Z533">
        <f t="shared" si="67"/>
        <v>0</v>
      </c>
    </row>
    <row r="534" spans="2:26">
      <c r="B534" t="str">
        <f t="shared" si="73"/>
        <v>BLUE</v>
      </c>
      <c r="C534" s="6">
        <f t="shared" si="68"/>
        <v>238</v>
      </c>
      <c r="I534">
        <f t="shared" si="69"/>
        <v>0</v>
      </c>
      <c r="N534" s="65">
        <f t="shared" si="71"/>
        <v>0</v>
      </c>
      <c r="O534" s="65">
        <f t="shared" si="72"/>
        <v>0</v>
      </c>
      <c r="T534">
        <f t="shared" si="70"/>
        <v>0</v>
      </c>
      <c r="Y534">
        <f t="shared" si="66"/>
        <v>0</v>
      </c>
      <c r="Z534">
        <f t="shared" si="67"/>
        <v>0</v>
      </c>
    </row>
    <row r="535" spans="2:26">
      <c r="B535" t="str">
        <f t="shared" si="73"/>
        <v>BLUE</v>
      </c>
      <c r="C535" s="6">
        <f t="shared" si="68"/>
        <v>239</v>
      </c>
      <c r="I535">
        <f t="shared" si="69"/>
        <v>0</v>
      </c>
      <c r="N535" s="65">
        <f t="shared" si="71"/>
        <v>0</v>
      </c>
      <c r="O535" s="65">
        <f t="shared" si="72"/>
        <v>0</v>
      </c>
      <c r="T535">
        <f t="shared" si="70"/>
        <v>0</v>
      </c>
      <c r="Y535">
        <f t="shared" si="66"/>
        <v>0</v>
      </c>
      <c r="Z535">
        <f t="shared" si="67"/>
        <v>0</v>
      </c>
    </row>
    <row r="536" spans="2:26">
      <c r="B536" t="str">
        <f t="shared" si="73"/>
        <v>BLUE</v>
      </c>
      <c r="C536" s="6">
        <f t="shared" si="68"/>
        <v>240</v>
      </c>
      <c r="I536">
        <f t="shared" si="69"/>
        <v>0</v>
      </c>
      <c r="N536" s="65">
        <f t="shared" si="71"/>
        <v>0</v>
      </c>
      <c r="O536" s="65">
        <f t="shared" si="72"/>
        <v>0</v>
      </c>
      <c r="T536">
        <f t="shared" si="70"/>
        <v>0</v>
      </c>
      <c r="Y536">
        <f t="shared" si="66"/>
        <v>0</v>
      </c>
      <c r="Z536">
        <f t="shared" si="67"/>
        <v>0</v>
      </c>
    </row>
    <row r="537" spans="2:26">
      <c r="B537" t="str">
        <f t="shared" si="73"/>
        <v>BLUE</v>
      </c>
      <c r="C537" s="6">
        <f t="shared" si="68"/>
        <v>241</v>
      </c>
      <c r="I537">
        <f t="shared" si="69"/>
        <v>0</v>
      </c>
      <c r="N537" s="65">
        <f t="shared" si="71"/>
        <v>0</v>
      </c>
      <c r="O537" s="65">
        <f t="shared" si="72"/>
        <v>0</v>
      </c>
      <c r="T537">
        <f t="shared" si="70"/>
        <v>0</v>
      </c>
      <c r="Y537">
        <f t="shared" si="66"/>
        <v>0</v>
      </c>
      <c r="Z537">
        <f t="shared" si="67"/>
        <v>0</v>
      </c>
    </row>
    <row r="538" spans="2:26">
      <c r="B538" t="str">
        <f t="shared" si="73"/>
        <v>BLUE</v>
      </c>
      <c r="C538" s="6">
        <f t="shared" si="68"/>
        <v>242</v>
      </c>
      <c r="I538">
        <f t="shared" si="69"/>
        <v>0</v>
      </c>
      <c r="N538" s="65">
        <f t="shared" si="71"/>
        <v>0</v>
      </c>
      <c r="O538" s="65">
        <f t="shared" si="72"/>
        <v>0</v>
      </c>
      <c r="T538">
        <f t="shared" si="70"/>
        <v>0</v>
      </c>
      <c r="Y538">
        <f t="shared" si="66"/>
        <v>0</v>
      </c>
      <c r="Z538">
        <f t="shared" si="67"/>
        <v>0</v>
      </c>
    </row>
    <row r="539" spans="2:26">
      <c r="B539" t="str">
        <f t="shared" si="73"/>
        <v>BLUE</v>
      </c>
      <c r="C539" s="6">
        <f t="shared" si="68"/>
        <v>243</v>
      </c>
      <c r="I539">
        <f t="shared" si="69"/>
        <v>0</v>
      </c>
      <c r="N539" s="65">
        <f t="shared" si="71"/>
        <v>0</v>
      </c>
      <c r="O539" s="65">
        <f t="shared" si="72"/>
        <v>0</v>
      </c>
      <c r="T539">
        <f t="shared" si="70"/>
        <v>0</v>
      </c>
      <c r="Y539">
        <f t="shared" si="66"/>
        <v>0</v>
      </c>
      <c r="Z539">
        <f t="shared" si="67"/>
        <v>0</v>
      </c>
    </row>
    <row r="540" spans="2:26">
      <c r="B540" t="str">
        <f t="shared" si="73"/>
        <v>BLUE</v>
      </c>
      <c r="C540" s="6">
        <f t="shared" si="68"/>
        <v>244</v>
      </c>
      <c r="I540">
        <f t="shared" si="69"/>
        <v>0</v>
      </c>
      <c r="N540" s="65">
        <f t="shared" si="71"/>
        <v>0</v>
      </c>
      <c r="O540" s="65">
        <f t="shared" si="72"/>
        <v>0</v>
      </c>
      <c r="T540">
        <f t="shared" si="70"/>
        <v>0</v>
      </c>
      <c r="Y540">
        <f t="shared" si="66"/>
        <v>0</v>
      </c>
      <c r="Z540">
        <f t="shared" si="67"/>
        <v>0</v>
      </c>
    </row>
    <row r="541" spans="2:26">
      <c r="B541" t="str">
        <f t="shared" si="73"/>
        <v>BLUE</v>
      </c>
      <c r="C541" s="6">
        <f t="shared" si="68"/>
        <v>245</v>
      </c>
      <c r="I541">
        <f t="shared" si="69"/>
        <v>0</v>
      </c>
      <c r="N541" s="65">
        <f t="shared" si="71"/>
        <v>0</v>
      </c>
      <c r="O541" s="65">
        <f t="shared" si="72"/>
        <v>0</v>
      </c>
      <c r="T541">
        <f t="shared" si="70"/>
        <v>0</v>
      </c>
      <c r="Y541">
        <f t="shared" si="66"/>
        <v>0</v>
      </c>
      <c r="Z541">
        <f t="shared" si="67"/>
        <v>0</v>
      </c>
    </row>
    <row r="542" spans="2:26">
      <c r="B542" t="str">
        <f t="shared" si="73"/>
        <v>BLUE</v>
      </c>
      <c r="C542" s="6">
        <f t="shared" si="68"/>
        <v>246</v>
      </c>
      <c r="I542">
        <f t="shared" si="69"/>
        <v>0</v>
      </c>
      <c r="N542" s="65">
        <f t="shared" si="71"/>
        <v>0</v>
      </c>
      <c r="O542" s="65">
        <f t="shared" si="72"/>
        <v>0</v>
      </c>
      <c r="T542">
        <f t="shared" si="70"/>
        <v>0</v>
      </c>
      <c r="Y542">
        <f t="shared" si="66"/>
        <v>0</v>
      </c>
      <c r="Z542">
        <f t="shared" si="67"/>
        <v>0</v>
      </c>
    </row>
    <row r="543" spans="2:26">
      <c r="B543" t="str">
        <f t="shared" si="73"/>
        <v>BLUE</v>
      </c>
      <c r="C543" s="6">
        <f t="shared" si="68"/>
        <v>247</v>
      </c>
      <c r="I543">
        <f t="shared" si="69"/>
        <v>0</v>
      </c>
      <c r="N543" s="65">
        <f t="shared" si="71"/>
        <v>0</v>
      </c>
      <c r="O543" s="65">
        <f t="shared" si="72"/>
        <v>0</v>
      </c>
      <c r="T543">
        <f t="shared" si="70"/>
        <v>0</v>
      </c>
      <c r="Y543">
        <f t="shared" si="66"/>
        <v>0</v>
      </c>
      <c r="Z543">
        <f t="shared" si="67"/>
        <v>0</v>
      </c>
    </row>
    <row r="544" spans="2:26">
      <c r="B544" t="str">
        <f t="shared" si="73"/>
        <v>BLUE</v>
      </c>
      <c r="C544" s="6">
        <f t="shared" si="68"/>
        <v>248</v>
      </c>
      <c r="I544">
        <f t="shared" si="69"/>
        <v>0</v>
      </c>
      <c r="N544" s="65">
        <f t="shared" si="71"/>
        <v>0</v>
      </c>
      <c r="O544" s="65">
        <f t="shared" si="72"/>
        <v>0</v>
      </c>
      <c r="T544">
        <f t="shared" si="70"/>
        <v>0</v>
      </c>
      <c r="Y544">
        <f t="shared" si="66"/>
        <v>0</v>
      </c>
      <c r="Z544">
        <f t="shared" si="67"/>
        <v>0</v>
      </c>
    </row>
    <row r="545" spans="2:26">
      <c r="B545" t="str">
        <f t="shared" si="73"/>
        <v>BLUE</v>
      </c>
      <c r="C545" s="6">
        <f t="shared" si="68"/>
        <v>249</v>
      </c>
      <c r="I545">
        <f t="shared" si="69"/>
        <v>0</v>
      </c>
      <c r="N545" s="65">
        <f t="shared" si="71"/>
        <v>0</v>
      </c>
      <c r="O545" s="65">
        <f t="shared" si="72"/>
        <v>0</v>
      </c>
      <c r="T545">
        <f t="shared" si="70"/>
        <v>0</v>
      </c>
      <c r="Y545">
        <f t="shared" si="66"/>
        <v>0</v>
      </c>
      <c r="Z545">
        <f t="shared" si="67"/>
        <v>0</v>
      </c>
    </row>
    <row r="546" spans="2:26">
      <c r="B546" t="str">
        <f t="shared" si="73"/>
        <v>BLUE</v>
      </c>
      <c r="C546" s="6">
        <f t="shared" si="68"/>
        <v>250</v>
      </c>
      <c r="I546">
        <f t="shared" si="69"/>
        <v>0</v>
      </c>
      <c r="N546" s="65">
        <f t="shared" si="71"/>
        <v>0</v>
      </c>
      <c r="O546" s="65">
        <f t="shared" si="72"/>
        <v>0</v>
      </c>
      <c r="T546">
        <f t="shared" si="70"/>
        <v>0</v>
      </c>
      <c r="Y546">
        <f t="shared" si="66"/>
        <v>0</v>
      </c>
      <c r="Z546">
        <f t="shared" si="67"/>
        <v>0</v>
      </c>
    </row>
    <row r="547" spans="2:26">
      <c r="B547" t="str">
        <f t="shared" si="73"/>
        <v>BLUE</v>
      </c>
      <c r="C547" s="6">
        <f t="shared" si="68"/>
        <v>251</v>
      </c>
      <c r="I547">
        <f t="shared" si="69"/>
        <v>0</v>
      </c>
      <c r="N547" s="65">
        <f t="shared" si="71"/>
        <v>0</v>
      </c>
      <c r="O547" s="65">
        <f t="shared" si="72"/>
        <v>0</v>
      </c>
      <c r="T547">
        <f t="shared" si="70"/>
        <v>0</v>
      </c>
      <c r="Y547">
        <f t="shared" si="66"/>
        <v>0</v>
      </c>
      <c r="Z547">
        <f t="shared" si="67"/>
        <v>0</v>
      </c>
    </row>
    <row r="548" spans="2:26">
      <c r="B548" t="str">
        <f t="shared" si="73"/>
        <v>BLUE</v>
      </c>
      <c r="C548" s="6">
        <f t="shared" si="68"/>
        <v>252</v>
      </c>
      <c r="I548">
        <f t="shared" si="69"/>
        <v>0</v>
      </c>
      <c r="N548" s="65">
        <f t="shared" si="71"/>
        <v>0</v>
      </c>
      <c r="O548" s="65">
        <f t="shared" si="72"/>
        <v>0</v>
      </c>
      <c r="T548">
        <f t="shared" si="70"/>
        <v>0</v>
      </c>
      <c r="Y548">
        <f t="shared" si="66"/>
        <v>0</v>
      </c>
      <c r="Z548">
        <f t="shared" si="67"/>
        <v>0</v>
      </c>
    </row>
    <row r="549" spans="2:26">
      <c r="B549" t="str">
        <f t="shared" si="73"/>
        <v>BLUE</v>
      </c>
      <c r="C549" s="6">
        <f t="shared" si="68"/>
        <v>253</v>
      </c>
      <c r="I549">
        <f t="shared" si="69"/>
        <v>0</v>
      </c>
      <c r="N549" s="65">
        <f t="shared" si="71"/>
        <v>0</v>
      </c>
      <c r="O549" s="65">
        <f t="shared" si="72"/>
        <v>0</v>
      </c>
      <c r="T549">
        <f t="shared" si="70"/>
        <v>0</v>
      </c>
      <c r="Y549">
        <f t="shared" si="66"/>
        <v>0</v>
      </c>
      <c r="Z549">
        <f t="shared" si="67"/>
        <v>0</v>
      </c>
    </row>
    <row r="550" spans="2:26">
      <c r="B550" t="str">
        <f t="shared" si="73"/>
        <v>BLUE</v>
      </c>
      <c r="C550" s="6">
        <f t="shared" si="68"/>
        <v>254</v>
      </c>
      <c r="I550">
        <f t="shared" si="69"/>
        <v>0</v>
      </c>
      <c r="N550" s="65">
        <f t="shared" si="71"/>
        <v>0</v>
      </c>
      <c r="O550" s="65">
        <f t="shared" si="72"/>
        <v>0</v>
      </c>
      <c r="T550">
        <f t="shared" si="70"/>
        <v>0</v>
      </c>
      <c r="Y550">
        <f t="shared" si="66"/>
        <v>0</v>
      </c>
      <c r="Z550">
        <f t="shared" si="67"/>
        <v>0</v>
      </c>
    </row>
    <row r="551" spans="2:26">
      <c r="B551" t="str">
        <f t="shared" si="73"/>
        <v>BLUE</v>
      </c>
      <c r="C551" s="6">
        <f t="shared" si="68"/>
        <v>255</v>
      </c>
      <c r="I551">
        <f t="shared" si="69"/>
        <v>0</v>
      </c>
      <c r="N551" s="65">
        <f t="shared" si="71"/>
        <v>0</v>
      </c>
      <c r="O551" s="65">
        <f t="shared" si="72"/>
        <v>0</v>
      </c>
      <c r="T551">
        <f t="shared" si="70"/>
        <v>0</v>
      </c>
      <c r="Y551">
        <f t="shared" si="66"/>
        <v>0</v>
      </c>
      <c r="Z551">
        <f t="shared" si="67"/>
        <v>0</v>
      </c>
    </row>
    <row r="552" spans="2:26">
      <c r="B552" t="str">
        <f t="shared" si="73"/>
        <v>BLUE</v>
      </c>
      <c r="C552" s="6">
        <f t="shared" si="68"/>
        <v>256</v>
      </c>
      <c r="I552">
        <f t="shared" si="69"/>
        <v>0</v>
      </c>
      <c r="N552" s="65">
        <f t="shared" si="71"/>
        <v>0</v>
      </c>
      <c r="O552" s="65">
        <f t="shared" si="72"/>
        <v>0</v>
      </c>
      <c r="T552">
        <f t="shared" si="70"/>
        <v>0</v>
      </c>
      <c r="Y552">
        <f t="shared" si="66"/>
        <v>0</v>
      </c>
      <c r="Z552">
        <f t="shared" si="67"/>
        <v>0</v>
      </c>
    </row>
    <row r="553" spans="2:26">
      <c r="B553" t="str">
        <f t="shared" si="73"/>
        <v>BLUE</v>
      </c>
      <c r="C553" s="6">
        <f t="shared" si="68"/>
        <v>257</v>
      </c>
      <c r="I553">
        <f t="shared" si="69"/>
        <v>0</v>
      </c>
      <c r="N553" s="65">
        <f t="shared" si="71"/>
        <v>0</v>
      </c>
      <c r="O553" s="65">
        <f t="shared" si="72"/>
        <v>0</v>
      </c>
      <c r="T553">
        <f t="shared" si="70"/>
        <v>0</v>
      </c>
      <c r="Y553">
        <f t="shared" si="66"/>
        <v>0</v>
      </c>
      <c r="Z553">
        <f t="shared" si="67"/>
        <v>0</v>
      </c>
    </row>
    <row r="554" spans="2:26">
      <c r="B554" t="str">
        <f t="shared" si="73"/>
        <v>BLUE</v>
      </c>
      <c r="C554" s="6">
        <f t="shared" si="68"/>
        <v>258</v>
      </c>
      <c r="I554">
        <f t="shared" si="69"/>
        <v>0</v>
      </c>
      <c r="N554" s="65">
        <f t="shared" si="71"/>
        <v>0</v>
      </c>
      <c r="O554" s="65">
        <f t="shared" si="72"/>
        <v>0</v>
      </c>
      <c r="T554">
        <f t="shared" si="70"/>
        <v>0</v>
      </c>
      <c r="Y554">
        <f t="shared" si="66"/>
        <v>0</v>
      </c>
      <c r="Z554">
        <f t="shared" si="67"/>
        <v>0</v>
      </c>
    </row>
    <row r="555" spans="2:26">
      <c r="B555" t="str">
        <f t="shared" si="73"/>
        <v>BLUE</v>
      </c>
      <c r="C555" s="6">
        <f t="shared" si="68"/>
        <v>259</v>
      </c>
      <c r="I555">
        <f t="shared" si="69"/>
        <v>0</v>
      </c>
      <c r="N555" s="65">
        <f t="shared" si="71"/>
        <v>0</v>
      </c>
      <c r="O555" s="65">
        <f t="shared" si="72"/>
        <v>0</v>
      </c>
      <c r="T555">
        <f t="shared" si="70"/>
        <v>0</v>
      </c>
      <c r="Y555">
        <f t="shared" si="66"/>
        <v>0</v>
      </c>
      <c r="Z555">
        <f t="shared" si="67"/>
        <v>0</v>
      </c>
    </row>
    <row r="556" spans="2:26">
      <c r="B556" t="str">
        <f t="shared" si="73"/>
        <v>BLUE</v>
      </c>
      <c r="C556" s="6">
        <f t="shared" si="68"/>
        <v>260</v>
      </c>
      <c r="I556">
        <f t="shared" si="69"/>
        <v>0</v>
      </c>
      <c r="N556" s="65">
        <f t="shared" si="71"/>
        <v>0</v>
      </c>
      <c r="O556" s="65">
        <f t="shared" si="72"/>
        <v>0</v>
      </c>
      <c r="T556">
        <f t="shared" si="70"/>
        <v>0</v>
      </c>
      <c r="Y556">
        <f t="shared" si="66"/>
        <v>0</v>
      </c>
      <c r="Z556">
        <f t="shared" si="67"/>
        <v>0</v>
      </c>
    </row>
    <row r="557" spans="2:26">
      <c r="B557" t="str">
        <f t="shared" si="73"/>
        <v>BLUE</v>
      </c>
      <c r="C557" s="6">
        <f t="shared" si="68"/>
        <v>261</v>
      </c>
      <c r="I557">
        <f t="shared" si="69"/>
        <v>0</v>
      </c>
      <c r="N557" s="65">
        <f t="shared" si="71"/>
        <v>0</v>
      </c>
      <c r="O557" s="65">
        <f t="shared" si="72"/>
        <v>0</v>
      </c>
      <c r="T557">
        <f t="shared" si="70"/>
        <v>0</v>
      </c>
      <c r="Y557">
        <f t="shared" si="66"/>
        <v>0</v>
      </c>
      <c r="Z557">
        <f t="shared" si="67"/>
        <v>0</v>
      </c>
    </row>
    <row r="558" spans="2:26">
      <c r="B558" t="str">
        <f t="shared" si="73"/>
        <v>BLUE</v>
      </c>
      <c r="C558" s="6">
        <f t="shared" si="68"/>
        <v>262</v>
      </c>
      <c r="I558">
        <f t="shared" si="69"/>
        <v>0</v>
      </c>
      <c r="N558" s="65">
        <f t="shared" si="71"/>
        <v>0</v>
      </c>
      <c r="O558" s="65">
        <f t="shared" si="72"/>
        <v>0</v>
      </c>
      <c r="T558">
        <f t="shared" si="70"/>
        <v>0</v>
      </c>
      <c r="Y558">
        <f t="shared" ref="Y558:Y621" si="74">SUM($U558:$X558)</f>
        <v>0</v>
      </c>
      <c r="Z558">
        <f t="shared" ref="Z558:Z621" si="75">SUM($T558,$Y558)</f>
        <v>0</v>
      </c>
    </row>
    <row r="559" spans="2:26">
      <c r="B559" t="str">
        <f t="shared" si="73"/>
        <v>BLUE</v>
      </c>
      <c r="C559" s="6">
        <f t="shared" si="68"/>
        <v>263</v>
      </c>
      <c r="I559">
        <f t="shared" si="69"/>
        <v>0</v>
      </c>
      <c r="N559" s="65">
        <f t="shared" si="71"/>
        <v>0</v>
      </c>
      <c r="O559" s="65">
        <f t="shared" si="72"/>
        <v>0</v>
      </c>
      <c r="T559">
        <f t="shared" si="70"/>
        <v>0</v>
      </c>
      <c r="Y559">
        <f t="shared" si="74"/>
        <v>0</v>
      </c>
      <c r="Z559">
        <f t="shared" si="75"/>
        <v>0</v>
      </c>
    </row>
    <row r="560" spans="2:26">
      <c r="B560" t="str">
        <f t="shared" si="73"/>
        <v>BLUE</v>
      </c>
      <c r="C560" s="6">
        <f t="shared" si="68"/>
        <v>264</v>
      </c>
      <c r="I560">
        <f t="shared" si="69"/>
        <v>0</v>
      </c>
      <c r="N560" s="65">
        <f t="shared" si="71"/>
        <v>0</v>
      </c>
      <c r="O560" s="65">
        <f t="shared" si="72"/>
        <v>0</v>
      </c>
      <c r="T560">
        <f t="shared" si="70"/>
        <v>0</v>
      </c>
      <c r="Y560">
        <f t="shared" si="74"/>
        <v>0</v>
      </c>
      <c r="Z560">
        <f t="shared" si="75"/>
        <v>0</v>
      </c>
    </row>
    <row r="561" spans="2:26">
      <c r="B561" t="str">
        <f t="shared" si="73"/>
        <v>BLUE</v>
      </c>
      <c r="C561" s="6">
        <f t="shared" si="68"/>
        <v>265</v>
      </c>
      <c r="I561">
        <f t="shared" si="69"/>
        <v>0</v>
      </c>
      <c r="N561" s="65">
        <f t="shared" si="71"/>
        <v>0</v>
      </c>
      <c r="O561" s="65">
        <f t="shared" si="72"/>
        <v>0</v>
      </c>
      <c r="T561">
        <f t="shared" si="70"/>
        <v>0</v>
      </c>
      <c r="Y561">
        <f t="shared" si="74"/>
        <v>0</v>
      </c>
      <c r="Z561">
        <f t="shared" si="75"/>
        <v>0</v>
      </c>
    </row>
    <row r="562" spans="2:26">
      <c r="B562" t="str">
        <f t="shared" si="73"/>
        <v>BLUE</v>
      </c>
      <c r="C562" s="6">
        <f t="shared" si="68"/>
        <v>266</v>
      </c>
      <c r="I562">
        <f t="shared" si="69"/>
        <v>0</v>
      </c>
      <c r="N562" s="65">
        <f t="shared" si="71"/>
        <v>0</v>
      </c>
      <c r="O562" s="65">
        <f t="shared" si="72"/>
        <v>0</v>
      </c>
      <c r="T562">
        <f t="shared" si="70"/>
        <v>0</v>
      </c>
      <c r="Y562">
        <f t="shared" si="74"/>
        <v>0</v>
      </c>
      <c r="Z562">
        <f t="shared" si="75"/>
        <v>0</v>
      </c>
    </row>
    <row r="563" spans="2:26">
      <c r="B563" t="str">
        <f t="shared" si="73"/>
        <v>BLUE</v>
      </c>
      <c r="C563" s="6">
        <f t="shared" si="68"/>
        <v>267</v>
      </c>
      <c r="I563">
        <f t="shared" si="69"/>
        <v>0</v>
      </c>
      <c r="N563" s="65">
        <f t="shared" si="71"/>
        <v>0</v>
      </c>
      <c r="O563" s="65">
        <f t="shared" si="72"/>
        <v>0</v>
      </c>
      <c r="T563">
        <f t="shared" si="70"/>
        <v>0</v>
      </c>
      <c r="Y563">
        <f t="shared" si="74"/>
        <v>0</v>
      </c>
      <c r="Z563">
        <f t="shared" si="75"/>
        <v>0</v>
      </c>
    </row>
    <row r="564" spans="2:26">
      <c r="B564" t="str">
        <f t="shared" si="73"/>
        <v>BLUE</v>
      </c>
      <c r="C564" s="6">
        <f t="shared" si="68"/>
        <v>268</v>
      </c>
      <c r="I564">
        <f t="shared" si="69"/>
        <v>0</v>
      </c>
      <c r="N564" s="65">
        <f t="shared" si="71"/>
        <v>0</v>
      </c>
      <c r="O564" s="65">
        <f t="shared" si="72"/>
        <v>0</v>
      </c>
      <c r="T564">
        <f t="shared" si="70"/>
        <v>0</v>
      </c>
      <c r="Y564">
        <f t="shared" si="74"/>
        <v>0</v>
      </c>
      <c r="Z564">
        <f t="shared" si="75"/>
        <v>0</v>
      </c>
    </row>
    <row r="565" spans="2:26">
      <c r="B565" t="str">
        <f t="shared" si="73"/>
        <v>BLUE</v>
      </c>
      <c r="C565" s="6">
        <f t="shared" ref="C565:C628" si="76">C564+1</f>
        <v>269</v>
      </c>
      <c r="I565">
        <f t="shared" si="69"/>
        <v>0</v>
      </c>
      <c r="N565" s="65">
        <f t="shared" si="71"/>
        <v>0</v>
      </c>
      <c r="O565" s="65">
        <f t="shared" si="72"/>
        <v>0</v>
      </c>
      <c r="T565">
        <f t="shared" si="70"/>
        <v>0</v>
      </c>
      <c r="Y565">
        <f t="shared" si="74"/>
        <v>0</v>
      </c>
      <c r="Z565">
        <f t="shared" si="75"/>
        <v>0</v>
      </c>
    </row>
    <row r="566" spans="2:26">
      <c r="B566" t="str">
        <f t="shared" si="73"/>
        <v>BLUE</v>
      </c>
      <c r="C566" s="6">
        <f t="shared" si="76"/>
        <v>270</v>
      </c>
      <c r="I566">
        <f t="shared" si="69"/>
        <v>0</v>
      </c>
      <c r="N566" s="65">
        <f t="shared" si="71"/>
        <v>0</v>
      </c>
      <c r="O566" s="65">
        <f t="shared" si="72"/>
        <v>0</v>
      </c>
      <c r="T566">
        <f t="shared" si="70"/>
        <v>0</v>
      </c>
      <c r="Y566">
        <f t="shared" si="74"/>
        <v>0</v>
      </c>
      <c r="Z566">
        <f t="shared" si="75"/>
        <v>0</v>
      </c>
    </row>
    <row r="567" spans="2:26">
      <c r="B567" t="str">
        <f t="shared" si="73"/>
        <v>BLUE</v>
      </c>
      <c r="C567" s="6">
        <f t="shared" si="76"/>
        <v>271</v>
      </c>
      <c r="I567">
        <f t="shared" si="69"/>
        <v>0</v>
      </c>
      <c r="N567" s="65">
        <f t="shared" si="71"/>
        <v>0</v>
      </c>
      <c r="O567" s="65">
        <f t="shared" si="72"/>
        <v>0</v>
      </c>
      <c r="T567">
        <f t="shared" si="70"/>
        <v>0</v>
      </c>
      <c r="Y567">
        <f t="shared" si="74"/>
        <v>0</v>
      </c>
      <c r="Z567">
        <f t="shared" si="75"/>
        <v>0</v>
      </c>
    </row>
    <row r="568" spans="2:26">
      <c r="B568" t="str">
        <f t="shared" si="73"/>
        <v>BLUE</v>
      </c>
      <c r="C568" s="6">
        <f t="shared" si="76"/>
        <v>272</v>
      </c>
      <c r="I568">
        <f t="shared" si="69"/>
        <v>0</v>
      </c>
      <c r="N568" s="65">
        <f t="shared" si="71"/>
        <v>0</v>
      </c>
      <c r="O568" s="65">
        <f t="shared" si="72"/>
        <v>0</v>
      </c>
      <c r="T568">
        <f t="shared" si="70"/>
        <v>0</v>
      </c>
      <c r="Y568">
        <f t="shared" si="74"/>
        <v>0</v>
      </c>
      <c r="Z568">
        <f t="shared" si="75"/>
        <v>0</v>
      </c>
    </row>
    <row r="569" spans="2:26">
      <c r="B569" t="str">
        <f t="shared" si="73"/>
        <v>BLUE</v>
      </c>
      <c r="C569" s="6">
        <f t="shared" si="76"/>
        <v>273</v>
      </c>
      <c r="I569">
        <f t="shared" si="69"/>
        <v>0</v>
      </c>
      <c r="N569" s="65">
        <f t="shared" si="71"/>
        <v>0</v>
      </c>
      <c r="O569" s="65">
        <f t="shared" si="72"/>
        <v>0</v>
      </c>
      <c r="T569">
        <f t="shared" si="70"/>
        <v>0</v>
      </c>
      <c r="Y569">
        <f t="shared" si="74"/>
        <v>0</v>
      </c>
      <c r="Z569">
        <f t="shared" si="75"/>
        <v>0</v>
      </c>
    </row>
    <row r="570" spans="2:26">
      <c r="B570" t="str">
        <f t="shared" si="73"/>
        <v>BLUE</v>
      </c>
      <c r="C570" s="6">
        <f t="shared" si="76"/>
        <v>274</v>
      </c>
      <c r="I570">
        <f t="shared" si="69"/>
        <v>0</v>
      </c>
      <c r="N570" s="65">
        <f t="shared" si="71"/>
        <v>0</v>
      </c>
      <c r="O570" s="65">
        <f t="shared" si="72"/>
        <v>0</v>
      </c>
      <c r="T570">
        <f t="shared" si="70"/>
        <v>0</v>
      </c>
      <c r="Y570">
        <f t="shared" si="74"/>
        <v>0</v>
      </c>
      <c r="Z570">
        <f t="shared" si="75"/>
        <v>0</v>
      </c>
    </row>
    <row r="571" spans="2:26">
      <c r="B571" t="str">
        <f t="shared" si="73"/>
        <v>BLUE</v>
      </c>
      <c r="C571" s="6">
        <f t="shared" si="76"/>
        <v>275</v>
      </c>
      <c r="I571">
        <f t="shared" si="69"/>
        <v>0</v>
      </c>
      <c r="N571" s="65">
        <f t="shared" si="71"/>
        <v>0</v>
      </c>
      <c r="O571" s="65">
        <f t="shared" si="72"/>
        <v>0</v>
      </c>
      <c r="T571">
        <f t="shared" si="70"/>
        <v>0</v>
      </c>
      <c r="Y571">
        <f t="shared" si="74"/>
        <v>0</v>
      </c>
      <c r="Z571">
        <f t="shared" si="75"/>
        <v>0</v>
      </c>
    </row>
    <row r="572" spans="2:26">
      <c r="B572" t="str">
        <f t="shared" si="73"/>
        <v>BLUE</v>
      </c>
      <c r="C572" s="6">
        <f t="shared" si="76"/>
        <v>276</v>
      </c>
      <c r="I572">
        <f t="shared" si="69"/>
        <v>0</v>
      </c>
      <c r="N572" s="65">
        <f t="shared" si="71"/>
        <v>0</v>
      </c>
      <c r="O572" s="65">
        <f t="shared" si="72"/>
        <v>0</v>
      </c>
      <c r="T572">
        <f t="shared" si="70"/>
        <v>0</v>
      </c>
      <c r="Y572">
        <f t="shared" si="74"/>
        <v>0</v>
      </c>
      <c r="Z572">
        <f t="shared" si="75"/>
        <v>0</v>
      </c>
    </row>
    <row r="573" spans="2:26">
      <c r="B573" t="str">
        <f t="shared" si="73"/>
        <v>BLUE</v>
      </c>
      <c r="C573" s="6">
        <f t="shared" si="76"/>
        <v>277</v>
      </c>
      <c r="I573">
        <f t="shared" si="69"/>
        <v>0</v>
      </c>
      <c r="N573" s="65">
        <f t="shared" si="71"/>
        <v>0</v>
      </c>
      <c r="O573" s="65">
        <f t="shared" si="72"/>
        <v>0</v>
      </c>
      <c r="T573">
        <f t="shared" si="70"/>
        <v>0</v>
      </c>
      <c r="Y573">
        <f t="shared" si="74"/>
        <v>0</v>
      </c>
      <c r="Z573">
        <f t="shared" si="75"/>
        <v>0</v>
      </c>
    </row>
    <row r="574" spans="2:26">
      <c r="B574" t="str">
        <f t="shared" si="73"/>
        <v>BLUE</v>
      </c>
      <c r="C574" s="6">
        <f t="shared" si="76"/>
        <v>278</v>
      </c>
      <c r="I574">
        <f t="shared" ref="I574:I637" si="77">SUM($E574:$H574)</f>
        <v>0</v>
      </c>
      <c r="N574" s="65">
        <f t="shared" si="71"/>
        <v>0</v>
      </c>
      <c r="O574" s="65">
        <f t="shared" si="72"/>
        <v>0</v>
      </c>
      <c r="T574">
        <f t="shared" ref="T574:T637" si="78">SUM($P574:$S574)</f>
        <v>0</v>
      </c>
      <c r="Y574">
        <f t="shared" si="74"/>
        <v>0</v>
      </c>
      <c r="Z574">
        <f t="shared" si="75"/>
        <v>0</v>
      </c>
    </row>
    <row r="575" spans="2:26">
      <c r="B575" t="str">
        <f t="shared" si="73"/>
        <v>BLUE</v>
      </c>
      <c r="C575" s="6">
        <f t="shared" si="76"/>
        <v>279</v>
      </c>
      <c r="I575">
        <f t="shared" si="77"/>
        <v>0</v>
      </c>
      <c r="N575" s="65">
        <f t="shared" si="71"/>
        <v>0</v>
      </c>
      <c r="O575" s="65">
        <f t="shared" si="72"/>
        <v>0</v>
      </c>
      <c r="T575">
        <f t="shared" si="78"/>
        <v>0</v>
      </c>
      <c r="Y575">
        <f t="shared" si="74"/>
        <v>0</v>
      </c>
      <c r="Z575">
        <f t="shared" si="75"/>
        <v>0</v>
      </c>
    </row>
    <row r="576" spans="2:26">
      <c r="B576" t="str">
        <f t="shared" si="73"/>
        <v>BLUE</v>
      </c>
      <c r="C576" s="6">
        <f t="shared" si="76"/>
        <v>280</v>
      </c>
      <c r="I576">
        <f t="shared" si="77"/>
        <v>0</v>
      </c>
      <c r="N576" s="65">
        <f t="shared" si="71"/>
        <v>0</v>
      </c>
      <c r="O576" s="65">
        <f t="shared" si="72"/>
        <v>0</v>
      </c>
      <c r="T576">
        <f t="shared" si="78"/>
        <v>0</v>
      </c>
      <c r="Y576">
        <f t="shared" si="74"/>
        <v>0</v>
      </c>
      <c r="Z576">
        <f t="shared" si="75"/>
        <v>0</v>
      </c>
    </row>
    <row r="577" spans="2:26">
      <c r="B577" t="str">
        <f t="shared" si="73"/>
        <v>BLUE</v>
      </c>
      <c r="C577" s="6">
        <f t="shared" si="76"/>
        <v>281</v>
      </c>
      <c r="I577">
        <f t="shared" si="77"/>
        <v>0</v>
      </c>
      <c r="N577" s="65">
        <f t="shared" si="71"/>
        <v>0</v>
      </c>
      <c r="O577" s="65">
        <f t="shared" si="72"/>
        <v>0</v>
      </c>
      <c r="T577">
        <f t="shared" si="78"/>
        <v>0</v>
      </c>
      <c r="Y577">
        <f t="shared" si="74"/>
        <v>0</v>
      </c>
      <c r="Z577">
        <f t="shared" si="75"/>
        <v>0</v>
      </c>
    </row>
    <row r="578" spans="2:26">
      <c r="B578" t="str">
        <f t="shared" si="73"/>
        <v>BLUE</v>
      </c>
      <c r="C578" s="6">
        <f t="shared" si="76"/>
        <v>282</v>
      </c>
      <c r="I578">
        <f t="shared" si="77"/>
        <v>0</v>
      </c>
      <c r="N578" s="65">
        <f t="shared" si="71"/>
        <v>0</v>
      </c>
      <c r="O578" s="65">
        <f t="shared" si="72"/>
        <v>0</v>
      </c>
      <c r="T578">
        <f t="shared" si="78"/>
        <v>0</v>
      </c>
      <c r="Y578">
        <f t="shared" si="74"/>
        <v>0</v>
      </c>
      <c r="Z578">
        <f t="shared" si="75"/>
        <v>0</v>
      </c>
    </row>
    <row r="579" spans="2:26">
      <c r="B579" t="str">
        <f t="shared" si="73"/>
        <v>BLUE</v>
      </c>
      <c r="C579" s="6">
        <f t="shared" si="76"/>
        <v>283</v>
      </c>
      <c r="I579">
        <f t="shared" si="77"/>
        <v>0</v>
      </c>
      <c r="N579" s="65">
        <f t="shared" si="71"/>
        <v>0</v>
      </c>
      <c r="O579" s="65">
        <f t="shared" si="72"/>
        <v>0</v>
      </c>
      <c r="T579">
        <f t="shared" si="78"/>
        <v>0</v>
      </c>
      <c r="Y579">
        <f t="shared" si="74"/>
        <v>0</v>
      </c>
      <c r="Z579">
        <f t="shared" si="75"/>
        <v>0</v>
      </c>
    </row>
    <row r="580" spans="2:26">
      <c r="B580" t="str">
        <f t="shared" si="73"/>
        <v>BLUE</v>
      </c>
      <c r="C580" s="6">
        <f t="shared" si="76"/>
        <v>284</v>
      </c>
      <c r="I580">
        <f t="shared" si="77"/>
        <v>0</v>
      </c>
      <c r="N580" s="65">
        <f t="shared" si="71"/>
        <v>0</v>
      </c>
      <c r="O580" s="65">
        <f t="shared" si="72"/>
        <v>0</v>
      </c>
      <c r="T580">
        <f t="shared" si="78"/>
        <v>0</v>
      </c>
      <c r="Y580">
        <f t="shared" si="74"/>
        <v>0</v>
      </c>
      <c r="Z580">
        <f t="shared" si="75"/>
        <v>0</v>
      </c>
    </row>
    <row r="581" spans="2:26">
      <c r="B581" t="str">
        <f t="shared" si="73"/>
        <v>BLUE</v>
      </c>
      <c r="C581" s="6">
        <f t="shared" si="76"/>
        <v>285</v>
      </c>
      <c r="I581">
        <f t="shared" si="77"/>
        <v>0</v>
      </c>
      <c r="N581" s="65">
        <f t="shared" si="71"/>
        <v>0</v>
      </c>
      <c r="O581" s="65">
        <f t="shared" si="72"/>
        <v>0</v>
      </c>
      <c r="T581">
        <f t="shared" si="78"/>
        <v>0</v>
      </c>
      <c r="Y581">
        <f t="shared" si="74"/>
        <v>0</v>
      </c>
      <c r="Z581">
        <f t="shared" si="75"/>
        <v>0</v>
      </c>
    </row>
    <row r="582" spans="2:26">
      <c r="B582" t="str">
        <f t="shared" si="73"/>
        <v>BLUE</v>
      </c>
      <c r="C582" s="6">
        <f t="shared" si="76"/>
        <v>286</v>
      </c>
      <c r="I582">
        <f t="shared" si="77"/>
        <v>0</v>
      </c>
      <c r="N582" s="65">
        <f t="shared" si="71"/>
        <v>0</v>
      </c>
      <c r="O582" s="65">
        <f t="shared" si="72"/>
        <v>0</v>
      </c>
      <c r="T582">
        <f t="shared" si="78"/>
        <v>0</v>
      </c>
      <c r="Y582">
        <f t="shared" si="74"/>
        <v>0</v>
      </c>
      <c r="Z582">
        <f t="shared" si="75"/>
        <v>0</v>
      </c>
    </row>
    <row r="583" spans="2:26">
      <c r="B583" t="str">
        <f t="shared" si="73"/>
        <v>BLUE</v>
      </c>
      <c r="C583" s="6">
        <f t="shared" si="76"/>
        <v>287</v>
      </c>
      <c r="I583">
        <f t="shared" si="77"/>
        <v>0</v>
      </c>
      <c r="N583" s="65">
        <f t="shared" si="71"/>
        <v>0</v>
      </c>
      <c r="O583" s="65">
        <f t="shared" si="72"/>
        <v>0</v>
      </c>
      <c r="T583">
        <f t="shared" si="78"/>
        <v>0</v>
      </c>
      <c r="Y583">
        <f t="shared" si="74"/>
        <v>0</v>
      </c>
      <c r="Z583">
        <f t="shared" si="75"/>
        <v>0</v>
      </c>
    </row>
    <row r="584" spans="2:26">
      <c r="B584" t="str">
        <f t="shared" si="73"/>
        <v>BLUE</v>
      </c>
      <c r="C584" s="6">
        <f t="shared" si="76"/>
        <v>288</v>
      </c>
      <c r="I584">
        <f t="shared" si="77"/>
        <v>0</v>
      </c>
      <c r="N584" s="65">
        <f t="shared" si="71"/>
        <v>0</v>
      </c>
      <c r="O584" s="65">
        <f t="shared" si="72"/>
        <v>0</v>
      </c>
      <c r="T584">
        <f t="shared" si="78"/>
        <v>0</v>
      </c>
      <c r="Y584">
        <f t="shared" si="74"/>
        <v>0</v>
      </c>
      <c r="Z584">
        <f t="shared" si="75"/>
        <v>0</v>
      </c>
    </row>
    <row r="585" spans="2:26">
      <c r="B585" t="str">
        <f t="shared" si="73"/>
        <v>BLUE</v>
      </c>
      <c r="C585" s="6">
        <f t="shared" si="76"/>
        <v>289</v>
      </c>
      <c r="I585">
        <f t="shared" si="77"/>
        <v>0</v>
      </c>
      <c r="N585" s="65">
        <f t="shared" ref="N585:N648" si="79">SUM($J585:$M585)</f>
        <v>0</v>
      </c>
      <c r="O585" s="65">
        <f t="shared" ref="O585:O648" si="80">SUM($I585, $N585)</f>
        <v>0</v>
      </c>
      <c r="T585">
        <f t="shared" si="78"/>
        <v>0</v>
      </c>
      <c r="Y585">
        <f t="shared" si="74"/>
        <v>0</v>
      </c>
      <c r="Z585">
        <f t="shared" si="75"/>
        <v>0</v>
      </c>
    </row>
    <row r="586" spans="2:26">
      <c r="B586" t="str">
        <f t="shared" si="73"/>
        <v>BLUE</v>
      </c>
      <c r="C586" s="6">
        <f t="shared" si="76"/>
        <v>290</v>
      </c>
      <c r="I586">
        <f t="shared" si="77"/>
        <v>0</v>
      </c>
      <c r="N586" s="65">
        <f t="shared" si="79"/>
        <v>0</v>
      </c>
      <c r="O586" s="65">
        <f t="shared" si="80"/>
        <v>0</v>
      </c>
      <c r="T586">
        <f t="shared" si="78"/>
        <v>0</v>
      </c>
      <c r="Y586">
        <f t="shared" si="74"/>
        <v>0</v>
      </c>
      <c r="Z586">
        <f t="shared" si="75"/>
        <v>0</v>
      </c>
    </row>
    <row r="587" spans="2:26">
      <c r="B587" t="str">
        <f t="shared" si="73"/>
        <v>BLUE</v>
      </c>
      <c r="C587" s="6">
        <f t="shared" si="76"/>
        <v>291</v>
      </c>
      <c r="I587">
        <f t="shared" si="77"/>
        <v>0</v>
      </c>
      <c r="N587" s="65">
        <f t="shared" si="79"/>
        <v>0</v>
      </c>
      <c r="O587" s="65">
        <f t="shared" si="80"/>
        <v>0</v>
      </c>
      <c r="T587">
        <f t="shared" si="78"/>
        <v>0</v>
      </c>
      <c r="Y587">
        <f t="shared" si="74"/>
        <v>0</v>
      </c>
      <c r="Z587">
        <f t="shared" si="75"/>
        <v>0</v>
      </c>
    </row>
    <row r="588" spans="2:26">
      <c r="B588" t="str">
        <f t="shared" si="73"/>
        <v>BLUE</v>
      </c>
      <c r="C588" s="6">
        <f t="shared" si="76"/>
        <v>292</v>
      </c>
      <c r="I588">
        <f t="shared" si="77"/>
        <v>0</v>
      </c>
      <c r="N588" s="65">
        <f t="shared" si="79"/>
        <v>0</v>
      </c>
      <c r="O588" s="65">
        <f t="shared" si="80"/>
        <v>0</v>
      </c>
      <c r="T588">
        <f t="shared" si="78"/>
        <v>0</v>
      </c>
      <c r="Y588">
        <f t="shared" si="74"/>
        <v>0</v>
      </c>
      <c r="Z588">
        <f t="shared" si="75"/>
        <v>0</v>
      </c>
    </row>
    <row r="589" spans="2:26">
      <c r="B589" t="str">
        <f t="shared" si="73"/>
        <v>BLUE</v>
      </c>
      <c r="C589" s="6">
        <f t="shared" si="76"/>
        <v>293</v>
      </c>
      <c r="I589">
        <f t="shared" si="77"/>
        <v>0</v>
      </c>
      <c r="N589" s="65">
        <f t="shared" si="79"/>
        <v>0</v>
      </c>
      <c r="O589" s="65">
        <f t="shared" si="80"/>
        <v>0</v>
      </c>
      <c r="T589">
        <f t="shared" si="78"/>
        <v>0</v>
      </c>
      <c r="Y589">
        <f t="shared" si="74"/>
        <v>0</v>
      </c>
      <c r="Z589">
        <f t="shared" si="75"/>
        <v>0</v>
      </c>
    </row>
    <row r="590" spans="2:26">
      <c r="B590" t="str">
        <f t="shared" si="73"/>
        <v>BLUE</v>
      </c>
      <c r="C590" s="6">
        <f t="shared" si="76"/>
        <v>294</v>
      </c>
      <c r="I590">
        <f t="shared" si="77"/>
        <v>0</v>
      </c>
      <c r="N590" s="65">
        <f t="shared" si="79"/>
        <v>0</v>
      </c>
      <c r="O590" s="65">
        <f t="shared" si="80"/>
        <v>0</v>
      </c>
      <c r="T590">
        <f t="shared" si="78"/>
        <v>0</v>
      </c>
      <c r="Y590">
        <f t="shared" si="74"/>
        <v>0</v>
      </c>
      <c r="Z590">
        <f t="shared" si="75"/>
        <v>0</v>
      </c>
    </row>
    <row r="591" spans="2:26">
      <c r="B591" t="str">
        <f t="shared" si="73"/>
        <v>BLUE</v>
      </c>
      <c r="C591" s="6">
        <f t="shared" si="76"/>
        <v>295</v>
      </c>
      <c r="I591">
        <f t="shared" si="77"/>
        <v>0</v>
      </c>
      <c r="N591" s="65">
        <f t="shared" si="79"/>
        <v>0</v>
      </c>
      <c r="O591" s="65">
        <f t="shared" si="80"/>
        <v>0</v>
      </c>
      <c r="T591">
        <f t="shared" si="78"/>
        <v>0</v>
      </c>
      <c r="Y591">
        <f t="shared" si="74"/>
        <v>0</v>
      </c>
      <c r="Z591">
        <f t="shared" si="75"/>
        <v>0</v>
      </c>
    </row>
    <row r="592" spans="2:26">
      <c r="B592" t="str">
        <f t="shared" si="73"/>
        <v>BLUE</v>
      </c>
      <c r="C592" s="6">
        <f t="shared" si="76"/>
        <v>296</v>
      </c>
      <c r="I592">
        <f t="shared" si="77"/>
        <v>0</v>
      </c>
      <c r="N592" s="65">
        <f t="shared" si="79"/>
        <v>0</v>
      </c>
      <c r="O592" s="65">
        <f t="shared" si="80"/>
        <v>0</v>
      </c>
      <c r="T592">
        <f t="shared" si="78"/>
        <v>0</v>
      </c>
      <c r="Y592">
        <f t="shared" si="74"/>
        <v>0</v>
      </c>
      <c r="Z592">
        <f t="shared" si="75"/>
        <v>0</v>
      </c>
    </row>
    <row r="593" spans="2:26">
      <c r="B593" t="str">
        <f t="shared" si="73"/>
        <v>BLUE</v>
      </c>
      <c r="C593" s="6">
        <f t="shared" si="76"/>
        <v>297</v>
      </c>
      <c r="I593">
        <f t="shared" si="77"/>
        <v>0</v>
      </c>
      <c r="N593" s="65">
        <f t="shared" si="79"/>
        <v>0</v>
      </c>
      <c r="O593" s="65">
        <f t="shared" si="80"/>
        <v>0</v>
      </c>
      <c r="T593">
        <f t="shared" si="78"/>
        <v>0</v>
      </c>
      <c r="Y593">
        <f t="shared" si="74"/>
        <v>0</v>
      </c>
      <c r="Z593">
        <f t="shared" si="75"/>
        <v>0</v>
      </c>
    </row>
    <row r="594" spans="2:26">
      <c r="B594" t="str">
        <f t="shared" si="73"/>
        <v>BLUE</v>
      </c>
      <c r="C594" s="6">
        <f t="shared" si="76"/>
        <v>298</v>
      </c>
      <c r="I594">
        <f t="shared" si="77"/>
        <v>0</v>
      </c>
      <c r="N594" s="65">
        <f t="shared" si="79"/>
        <v>0</v>
      </c>
      <c r="O594" s="65">
        <f t="shared" si="80"/>
        <v>0</v>
      </c>
      <c r="T594">
        <f t="shared" si="78"/>
        <v>0</v>
      </c>
      <c r="Y594">
        <f t="shared" si="74"/>
        <v>0</v>
      </c>
      <c r="Z594">
        <f t="shared" si="75"/>
        <v>0</v>
      </c>
    </row>
    <row r="595" spans="2:26">
      <c r="B595" t="str">
        <f t="shared" ref="B595:B658" si="81">B594</f>
        <v>BLUE</v>
      </c>
      <c r="C595" s="6">
        <f t="shared" si="76"/>
        <v>299</v>
      </c>
      <c r="I595">
        <f t="shared" si="77"/>
        <v>0</v>
      </c>
      <c r="N595" s="65">
        <f t="shared" si="79"/>
        <v>0</v>
      </c>
      <c r="O595" s="65">
        <f t="shared" si="80"/>
        <v>0</v>
      </c>
      <c r="T595">
        <f t="shared" si="78"/>
        <v>0</v>
      </c>
      <c r="Y595">
        <f t="shared" si="74"/>
        <v>0</v>
      </c>
      <c r="Z595">
        <f t="shared" si="75"/>
        <v>0</v>
      </c>
    </row>
    <row r="596" spans="2:26">
      <c r="B596" t="str">
        <f t="shared" si="81"/>
        <v>BLUE</v>
      </c>
      <c r="C596" s="6">
        <f t="shared" si="76"/>
        <v>300</v>
      </c>
      <c r="I596">
        <f t="shared" si="77"/>
        <v>0</v>
      </c>
      <c r="N596" s="65">
        <f t="shared" si="79"/>
        <v>0</v>
      </c>
      <c r="O596" s="65">
        <f t="shared" si="80"/>
        <v>0</v>
      </c>
      <c r="T596">
        <f t="shared" si="78"/>
        <v>0</v>
      </c>
      <c r="Y596">
        <f t="shared" si="74"/>
        <v>0</v>
      </c>
      <c r="Z596">
        <f t="shared" si="75"/>
        <v>0</v>
      </c>
    </row>
    <row r="597" spans="2:26">
      <c r="B597" t="str">
        <f t="shared" si="81"/>
        <v>BLUE</v>
      </c>
      <c r="C597" s="6">
        <f t="shared" si="76"/>
        <v>301</v>
      </c>
      <c r="I597">
        <f t="shared" si="77"/>
        <v>0</v>
      </c>
      <c r="N597" s="65">
        <f t="shared" si="79"/>
        <v>0</v>
      </c>
      <c r="O597" s="65">
        <f t="shared" si="80"/>
        <v>0</v>
      </c>
      <c r="T597">
        <f t="shared" si="78"/>
        <v>0</v>
      </c>
      <c r="Y597">
        <f t="shared" si="74"/>
        <v>0</v>
      </c>
      <c r="Z597">
        <f t="shared" si="75"/>
        <v>0</v>
      </c>
    </row>
    <row r="598" spans="2:26">
      <c r="B598" t="str">
        <f t="shared" si="81"/>
        <v>BLUE</v>
      </c>
      <c r="C598" s="6">
        <f t="shared" si="76"/>
        <v>302</v>
      </c>
      <c r="I598">
        <f t="shared" si="77"/>
        <v>0</v>
      </c>
      <c r="N598" s="65">
        <f t="shared" si="79"/>
        <v>0</v>
      </c>
      <c r="O598" s="65">
        <f t="shared" si="80"/>
        <v>0</v>
      </c>
      <c r="T598">
        <f t="shared" si="78"/>
        <v>0</v>
      </c>
      <c r="Y598">
        <f t="shared" si="74"/>
        <v>0</v>
      </c>
      <c r="Z598">
        <f t="shared" si="75"/>
        <v>0</v>
      </c>
    </row>
    <row r="599" spans="2:26">
      <c r="B599" t="str">
        <f t="shared" si="81"/>
        <v>BLUE</v>
      </c>
      <c r="C599" s="6">
        <f t="shared" si="76"/>
        <v>303</v>
      </c>
      <c r="I599">
        <f t="shared" si="77"/>
        <v>0</v>
      </c>
      <c r="N599" s="65">
        <f t="shared" si="79"/>
        <v>0</v>
      </c>
      <c r="O599" s="65">
        <f t="shared" si="80"/>
        <v>0</v>
      </c>
      <c r="T599">
        <f t="shared" si="78"/>
        <v>0</v>
      </c>
      <c r="Y599">
        <f t="shared" si="74"/>
        <v>0</v>
      </c>
      <c r="Z599">
        <f t="shared" si="75"/>
        <v>0</v>
      </c>
    </row>
    <row r="600" spans="2:26">
      <c r="B600" t="str">
        <f t="shared" si="81"/>
        <v>BLUE</v>
      </c>
      <c r="C600" s="6">
        <f t="shared" si="76"/>
        <v>304</v>
      </c>
      <c r="I600">
        <f t="shared" si="77"/>
        <v>0</v>
      </c>
      <c r="N600" s="65">
        <f t="shared" si="79"/>
        <v>0</v>
      </c>
      <c r="O600" s="65">
        <f t="shared" si="80"/>
        <v>0</v>
      </c>
      <c r="T600">
        <f t="shared" si="78"/>
        <v>0</v>
      </c>
      <c r="Y600">
        <f t="shared" si="74"/>
        <v>0</v>
      </c>
      <c r="Z600">
        <f t="shared" si="75"/>
        <v>0</v>
      </c>
    </row>
    <row r="601" spans="2:26">
      <c r="B601" t="str">
        <f t="shared" si="81"/>
        <v>BLUE</v>
      </c>
      <c r="C601" s="6">
        <f t="shared" si="76"/>
        <v>305</v>
      </c>
      <c r="I601">
        <f t="shared" si="77"/>
        <v>0</v>
      </c>
      <c r="N601" s="65">
        <f t="shared" si="79"/>
        <v>0</v>
      </c>
      <c r="O601" s="65">
        <f t="shared" si="80"/>
        <v>0</v>
      </c>
      <c r="T601">
        <f t="shared" si="78"/>
        <v>0</v>
      </c>
      <c r="Y601">
        <f t="shared" si="74"/>
        <v>0</v>
      </c>
      <c r="Z601">
        <f t="shared" si="75"/>
        <v>0</v>
      </c>
    </row>
    <row r="602" spans="2:26">
      <c r="B602" t="str">
        <f t="shared" si="81"/>
        <v>BLUE</v>
      </c>
      <c r="C602" s="6">
        <f t="shared" si="76"/>
        <v>306</v>
      </c>
      <c r="I602">
        <f t="shared" si="77"/>
        <v>0</v>
      </c>
      <c r="N602" s="65">
        <f t="shared" si="79"/>
        <v>0</v>
      </c>
      <c r="O602" s="65">
        <f t="shared" si="80"/>
        <v>0</v>
      </c>
      <c r="T602">
        <f t="shared" si="78"/>
        <v>0</v>
      </c>
      <c r="Y602">
        <f t="shared" si="74"/>
        <v>0</v>
      </c>
      <c r="Z602">
        <f t="shared" si="75"/>
        <v>0</v>
      </c>
    </row>
    <row r="603" spans="2:26">
      <c r="B603" t="str">
        <f t="shared" si="81"/>
        <v>BLUE</v>
      </c>
      <c r="C603" s="6">
        <f t="shared" si="76"/>
        <v>307</v>
      </c>
      <c r="I603">
        <f t="shared" si="77"/>
        <v>0</v>
      </c>
      <c r="N603" s="65">
        <f t="shared" si="79"/>
        <v>0</v>
      </c>
      <c r="O603" s="65">
        <f t="shared" si="80"/>
        <v>0</v>
      </c>
      <c r="T603">
        <f t="shared" si="78"/>
        <v>0</v>
      </c>
      <c r="Y603">
        <f t="shared" si="74"/>
        <v>0</v>
      </c>
      <c r="Z603">
        <f t="shared" si="75"/>
        <v>0</v>
      </c>
    </row>
    <row r="604" spans="2:26">
      <c r="B604" t="str">
        <f t="shared" si="81"/>
        <v>BLUE</v>
      </c>
      <c r="C604" s="6">
        <f t="shared" si="76"/>
        <v>308</v>
      </c>
      <c r="I604">
        <f t="shared" si="77"/>
        <v>0</v>
      </c>
      <c r="N604" s="65">
        <f t="shared" si="79"/>
        <v>0</v>
      </c>
      <c r="O604" s="65">
        <f t="shared" si="80"/>
        <v>0</v>
      </c>
      <c r="T604">
        <f t="shared" si="78"/>
        <v>0</v>
      </c>
      <c r="Y604">
        <f t="shared" si="74"/>
        <v>0</v>
      </c>
      <c r="Z604">
        <f t="shared" si="75"/>
        <v>0</v>
      </c>
    </row>
    <row r="605" spans="2:26">
      <c r="B605" t="str">
        <f t="shared" si="81"/>
        <v>BLUE</v>
      </c>
      <c r="C605" s="6">
        <f t="shared" si="76"/>
        <v>309</v>
      </c>
      <c r="I605">
        <f t="shared" si="77"/>
        <v>0</v>
      </c>
      <c r="N605" s="65">
        <f t="shared" si="79"/>
        <v>0</v>
      </c>
      <c r="O605" s="65">
        <f t="shared" si="80"/>
        <v>0</v>
      </c>
      <c r="T605">
        <f t="shared" si="78"/>
        <v>0</v>
      </c>
      <c r="Y605">
        <f t="shared" si="74"/>
        <v>0</v>
      </c>
      <c r="Z605">
        <f t="shared" si="75"/>
        <v>0</v>
      </c>
    </row>
    <row r="606" spans="2:26">
      <c r="B606" t="str">
        <f t="shared" si="81"/>
        <v>BLUE</v>
      </c>
      <c r="C606" s="6">
        <f t="shared" si="76"/>
        <v>310</v>
      </c>
      <c r="I606">
        <f t="shared" si="77"/>
        <v>0</v>
      </c>
      <c r="N606" s="65">
        <f t="shared" si="79"/>
        <v>0</v>
      </c>
      <c r="O606" s="65">
        <f t="shared" si="80"/>
        <v>0</v>
      </c>
      <c r="T606">
        <f t="shared" si="78"/>
        <v>0</v>
      </c>
      <c r="Y606">
        <f t="shared" si="74"/>
        <v>0</v>
      </c>
      <c r="Z606">
        <f t="shared" si="75"/>
        <v>0</v>
      </c>
    </row>
    <row r="607" spans="2:26">
      <c r="B607" t="str">
        <f t="shared" si="81"/>
        <v>BLUE</v>
      </c>
      <c r="C607" s="6">
        <f t="shared" si="76"/>
        <v>311</v>
      </c>
      <c r="I607">
        <f t="shared" si="77"/>
        <v>0</v>
      </c>
      <c r="N607" s="65">
        <f t="shared" si="79"/>
        <v>0</v>
      </c>
      <c r="O607" s="65">
        <f t="shared" si="80"/>
        <v>0</v>
      </c>
      <c r="T607">
        <f t="shared" si="78"/>
        <v>0</v>
      </c>
      <c r="Y607">
        <f t="shared" si="74"/>
        <v>0</v>
      </c>
      <c r="Z607">
        <f t="shared" si="75"/>
        <v>0</v>
      </c>
    </row>
    <row r="608" spans="2:26">
      <c r="B608" t="str">
        <f t="shared" si="81"/>
        <v>BLUE</v>
      </c>
      <c r="C608" s="6">
        <f t="shared" si="76"/>
        <v>312</v>
      </c>
      <c r="I608">
        <f t="shared" si="77"/>
        <v>0</v>
      </c>
      <c r="N608" s="65">
        <f t="shared" si="79"/>
        <v>0</v>
      </c>
      <c r="O608" s="65">
        <f t="shared" si="80"/>
        <v>0</v>
      </c>
      <c r="T608">
        <f t="shared" si="78"/>
        <v>0</v>
      </c>
      <c r="Y608">
        <f t="shared" si="74"/>
        <v>0</v>
      </c>
      <c r="Z608">
        <f t="shared" si="75"/>
        <v>0</v>
      </c>
    </row>
    <row r="609" spans="2:26">
      <c r="B609" t="str">
        <f t="shared" si="81"/>
        <v>BLUE</v>
      </c>
      <c r="C609" s="6">
        <f t="shared" si="76"/>
        <v>313</v>
      </c>
      <c r="I609">
        <f t="shared" si="77"/>
        <v>0</v>
      </c>
      <c r="N609" s="65">
        <f t="shared" si="79"/>
        <v>0</v>
      </c>
      <c r="O609" s="65">
        <f t="shared" si="80"/>
        <v>0</v>
      </c>
      <c r="T609">
        <f t="shared" si="78"/>
        <v>0</v>
      </c>
      <c r="Y609">
        <f t="shared" si="74"/>
        <v>0</v>
      </c>
      <c r="Z609">
        <f t="shared" si="75"/>
        <v>0</v>
      </c>
    </row>
    <row r="610" spans="2:26">
      <c r="B610" t="str">
        <f t="shared" si="81"/>
        <v>BLUE</v>
      </c>
      <c r="C610" s="6">
        <f t="shared" si="76"/>
        <v>314</v>
      </c>
      <c r="I610">
        <f t="shared" si="77"/>
        <v>0</v>
      </c>
      <c r="N610" s="65">
        <f t="shared" si="79"/>
        <v>0</v>
      </c>
      <c r="O610" s="65">
        <f t="shared" si="80"/>
        <v>0</v>
      </c>
      <c r="T610">
        <f t="shared" si="78"/>
        <v>0</v>
      </c>
      <c r="Y610">
        <f t="shared" si="74"/>
        <v>0</v>
      </c>
      <c r="Z610">
        <f t="shared" si="75"/>
        <v>0</v>
      </c>
    </row>
    <row r="611" spans="2:26">
      <c r="B611" t="str">
        <f t="shared" si="81"/>
        <v>BLUE</v>
      </c>
      <c r="C611" s="6">
        <f t="shared" si="76"/>
        <v>315</v>
      </c>
      <c r="I611">
        <f t="shared" si="77"/>
        <v>0</v>
      </c>
      <c r="N611" s="65">
        <f t="shared" si="79"/>
        <v>0</v>
      </c>
      <c r="O611" s="65">
        <f t="shared" si="80"/>
        <v>0</v>
      </c>
      <c r="T611">
        <f t="shared" si="78"/>
        <v>0</v>
      </c>
      <c r="Y611">
        <f t="shared" si="74"/>
        <v>0</v>
      </c>
      <c r="Z611">
        <f t="shared" si="75"/>
        <v>0</v>
      </c>
    </row>
    <row r="612" spans="2:26">
      <c r="B612" t="str">
        <f t="shared" si="81"/>
        <v>BLUE</v>
      </c>
      <c r="C612" s="6">
        <f t="shared" si="76"/>
        <v>316</v>
      </c>
      <c r="I612">
        <f t="shared" si="77"/>
        <v>0</v>
      </c>
      <c r="N612" s="65">
        <f t="shared" si="79"/>
        <v>0</v>
      </c>
      <c r="O612" s="65">
        <f t="shared" si="80"/>
        <v>0</v>
      </c>
      <c r="T612">
        <f t="shared" si="78"/>
        <v>0</v>
      </c>
      <c r="Y612">
        <f t="shared" si="74"/>
        <v>0</v>
      </c>
      <c r="Z612">
        <f t="shared" si="75"/>
        <v>0</v>
      </c>
    </row>
    <row r="613" spans="2:26">
      <c r="B613" t="str">
        <f t="shared" si="81"/>
        <v>BLUE</v>
      </c>
      <c r="C613" s="6">
        <f t="shared" si="76"/>
        <v>317</v>
      </c>
      <c r="I613">
        <f t="shared" si="77"/>
        <v>0</v>
      </c>
      <c r="N613" s="65">
        <f t="shared" si="79"/>
        <v>0</v>
      </c>
      <c r="O613" s="65">
        <f t="shared" si="80"/>
        <v>0</v>
      </c>
      <c r="T613">
        <f t="shared" si="78"/>
        <v>0</v>
      </c>
      <c r="Y613">
        <f t="shared" si="74"/>
        <v>0</v>
      </c>
      <c r="Z613">
        <f t="shared" si="75"/>
        <v>0</v>
      </c>
    </row>
    <row r="614" spans="2:26">
      <c r="B614" t="str">
        <f t="shared" si="81"/>
        <v>BLUE</v>
      </c>
      <c r="C614" s="6">
        <f t="shared" si="76"/>
        <v>318</v>
      </c>
      <c r="I614">
        <f t="shared" si="77"/>
        <v>0</v>
      </c>
      <c r="N614" s="65">
        <f t="shared" si="79"/>
        <v>0</v>
      </c>
      <c r="O614" s="65">
        <f t="shared" si="80"/>
        <v>0</v>
      </c>
      <c r="T614">
        <f t="shared" si="78"/>
        <v>0</v>
      </c>
      <c r="Y614">
        <f t="shared" si="74"/>
        <v>0</v>
      </c>
      <c r="Z614">
        <f t="shared" si="75"/>
        <v>0</v>
      </c>
    </row>
    <row r="615" spans="2:26">
      <c r="B615" t="str">
        <f t="shared" si="81"/>
        <v>BLUE</v>
      </c>
      <c r="C615" s="6">
        <f t="shared" si="76"/>
        <v>319</v>
      </c>
      <c r="I615">
        <f t="shared" si="77"/>
        <v>0</v>
      </c>
      <c r="N615" s="65">
        <f t="shared" si="79"/>
        <v>0</v>
      </c>
      <c r="O615" s="65">
        <f t="shared" si="80"/>
        <v>0</v>
      </c>
      <c r="T615">
        <f t="shared" si="78"/>
        <v>0</v>
      </c>
      <c r="Y615">
        <f t="shared" si="74"/>
        <v>0</v>
      </c>
      <c r="Z615">
        <f t="shared" si="75"/>
        <v>0</v>
      </c>
    </row>
    <row r="616" spans="2:26">
      <c r="B616" t="str">
        <f t="shared" si="81"/>
        <v>BLUE</v>
      </c>
      <c r="C616" s="6">
        <f t="shared" si="76"/>
        <v>320</v>
      </c>
      <c r="I616">
        <f t="shared" si="77"/>
        <v>0</v>
      </c>
      <c r="N616" s="65">
        <f t="shared" si="79"/>
        <v>0</v>
      </c>
      <c r="O616" s="65">
        <f t="shared" si="80"/>
        <v>0</v>
      </c>
      <c r="T616">
        <f t="shared" si="78"/>
        <v>0</v>
      </c>
      <c r="Y616">
        <f t="shared" si="74"/>
        <v>0</v>
      </c>
      <c r="Z616">
        <f t="shared" si="75"/>
        <v>0</v>
      </c>
    </row>
    <row r="617" spans="2:26">
      <c r="B617" t="str">
        <f t="shared" si="81"/>
        <v>BLUE</v>
      </c>
      <c r="C617" s="6">
        <f t="shared" si="76"/>
        <v>321</v>
      </c>
      <c r="I617">
        <f t="shared" si="77"/>
        <v>0</v>
      </c>
      <c r="N617" s="65">
        <f t="shared" si="79"/>
        <v>0</v>
      </c>
      <c r="O617" s="65">
        <f t="shared" si="80"/>
        <v>0</v>
      </c>
      <c r="T617">
        <f t="shared" si="78"/>
        <v>0</v>
      </c>
      <c r="Y617">
        <f t="shared" si="74"/>
        <v>0</v>
      </c>
      <c r="Z617">
        <f t="shared" si="75"/>
        <v>0</v>
      </c>
    </row>
    <row r="618" spans="2:26">
      <c r="B618" t="str">
        <f t="shared" si="81"/>
        <v>BLUE</v>
      </c>
      <c r="C618" s="6">
        <f t="shared" si="76"/>
        <v>322</v>
      </c>
      <c r="I618">
        <f t="shared" si="77"/>
        <v>0</v>
      </c>
      <c r="N618" s="65">
        <f t="shared" si="79"/>
        <v>0</v>
      </c>
      <c r="O618" s="65">
        <f t="shared" si="80"/>
        <v>0</v>
      </c>
      <c r="T618">
        <f t="shared" si="78"/>
        <v>0</v>
      </c>
      <c r="Y618">
        <f t="shared" si="74"/>
        <v>0</v>
      </c>
      <c r="Z618">
        <f t="shared" si="75"/>
        <v>0</v>
      </c>
    </row>
    <row r="619" spans="2:26">
      <c r="B619" t="str">
        <f t="shared" si="81"/>
        <v>BLUE</v>
      </c>
      <c r="C619" s="6">
        <f t="shared" si="76"/>
        <v>323</v>
      </c>
      <c r="I619">
        <f t="shared" si="77"/>
        <v>0</v>
      </c>
      <c r="N619" s="65">
        <f t="shared" si="79"/>
        <v>0</v>
      </c>
      <c r="O619" s="65">
        <f t="shared" si="80"/>
        <v>0</v>
      </c>
      <c r="T619">
        <f t="shared" si="78"/>
        <v>0</v>
      </c>
      <c r="Y619">
        <f t="shared" si="74"/>
        <v>0</v>
      </c>
      <c r="Z619">
        <f t="shared" si="75"/>
        <v>0</v>
      </c>
    </row>
    <row r="620" spans="2:26">
      <c r="B620" t="str">
        <f t="shared" si="81"/>
        <v>BLUE</v>
      </c>
      <c r="C620" s="6">
        <f t="shared" si="76"/>
        <v>324</v>
      </c>
      <c r="I620">
        <f t="shared" si="77"/>
        <v>0</v>
      </c>
      <c r="N620" s="65">
        <f t="shared" si="79"/>
        <v>0</v>
      </c>
      <c r="O620" s="65">
        <f t="shared" si="80"/>
        <v>0</v>
      </c>
      <c r="T620">
        <f t="shared" si="78"/>
        <v>0</v>
      </c>
      <c r="Y620">
        <f t="shared" si="74"/>
        <v>0</v>
      </c>
      <c r="Z620">
        <f t="shared" si="75"/>
        <v>0</v>
      </c>
    </row>
    <row r="621" spans="2:26">
      <c r="B621" t="str">
        <f t="shared" si="81"/>
        <v>BLUE</v>
      </c>
      <c r="C621" s="6">
        <f t="shared" si="76"/>
        <v>325</v>
      </c>
      <c r="I621">
        <f t="shared" si="77"/>
        <v>0</v>
      </c>
      <c r="N621" s="65">
        <f t="shared" si="79"/>
        <v>0</v>
      </c>
      <c r="O621" s="65">
        <f t="shared" si="80"/>
        <v>0</v>
      </c>
      <c r="T621">
        <f t="shared" si="78"/>
        <v>0</v>
      </c>
      <c r="Y621">
        <f t="shared" si="74"/>
        <v>0</v>
      </c>
      <c r="Z621">
        <f t="shared" si="75"/>
        <v>0</v>
      </c>
    </row>
    <row r="622" spans="2:26">
      <c r="B622" t="str">
        <f t="shared" si="81"/>
        <v>BLUE</v>
      </c>
      <c r="C622" s="6">
        <f t="shared" si="76"/>
        <v>326</v>
      </c>
      <c r="I622">
        <f t="shared" si="77"/>
        <v>0</v>
      </c>
      <c r="N622" s="65">
        <f t="shared" si="79"/>
        <v>0</v>
      </c>
      <c r="O622" s="65">
        <f t="shared" si="80"/>
        <v>0</v>
      </c>
      <c r="T622">
        <f t="shared" si="78"/>
        <v>0</v>
      </c>
      <c r="Y622">
        <f t="shared" ref="Y622:Y685" si="82">SUM($U622:$X622)</f>
        <v>0</v>
      </c>
      <c r="Z622">
        <f t="shared" ref="Z622:Z685" si="83">SUM($T622,$Y622)</f>
        <v>0</v>
      </c>
    </row>
    <row r="623" spans="2:26">
      <c r="B623" t="str">
        <f t="shared" si="81"/>
        <v>BLUE</v>
      </c>
      <c r="C623" s="6">
        <f t="shared" si="76"/>
        <v>327</v>
      </c>
      <c r="I623">
        <f t="shared" si="77"/>
        <v>0</v>
      </c>
      <c r="N623" s="65">
        <f t="shared" si="79"/>
        <v>0</v>
      </c>
      <c r="O623" s="65">
        <f t="shared" si="80"/>
        <v>0</v>
      </c>
      <c r="T623">
        <f t="shared" si="78"/>
        <v>0</v>
      </c>
      <c r="Y623">
        <f t="shared" si="82"/>
        <v>0</v>
      </c>
      <c r="Z623">
        <f t="shared" si="83"/>
        <v>0</v>
      </c>
    </row>
    <row r="624" spans="2:26">
      <c r="B624" t="str">
        <f t="shared" si="81"/>
        <v>BLUE</v>
      </c>
      <c r="C624" s="6">
        <f t="shared" si="76"/>
        <v>328</v>
      </c>
      <c r="I624">
        <f t="shared" si="77"/>
        <v>0</v>
      </c>
      <c r="N624" s="65">
        <f t="shared" si="79"/>
        <v>0</v>
      </c>
      <c r="O624" s="65">
        <f t="shared" si="80"/>
        <v>0</v>
      </c>
      <c r="T624">
        <f t="shared" si="78"/>
        <v>0</v>
      </c>
      <c r="Y624">
        <f t="shared" si="82"/>
        <v>0</v>
      </c>
      <c r="Z624">
        <f t="shared" si="83"/>
        <v>0</v>
      </c>
    </row>
    <row r="625" spans="2:26">
      <c r="B625" t="str">
        <f t="shared" si="81"/>
        <v>BLUE</v>
      </c>
      <c r="C625" s="6">
        <f t="shared" si="76"/>
        <v>329</v>
      </c>
      <c r="I625">
        <f t="shared" si="77"/>
        <v>0</v>
      </c>
      <c r="N625" s="65">
        <f t="shared" si="79"/>
        <v>0</v>
      </c>
      <c r="O625" s="65">
        <f t="shared" si="80"/>
        <v>0</v>
      </c>
      <c r="T625">
        <f t="shared" si="78"/>
        <v>0</v>
      </c>
      <c r="Y625">
        <f t="shared" si="82"/>
        <v>0</v>
      </c>
      <c r="Z625">
        <f t="shared" si="83"/>
        <v>0</v>
      </c>
    </row>
    <row r="626" spans="2:26">
      <c r="B626" t="str">
        <f t="shared" si="81"/>
        <v>BLUE</v>
      </c>
      <c r="C626" s="6">
        <f t="shared" si="76"/>
        <v>330</v>
      </c>
      <c r="I626">
        <f t="shared" si="77"/>
        <v>0</v>
      </c>
      <c r="N626" s="65">
        <f t="shared" si="79"/>
        <v>0</v>
      </c>
      <c r="O626" s="65">
        <f t="shared" si="80"/>
        <v>0</v>
      </c>
      <c r="T626">
        <f t="shared" si="78"/>
        <v>0</v>
      </c>
      <c r="Y626">
        <f t="shared" si="82"/>
        <v>0</v>
      </c>
      <c r="Z626">
        <f t="shared" si="83"/>
        <v>0</v>
      </c>
    </row>
    <row r="627" spans="2:26">
      <c r="B627" t="str">
        <f t="shared" si="81"/>
        <v>BLUE</v>
      </c>
      <c r="C627" s="6">
        <f t="shared" si="76"/>
        <v>331</v>
      </c>
      <c r="I627">
        <f t="shared" si="77"/>
        <v>0</v>
      </c>
      <c r="N627" s="65">
        <f t="shared" si="79"/>
        <v>0</v>
      </c>
      <c r="O627" s="65">
        <f t="shared" si="80"/>
        <v>0</v>
      </c>
      <c r="T627">
        <f t="shared" si="78"/>
        <v>0</v>
      </c>
      <c r="Y627">
        <f t="shared" si="82"/>
        <v>0</v>
      </c>
      <c r="Z627">
        <f t="shared" si="83"/>
        <v>0</v>
      </c>
    </row>
    <row r="628" spans="2:26">
      <c r="B628" t="str">
        <f t="shared" si="81"/>
        <v>BLUE</v>
      </c>
      <c r="C628" s="6">
        <f t="shared" si="76"/>
        <v>332</v>
      </c>
      <c r="I628">
        <f t="shared" si="77"/>
        <v>0</v>
      </c>
      <c r="N628" s="65">
        <f t="shared" si="79"/>
        <v>0</v>
      </c>
      <c r="O628" s="65">
        <f t="shared" si="80"/>
        <v>0</v>
      </c>
      <c r="T628">
        <f t="shared" si="78"/>
        <v>0</v>
      </c>
      <c r="Y628">
        <f t="shared" si="82"/>
        <v>0</v>
      </c>
      <c r="Z628">
        <f t="shared" si="83"/>
        <v>0</v>
      </c>
    </row>
    <row r="629" spans="2:26">
      <c r="B629" t="str">
        <f t="shared" si="81"/>
        <v>BLUE</v>
      </c>
      <c r="C629" s="6">
        <f t="shared" ref="C629:C692" si="84">C628+1</f>
        <v>333</v>
      </c>
      <c r="I629">
        <f t="shared" si="77"/>
        <v>0</v>
      </c>
      <c r="N629" s="65">
        <f t="shared" si="79"/>
        <v>0</v>
      </c>
      <c r="O629" s="65">
        <f t="shared" si="80"/>
        <v>0</v>
      </c>
      <c r="T629">
        <f t="shared" si="78"/>
        <v>0</v>
      </c>
      <c r="Y629">
        <f t="shared" si="82"/>
        <v>0</v>
      </c>
      <c r="Z629">
        <f t="shared" si="83"/>
        <v>0</v>
      </c>
    </row>
    <row r="630" spans="2:26">
      <c r="B630" t="str">
        <f t="shared" si="81"/>
        <v>BLUE</v>
      </c>
      <c r="C630" s="6">
        <f t="shared" si="84"/>
        <v>334</v>
      </c>
      <c r="I630">
        <f t="shared" si="77"/>
        <v>0</v>
      </c>
      <c r="N630" s="65">
        <f t="shared" si="79"/>
        <v>0</v>
      </c>
      <c r="O630" s="65">
        <f t="shared" si="80"/>
        <v>0</v>
      </c>
      <c r="T630">
        <f t="shared" si="78"/>
        <v>0</v>
      </c>
      <c r="Y630">
        <f t="shared" si="82"/>
        <v>0</v>
      </c>
      <c r="Z630">
        <f t="shared" si="83"/>
        <v>0</v>
      </c>
    </row>
    <row r="631" spans="2:26">
      <c r="B631" t="str">
        <f t="shared" si="81"/>
        <v>BLUE</v>
      </c>
      <c r="C631" s="6">
        <f t="shared" si="84"/>
        <v>335</v>
      </c>
      <c r="I631">
        <f t="shared" si="77"/>
        <v>0</v>
      </c>
      <c r="N631" s="65">
        <f t="shared" si="79"/>
        <v>0</v>
      </c>
      <c r="O631" s="65">
        <f t="shared" si="80"/>
        <v>0</v>
      </c>
      <c r="T631">
        <f t="shared" si="78"/>
        <v>0</v>
      </c>
      <c r="Y631">
        <f t="shared" si="82"/>
        <v>0</v>
      </c>
      <c r="Z631">
        <f t="shared" si="83"/>
        <v>0</v>
      </c>
    </row>
    <row r="632" spans="2:26">
      <c r="B632" t="str">
        <f t="shared" si="81"/>
        <v>BLUE</v>
      </c>
      <c r="C632" s="6">
        <f t="shared" si="84"/>
        <v>336</v>
      </c>
      <c r="I632">
        <f t="shared" si="77"/>
        <v>0</v>
      </c>
      <c r="N632" s="65">
        <f t="shared" si="79"/>
        <v>0</v>
      </c>
      <c r="O632" s="65">
        <f t="shared" si="80"/>
        <v>0</v>
      </c>
      <c r="T632">
        <f t="shared" si="78"/>
        <v>0</v>
      </c>
      <c r="Y632">
        <f t="shared" si="82"/>
        <v>0</v>
      </c>
      <c r="Z632">
        <f t="shared" si="83"/>
        <v>0</v>
      </c>
    </row>
    <row r="633" spans="2:26">
      <c r="B633" t="str">
        <f t="shared" si="81"/>
        <v>BLUE</v>
      </c>
      <c r="C633" s="6">
        <f t="shared" si="84"/>
        <v>337</v>
      </c>
      <c r="I633">
        <f t="shared" si="77"/>
        <v>0</v>
      </c>
      <c r="N633" s="65">
        <f t="shared" si="79"/>
        <v>0</v>
      </c>
      <c r="O633" s="65">
        <f t="shared" si="80"/>
        <v>0</v>
      </c>
      <c r="T633">
        <f t="shared" si="78"/>
        <v>0</v>
      </c>
      <c r="Y633">
        <f t="shared" si="82"/>
        <v>0</v>
      </c>
      <c r="Z633">
        <f t="shared" si="83"/>
        <v>0</v>
      </c>
    </row>
    <row r="634" spans="2:26">
      <c r="B634" t="str">
        <f t="shared" si="81"/>
        <v>BLUE</v>
      </c>
      <c r="C634" s="6">
        <f t="shared" si="84"/>
        <v>338</v>
      </c>
      <c r="I634">
        <f t="shared" si="77"/>
        <v>0</v>
      </c>
      <c r="N634" s="65">
        <f t="shared" si="79"/>
        <v>0</v>
      </c>
      <c r="O634" s="65">
        <f t="shared" si="80"/>
        <v>0</v>
      </c>
      <c r="T634">
        <f t="shared" si="78"/>
        <v>0</v>
      </c>
      <c r="Y634">
        <f t="shared" si="82"/>
        <v>0</v>
      </c>
      <c r="Z634">
        <f t="shared" si="83"/>
        <v>0</v>
      </c>
    </row>
    <row r="635" spans="2:26">
      <c r="B635" t="str">
        <f t="shared" si="81"/>
        <v>BLUE</v>
      </c>
      <c r="C635" s="6">
        <f t="shared" si="84"/>
        <v>339</v>
      </c>
      <c r="I635">
        <f t="shared" si="77"/>
        <v>0</v>
      </c>
      <c r="N635" s="65">
        <f t="shared" si="79"/>
        <v>0</v>
      </c>
      <c r="O635" s="65">
        <f t="shared" si="80"/>
        <v>0</v>
      </c>
      <c r="T635">
        <f t="shared" si="78"/>
        <v>0</v>
      </c>
      <c r="Y635">
        <f t="shared" si="82"/>
        <v>0</v>
      </c>
      <c r="Z635">
        <f t="shared" si="83"/>
        <v>0</v>
      </c>
    </row>
    <row r="636" spans="2:26">
      <c r="B636" t="str">
        <f t="shared" si="81"/>
        <v>BLUE</v>
      </c>
      <c r="C636" s="6">
        <f t="shared" si="84"/>
        <v>340</v>
      </c>
      <c r="I636">
        <f t="shared" si="77"/>
        <v>0</v>
      </c>
      <c r="N636" s="65">
        <f t="shared" si="79"/>
        <v>0</v>
      </c>
      <c r="O636" s="65">
        <f t="shared" si="80"/>
        <v>0</v>
      </c>
      <c r="T636">
        <f t="shared" si="78"/>
        <v>0</v>
      </c>
      <c r="Y636">
        <f t="shared" si="82"/>
        <v>0</v>
      </c>
      <c r="Z636">
        <f t="shared" si="83"/>
        <v>0</v>
      </c>
    </row>
    <row r="637" spans="2:26">
      <c r="B637" t="str">
        <f t="shared" si="81"/>
        <v>BLUE</v>
      </c>
      <c r="C637" s="6">
        <f t="shared" si="84"/>
        <v>341</v>
      </c>
      <c r="I637">
        <f t="shared" si="77"/>
        <v>0</v>
      </c>
      <c r="N637" s="65">
        <f t="shared" si="79"/>
        <v>0</v>
      </c>
      <c r="O637" s="65">
        <f t="shared" si="80"/>
        <v>0</v>
      </c>
      <c r="T637">
        <f t="shared" si="78"/>
        <v>0</v>
      </c>
      <c r="Y637">
        <f t="shared" si="82"/>
        <v>0</v>
      </c>
      <c r="Z637">
        <f t="shared" si="83"/>
        <v>0</v>
      </c>
    </row>
    <row r="638" spans="2:26">
      <c r="B638" t="str">
        <f t="shared" si="81"/>
        <v>BLUE</v>
      </c>
      <c r="C638" s="6">
        <f t="shared" si="84"/>
        <v>342</v>
      </c>
      <c r="I638">
        <f t="shared" ref="I638:I701" si="85">SUM($E638:$H638)</f>
        <v>0</v>
      </c>
      <c r="N638" s="65">
        <f t="shared" si="79"/>
        <v>0</v>
      </c>
      <c r="O638" s="65">
        <f t="shared" si="80"/>
        <v>0</v>
      </c>
      <c r="T638">
        <f t="shared" ref="T638:T701" si="86">SUM($P638:$S638)</f>
        <v>0</v>
      </c>
      <c r="Y638">
        <f t="shared" si="82"/>
        <v>0</v>
      </c>
      <c r="Z638">
        <f t="shared" si="83"/>
        <v>0</v>
      </c>
    </row>
    <row r="639" spans="2:26">
      <c r="B639" t="str">
        <f t="shared" si="81"/>
        <v>BLUE</v>
      </c>
      <c r="C639" s="6">
        <f t="shared" si="84"/>
        <v>343</v>
      </c>
      <c r="I639">
        <f t="shared" si="85"/>
        <v>0</v>
      </c>
      <c r="N639" s="65">
        <f t="shared" si="79"/>
        <v>0</v>
      </c>
      <c r="O639" s="65">
        <f t="shared" si="80"/>
        <v>0</v>
      </c>
      <c r="T639">
        <f t="shared" si="86"/>
        <v>0</v>
      </c>
      <c r="Y639">
        <f t="shared" si="82"/>
        <v>0</v>
      </c>
      <c r="Z639">
        <f t="shared" si="83"/>
        <v>0</v>
      </c>
    </row>
    <row r="640" spans="2:26">
      <c r="B640" t="str">
        <f t="shared" si="81"/>
        <v>BLUE</v>
      </c>
      <c r="C640" s="6">
        <f t="shared" si="84"/>
        <v>344</v>
      </c>
      <c r="I640">
        <f t="shared" si="85"/>
        <v>0</v>
      </c>
      <c r="N640" s="65">
        <f t="shared" si="79"/>
        <v>0</v>
      </c>
      <c r="O640" s="65">
        <f t="shared" si="80"/>
        <v>0</v>
      </c>
      <c r="T640">
        <f t="shared" si="86"/>
        <v>0</v>
      </c>
      <c r="Y640">
        <f t="shared" si="82"/>
        <v>0</v>
      </c>
      <c r="Z640">
        <f t="shared" si="83"/>
        <v>0</v>
      </c>
    </row>
    <row r="641" spans="2:26">
      <c r="B641" t="str">
        <f t="shared" si="81"/>
        <v>BLUE</v>
      </c>
      <c r="C641" s="6">
        <f t="shared" si="84"/>
        <v>345</v>
      </c>
      <c r="I641">
        <f t="shared" si="85"/>
        <v>0</v>
      </c>
      <c r="N641" s="65">
        <f t="shared" si="79"/>
        <v>0</v>
      </c>
      <c r="O641" s="65">
        <f t="shared" si="80"/>
        <v>0</v>
      </c>
      <c r="T641">
        <f t="shared" si="86"/>
        <v>0</v>
      </c>
      <c r="Y641">
        <f t="shared" si="82"/>
        <v>0</v>
      </c>
      <c r="Z641">
        <f t="shared" si="83"/>
        <v>0</v>
      </c>
    </row>
    <row r="642" spans="2:26">
      <c r="B642" t="str">
        <f t="shared" si="81"/>
        <v>BLUE</v>
      </c>
      <c r="C642" s="6">
        <f t="shared" si="84"/>
        <v>346</v>
      </c>
      <c r="I642">
        <f t="shared" si="85"/>
        <v>0</v>
      </c>
      <c r="N642" s="65">
        <f t="shared" si="79"/>
        <v>0</v>
      </c>
      <c r="O642" s="65">
        <f t="shared" si="80"/>
        <v>0</v>
      </c>
      <c r="T642">
        <f t="shared" si="86"/>
        <v>0</v>
      </c>
      <c r="Y642">
        <f t="shared" si="82"/>
        <v>0</v>
      </c>
      <c r="Z642">
        <f t="shared" si="83"/>
        <v>0</v>
      </c>
    </row>
    <row r="643" spans="2:26">
      <c r="B643" t="str">
        <f t="shared" si="81"/>
        <v>BLUE</v>
      </c>
      <c r="C643" s="6">
        <f t="shared" si="84"/>
        <v>347</v>
      </c>
      <c r="I643">
        <f t="shared" si="85"/>
        <v>0</v>
      </c>
      <c r="N643" s="65">
        <f t="shared" si="79"/>
        <v>0</v>
      </c>
      <c r="O643" s="65">
        <f t="shared" si="80"/>
        <v>0</v>
      </c>
      <c r="T643">
        <f t="shared" si="86"/>
        <v>0</v>
      </c>
      <c r="Y643">
        <f t="shared" si="82"/>
        <v>0</v>
      </c>
      <c r="Z643">
        <f t="shared" si="83"/>
        <v>0</v>
      </c>
    </row>
    <row r="644" spans="2:26">
      <c r="B644" t="str">
        <f t="shared" si="81"/>
        <v>BLUE</v>
      </c>
      <c r="C644" s="6">
        <f t="shared" si="84"/>
        <v>348</v>
      </c>
      <c r="I644">
        <f t="shared" si="85"/>
        <v>0</v>
      </c>
      <c r="N644" s="65">
        <f t="shared" si="79"/>
        <v>0</v>
      </c>
      <c r="O644" s="65">
        <f t="shared" si="80"/>
        <v>0</v>
      </c>
      <c r="T644">
        <f t="shared" si="86"/>
        <v>0</v>
      </c>
      <c r="Y644">
        <f t="shared" si="82"/>
        <v>0</v>
      </c>
      <c r="Z644">
        <f t="shared" si="83"/>
        <v>0</v>
      </c>
    </row>
    <row r="645" spans="2:26">
      <c r="B645" t="str">
        <f t="shared" si="81"/>
        <v>BLUE</v>
      </c>
      <c r="C645" s="6">
        <f t="shared" si="84"/>
        <v>349</v>
      </c>
      <c r="I645">
        <f t="shared" si="85"/>
        <v>0</v>
      </c>
      <c r="N645" s="65">
        <f t="shared" si="79"/>
        <v>0</v>
      </c>
      <c r="O645" s="65">
        <f t="shared" si="80"/>
        <v>0</v>
      </c>
      <c r="T645">
        <f t="shared" si="86"/>
        <v>0</v>
      </c>
      <c r="Y645">
        <f t="shared" si="82"/>
        <v>0</v>
      </c>
      <c r="Z645">
        <f t="shared" si="83"/>
        <v>0</v>
      </c>
    </row>
    <row r="646" spans="2:26">
      <c r="B646" t="str">
        <f t="shared" si="81"/>
        <v>BLUE</v>
      </c>
      <c r="C646" s="6">
        <f t="shared" si="84"/>
        <v>350</v>
      </c>
      <c r="I646">
        <f t="shared" si="85"/>
        <v>0</v>
      </c>
      <c r="N646" s="65">
        <f t="shared" si="79"/>
        <v>0</v>
      </c>
      <c r="O646" s="65">
        <f t="shared" si="80"/>
        <v>0</v>
      </c>
      <c r="T646">
        <f t="shared" si="86"/>
        <v>0</v>
      </c>
      <c r="Y646">
        <f t="shared" si="82"/>
        <v>0</v>
      </c>
      <c r="Z646">
        <f t="shared" si="83"/>
        <v>0</v>
      </c>
    </row>
    <row r="647" spans="2:26">
      <c r="B647" t="str">
        <f t="shared" si="81"/>
        <v>BLUE</v>
      </c>
      <c r="C647" s="6">
        <f t="shared" si="84"/>
        <v>351</v>
      </c>
      <c r="I647">
        <f t="shared" si="85"/>
        <v>0</v>
      </c>
      <c r="N647" s="65">
        <f t="shared" si="79"/>
        <v>0</v>
      </c>
      <c r="O647" s="65">
        <f t="shared" si="80"/>
        <v>0</v>
      </c>
      <c r="T647">
        <f t="shared" si="86"/>
        <v>0</v>
      </c>
      <c r="Y647">
        <f t="shared" si="82"/>
        <v>0</v>
      </c>
      <c r="Z647">
        <f t="shared" si="83"/>
        <v>0</v>
      </c>
    </row>
    <row r="648" spans="2:26">
      <c r="B648" t="str">
        <f t="shared" si="81"/>
        <v>BLUE</v>
      </c>
      <c r="C648" s="6">
        <f t="shared" si="84"/>
        <v>352</v>
      </c>
      <c r="I648">
        <f t="shared" si="85"/>
        <v>0</v>
      </c>
      <c r="N648" s="65">
        <f t="shared" si="79"/>
        <v>0</v>
      </c>
      <c r="O648" s="65">
        <f t="shared" si="80"/>
        <v>0</v>
      </c>
      <c r="T648">
        <f t="shared" si="86"/>
        <v>0</v>
      </c>
      <c r="Y648">
        <f t="shared" si="82"/>
        <v>0</v>
      </c>
      <c r="Z648">
        <f t="shared" si="83"/>
        <v>0</v>
      </c>
    </row>
    <row r="649" spans="2:26">
      <c r="B649" t="str">
        <f t="shared" si="81"/>
        <v>BLUE</v>
      </c>
      <c r="C649" s="6">
        <f t="shared" si="84"/>
        <v>353</v>
      </c>
      <c r="I649">
        <f t="shared" si="85"/>
        <v>0</v>
      </c>
      <c r="N649" s="65">
        <f t="shared" ref="N649:N712" si="87">SUM($J649:$M649)</f>
        <v>0</v>
      </c>
      <c r="O649" s="65">
        <f t="shared" ref="O649:O712" si="88">SUM($I649, $N649)</f>
        <v>0</v>
      </c>
      <c r="T649">
        <f t="shared" si="86"/>
        <v>0</v>
      </c>
      <c r="Y649">
        <f t="shared" si="82"/>
        <v>0</v>
      </c>
      <c r="Z649">
        <f t="shared" si="83"/>
        <v>0</v>
      </c>
    </row>
    <row r="650" spans="2:26">
      <c r="B650" t="str">
        <f t="shared" si="81"/>
        <v>BLUE</v>
      </c>
      <c r="C650" s="6">
        <f t="shared" si="84"/>
        <v>354</v>
      </c>
      <c r="I650">
        <f t="shared" si="85"/>
        <v>0</v>
      </c>
      <c r="N650" s="65">
        <f t="shared" si="87"/>
        <v>0</v>
      </c>
      <c r="O650" s="65">
        <f t="shared" si="88"/>
        <v>0</v>
      </c>
      <c r="T650">
        <f t="shared" si="86"/>
        <v>0</v>
      </c>
      <c r="Y650">
        <f t="shared" si="82"/>
        <v>0</v>
      </c>
      <c r="Z650">
        <f t="shared" si="83"/>
        <v>0</v>
      </c>
    </row>
    <row r="651" spans="2:26">
      <c r="B651" t="str">
        <f t="shared" si="81"/>
        <v>BLUE</v>
      </c>
      <c r="C651" s="6">
        <f t="shared" si="84"/>
        <v>355</v>
      </c>
      <c r="I651">
        <f t="shared" si="85"/>
        <v>0</v>
      </c>
      <c r="N651" s="65">
        <f t="shared" si="87"/>
        <v>0</v>
      </c>
      <c r="O651" s="65">
        <f t="shared" si="88"/>
        <v>0</v>
      </c>
      <c r="T651">
        <f t="shared" si="86"/>
        <v>0</v>
      </c>
      <c r="Y651">
        <f t="shared" si="82"/>
        <v>0</v>
      </c>
      <c r="Z651">
        <f t="shared" si="83"/>
        <v>0</v>
      </c>
    </row>
    <row r="652" spans="2:26">
      <c r="B652" t="str">
        <f t="shared" si="81"/>
        <v>BLUE</v>
      </c>
      <c r="C652" s="6">
        <f t="shared" si="84"/>
        <v>356</v>
      </c>
      <c r="I652">
        <f t="shared" si="85"/>
        <v>0</v>
      </c>
      <c r="N652" s="65">
        <f t="shared" si="87"/>
        <v>0</v>
      </c>
      <c r="O652" s="65">
        <f t="shared" si="88"/>
        <v>0</v>
      </c>
      <c r="T652">
        <f t="shared" si="86"/>
        <v>0</v>
      </c>
      <c r="Y652">
        <f t="shared" si="82"/>
        <v>0</v>
      </c>
      <c r="Z652">
        <f t="shared" si="83"/>
        <v>0</v>
      </c>
    </row>
    <row r="653" spans="2:26">
      <c r="B653" t="str">
        <f t="shared" si="81"/>
        <v>BLUE</v>
      </c>
      <c r="C653" s="6">
        <f t="shared" si="84"/>
        <v>357</v>
      </c>
      <c r="I653">
        <f t="shared" si="85"/>
        <v>0</v>
      </c>
      <c r="N653" s="65">
        <f t="shared" si="87"/>
        <v>0</v>
      </c>
      <c r="O653" s="65">
        <f t="shared" si="88"/>
        <v>0</v>
      </c>
      <c r="T653">
        <f t="shared" si="86"/>
        <v>0</v>
      </c>
      <c r="Y653">
        <f t="shared" si="82"/>
        <v>0</v>
      </c>
      <c r="Z653">
        <f t="shared" si="83"/>
        <v>0</v>
      </c>
    </row>
    <row r="654" spans="2:26">
      <c r="B654" t="str">
        <f t="shared" si="81"/>
        <v>BLUE</v>
      </c>
      <c r="C654" s="6">
        <f t="shared" si="84"/>
        <v>358</v>
      </c>
      <c r="I654">
        <f t="shared" si="85"/>
        <v>0</v>
      </c>
      <c r="N654" s="65">
        <f t="shared" si="87"/>
        <v>0</v>
      </c>
      <c r="O654" s="65">
        <f t="shared" si="88"/>
        <v>0</v>
      </c>
      <c r="T654">
        <f t="shared" si="86"/>
        <v>0</v>
      </c>
      <c r="Y654">
        <f t="shared" si="82"/>
        <v>0</v>
      </c>
      <c r="Z654">
        <f t="shared" si="83"/>
        <v>0</v>
      </c>
    </row>
    <row r="655" spans="2:26">
      <c r="B655" t="str">
        <f t="shared" si="81"/>
        <v>BLUE</v>
      </c>
      <c r="C655" s="6">
        <f t="shared" si="84"/>
        <v>359</v>
      </c>
      <c r="I655">
        <f t="shared" si="85"/>
        <v>0</v>
      </c>
      <c r="N655" s="65">
        <f t="shared" si="87"/>
        <v>0</v>
      </c>
      <c r="O655" s="65">
        <f t="shared" si="88"/>
        <v>0</v>
      </c>
      <c r="T655">
        <f t="shared" si="86"/>
        <v>0</v>
      </c>
      <c r="Y655">
        <f t="shared" si="82"/>
        <v>0</v>
      </c>
      <c r="Z655">
        <f t="shared" si="83"/>
        <v>0</v>
      </c>
    </row>
    <row r="656" spans="2:26">
      <c r="B656" t="str">
        <f t="shared" si="81"/>
        <v>BLUE</v>
      </c>
      <c r="C656" s="6">
        <f t="shared" si="84"/>
        <v>360</v>
      </c>
      <c r="I656">
        <f t="shared" si="85"/>
        <v>0</v>
      </c>
      <c r="N656" s="65">
        <f t="shared" si="87"/>
        <v>0</v>
      </c>
      <c r="O656" s="65">
        <f t="shared" si="88"/>
        <v>0</v>
      </c>
      <c r="T656">
        <f t="shared" si="86"/>
        <v>0</v>
      </c>
      <c r="Y656">
        <f t="shared" si="82"/>
        <v>0</v>
      </c>
      <c r="Z656">
        <f t="shared" si="83"/>
        <v>0</v>
      </c>
    </row>
    <row r="657" spans="2:26">
      <c r="B657" t="str">
        <f t="shared" si="81"/>
        <v>BLUE</v>
      </c>
      <c r="C657" s="6">
        <f t="shared" si="84"/>
        <v>361</v>
      </c>
      <c r="I657">
        <f t="shared" si="85"/>
        <v>0</v>
      </c>
      <c r="N657" s="65">
        <f t="shared" si="87"/>
        <v>0</v>
      </c>
      <c r="O657" s="65">
        <f t="shared" si="88"/>
        <v>0</v>
      </c>
      <c r="T657">
        <f t="shared" si="86"/>
        <v>0</v>
      </c>
      <c r="Y657">
        <f t="shared" si="82"/>
        <v>0</v>
      </c>
      <c r="Z657">
        <f t="shared" si="83"/>
        <v>0</v>
      </c>
    </row>
    <row r="658" spans="2:26">
      <c r="B658" t="str">
        <f t="shared" si="81"/>
        <v>BLUE</v>
      </c>
      <c r="C658" s="6">
        <f t="shared" si="84"/>
        <v>362</v>
      </c>
      <c r="I658">
        <f t="shared" si="85"/>
        <v>0</v>
      </c>
      <c r="N658" s="65">
        <f t="shared" si="87"/>
        <v>0</v>
      </c>
      <c r="O658" s="65">
        <f t="shared" si="88"/>
        <v>0</v>
      </c>
      <c r="T658">
        <f t="shared" si="86"/>
        <v>0</v>
      </c>
      <c r="Y658">
        <f t="shared" si="82"/>
        <v>0</v>
      </c>
      <c r="Z658">
        <f t="shared" si="83"/>
        <v>0</v>
      </c>
    </row>
    <row r="659" spans="2:26">
      <c r="B659" t="str">
        <f t="shared" ref="B659:B722" si="89">B658</f>
        <v>BLUE</v>
      </c>
      <c r="C659" s="6">
        <f t="shared" si="84"/>
        <v>363</v>
      </c>
      <c r="I659">
        <f t="shared" si="85"/>
        <v>0</v>
      </c>
      <c r="N659" s="65">
        <f t="shared" si="87"/>
        <v>0</v>
      </c>
      <c r="O659" s="65">
        <f t="shared" si="88"/>
        <v>0</v>
      </c>
      <c r="T659">
        <f t="shared" si="86"/>
        <v>0</v>
      </c>
      <c r="Y659">
        <f t="shared" si="82"/>
        <v>0</v>
      </c>
      <c r="Z659">
        <f t="shared" si="83"/>
        <v>0</v>
      </c>
    </row>
    <row r="660" spans="2:26">
      <c r="B660" t="str">
        <f t="shared" si="89"/>
        <v>BLUE</v>
      </c>
      <c r="C660" s="6">
        <f t="shared" si="84"/>
        <v>364</v>
      </c>
      <c r="I660">
        <f t="shared" si="85"/>
        <v>0</v>
      </c>
      <c r="N660" s="65">
        <f t="shared" si="87"/>
        <v>0</v>
      </c>
      <c r="O660" s="65">
        <f t="shared" si="88"/>
        <v>0</v>
      </c>
      <c r="T660">
        <f t="shared" si="86"/>
        <v>0</v>
      </c>
      <c r="Y660">
        <f t="shared" si="82"/>
        <v>0</v>
      </c>
      <c r="Z660">
        <f t="shared" si="83"/>
        <v>0</v>
      </c>
    </row>
    <row r="661" spans="2:26">
      <c r="B661" t="str">
        <f t="shared" si="89"/>
        <v>BLUE</v>
      </c>
      <c r="C661" s="6">
        <f t="shared" si="84"/>
        <v>365</v>
      </c>
      <c r="I661">
        <f t="shared" si="85"/>
        <v>0</v>
      </c>
      <c r="N661" s="65">
        <f t="shared" si="87"/>
        <v>0</v>
      </c>
      <c r="O661" s="65">
        <f t="shared" si="88"/>
        <v>0</v>
      </c>
      <c r="T661">
        <f t="shared" si="86"/>
        <v>0</v>
      </c>
      <c r="Y661">
        <f t="shared" si="82"/>
        <v>0</v>
      </c>
      <c r="Z661">
        <f t="shared" si="83"/>
        <v>0</v>
      </c>
    </row>
    <row r="662" spans="2:26">
      <c r="B662" t="str">
        <f t="shared" si="89"/>
        <v>BLUE</v>
      </c>
      <c r="C662" s="6">
        <f t="shared" si="84"/>
        <v>366</v>
      </c>
      <c r="I662">
        <f t="shared" si="85"/>
        <v>0</v>
      </c>
      <c r="N662" s="65">
        <f t="shared" si="87"/>
        <v>0</v>
      </c>
      <c r="O662" s="65">
        <f t="shared" si="88"/>
        <v>0</v>
      </c>
      <c r="T662">
        <f t="shared" si="86"/>
        <v>0</v>
      </c>
      <c r="Y662">
        <f t="shared" si="82"/>
        <v>0</v>
      </c>
      <c r="Z662">
        <f t="shared" si="83"/>
        <v>0</v>
      </c>
    </row>
    <row r="663" spans="2:26">
      <c r="B663" t="str">
        <f t="shared" si="89"/>
        <v>BLUE</v>
      </c>
      <c r="C663" s="6">
        <f t="shared" si="84"/>
        <v>367</v>
      </c>
      <c r="I663">
        <f t="shared" si="85"/>
        <v>0</v>
      </c>
      <c r="N663" s="65">
        <f t="shared" si="87"/>
        <v>0</v>
      </c>
      <c r="O663" s="65">
        <f t="shared" si="88"/>
        <v>0</v>
      </c>
      <c r="T663">
        <f t="shared" si="86"/>
        <v>0</v>
      </c>
      <c r="Y663">
        <f t="shared" si="82"/>
        <v>0</v>
      </c>
      <c r="Z663">
        <f t="shared" si="83"/>
        <v>0</v>
      </c>
    </row>
    <row r="664" spans="2:26">
      <c r="B664" t="str">
        <f t="shared" si="89"/>
        <v>BLUE</v>
      </c>
      <c r="C664" s="6">
        <f t="shared" si="84"/>
        <v>368</v>
      </c>
      <c r="I664">
        <f t="shared" si="85"/>
        <v>0</v>
      </c>
      <c r="N664" s="65">
        <f t="shared" si="87"/>
        <v>0</v>
      </c>
      <c r="O664" s="65">
        <f t="shared" si="88"/>
        <v>0</v>
      </c>
      <c r="T664">
        <f t="shared" si="86"/>
        <v>0</v>
      </c>
      <c r="Y664">
        <f t="shared" si="82"/>
        <v>0</v>
      </c>
      <c r="Z664">
        <f t="shared" si="83"/>
        <v>0</v>
      </c>
    </row>
    <row r="665" spans="2:26">
      <c r="B665" t="str">
        <f t="shared" si="89"/>
        <v>BLUE</v>
      </c>
      <c r="C665" s="6">
        <f t="shared" si="84"/>
        <v>369</v>
      </c>
      <c r="I665">
        <f t="shared" si="85"/>
        <v>0</v>
      </c>
      <c r="N665" s="65">
        <f t="shared" si="87"/>
        <v>0</v>
      </c>
      <c r="O665" s="65">
        <f t="shared" si="88"/>
        <v>0</v>
      </c>
      <c r="T665">
        <f t="shared" si="86"/>
        <v>0</v>
      </c>
      <c r="Y665">
        <f t="shared" si="82"/>
        <v>0</v>
      </c>
      <c r="Z665">
        <f t="shared" si="83"/>
        <v>0</v>
      </c>
    </row>
    <row r="666" spans="2:26">
      <c r="B666" t="str">
        <f t="shared" si="89"/>
        <v>BLUE</v>
      </c>
      <c r="C666" s="6">
        <f t="shared" si="84"/>
        <v>370</v>
      </c>
      <c r="I666">
        <f t="shared" si="85"/>
        <v>0</v>
      </c>
      <c r="N666" s="65">
        <f t="shared" si="87"/>
        <v>0</v>
      </c>
      <c r="O666" s="65">
        <f t="shared" si="88"/>
        <v>0</v>
      </c>
      <c r="T666">
        <f t="shared" si="86"/>
        <v>0</v>
      </c>
      <c r="Y666">
        <f t="shared" si="82"/>
        <v>0</v>
      </c>
      <c r="Z666">
        <f t="shared" si="83"/>
        <v>0</v>
      </c>
    </row>
    <row r="667" spans="2:26">
      <c r="B667" t="str">
        <f t="shared" si="89"/>
        <v>BLUE</v>
      </c>
      <c r="C667" s="6">
        <f t="shared" si="84"/>
        <v>371</v>
      </c>
      <c r="I667">
        <f t="shared" si="85"/>
        <v>0</v>
      </c>
      <c r="N667" s="65">
        <f t="shared" si="87"/>
        <v>0</v>
      </c>
      <c r="O667" s="65">
        <f t="shared" si="88"/>
        <v>0</v>
      </c>
      <c r="T667">
        <f t="shared" si="86"/>
        <v>0</v>
      </c>
      <c r="Y667">
        <f t="shared" si="82"/>
        <v>0</v>
      </c>
      <c r="Z667">
        <f t="shared" si="83"/>
        <v>0</v>
      </c>
    </row>
    <row r="668" spans="2:26">
      <c r="B668" t="str">
        <f t="shared" si="89"/>
        <v>BLUE</v>
      </c>
      <c r="C668" s="6">
        <f t="shared" si="84"/>
        <v>372</v>
      </c>
      <c r="I668">
        <f t="shared" si="85"/>
        <v>0</v>
      </c>
      <c r="N668" s="65">
        <f t="shared" si="87"/>
        <v>0</v>
      </c>
      <c r="O668" s="65">
        <f t="shared" si="88"/>
        <v>0</v>
      </c>
      <c r="T668">
        <f t="shared" si="86"/>
        <v>0</v>
      </c>
      <c r="Y668">
        <f t="shared" si="82"/>
        <v>0</v>
      </c>
      <c r="Z668">
        <f t="shared" si="83"/>
        <v>0</v>
      </c>
    </row>
    <row r="669" spans="2:26">
      <c r="B669" t="str">
        <f t="shared" si="89"/>
        <v>BLUE</v>
      </c>
      <c r="C669" s="6">
        <f t="shared" si="84"/>
        <v>373</v>
      </c>
      <c r="I669">
        <f t="shared" si="85"/>
        <v>0</v>
      </c>
      <c r="N669" s="65">
        <f t="shared" si="87"/>
        <v>0</v>
      </c>
      <c r="O669" s="65">
        <f t="shared" si="88"/>
        <v>0</v>
      </c>
      <c r="T669">
        <f t="shared" si="86"/>
        <v>0</v>
      </c>
      <c r="Y669">
        <f t="shared" si="82"/>
        <v>0</v>
      </c>
      <c r="Z669">
        <f t="shared" si="83"/>
        <v>0</v>
      </c>
    </row>
    <row r="670" spans="2:26">
      <c r="B670" t="str">
        <f t="shared" si="89"/>
        <v>BLUE</v>
      </c>
      <c r="C670" s="6">
        <f t="shared" si="84"/>
        <v>374</v>
      </c>
      <c r="I670">
        <f t="shared" si="85"/>
        <v>0</v>
      </c>
      <c r="N670" s="65">
        <f t="shared" si="87"/>
        <v>0</v>
      </c>
      <c r="O670" s="65">
        <f t="shared" si="88"/>
        <v>0</v>
      </c>
      <c r="T670">
        <f t="shared" si="86"/>
        <v>0</v>
      </c>
      <c r="Y670">
        <f t="shared" si="82"/>
        <v>0</v>
      </c>
      <c r="Z670">
        <f t="shared" si="83"/>
        <v>0</v>
      </c>
    </row>
    <row r="671" spans="2:26">
      <c r="B671" t="str">
        <f t="shared" si="89"/>
        <v>BLUE</v>
      </c>
      <c r="C671" s="6">
        <f t="shared" si="84"/>
        <v>375</v>
      </c>
      <c r="I671">
        <f t="shared" si="85"/>
        <v>0</v>
      </c>
      <c r="N671" s="65">
        <f t="shared" si="87"/>
        <v>0</v>
      </c>
      <c r="O671" s="65">
        <f t="shared" si="88"/>
        <v>0</v>
      </c>
      <c r="T671">
        <f t="shared" si="86"/>
        <v>0</v>
      </c>
      <c r="Y671">
        <f t="shared" si="82"/>
        <v>0</v>
      </c>
      <c r="Z671">
        <f t="shared" si="83"/>
        <v>0</v>
      </c>
    </row>
    <row r="672" spans="2:26">
      <c r="B672" t="str">
        <f t="shared" si="89"/>
        <v>BLUE</v>
      </c>
      <c r="C672" s="6">
        <f t="shared" si="84"/>
        <v>376</v>
      </c>
      <c r="I672">
        <f t="shared" si="85"/>
        <v>0</v>
      </c>
      <c r="N672" s="65">
        <f t="shared" si="87"/>
        <v>0</v>
      </c>
      <c r="O672" s="65">
        <f t="shared" si="88"/>
        <v>0</v>
      </c>
      <c r="T672">
        <f t="shared" si="86"/>
        <v>0</v>
      </c>
      <c r="Y672">
        <f t="shared" si="82"/>
        <v>0</v>
      </c>
      <c r="Z672">
        <f t="shared" si="83"/>
        <v>0</v>
      </c>
    </row>
    <row r="673" spans="2:26">
      <c r="B673" t="str">
        <f t="shared" si="89"/>
        <v>BLUE</v>
      </c>
      <c r="C673" s="6">
        <f t="shared" si="84"/>
        <v>377</v>
      </c>
      <c r="I673">
        <f t="shared" si="85"/>
        <v>0</v>
      </c>
      <c r="N673" s="65">
        <f t="shared" si="87"/>
        <v>0</v>
      </c>
      <c r="O673" s="65">
        <f t="shared" si="88"/>
        <v>0</v>
      </c>
      <c r="T673">
        <f t="shared" si="86"/>
        <v>0</v>
      </c>
      <c r="Y673">
        <f t="shared" si="82"/>
        <v>0</v>
      </c>
      <c r="Z673">
        <f t="shared" si="83"/>
        <v>0</v>
      </c>
    </row>
    <row r="674" spans="2:26">
      <c r="B674" t="str">
        <f t="shared" si="89"/>
        <v>BLUE</v>
      </c>
      <c r="C674" s="6">
        <f t="shared" si="84"/>
        <v>378</v>
      </c>
      <c r="I674">
        <f t="shared" si="85"/>
        <v>0</v>
      </c>
      <c r="N674" s="65">
        <f t="shared" si="87"/>
        <v>0</v>
      </c>
      <c r="O674" s="65">
        <f t="shared" si="88"/>
        <v>0</v>
      </c>
      <c r="T674">
        <f t="shared" si="86"/>
        <v>0</v>
      </c>
      <c r="Y674">
        <f t="shared" si="82"/>
        <v>0</v>
      </c>
      <c r="Z674">
        <f t="shared" si="83"/>
        <v>0</v>
      </c>
    </row>
    <row r="675" spans="2:26">
      <c r="B675" t="str">
        <f t="shared" si="89"/>
        <v>BLUE</v>
      </c>
      <c r="C675" s="6">
        <f t="shared" si="84"/>
        <v>379</v>
      </c>
      <c r="I675">
        <f t="shared" si="85"/>
        <v>0</v>
      </c>
      <c r="N675" s="65">
        <f t="shared" si="87"/>
        <v>0</v>
      </c>
      <c r="O675" s="65">
        <f t="shared" si="88"/>
        <v>0</v>
      </c>
      <c r="T675">
        <f t="shared" si="86"/>
        <v>0</v>
      </c>
      <c r="Y675">
        <f t="shared" si="82"/>
        <v>0</v>
      </c>
      <c r="Z675">
        <f t="shared" si="83"/>
        <v>0</v>
      </c>
    </row>
    <row r="676" spans="2:26">
      <c r="B676" t="str">
        <f t="shared" si="89"/>
        <v>BLUE</v>
      </c>
      <c r="C676" s="6">
        <f t="shared" si="84"/>
        <v>380</v>
      </c>
      <c r="I676">
        <f t="shared" si="85"/>
        <v>0</v>
      </c>
      <c r="N676" s="65">
        <f t="shared" si="87"/>
        <v>0</v>
      </c>
      <c r="O676" s="65">
        <f t="shared" si="88"/>
        <v>0</v>
      </c>
      <c r="T676">
        <f t="shared" si="86"/>
        <v>0</v>
      </c>
      <c r="Y676">
        <f t="shared" si="82"/>
        <v>0</v>
      </c>
      <c r="Z676">
        <f t="shared" si="83"/>
        <v>0</v>
      </c>
    </row>
    <row r="677" spans="2:26">
      <c r="B677" t="str">
        <f t="shared" si="89"/>
        <v>BLUE</v>
      </c>
      <c r="C677" s="6">
        <f t="shared" si="84"/>
        <v>381</v>
      </c>
      <c r="I677">
        <f t="shared" si="85"/>
        <v>0</v>
      </c>
      <c r="N677" s="65">
        <f t="shared" si="87"/>
        <v>0</v>
      </c>
      <c r="O677" s="65">
        <f t="shared" si="88"/>
        <v>0</v>
      </c>
      <c r="T677">
        <f t="shared" si="86"/>
        <v>0</v>
      </c>
      <c r="Y677">
        <f t="shared" si="82"/>
        <v>0</v>
      </c>
      <c r="Z677">
        <f t="shared" si="83"/>
        <v>0</v>
      </c>
    </row>
    <row r="678" spans="2:26">
      <c r="B678" t="str">
        <f t="shared" si="89"/>
        <v>BLUE</v>
      </c>
      <c r="C678" s="6">
        <f t="shared" si="84"/>
        <v>382</v>
      </c>
      <c r="I678">
        <f t="shared" si="85"/>
        <v>0</v>
      </c>
      <c r="N678" s="65">
        <f t="shared" si="87"/>
        <v>0</v>
      </c>
      <c r="O678" s="65">
        <f t="shared" si="88"/>
        <v>0</v>
      </c>
      <c r="T678">
        <f t="shared" si="86"/>
        <v>0</v>
      </c>
      <c r="Y678">
        <f t="shared" si="82"/>
        <v>0</v>
      </c>
      <c r="Z678">
        <f t="shared" si="83"/>
        <v>0</v>
      </c>
    </row>
    <row r="679" spans="2:26">
      <c r="B679" t="str">
        <f t="shared" si="89"/>
        <v>BLUE</v>
      </c>
      <c r="C679" s="6">
        <f t="shared" si="84"/>
        <v>383</v>
      </c>
      <c r="I679">
        <f t="shared" si="85"/>
        <v>0</v>
      </c>
      <c r="N679" s="65">
        <f t="shared" si="87"/>
        <v>0</v>
      </c>
      <c r="O679" s="65">
        <f t="shared" si="88"/>
        <v>0</v>
      </c>
      <c r="T679">
        <f t="shared" si="86"/>
        <v>0</v>
      </c>
      <c r="Y679">
        <f t="shared" si="82"/>
        <v>0</v>
      </c>
      <c r="Z679">
        <f t="shared" si="83"/>
        <v>0</v>
      </c>
    </row>
    <row r="680" spans="2:26">
      <c r="B680" t="str">
        <f t="shared" si="89"/>
        <v>BLUE</v>
      </c>
      <c r="C680" s="6">
        <f t="shared" si="84"/>
        <v>384</v>
      </c>
      <c r="I680">
        <f t="shared" si="85"/>
        <v>0</v>
      </c>
      <c r="N680" s="65">
        <f t="shared" si="87"/>
        <v>0</v>
      </c>
      <c r="O680" s="65">
        <f t="shared" si="88"/>
        <v>0</v>
      </c>
      <c r="T680">
        <f t="shared" si="86"/>
        <v>0</v>
      </c>
      <c r="Y680">
        <f t="shared" si="82"/>
        <v>0</v>
      </c>
      <c r="Z680">
        <f t="shared" si="83"/>
        <v>0</v>
      </c>
    </row>
    <row r="681" spans="2:26">
      <c r="B681" t="str">
        <f t="shared" si="89"/>
        <v>BLUE</v>
      </c>
      <c r="C681" s="6">
        <f t="shared" si="84"/>
        <v>385</v>
      </c>
      <c r="I681">
        <f t="shared" si="85"/>
        <v>0</v>
      </c>
      <c r="N681" s="65">
        <f t="shared" si="87"/>
        <v>0</v>
      </c>
      <c r="O681" s="65">
        <f t="shared" si="88"/>
        <v>0</v>
      </c>
      <c r="T681">
        <f t="shared" si="86"/>
        <v>0</v>
      </c>
      <c r="Y681">
        <f t="shared" si="82"/>
        <v>0</v>
      </c>
      <c r="Z681">
        <f t="shared" si="83"/>
        <v>0</v>
      </c>
    </row>
    <row r="682" spans="2:26">
      <c r="B682" t="str">
        <f t="shared" si="89"/>
        <v>BLUE</v>
      </c>
      <c r="C682" s="6">
        <f t="shared" si="84"/>
        <v>386</v>
      </c>
      <c r="I682">
        <f t="shared" si="85"/>
        <v>0</v>
      </c>
      <c r="N682" s="65">
        <f t="shared" si="87"/>
        <v>0</v>
      </c>
      <c r="O682" s="65">
        <f t="shared" si="88"/>
        <v>0</v>
      </c>
      <c r="T682">
        <f t="shared" si="86"/>
        <v>0</v>
      </c>
      <c r="Y682">
        <f t="shared" si="82"/>
        <v>0</v>
      </c>
      <c r="Z682">
        <f t="shared" si="83"/>
        <v>0</v>
      </c>
    </row>
    <row r="683" spans="2:26">
      <c r="B683" t="str">
        <f t="shared" si="89"/>
        <v>BLUE</v>
      </c>
      <c r="C683" s="6">
        <f t="shared" si="84"/>
        <v>387</v>
      </c>
      <c r="I683">
        <f t="shared" si="85"/>
        <v>0</v>
      </c>
      <c r="N683" s="65">
        <f t="shared" si="87"/>
        <v>0</v>
      </c>
      <c r="O683" s="65">
        <f t="shared" si="88"/>
        <v>0</v>
      </c>
      <c r="T683">
        <f t="shared" si="86"/>
        <v>0</v>
      </c>
      <c r="Y683">
        <f t="shared" si="82"/>
        <v>0</v>
      </c>
      <c r="Z683">
        <f t="shared" si="83"/>
        <v>0</v>
      </c>
    </row>
    <row r="684" spans="2:26">
      <c r="B684" t="str">
        <f t="shared" si="89"/>
        <v>BLUE</v>
      </c>
      <c r="C684" s="6">
        <f t="shared" si="84"/>
        <v>388</v>
      </c>
      <c r="I684">
        <f t="shared" si="85"/>
        <v>0</v>
      </c>
      <c r="N684" s="65">
        <f t="shared" si="87"/>
        <v>0</v>
      </c>
      <c r="O684" s="65">
        <f t="shared" si="88"/>
        <v>0</v>
      </c>
      <c r="T684">
        <f t="shared" si="86"/>
        <v>0</v>
      </c>
      <c r="Y684">
        <f t="shared" si="82"/>
        <v>0</v>
      </c>
      <c r="Z684">
        <f t="shared" si="83"/>
        <v>0</v>
      </c>
    </row>
    <row r="685" spans="2:26">
      <c r="B685" t="str">
        <f t="shared" si="89"/>
        <v>BLUE</v>
      </c>
      <c r="C685" s="6">
        <f t="shared" si="84"/>
        <v>389</v>
      </c>
      <c r="I685">
        <f t="shared" si="85"/>
        <v>0</v>
      </c>
      <c r="N685" s="65">
        <f t="shared" si="87"/>
        <v>0</v>
      </c>
      <c r="O685" s="65">
        <f t="shared" si="88"/>
        <v>0</v>
      </c>
      <c r="T685">
        <f t="shared" si="86"/>
        <v>0</v>
      </c>
      <c r="Y685">
        <f t="shared" si="82"/>
        <v>0</v>
      </c>
      <c r="Z685">
        <f t="shared" si="83"/>
        <v>0</v>
      </c>
    </row>
    <row r="686" spans="2:26">
      <c r="B686" t="str">
        <f t="shared" si="89"/>
        <v>BLUE</v>
      </c>
      <c r="C686" s="6">
        <f t="shared" si="84"/>
        <v>390</v>
      </c>
      <c r="I686">
        <f t="shared" si="85"/>
        <v>0</v>
      </c>
      <c r="N686" s="65">
        <f t="shared" si="87"/>
        <v>0</v>
      </c>
      <c r="O686" s="65">
        <f t="shared" si="88"/>
        <v>0</v>
      </c>
      <c r="T686">
        <f t="shared" si="86"/>
        <v>0</v>
      </c>
      <c r="Y686">
        <f t="shared" ref="Y686:Y749" si="90">SUM($U686:$X686)</f>
        <v>0</v>
      </c>
      <c r="Z686">
        <f t="shared" ref="Z686:Z749" si="91">SUM($T686,$Y686)</f>
        <v>0</v>
      </c>
    </row>
    <row r="687" spans="2:26">
      <c r="B687" t="str">
        <f t="shared" si="89"/>
        <v>BLUE</v>
      </c>
      <c r="C687" s="6">
        <f t="shared" si="84"/>
        <v>391</v>
      </c>
      <c r="I687">
        <f t="shared" si="85"/>
        <v>0</v>
      </c>
      <c r="N687" s="65">
        <f t="shared" si="87"/>
        <v>0</v>
      </c>
      <c r="O687" s="65">
        <f t="shared" si="88"/>
        <v>0</v>
      </c>
      <c r="T687">
        <f t="shared" si="86"/>
        <v>0</v>
      </c>
      <c r="Y687">
        <f t="shared" si="90"/>
        <v>0</v>
      </c>
      <c r="Z687">
        <f t="shared" si="91"/>
        <v>0</v>
      </c>
    </row>
    <row r="688" spans="2:26">
      <c r="B688" t="str">
        <f t="shared" si="89"/>
        <v>BLUE</v>
      </c>
      <c r="C688" s="6">
        <f t="shared" si="84"/>
        <v>392</v>
      </c>
      <c r="I688">
        <f t="shared" si="85"/>
        <v>0</v>
      </c>
      <c r="N688" s="65">
        <f t="shared" si="87"/>
        <v>0</v>
      </c>
      <c r="O688" s="65">
        <f t="shared" si="88"/>
        <v>0</v>
      </c>
      <c r="T688">
        <f t="shared" si="86"/>
        <v>0</v>
      </c>
      <c r="Y688">
        <f t="shared" si="90"/>
        <v>0</v>
      </c>
      <c r="Z688">
        <f t="shared" si="91"/>
        <v>0</v>
      </c>
    </row>
    <row r="689" spans="2:26">
      <c r="B689" t="str">
        <f t="shared" si="89"/>
        <v>BLUE</v>
      </c>
      <c r="C689" s="6">
        <f t="shared" si="84"/>
        <v>393</v>
      </c>
      <c r="I689">
        <f t="shared" si="85"/>
        <v>0</v>
      </c>
      <c r="N689" s="65">
        <f t="shared" si="87"/>
        <v>0</v>
      </c>
      <c r="O689" s="65">
        <f t="shared" si="88"/>
        <v>0</v>
      </c>
      <c r="T689">
        <f t="shared" si="86"/>
        <v>0</v>
      </c>
      <c r="Y689">
        <f t="shared" si="90"/>
        <v>0</v>
      </c>
      <c r="Z689">
        <f t="shared" si="91"/>
        <v>0</v>
      </c>
    </row>
    <row r="690" spans="2:26">
      <c r="B690" t="str">
        <f t="shared" si="89"/>
        <v>BLUE</v>
      </c>
      <c r="C690" s="6">
        <f t="shared" si="84"/>
        <v>394</v>
      </c>
      <c r="I690">
        <f t="shared" si="85"/>
        <v>0</v>
      </c>
      <c r="N690" s="65">
        <f t="shared" si="87"/>
        <v>0</v>
      </c>
      <c r="O690" s="65">
        <f t="shared" si="88"/>
        <v>0</v>
      </c>
      <c r="T690">
        <f t="shared" si="86"/>
        <v>0</v>
      </c>
      <c r="Y690">
        <f t="shared" si="90"/>
        <v>0</v>
      </c>
      <c r="Z690">
        <f t="shared" si="91"/>
        <v>0</v>
      </c>
    </row>
    <row r="691" spans="2:26">
      <c r="B691" t="str">
        <f t="shared" si="89"/>
        <v>BLUE</v>
      </c>
      <c r="C691" s="6">
        <f t="shared" si="84"/>
        <v>395</v>
      </c>
      <c r="I691">
        <f t="shared" si="85"/>
        <v>0</v>
      </c>
      <c r="N691" s="65">
        <f t="shared" si="87"/>
        <v>0</v>
      </c>
      <c r="O691" s="65">
        <f t="shared" si="88"/>
        <v>0</v>
      </c>
      <c r="T691">
        <f t="shared" si="86"/>
        <v>0</v>
      </c>
      <c r="Y691">
        <f t="shared" si="90"/>
        <v>0</v>
      </c>
      <c r="Z691">
        <f t="shared" si="91"/>
        <v>0</v>
      </c>
    </row>
    <row r="692" spans="2:26">
      <c r="B692" t="str">
        <f t="shared" si="89"/>
        <v>BLUE</v>
      </c>
      <c r="C692" s="6">
        <f t="shared" si="84"/>
        <v>396</v>
      </c>
      <c r="I692">
        <f t="shared" si="85"/>
        <v>0</v>
      </c>
      <c r="N692" s="65">
        <f t="shared" si="87"/>
        <v>0</v>
      </c>
      <c r="O692" s="65">
        <f t="shared" si="88"/>
        <v>0</v>
      </c>
      <c r="T692">
        <f t="shared" si="86"/>
        <v>0</v>
      </c>
      <c r="Y692">
        <f t="shared" si="90"/>
        <v>0</v>
      </c>
      <c r="Z692">
        <f t="shared" si="91"/>
        <v>0</v>
      </c>
    </row>
    <row r="693" spans="2:26">
      <c r="B693" t="str">
        <f t="shared" si="89"/>
        <v>BLUE</v>
      </c>
      <c r="C693" s="6">
        <f t="shared" ref="C693:C756" si="92">C692+1</f>
        <v>397</v>
      </c>
      <c r="I693">
        <f t="shared" si="85"/>
        <v>0</v>
      </c>
      <c r="N693" s="65">
        <f t="shared" si="87"/>
        <v>0</v>
      </c>
      <c r="O693" s="65">
        <f t="shared" si="88"/>
        <v>0</v>
      </c>
      <c r="T693">
        <f t="shared" si="86"/>
        <v>0</v>
      </c>
      <c r="Y693">
        <f t="shared" si="90"/>
        <v>0</v>
      </c>
      <c r="Z693">
        <f t="shared" si="91"/>
        <v>0</v>
      </c>
    </row>
    <row r="694" spans="2:26">
      <c r="B694" t="str">
        <f t="shared" si="89"/>
        <v>BLUE</v>
      </c>
      <c r="C694" s="6">
        <f t="shared" si="92"/>
        <v>398</v>
      </c>
      <c r="I694">
        <f t="shared" si="85"/>
        <v>0</v>
      </c>
      <c r="N694" s="65">
        <f t="shared" si="87"/>
        <v>0</v>
      </c>
      <c r="O694" s="65">
        <f t="shared" si="88"/>
        <v>0</v>
      </c>
      <c r="T694">
        <f t="shared" si="86"/>
        <v>0</v>
      </c>
      <c r="Y694">
        <f t="shared" si="90"/>
        <v>0</v>
      </c>
      <c r="Z694">
        <f t="shared" si="91"/>
        <v>0</v>
      </c>
    </row>
    <row r="695" spans="2:26">
      <c r="B695" t="str">
        <f t="shared" si="89"/>
        <v>BLUE</v>
      </c>
      <c r="C695" s="6">
        <f t="shared" si="92"/>
        <v>399</v>
      </c>
      <c r="I695">
        <f t="shared" si="85"/>
        <v>0</v>
      </c>
      <c r="N695" s="65">
        <f t="shared" si="87"/>
        <v>0</v>
      </c>
      <c r="O695" s="65">
        <f t="shared" si="88"/>
        <v>0</v>
      </c>
      <c r="T695">
        <f t="shared" si="86"/>
        <v>0</v>
      </c>
      <c r="Y695">
        <f t="shared" si="90"/>
        <v>0</v>
      </c>
      <c r="Z695">
        <f t="shared" si="91"/>
        <v>0</v>
      </c>
    </row>
    <row r="696" spans="2:26">
      <c r="B696" t="str">
        <f t="shared" si="89"/>
        <v>BLUE</v>
      </c>
      <c r="C696" s="6">
        <f t="shared" si="92"/>
        <v>400</v>
      </c>
      <c r="I696">
        <f t="shared" si="85"/>
        <v>0</v>
      </c>
      <c r="N696" s="65">
        <f t="shared" si="87"/>
        <v>0</v>
      </c>
      <c r="O696" s="65">
        <f t="shared" si="88"/>
        <v>0</v>
      </c>
      <c r="T696">
        <f t="shared" si="86"/>
        <v>0</v>
      </c>
      <c r="Y696">
        <f t="shared" si="90"/>
        <v>0</v>
      </c>
      <c r="Z696">
        <f t="shared" si="91"/>
        <v>0</v>
      </c>
    </row>
    <row r="697" spans="2:26">
      <c r="B697" t="str">
        <f t="shared" si="89"/>
        <v>BLUE</v>
      </c>
      <c r="C697" s="6">
        <f t="shared" si="92"/>
        <v>401</v>
      </c>
      <c r="I697">
        <f t="shared" si="85"/>
        <v>0</v>
      </c>
      <c r="N697" s="65">
        <f t="shared" si="87"/>
        <v>0</v>
      </c>
      <c r="O697" s="65">
        <f t="shared" si="88"/>
        <v>0</v>
      </c>
      <c r="T697">
        <f t="shared" si="86"/>
        <v>0</v>
      </c>
      <c r="Y697">
        <f t="shared" si="90"/>
        <v>0</v>
      </c>
      <c r="Z697">
        <f t="shared" si="91"/>
        <v>0</v>
      </c>
    </row>
    <row r="698" spans="2:26">
      <c r="B698" t="str">
        <f t="shared" si="89"/>
        <v>BLUE</v>
      </c>
      <c r="C698" s="6">
        <f t="shared" si="92"/>
        <v>402</v>
      </c>
      <c r="I698">
        <f t="shared" si="85"/>
        <v>0</v>
      </c>
      <c r="N698" s="65">
        <f t="shared" si="87"/>
        <v>0</v>
      </c>
      <c r="O698" s="65">
        <f t="shared" si="88"/>
        <v>0</v>
      </c>
      <c r="T698">
        <f t="shared" si="86"/>
        <v>0</v>
      </c>
      <c r="Y698">
        <f t="shared" si="90"/>
        <v>0</v>
      </c>
      <c r="Z698">
        <f t="shared" si="91"/>
        <v>0</v>
      </c>
    </row>
    <row r="699" spans="2:26">
      <c r="B699" t="str">
        <f t="shared" si="89"/>
        <v>BLUE</v>
      </c>
      <c r="C699" s="6">
        <f t="shared" si="92"/>
        <v>403</v>
      </c>
      <c r="I699">
        <f t="shared" si="85"/>
        <v>0</v>
      </c>
      <c r="N699" s="65">
        <f t="shared" si="87"/>
        <v>0</v>
      </c>
      <c r="O699" s="65">
        <f t="shared" si="88"/>
        <v>0</v>
      </c>
      <c r="T699">
        <f t="shared" si="86"/>
        <v>0</v>
      </c>
      <c r="Y699">
        <f t="shared" si="90"/>
        <v>0</v>
      </c>
      <c r="Z699">
        <f t="shared" si="91"/>
        <v>0</v>
      </c>
    </row>
    <row r="700" spans="2:26">
      <c r="B700" t="str">
        <f t="shared" si="89"/>
        <v>BLUE</v>
      </c>
      <c r="C700" s="6">
        <f t="shared" si="92"/>
        <v>404</v>
      </c>
      <c r="I700">
        <f t="shared" si="85"/>
        <v>0</v>
      </c>
      <c r="N700" s="65">
        <f t="shared" si="87"/>
        <v>0</v>
      </c>
      <c r="O700" s="65">
        <f t="shared" si="88"/>
        <v>0</v>
      </c>
      <c r="T700">
        <f t="shared" si="86"/>
        <v>0</v>
      </c>
      <c r="Y700">
        <f t="shared" si="90"/>
        <v>0</v>
      </c>
      <c r="Z700">
        <f t="shared" si="91"/>
        <v>0</v>
      </c>
    </row>
    <row r="701" spans="2:26">
      <c r="B701" t="str">
        <f t="shared" si="89"/>
        <v>BLUE</v>
      </c>
      <c r="C701" s="6">
        <f t="shared" si="92"/>
        <v>405</v>
      </c>
      <c r="I701">
        <f t="shared" si="85"/>
        <v>0</v>
      </c>
      <c r="N701" s="65">
        <f t="shared" si="87"/>
        <v>0</v>
      </c>
      <c r="O701" s="65">
        <f t="shared" si="88"/>
        <v>0</v>
      </c>
      <c r="T701">
        <f t="shared" si="86"/>
        <v>0</v>
      </c>
      <c r="Y701">
        <f t="shared" si="90"/>
        <v>0</v>
      </c>
      <c r="Z701">
        <f t="shared" si="91"/>
        <v>0</v>
      </c>
    </row>
    <row r="702" spans="2:26">
      <c r="B702" t="str">
        <f t="shared" si="89"/>
        <v>BLUE</v>
      </c>
      <c r="C702" s="6">
        <f t="shared" si="92"/>
        <v>406</v>
      </c>
      <c r="I702">
        <f t="shared" ref="I702:I765" si="93">SUM($E702:$H702)</f>
        <v>0</v>
      </c>
      <c r="N702" s="65">
        <f t="shared" si="87"/>
        <v>0</v>
      </c>
      <c r="O702" s="65">
        <f t="shared" si="88"/>
        <v>0</v>
      </c>
      <c r="T702">
        <f t="shared" ref="T702:T765" si="94">SUM($P702:$S702)</f>
        <v>0</v>
      </c>
      <c r="Y702">
        <f t="shared" si="90"/>
        <v>0</v>
      </c>
      <c r="Z702">
        <f t="shared" si="91"/>
        <v>0</v>
      </c>
    </row>
    <row r="703" spans="2:26">
      <c r="B703" t="str">
        <f t="shared" si="89"/>
        <v>BLUE</v>
      </c>
      <c r="C703" s="6">
        <f t="shared" si="92"/>
        <v>407</v>
      </c>
      <c r="I703">
        <f t="shared" si="93"/>
        <v>0</v>
      </c>
      <c r="N703" s="65">
        <f t="shared" si="87"/>
        <v>0</v>
      </c>
      <c r="O703" s="65">
        <f t="shared" si="88"/>
        <v>0</v>
      </c>
      <c r="T703">
        <f t="shared" si="94"/>
        <v>0</v>
      </c>
      <c r="Y703">
        <f t="shared" si="90"/>
        <v>0</v>
      </c>
      <c r="Z703">
        <f t="shared" si="91"/>
        <v>0</v>
      </c>
    </row>
    <row r="704" spans="2:26">
      <c r="B704" t="str">
        <f t="shared" si="89"/>
        <v>BLUE</v>
      </c>
      <c r="C704" s="6">
        <f t="shared" si="92"/>
        <v>408</v>
      </c>
      <c r="I704">
        <f t="shared" si="93"/>
        <v>0</v>
      </c>
      <c r="N704" s="65">
        <f t="shared" si="87"/>
        <v>0</v>
      </c>
      <c r="O704" s="65">
        <f t="shared" si="88"/>
        <v>0</v>
      </c>
      <c r="T704">
        <f t="shared" si="94"/>
        <v>0</v>
      </c>
      <c r="Y704">
        <f t="shared" si="90"/>
        <v>0</v>
      </c>
      <c r="Z704">
        <f t="shared" si="91"/>
        <v>0</v>
      </c>
    </row>
    <row r="705" spans="2:26">
      <c r="B705" t="str">
        <f t="shared" si="89"/>
        <v>BLUE</v>
      </c>
      <c r="C705" s="6">
        <f t="shared" si="92"/>
        <v>409</v>
      </c>
      <c r="I705">
        <f t="shared" si="93"/>
        <v>0</v>
      </c>
      <c r="N705" s="65">
        <f t="shared" si="87"/>
        <v>0</v>
      </c>
      <c r="O705" s="65">
        <f t="shared" si="88"/>
        <v>0</v>
      </c>
      <c r="T705">
        <f t="shared" si="94"/>
        <v>0</v>
      </c>
      <c r="Y705">
        <f t="shared" si="90"/>
        <v>0</v>
      </c>
      <c r="Z705">
        <f t="shared" si="91"/>
        <v>0</v>
      </c>
    </row>
    <row r="706" spans="2:26">
      <c r="B706" t="str">
        <f t="shared" si="89"/>
        <v>BLUE</v>
      </c>
      <c r="C706" s="6">
        <f t="shared" si="92"/>
        <v>410</v>
      </c>
      <c r="I706">
        <f t="shared" si="93"/>
        <v>0</v>
      </c>
      <c r="N706" s="65">
        <f t="shared" si="87"/>
        <v>0</v>
      </c>
      <c r="O706" s="65">
        <f t="shared" si="88"/>
        <v>0</v>
      </c>
      <c r="T706">
        <f t="shared" si="94"/>
        <v>0</v>
      </c>
      <c r="Y706">
        <f t="shared" si="90"/>
        <v>0</v>
      </c>
      <c r="Z706">
        <f t="shared" si="91"/>
        <v>0</v>
      </c>
    </row>
    <row r="707" spans="2:26">
      <c r="B707" t="str">
        <f t="shared" si="89"/>
        <v>BLUE</v>
      </c>
      <c r="C707" s="6">
        <f t="shared" si="92"/>
        <v>411</v>
      </c>
      <c r="I707">
        <f t="shared" si="93"/>
        <v>0</v>
      </c>
      <c r="N707" s="65">
        <f t="shared" si="87"/>
        <v>0</v>
      </c>
      <c r="O707" s="65">
        <f t="shared" si="88"/>
        <v>0</v>
      </c>
      <c r="T707">
        <f t="shared" si="94"/>
        <v>0</v>
      </c>
      <c r="Y707">
        <f t="shared" si="90"/>
        <v>0</v>
      </c>
      <c r="Z707">
        <f t="shared" si="91"/>
        <v>0</v>
      </c>
    </row>
    <row r="708" spans="2:26">
      <c r="B708" t="str">
        <f t="shared" si="89"/>
        <v>BLUE</v>
      </c>
      <c r="C708" s="6">
        <f t="shared" si="92"/>
        <v>412</v>
      </c>
      <c r="I708">
        <f t="shared" si="93"/>
        <v>0</v>
      </c>
      <c r="N708" s="65">
        <f t="shared" si="87"/>
        <v>0</v>
      </c>
      <c r="O708" s="65">
        <f t="shared" si="88"/>
        <v>0</v>
      </c>
      <c r="T708">
        <f t="shared" si="94"/>
        <v>0</v>
      </c>
      <c r="Y708">
        <f t="shared" si="90"/>
        <v>0</v>
      </c>
      <c r="Z708">
        <f t="shared" si="91"/>
        <v>0</v>
      </c>
    </row>
    <row r="709" spans="2:26">
      <c r="B709" t="str">
        <f t="shared" si="89"/>
        <v>BLUE</v>
      </c>
      <c r="C709" s="6">
        <f t="shared" si="92"/>
        <v>413</v>
      </c>
      <c r="I709">
        <f t="shared" si="93"/>
        <v>0</v>
      </c>
      <c r="N709" s="65">
        <f t="shared" si="87"/>
        <v>0</v>
      </c>
      <c r="O709" s="65">
        <f t="shared" si="88"/>
        <v>0</v>
      </c>
      <c r="T709">
        <f t="shared" si="94"/>
        <v>0</v>
      </c>
      <c r="Y709">
        <f t="shared" si="90"/>
        <v>0</v>
      </c>
      <c r="Z709">
        <f t="shared" si="91"/>
        <v>0</v>
      </c>
    </row>
    <row r="710" spans="2:26">
      <c r="B710" t="str">
        <f t="shared" si="89"/>
        <v>BLUE</v>
      </c>
      <c r="C710" s="6">
        <f t="shared" si="92"/>
        <v>414</v>
      </c>
      <c r="I710">
        <f t="shared" si="93"/>
        <v>0</v>
      </c>
      <c r="N710" s="65">
        <f t="shared" si="87"/>
        <v>0</v>
      </c>
      <c r="O710" s="65">
        <f t="shared" si="88"/>
        <v>0</v>
      </c>
      <c r="T710">
        <f t="shared" si="94"/>
        <v>0</v>
      </c>
      <c r="Y710">
        <f t="shared" si="90"/>
        <v>0</v>
      </c>
      <c r="Z710">
        <f t="shared" si="91"/>
        <v>0</v>
      </c>
    </row>
    <row r="711" spans="2:26">
      <c r="B711" t="str">
        <f t="shared" si="89"/>
        <v>BLUE</v>
      </c>
      <c r="C711" s="6">
        <f t="shared" si="92"/>
        <v>415</v>
      </c>
      <c r="I711">
        <f t="shared" si="93"/>
        <v>0</v>
      </c>
      <c r="N711" s="65">
        <f t="shared" si="87"/>
        <v>0</v>
      </c>
      <c r="O711" s="65">
        <f t="shared" si="88"/>
        <v>0</v>
      </c>
      <c r="T711">
        <f t="shared" si="94"/>
        <v>0</v>
      </c>
      <c r="Y711">
        <f t="shared" si="90"/>
        <v>0</v>
      </c>
      <c r="Z711">
        <f t="shared" si="91"/>
        <v>0</v>
      </c>
    </row>
    <row r="712" spans="2:26">
      <c r="B712" t="str">
        <f t="shared" si="89"/>
        <v>BLUE</v>
      </c>
      <c r="C712" s="6">
        <f t="shared" si="92"/>
        <v>416</v>
      </c>
      <c r="I712">
        <f t="shared" si="93"/>
        <v>0</v>
      </c>
      <c r="N712" s="65">
        <f t="shared" si="87"/>
        <v>0</v>
      </c>
      <c r="O712" s="65">
        <f t="shared" si="88"/>
        <v>0</v>
      </c>
      <c r="T712">
        <f t="shared" si="94"/>
        <v>0</v>
      </c>
      <c r="Y712">
        <f t="shared" si="90"/>
        <v>0</v>
      </c>
      <c r="Z712">
        <f t="shared" si="91"/>
        <v>0</v>
      </c>
    </row>
    <row r="713" spans="2:26">
      <c r="B713" t="str">
        <f t="shared" si="89"/>
        <v>BLUE</v>
      </c>
      <c r="C713" s="6">
        <f t="shared" si="92"/>
        <v>417</v>
      </c>
      <c r="I713">
        <f t="shared" si="93"/>
        <v>0</v>
      </c>
      <c r="N713" s="65">
        <f t="shared" ref="N713:N776" si="95">SUM($J713:$M713)</f>
        <v>0</v>
      </c>
      <c r="O713" s="65">
        <f t="shared" ref="O713:O776" si="96">SUM($I713, $N713)</f>
        <v>0</v>
      </c>
      <c r="T713">
        <f t="shared" si="94"/>
        <v>0</v>
      </c>
      <c r="Y713">
        <f t="shared" si="90"/>
        <v>0</v>
      </c>
      <c r="Z713">
        <f t="shared" si="91"/>
        <v>0</v>
      </c>
    </row>
    <row r="714" spans="2:26">
      <c r="B714" t="str">
        <f t="shared" si="89"/>
        <v>BLUE</v>
      </c>
      <c r="C714" s="6">
        <f t="shared" si="92"/>
        <v>418</v>
      </c>
      <c r="I714">
        <f t="shared" si="93"/>
        <v>0</v>
      </c>
      <c r="N714" s="65">
        <f t="shared" si="95"/>
        <v>0</v>
      </c>
      <c r="O714" s="65">
        <f t="shared" si="96"/>
        <v>0</v>
      </c>
      <c r="T714">
        <f t="shared" si="94"/>
        <v>0</v>
      </c>
      <c r="Y714">
        <f t="shared" si="90"/>
        <v>0</v>
      </c>
      <c r="Z714">
        <f t="shared" si="91"/>
        <v>0</v>
      </c>
    </row>
    <row r="715" spans="2:26">
      <c r="B715" t="str">
        <f t="shared" si="89"/>
        <v>BLUE</v>
      </c>
      <c r="C715" s="6">
        <f t="shared" si="92"/>
        <v>419</v>
      </c>
      <c r="I715">
        <f t="shared" si="93"/>
        <v>0</v>
      </c>
      <c r="N715" s="65">
        <f t="shared" si="95"/>
        <v>0</v>
      </c>
      <c r="O715" s="65">
        <f t="shared" si="96"/>
        <v>0</v>
      </c>
      <c r="T715">
        <f t="shared" si="94"/>
        <v>0</v>
      </c>
      <c r="Y715">
        <f t="shared" si="90"/>
        <v>0</v>
      </c>
      <c r="Z715">
        <f t="shared" si="91"/>
        <v>0</v>
      </c>
    </row>
    <row r="716" spans="2:26">
      <c r="B716" t="str">
        <f t="shared" si="89"/>
        <v>BLUE</v>
      </c>
      <c r="C716" s="6">
        <f t="shared" si="92"/>
        <v>420</v>
      </c>
      <c r="I716">
        <f t="shared" si="93"/>
        <v>0</v>
      </c>
      <c r="N716" s="65">
        <f t="shared" si="95"/>
        <v>0</v>
      </c>
      <c r="O716" s="65">
        <f t="shared" si="96"/>
        <v>0</v>
      </c>
      <c r="T716">
        <f t="shared" si="94"/>
        <v>0</v>
      </c>
      <c r="Y716">
        <f t="shared" si="90"/>
        <v>0</v>
      </c>
      <c r="Z716">
        <f t="shared" si="91"/>
        <v>0</v>
      </c>
    </row>
    <row r="717" spans="2:26">
      <c r="B717" t="str">
        <f t="shared" si="89"/>
        <v>BLUE</v>
      </c>
      <c r="C717" s="6">
        <f t="shared" si="92"/>
        <v>421</v>
      </c>
      <c r="I717">
        <f t="shared" si="93"/>
        <v>0</v>
      </c>
      <c r="N717" s="65">
        <f t="shared" si="95"/>
        <v>0</v>
      </c>
      <c r="O717" s="65">
        <f t="shared" si="96"/>
        <v>0</v>
      </c>
      <c r="T717">
        <f t="shared" si="94"/>
        <v>0</v>
      </c>
      <c r="Y717">
        <f t="shared" si="90"/>
        <v>0</v>
      </c>
      <c r="Z717">
        <f t="shared" si="91"/>
        <v>0</v>
      </c>
    </row>
    <row r="718" spans="2:26">
      <c r="B718" t="str">
        <f t="shared" si="89"/>
        <v>BLUE</v>
      </c>
      <c r="C718" s="6">
        <f t="shared" si="92"/>
        <v>422</v>
      </c>
      <c r="I718">
        <f t="shared" si="93"/>
        <v>0</v>
      </c>
      <c r="N718" s="65">
        <f t="shared" si="95"/>
        <v>0</v>
      </c>
      <c r="O718" s="65">
        <f t="shared" si="96"/>
        <v>0</v>
      </c>
      <c r="T718">
        <f t="shared" si="94"/>
        <v>0</v>
      </c>
      <c r="Y718">
        <f t="shared" si="90"/>
        <v>0</v>
      </c>
      <c r="Z718">
        <f t="shared" si="91"/>
        <v>0</v>
      </c>
    </row>
    <row r="719" spans="2:26">
      <c r="B719" t="str">
        <f t="shared" si="89"/>
        <v>BLUE</v>
      </c>
      <c r="C719" s="6">
        <f t="shared" si="92"/>
        <v>423</v>
      </c>
      <c r="I719">
        <f t="shared" si="93"/>
        <v>0</v>
      </c>
      <c r="N719" s="65">
        <f t="shared" si="95"/>
        <v>0</v>
      </c>
      <c r="O719" s="65">
        <f t="shared" si="96"/>
        <v>0</v>
      </c>
      <c r="T719">
        <f t="shared" si="94"/>
        <v>0</v>
      </c>
      <c r="Y719">
        <f t="shared" si="90"/>
        <v>0</v>
      </c>
      <c r="Z719">
        <f t="shared" si="91"/>
        <v>0</v>
      </c>
    </row>
    <row r="720" spans="2:26">
      <c r="B720" t="str">
        <f t="shared" si="89"/>
        <v>BLUE</v>
      </c>
      <c r="C720" s="6">
        <f t="shared" si="92"/>
        <v>424</v>
      </c>
      <c r="I720">
        <f t="shared" si="93"/>
        <v>0</v>
      </c>
      <c r="N720" s="65">
        <f t="shared" si="95"/>
        <v>0</v>
      </c>
      <c r="O720" s="65">
        <f t="shared" si="96"/>
        <v>0</v>
      </c>
      <c r="T720">
        <f t="shared" si="94"/>
        <v>0</v>
      </c>
      <c r="Y720">
        <f t="shared" si="90"/>
        <v>0</v>
      </c>
      <c r="Z720">
        <f t="shared" si="91"/>
        <v>0</v>
      </c>
    </row>
    <row r="721" spans="2:26">
      <c r="B721" t="str">
        <f t="shared" si="89"/>
        <v>BLUE</v>
      </c>
      <c r="C721" s="6">
        <f t="shared" si="92"/>
        <v>425</v>
      </c>
      <c r="I721">
        <f t="shared" si="93"/>
        <v>0</v>
      </c>
      <c r="N721" s="65">
        <f t="shared" si="95"/>
        <v>0</v>
      </c>
      <c r="O721" s="65">
        <f t="shared" si="96"/>
        <v>0</v>
      </c>
      <c r="T721">
        <f t="shared" si="94"/>
        <v>0</v>
      </c>
      <c r="Y721">
        <f t="shared" si="90"/>
        <v>0</v>
      </c>
      <c r="Z721">
        <f t="shared" si="91"/>
        <v>0</v>
      </c>
    </row>
    <row r="722" spans="2:26">
      <c r="B722" t="str">
        <f t="shared" si="89"/>
        <v>BLUE</v>
      </c>
      <c r="C722" s="6">
        <f t="shared" si="92"/>
        <v>426</v>
      </c>
      <c r="I722">
        <f t="shared" si="93"/>
        <v>0</v>
      </c>
      <c r="N722" s="65">
        <f t="shared" si="95"/>
        <v>0</v>
      </c>
      <c r="O722" s="65">
        <f t="shared" si="96"/>
        <v>0</v>
      </c>
      <c r="T722">
        <f t="shared" si="94"/>
        <v>0</v>
      </c>
      <c r="Y722">
        <f t="shared" si="90"/>
        <v>0</v>
      </c>
      <c r="Z722">
        <f t="shared" si="91"/>
        <v>0</v>
      </c>
    </row>
    <row r="723" spans="2:26">
      <c r="B723" t="str">
        <f t="shared" ref="B723:B786" si="97">B722</f>
        <v>BLUE</v>
      </c>
      <c r="C723" s="6">
        <f t="shared" si="92"/>
        <v>427</v>
      </c>
      <c r="I723">
        <f t="shared" si="93"/>
        <v>0</v>
      </c>
      <c r="N723" s="65">
        <f t="shared" si="95"/>
        <v>0</v>
      </c>
      <c r="O723" s="65">
        <f t="shared" si="96"/>
        <v>0</v>
      </c>
      <c r="T723">
        <f t="shared" si="94"/>
        <v>0</v>
      </c>
      <c r="Y723">
        <f t="shared" si="90"/>
        <v>0</v>
      </c>
      <c r="Z723">
        <f t="shared" si="91"/>
        <v>0</v>
      </c>
    </row>
    <row r="724" spans="2:26">
      <c r="B724" t="str">
        <f t="shared" si="97"/>
        <v>BLUE</v>
      </c>
      <c r="C724" s="6">
        <f t="shared" si="92"/>
        <v>428</v>
      </c>
      <c r="I724">
        <f t="shared" si="93"/>
        <v>0</v>
      </c>
      <c r="N724" s="65">
        <f t="shared" si="95"/>
        <v>0</v>
      </c>
      <c r="O724" s="65">
        <f t="shared" si="96"/>
        <v>0</v>
      </c>
      <c r="T724">
        <f t="shared" si="94"/>
        <v>0</v>
      </c>
      <c r="Y724">
        <f t="shared" si="90"/>
        <v>0</v>
      </c>
      <c r="Z724">
        <f t="shared" si="91"/>
        <v>0</v>
      </c>
    </row>
    <row r="725" spans="2:26">
      <c r="B725" t="str">
        <f t="shared" si="97"/>
        <v>BLUE</v>
      </c>
      <c r="C725" s="6">
        <f t="shared" si="92"/>
        <v>429</v>
      </c>
      <c r="I725">
        <f t="shared" si="93"/>
        <v>0</v>
      </c>
      <c r="N725" s="65">
        <f t="shared" si="95"/>
        <v>0</v>
      </c>
      <c r="O725" s="65">
        <f t="shared" si="96"/>
        <v>0</v>
      </c>
      <c r="T725">
        <f t="shared" si="94"/>
        <v>0</v>
      </c>
      <c r="Y725">
        <f t="shared" si="90"/>
        <v>0</v>
      </c>
      <c r="Z725">
        <f t="shared" si="91"/>
        <v>0</v>
      </c>
    </row>
    <row r="726" spans="2:26">
      <c r="B726" t="str">
        <f t="shared" si="97"/>
        <v>BLUE</v>
      </c>
      <c r="C726" s="6">
        <f t="shared" si="92"/>
        <v>430</v>
      </c>
      <c r="I726">
        <f t="shared" si="93"/>
        <v>0</v>
      </c>
      <c r="N726" s="65">
        <f t="shared" si="95"/>
        <v>0</v>
      </c>
      <c r="O726" s="65">
        <f t="shared" si="96"/>
        <v>0</v>
      </c>
      <c r="T726">
        <f t="shared" si="94"/>
        <v>0</v>
      </c>
      <c r="Y726">
        <f t="shared" si="90"/>
        <v>0</v>
      </c>
      <c r="Z726">
        <f t="shared" si="91"/>
        <v>0</v>
      </c>
    </row>
    <row r="727" spans="2:26">
      <c r="B727" t="str">
        <f t="shared" si="97"/>
        <v>BLUE</v>
      </c>
      <c r="C727" s="6">
        <f t="shared" si="92"/>
        <v>431</v>
      </c>
      <c r="I727">
        <f t="shared" si="93"/>
        <v>0</v>
      </c>
      <c r="N727" s="65">
        <f t="shared" si="95"/>
        <v>0</v>
      </c>
      <c r="O727" s="65">
        <f t="shared" si="96"/>
        <v>0</v>
      </c>
      <c r="T727">
        <f t="shared" si="94"/>
        <v>0</v>
      </c>
      <c r="Y727">
        <f t="shared" si="90"/>
        <v>0</v>
      </c>
      <c r="Z727">
        <f t="shared" si="91"/>
        <v>0</v>
      </c>
    </row>
    <row r="728" spans="2:26">
      <c r="B728" t="str">
        <f t="shared" si="97"/>
        <v>BLUE</v>
      </c>
      <c r="C728" s="6">
        <f t="shared" si="92"/>
        <v>432</v>
      </c>
      <c r="I728">
        <f t="shared" si="93"/>
        <v>0</v>
      </c>
      <c r="N728" s="65">
        <f t="shared" si="95"/>
        <v>0</v>
      </c>
      <c r="O728" s="65">
        <f t="shared" si="96"/>
        <v>0</v>
      </c>
      <c r="T728">
        <f t="shared" si="94"/>
        <v>0</v>
      </c>
      <c r="Y728">
        <f t="shared" si="90"/>
        <v>0</v>
      </c>
      <c r="Z728">
        <f t="shared" si="91"/>
        <v>0</v>
      </c>
    </row>
    <row r="729" spans="2:26">
      <c r="B729" t="str">
        <f t="shared" si="97"/>
        <v>BLUE</v>
      </c>
      <c r="C729" s="6">
        <f t="shared" si="92"/>
        <v>433</v>
      </c>
      <c r="I729">
        <f t="shared" si="93"/>
        <v>0</v>
      </c>
      <c r="N729" s="65">
        <f t="shared" si="95"/>
        <v>0</v>
      </c>
      <c r="O729" s="65">
        <f t="shared" si="96"/>
        <v>0</v>
      </c>
      <c r="T729">
        <f t="shared" si="94"/>
        <v>0</v>
      </c>
      <c r="Y729">
        <f t="shared" si="90"/>
        <v>0</v>
      </c>
      <c r="Z729">
        <f t="shared" si="91"/>
        <v>0</v>
      </c>
    </row>
    <row r="730" spans="2:26">
      <c r="B730" t="str">
        <f t="shared" si="97"/>
        <v>BLUE</v>
      </c>
      <c r="C730" s="6">
        <f t="shared" si="92"/>
        <v>434</v>
      </c>
      <c r="I730">
        <f t="shared" si="93"/>
        <v>0</v>
      </c>
      <c r="N730" s="65">
        <f t="shared" si="95"/>
        <v>0</v>
      </c>
      <c r="O730" s="65">
        <f t="shared" si="96"/>
        <v>0</v>
      </c>
      <c r="T730">
        <f t="shared" si="94"/>
        <v>0</v>
      </c>
      <c r="Y730">
        <f t="shared" si="90"/>
        <v>0</v>
      </c>
      <c r="Z730">
        <f t="shared" si="91"/>
        <v>0</v>
      </c>
    </row>
    <row r="731" spans="2:26">
      <c r="B731" t="str">
        <f t="shared" si="97"/>
        <v>BLUE</v>
      </c>
      <c r="C731" s="6">
        <f t="shared" si="92"/>
        <v>435</v>
      </c>
      <c r="I731">
        <f t="shared" si="93"/>
        <v>0</v>
      </c>
      <c r="N731" s="65">
        <f t="shared" si="95"/>
        <v>0</v>
      </c>
      <c r="O731" s="65">
        <f t="shared" si="96"/>
        <v>0</v>
      </c>
      <c r="T731">
        <f t="shared" si="94"/>
        <v>0</v>
      </c>
      <c r="Y731">
        <f t="shared" si="90"/>
        <v>0</v>
      </c>
      <c r="Z731">
        <f t="shared" si="91"/>
        <v>0</v>
      </c>
    </row>
    <row r="732" spans="2:26">
      <c r="B732" t="str">
        <f t="shared" si="97"/>
        <v>BLUE</v>
      </c>
      <c r="C732" s="6">
        <f t="shared" si="92"/>
        <v>436</v>
      </c>
      <c r="I732">
        <f t="shared" si="93"/>
        <v>0</v>
      </c>
      <c r="N732" s="65">
        <f t="shared" si="95"/>
        <v>0</v>
      </c>
      <c r="O732" s="65">
        <f t="shared" si="96"/>
        <v>0</v>
      </c>
      <c r="T732">
        <f t="shared" si="94"/>
        <v>0</v>
      </c>
      <c r="Y732">
        <f t="shared" si="90"/>
        <v>0</v>
      </c>
      <c r="Z732">
        <f t="shared" si="91"/>
        <v>0</v>
      </c>
    </row>
    <row r="733" spans="2:26">
      <c r="B733" t="str">
        <f t="shared" si="97"/>
        <v>BLUE</v>
      </c>
      <c r="C733" s="6">
        <f t="shared" si="92"/>
        <v>437</v>
      </c>
      <c r="I733">
        <f t="shared" si="93"/>
        <v>0</v>
      </c>
      <c r="N733" s="65">
        <f t="shared" si="95"/>
        <v>0</v>
      </c>
      <c r="O733" s="65">
        <f t="shared" si="96"/>
        <v>0</v>
      </c>
      <c r="T733">
        <f t="shared" si="94"/>
        <v>0</v>
      </c>
      <c r="Y733">
        <f t="shared" si="90"/>
        <v>0</v>
      </c>
      <c r="Z733">
        <f t="shared" si="91"/>
        <v>0</v>
      </c>
    </row>
    <row r="734" spans="2:26">
      <c r="B734" t="str">
        <f t="shared" si="97"/>
        <v>BLUE</v>
      </c>
      <c r="C734" s="6">
        <f t="shared" si="92"/>
        <v>438</v>
      </c>
      <c r="I734">
        <f t="shared" si="93"/>
        <v>0</v>
      </c>
      <c r="N734" s="65">
        <f t="shared" si="95"/>
        <v>0</v>
      </c>
      <c r="O734" s="65">
        <f t="shared" si="96"/>
        <v>0</v>
      </c>
      <c r="T734">
        <f t="shared" si="94"/>
        <v>0</v>
      </c>
      <c r="Y734">
        <f t="shared" si="90"/>
        <v>0</v>
      </c>
      <c r="Z734">
        <f t="shared" si="91"/>
        <v>0</v>
      </c>
    </row>
    <row r="735" spans="2:26">
      <c r="B735" t="str">
        <f t="shared" si="97"/>
        <v>BLUE</v>
      </c>
      <c r="C735" s="6">
        <f t="shared" si="92"/>
        <v>439</v>
      </c>
      <c r="I735">
        <f t="shared" si="93"/>
        <v>0</v>
      </c>
      <c r="N735" s="65">
        <f t="shared" si="95"/>
        <v>0</v>
      </c>
      <c r="O735" s="65">
        <f t="shared" si="96"/>
        <v>0</v>
      </c>
      <c r="T735">
        <f t="shared" si="94"/>
        <v>0</v>
      </c>
      <c r="Y735">
        <f t="shared" si="90"/>
        <v>0</v>
      </c>
      <c r="Z735">
        <f t="shared" si="91"/>
        <v>0</v>
      </c>
    </row>
    <row r="736" spans="2:26">
      <c r="B736" t="str">
        <f t="shared" si="97"/>
        <v>BLUE</v>
      </c>
      <c r="C736" s="6">
        <f t="shared" si="92"/>
        <v>440</v>
      </c>
      <c r="I736">
        <f t="shared" si="93"/>
        <v>0</v>
      </c>
      <c r="N736" s="65">
        <f t="shared" si="95"/>
        <v>0</v>
      </c>
      <c r="O736" s="65">
        <f t="shared" si="96"/>
        <v>0</v>
      </c>
      <c r="T736">
        <f t="shared" si="94"/>
        <v>0</v>
      </c>
      <c r="Y736">
        <f t="shared" si="90"/>
        <v>0</v>
      </c>
      <c r="Z736">
        <f t="shared" si="91"/>
        <v>0</v>
      </c>
    </row>
    <row r="737" spans="2:26">
      <c r="B737" t="str">
        <f t="shared" si="97"/>
        <v>BLUE</v>
      </c>
      <c r="C737" s="6">
        <f t="shared" si="92"/>
        <v>441</v>
      </c>
      <c r="I737">
        <f t="shared" si="93"/>
        <v>0</v>
      </c>
      <c r="N737" s="65">
        <f t="shared" si="95"/>
        <v>0</v>
      </c>
      <c r="O737" s="65">
        <f t="shared" si="96"/>
        <v>0</v>
      </c>
      <c r="T737">
        <f t="shared" si="94"/>
        <v>0</v>
      </c>
      <c r="Y737">
        <f t="shared" si="90"/>
        <v>0</v>
      </c>
      <c r="Z737">
        <f t="shared" si="91"/>
        <v>0</v>
      </c>
    </row>
    <row r="738" spans="2:26">
      <c r="B738" t="str">
        <f t="shared" si="97"/>
        <v>BLUE</v>
      </c>
      <c r="C738" s="6">
        <f t="shared" si="92"/>
        <v>442</v>
      </c>
      <c r="I738">
        <f t="shared" si="93"/>
        <v>0</v>
      </c>
      <c r="N738" s="65">
        <f t="shared" si="95"/>
        <v>0</v>
      </c>
      <c r="O738" s="65">
        <f t="shared" si="96"/>
        <v>0</v>
      </c>
      <c r="T738">
        <f t="shared" si="94"/>
        <v>0</v>
      </c>
      <c r="Y738">
        <f t="shared" si="90"/>
        <v>0</v>
      </c>
      <c r="Z738">
        <f t="shared" si="91"/>
        <v>0</v>
      </c>
    </row>
    <row r="739" spans="2:26">
      <c r="B739" t="str">
        <f t="shared" si="97"/>
        <v>BLUE</v>
      </c>
      <c r="C739" s="6">
        <f t="shared" si="92"/>
        <v>443</v>
      </c>
      <c r="I739">
        <f t="shared" si="93"/>
        <v>0</v>
      </c>
      <c r="N739" s="65">
        <f t="shared" si="95"/>
        <v>0</v>
      </c>
      <c r="O739" s="65">
        <f t="shared" si="96"/>
        <v>0</v>
      </c>
      <c r="T739">
        <f t="shared" si="94"/>
        <v>0</v>
      </c>
      <c r="Y739">
        <f t="shared" si="90"/>
        <v>0</v>
      </c>
      <c r="Z739">
        <f t="shared" si="91"/>
        <v>0</v>
      </c>
    </row>
    <row r="740" spans="2:26">
      <c r="B740" t="str">
        <f t="shared" si="97"/>
        <v>BLUE</v>
      </c>
      <c r="C740" s="6">
        <f t="shared" si="92"/>
        <v>444</v>
      </c>
      <c r="I740">
        <f t="shared" si="93"/>
        <v>0</v>
      </c>
      <c r="N740" s="65">
        <f t="shared" si="95"/>
        <v>0</v>
      </c>
      <c r="O740" s="65">
        <f t="shared" si="96"/>
        <v>0</v>
      </c>
      <c r="T740">
        <f t="shared" si="94"/>
        <v>0</v>
      </c>
      <c r="Y740">
        <f t="shared" si="90"/>
        <v>0</v>
      </c>
      <c r="Z740">
        <f t="shared" si="91"/>
        <v>0</v>
      </c>
    </row>
    <row r="741" spans="2:26">
      <c r="B741" t="str">
        <f t="shared" si="97"/>
        <v>BLUE</v>
      </c>
      <c r="C741" s="6">
        <f t="shared" si="92"/>
        <v>445</v>
      </c>
      <c r="I741">
        <f t="shared" si="93"/>
        <v>0</v>
      </c>
      <c r="N741" s="65">
        <f t="shared" si="95"/>
        <v>0</v>
      </c>
      <c r="O741" s="65">
        <f t="shared" si="96"/>
        <v>0</v>
      </c>
      <c r="T741">
        <f t="shared" si="94"/>
        <v>0</v>
      </c>
      <c r="Y741">
        <f t="shared" si="90"/>
        <v>0</v>
      </c>
      <c r="Z741">
        <f t="shared" si="91"/>
        <v>0</v>
      </c>
    </row>
    <row r="742" spans="2:26">
      <c r="B742" t="str">
        <f t="shared" si="97"/>
        <v>BLUE</v>
      </c>
      <c r="C742" s="6">
        <f t="shared" si="92"/>
        <v>446</v>
      </c>
      <c r="I742">
        <f t="shared" si="93"/>
        <v>0</v>
      </c>
      <c r="N742" s="65">
        <f t="shared" si="95"/>
        <v>0</v>
      </c>
      <c r="O742" s="65">
        <f t="shared" si="96"/>
        <v>0</v>
      </c>
      <c r="T742">
        <f t="shared" si="94"/>
        <v>0</v>
      </c>
      <c r="Y742">
        <f t="shared" si="90"/>
        <v>0</v>
      </c>
      <c r="Z742">
        <f t="shared" si="91"/>
        <v>0</v>
      </c>
    </row>
    <row r="743" spans="2:26">
      <c r="B743" t="str">
        <f t="shared" si="97"/>
        <v>BLUE</v>
      </c>
      <c r="C743" s="6">
        <f t="shared" si="92"/>
        <v>447</v>
      </c>
      <c r="I743">
        <f t="shared" si="93"/>
        <v>0</v>
      </c>
      <c r="N743" s="65">
        <f t="shared" si="95"/>
        <v>0</v>
      </c>
      <c r="O743" s="65">
        <f t="shared" si="96"/>
        <v>0</v>
      </c>
      <c r="T743">
        <f t="shared" si="94"/>
        <v>0</v>
      </c>
      <c r="Y743">
        <f t="shared" si="90"/>
        <v>0</v>
      </c>
      <c r="Z743">
        <f t="shared" si="91"/>
        <v>0</v>
      </c>
    </row>
    <row r="744" spans="2:26">
      <c r="B744" t="str">
        <f t="shared" si="97"/>
        <v>BLUE</v>
      </c>
      <c r="C744" s="6">
        <f t="shared" si="92"/>
        <v>448</v>
      </c>
      <c r="I744">
        <f t="shared" si="93"/>
        <v>0</v>
      </c>
      <c r="N744" s="65">
        <f t="shared" si="95"/>
        <v>0</v>
      </c>
      <c r="O744" s="65">
        <f t="shared" si="96"/>
        <v>0</v>
      </c>
      <c r="T744">
        <f t="shared" si="94"/>
        <v>0</v>
      </c>
      <c r="Y744">
        <f t="shared" si="90"/>
        <v>0</v>
      </c>
      <c r="Z744">
        <f t="shared" si="91"/>
        <v>0</v>
      </c>
    </row>
    <row r="745" spans="2:26">
      <c r="B745" t="str">
        <f t="shared" si="97"/>
        <v>BLUE</v>
      </c>
      <c r="C745" s="6">
        <f t="shared" si="92"/>
        <v>449</v>
      </c>
      <c r="I745">
        <f t="shared" si="93"/>
        <v>0</v>
      </c>
      <c r="N745" s="65">
        <f t="shared" si="95"/>
        <v>0</v>
      </c>
      <c r="O745" s="65">
        <f t="shared" si="96"/>
        <v>0</v>
      </c>
      <c r="T745">
        <f t="shared" si="94"/>
        <v>0</v>
      </c>
      <c r="Y745">
        <f t="shared" si="90"/>
        <v>0</v>
      </c>
      <c r="Z745">
        <f t="shared" si="91"/>
        <v>0</v>
      </c>
    </row>
    <row r="746" spans="2:26">
      <c r="B746" t="str">
        <f t="shared" si="97"/>
        <v>BLUE</v>
      </c>
      <c r="C746" s="6">
        <f t="shared" si="92"/>
        <v>450</v>
      </c>
      <c r="I746">
        <f t="shared" si="93"/>
        <v>0</v>
      </c>
      <c r="N746" s="65">
        <f t="shared" si="95"/>
        <v>0</v>
      </c>
      <c r="O746" s="65">
        <f t="shared" si="96"/>
        <v>0</v>
      </c>
      <c r="T746">
        <f t="shared" si="94"/>
        <v>0</v>
      </c>
      <c r="Y746">
        <f t="shared" si="90"/>
        <v>0</v>
      </c>
      <c r="Z746">
        <f t="shared" si="91"/>
        <v>0</v>
      </c>
    </row>
    <row r="747" spans="2:26">
      <c r="B747" t="str">
        <f t="shared" si="97"/>
        <v>BLUE</v>
      </c>
      <c r="C747" s="6">
        <f t="shared" si="92"/>
        <v>451</v>
      </c>
      <c r="I747">
        <f t="shared" si="93"/>
        <v>0</v>
      </c>
      <c r="N747" s="65">
        <f t="shared" si="95"/>
        <v>0</v>
      </c>
      <c r="O747" s="65">
        <f t="shared" si="96"/>
        <v>0</v>
      </c>
      <c r="T747">
        <f t="shared" si="94"/>
        <v>0</v>
      </c>
      <c r="Y747">
        <f t="shared" si="90"/>
        <v>0</v>
      </c>
      <c r="Z747">
        <f t="shared" si="91"/>
        <v>0</v>
      </c>
    </row>
    <row r="748" spans="2:26">
      <c r="B748" t="str">
        <f t="shared" si="97"/>
        <v>BLUE</v>
      </c>
      <c r="C748" s="6">
        <f t="shared" si="92"/>
        <v>452</v>
      </c>
      <c r="I748">
        <f t="shared" si="93"/>
        <v>0</v>
      </c>
      <c r="N748" s="65">
        <f t="shared" si="95"/>
        <v>0</v>
      </c>
      <c r="O748" s="65">
        <f t="shared" si="96"/>
        <v>0</v>
      </c>
      <c r="T748">
        <f t="shared" si="94"/>
        <v>0</v>
      </c>
      <c r="Y748">
        <f t="shared" si="90"/>
        <v>0</v>
      </c>
      <c r="Z748">
        <f t="shared" si="91"/>
        <v>0</v>
      </c>
    </row>
    <row r="749" spans="2:26">
      <c r="B749" t="str">
        <f t="shared" si="97"/>
        <v>BLUE</v>
      </c>
      <c r="C749" s="6">
        <f t="shared" si="92"/>
        <v>453</v>
      </c>
      <c r="I749">
        <f t="shared" si="93"/>
        <v>0</v>
      </c>
      <c r="N749" s="65">
        <f t="shared" si="95"/>
        <v>0</v>
      </c>
      <c r="O749" s="65">
        <f t="shared" si="96"/>
        <v>0</v>
      </c>
      <c r="T749">
        <f t="shared" si="94"/>
        <v>0</v>
      </c>
      <c r="Y749">
        <f t="shared" si="90"/>
        <v>0</v>
      </c>
      <c r="Z749">
        <f t="shared" si="91"/>
        <v>0</v>
      </c>
    </row>
    <row r="750" spans="2:26">
      <c r="B750" t="str">
        <f t="shared" si="97"/>
        <v>BLUE</v>
      </c>
      <c r="C750" s="6">
        <f t="shared" si="92"/>
        <v>454</v>
      </c>
      <c r="I750">
        <f t="shared" si="93"/>
        <v>0</v>
      </c>
      <c r="N750" s="65">
        <f t="shared" si="95"/>
        <v>0</v>
      </c>
      <c r="O750" s="65">
        <f t="shared" si="96"/>
        <v>0</v>
      </c>
      <c r="T750">
        <f t="shared" si="94"/>
        <v>0</v>
      </c>
      <c r="Y750">
        <f t="shared" ref="Y750:Y813" si="98">SUM($U750:$X750)</f>
        <v>0</v>
      </c>
      <c r="Z750">
        <f t="shared" ref="Z750:Z813" si="99">SUM($T750,$Y750)</f>
        <v>0</v>
      </c>
    </row>
    <row r="751" spans="2:26">
      <c r="B751" t="str">
        <f t="shared" si="97"/>
        <v>BLUE</v>
      </c>
      <c r="C751" s="6">
        <f t="shared" si="92"/>
        <v>455</v>
      </c>
      <c r="I751">
        <f t="shared" si="93"/>
        <v>0</v>
      </c>
      <c r="N751" s="65">
        <f t="shared" si="95"/>
        <v>0</v>
      </c>
      <c r="O751" s="65">
        <f t="shared" si="96"/>
        <v>0</v>
      </c>
      <c r="T751">
        <f t="shared" si="94"/>
        <v>0</v>
      </c>
      <c r="Y751">
        <f t="shared" si="98"/>
        <v>0</v>
      </c>
      <c r="Z751">
        <f t="shared" si="99"/>
        <v>0</v>
      </c>
    </row>
    <row r="752" spans="2:26">
      <c r="B752" t="str">
        <f t="shared" si="97"/>
        <v>BLUE</v>
      </c>
      <c r="C752" s="6">
        <f t="shared" si="92"/>
        <v>456</v>
      </c>
      <c r="I752">
        <f t="shared" si="93"/>
        <v>0</v>
      </c>
      <c r="N752" s="65">
        <f t="shared" si="95"/>
        <v>0</v>
      </c>
      <c r="O752" s="65">
        <f t="shared" si="96"/>
        <v>0</v>
      </c>
      <c r="T752">
        <f t="shared" si="94"/>
        <v>0</v>
      </c>
      <c r="Y752">
        <f t="shared" si="98"/>
        <v>0</v>
      </c>
      <c r="Z752">
        <f t="shared" si="99"/>
        <v>0</v>
      </c>
    </row>
    <row r="753" spans="2:26">
      <c r="B753" t="str">
        <f t="shared" si="97"/>
        <v>BLUE</v>
      </c>
      <c r="C753" s="6">
        <f t="shared" si="92"/>
        <v>457</v>
      </c>
      <c r="I753">
        <f t="shared" si="93"/>
        <v>0</v>
      </c>
      <c r="N753" s="65">
        <f t="shared" si="95"/>
        <v>0</v>
      </c>
      <c r="O753" s="65">
        <f t="shared" si="96"/>
        <v>0</v>
      </c>
      <c r="T753">
        <f t="shared" si="94"/>
        <v>0</v>
      </c>
      <c r="Y753">
        <f t="shared" si="98"/>
        <v>0</v>
      </c>
      <c r="Z753">
        <f t="shared" si="99"/>
        <v>0</v>
      </c>
    </row>
    <row r="754" spans="2:26">
      <c r="B754" t="str">
        <f t="shared" si="97"/>
        <v>BLUE</v>
      </c>
      <c r="C754" s="6">
        <f t="shared" si="92"/>
        <v>458</v>
      </c>
      <c r="I754">
        <f t="shared" si="93"/>
        <v>0</v>
      </c>
      <c r="N754" s="65">
        <f t="shared" si="95"/>
        <v>0</v>
      </c>
      <c r="O754" s="65">
        <f t="shared" si="96"/>
        <v>0</v>
      </c>
      <c r="T754">
        <f t="shared" si="94"/>
        <v>0</v>
      </c>
      <c r="Y754">
        <f t="shared" si="98"/>
        <v>0</v>
      </c>
      <c r="Z754">
        <f t="shared" si="99"/>
        <v>0</v>
      </c>
    </row>
    <row r="755" spans="2:26">
      <c r="B755" t="str">
        <f t="shared" si="97"/>
        <v>BLUE</v>
      </c>
      <c r="C755" s="6">
        <f t="shared" si="92"/>
        <v>459</v>
      </c>
      <c r="I755">
        <f t="shared" si="93"/>
        <v>0</v>
      </c>
      <c r="N755" s="65">
        <f t="shared" si="95"/>
        <v>0</v>
      </c>
      <c r="O755" s="65">
        <f t="shared" si="96"/>
        <v>0</v>
      </c>
      <c r="T755">
        <f t="shared" si="94"/>
        <v>0</v>
      </c>
      <c r="Y755">
        <f t="shared" si="98"/>
        <v>0</v>
      </c>
      <c r="Z755">
        <f t="shared" si="99"/>
        <v>0</v>
      </c>
    </row>
    <row r="756" spans="2:26">
      <c r="B756" t="str">
        <f t="shared" si="97"/>
        <v>BLUE</v>
      </c>
      <c r="C756" s="6">
        <f t="shared" si="92"/>
        <v>460</v>
      </c>
      <c r="I756">
        <f t="shared" si="93"/>
        <v>0</v>
      </c>
      <c r="N756" s="65">
        <f t="shared" si="95"/>
        <v>0</v>
      </c>
      <c r="O756" s="65">
        <f t="shared" si="96"/>
        <v>0</v>
      </c>
      <c r="T756">
        <f t="shared" si="94"/>
        <v>0</v>
      </c>
      <c r="Y756">
        <f t="shared" si="98"/>
        <v>0</v>
      </c>
      <c r="Z756">
        <f t="shared" si="99"/>
        <v>0</v>
      </c>
    </row>
    <row r="757" spans="2:26">
      <c r="B757" t="str">
        <f t="shared" si="97"/>
        <v>BLUE</v>
      </c>
      <c r="C757" s="6">
        <f t="shared" ref="C757:C820" si="100">C756+1</f>
        <v>461</v>
      </c>
      <c r="I757">
        <f t="shared" si="93"/>
        <v>0</v>
      </c>
      <c r="N757" s="65">
        <f t="shared" si="95"/>
        <v>0</v>
      </c>
      <c r="O757" s="65">
        <f t="shared" si="96"/>
        <v>0</v>
      </c>
      <c r="T757">
        <f t="shared" si="94"/>
        <v>0</v>
      </c>
      <c r="Y757">
        <f t="shared" si="98"/>
        <v>0</v>
      </c>
      <c r="Z757">
        <f t="shared" si="99"/>
        <v>0</v>
      </c>
    </row>
    <row r="758" spans="2:26">
      <c r="B758" t="str">
        <f t="shared" si="97"/>
        <v>BLUE</v>
      </c>
      <c r="C758" s="6">
        <f t="shared" si="100"/>
        <v>462</v>
      </c>
      <c r="I758">
        <f t="shared" si="93"/>
        <v>0</v>
      </c>
      <c r="N758" s="65">
        <f t="shared" si="95"/>
        <v>0</v>
      </c>
      <c r="O758" s="65">
        <f t="shared" si="96"/>
        <v>0</v>
      </c>
      <c r="T758">
        <f t="shared" si="94"/>
        <v>0</v>
      </c>
      <c r="Y758">
        <f t="shared" si="98"/>
        <v>0</v>
      </c>
      <c r="Z758">
        <f t="shared" si="99"/>
        <v>0</v>
      </c>
    </row>
    <row r="759" spans="2:26">
      <c r="B759" t="str">
        <f t="shared" si="97"/>
        <v>BLUE</v>
      </c>
      <c r="C759" s="6">
        <f t="shared" si="100"/>
        <v>463</v>
      </c>
      <c r="I759">
        <f t="shared" si="93"/>
        <v>0</v>
      </c>
      <c r="N759" s="65">
        <f t="shared" si="95"/>
        <v>0</v>
      </c>
      <c r="O759" s="65">
        <f t="shared" si="96"/>
        <v>0</v>
      </c>
      <c r="T759">
        <f t="shared" si="94"/>
        <v>0</v>
      </c>
      <c r="Y759">
        <f t="shared" si="98"/>
        <v>0</v>
      </c>
      <c r="Z759">
        <f t="shared" si="99"/>
        <v>0</v>
      </c>
    </row>
    <row r="760" spans="2:26">
      <c r="B760" t="str">
        <f t="shared" si="97"/>
        <v>BLUE</v>
      </c>
      <c r="C760" s="6">
        <f t="shared" si="100"/>
        <v>464</v>
      </c>
      <c r="I760">
        <f t="shared" si="93"/>
        <v>0</v>
      </c>
      <c r="N760" s="65">
        <f t="shared" si="95"/>
        <v>0</v>
      </c>
      <c r="O760" s="65">
        <f t="shared" si="96"/>
        <v>0</v>
      </c>
      <c r="T760">
        <f t="shared" si="94"/>
        <v>0</v>
      </c>
      <c r="Y760">
        <f t="shared" si="98"/>
        <v>0</v>
      </c>
      <c r="Z760">
        <f t="shared" si="99"/>
        <v>0</v>
      </c>
    </row>
    <row r="761" spans="2:26">
      <c r="B761" t="str">
        <f t="shared" si="97"/>
        <v>BLUE</v>
      </c>
      <c r="C761" s="6">
        <f t="shared" si="100"/>
        <v>465</v>
      </c>
      <c r="I761">
        <f t="shared" si="93"/>
        <v>0</v>
      </c>
      <c r="N761" s="65">
        <f t="shared" si="95"/>
        <v>0</v>
      </c>
      <c r="O761" s="65">
        <f t="shared" si="96"/>
        <v>0</v>
      </c>
      <c r="T761">
        <f t="shared" si="94"/>
        <v>0</v>
      </c>
      <c r="Y761">
        <f t="shared" si="98"/>
        <v>0</v>
      </c>
      <c r="Z761">
        <f t="shared" si="99"/>
        <v>0</v>
      </c>
    </row>
    <row r="762" spans="2:26">
      <c r="B762" t="str">
        <f t="shared" si="97"/>
        <v>BLUE</v>
      </c>
      <c r="C762" s="6">
        <f t="shared" si="100"/>
        <v>466</v>
      </c>
      <c r="I762">
        <f t="shared" si="93"/>
        <v>0</v>
      </c>
      <c r="N762" s="65">
        <f t="shared" si="95"/>
        <v>0</v>
      </c>
      <c r="O762" s="65">
        <f t="shared" si="96"/>
        <v>0</v>
      </c>
      <c r="T762">
        <f t="shared" si="94"/>
        <v>0</v>
      </c>
      <c r="Y762">
        <f t="shared" si="98"/>
        <v>0</v>
      </c>
      <c r="Z762">
        <f t="shared" si="99"/>
        <v>0</v>
      </c>
    </row>
    <row r="763" spans="2:26">
      <c r="B763" t="str">
        <f t="shared" si="97"/>
        <v>BLUE</v>
      </c>
      <c r="C763" s="6">
        <f t="shared" si="100"/>
        <v>467</v>
      </c>
      <c r="I763">
        <f t="shared" si="93"/>
        <v>0</v>
      </c>
      <c r="N763" s="65">
        <f t="shared" si="95"/>
        <v>0</v>
      </c>
      <c r="O763" s="65">
        <f t="shared" si="96"/>
        <v>0</v>
      </c>
      <c r="T763">
        <f t="shared" si="94"/>
        <v>0</v>
      </c>
      <c r="Y763">
        <f t="shared" si="98"/>
        <v>0</v>
      </c>
      <c r="Z763">
        <f t="shared" si="99"/>
        <v>0</v>
      </c>
    </row>
    <row r="764" spans="2:26">
      <c r="B764" t="str">
        <f t="shared" si="97"/>
        <v>BLUE</v>
      </c>
      <c r="C764" s="6">
        <f t="shared" si="100"/>
        <v>468</v>
      </c>
      <c r="I764">
        <f t="shared" si="93"/>
        <v>0</v>
      </c>
      <c r="N764" s="65">
        <f t="shared" si="95"/>
        <v>0</v>
      </c>
      <c r="O764" s="65">
        <f t="shared" si="96"/>
        <v>0</v>
      </c>
      <c r="T764">
        <f t="shared" si="94"/>
        <v>0</v>
      </c>
      <c r="Y764">
        <f t="shared" si="98"/>
        <v>0</v>
      </c>
      <c r="Z764">
        <f t="shared" si="99"/>
        <v>0</v>
      </c>
    </row>
    <row r="765" spans="2:26">
      <c r="B765" t="str">
        <f t="shared" si="97"/>
        <v>BLUE</v>
      </c>
      <c r="C765" s="6">
        <f t="shared" si="100"/>
        <v>469</v>
      </c>
      <c r="I765">
        <f t="shared" si="93"/>
        <v>0</v>
      </c>
      <c r="N765" s="65">
        <f t="shared" si="95"/>
        <v>0</v>
      </c>
      <c r="O765" s="65">
        <f t="shared" si="96"/>
        <v>0</v>
      </c>
      <c r="T765">
        <f t="shared" si="94"/>
        <v>0</v>
      </c>
      <c r="Y765">
        <f t="shared" si="98"/>
        <v>0</v>
      </c>
      <c r="Z765">
        <f t="shared" si="99"/>
        <v>0</v>
      </c>
    </row>
    <row r="766" spans="2:26">
      <c r="B766" t="str">
        <f t="shared" si="97"/>
        <v>BLUE</v>
      </c>
      <c r="C766" s="6">
        <f t="shared" si="100"/>
        <v>470</v>
      </c>
      <c r="I766">
        <f t="shared" ref="I766:I829" si="101">SUM($E766:$H766)</f>
        <v>0</v>
      </c>
      <c r="N766" s="65">
        <f t="shared" si="95"/>
        <v>0</v>
      </c>
      <c r="O766" s="65">
        <f t="shared" si="96"/>
        <v>0</v>
      </c>
      <c r="T766">
        <f t="shared" ref="T766:T829" si="102">SUM($P766:$S766)</f>
        <v>0</v>
      </c>
      <c r="Y766">
        <f t="shared" si="98"/>
        <v>0</v>
      </c>
      <c r="Z766">
        <f t="shared" si="99"/>
        <v>0</v>
      </c>
    </row>
    <row r="767" spans="2:26">
      <c r="B767" t="str">
        <f t="shared" si="97"/>
        <v>BLUE</v>
      </c>
      <c r="C767" s="6">
        <f t="shared" si="100"/>
        <v>471</v>
      </c>
      <c r="I767">
        <f t="shared" si="101"/>
        <v>0</v>
      </c>
      <c r="N767" s="65">
        <f t="shared" si="95"/>
        <v>0</v>
      </c>
      <c r="O767" s="65">
        <f t="shared" si="96"/>
        <v>0</v>
      </c>
      <c r="T767">
        <f t="shared" si="102"/>
        <v>0</v>
      </c>
      <c r="Y767">
        <f t="shared" si="98"/>
        <v>0</v>
      </c>
      <c r="Z767">
        <f t="shared" si="99"/>
        <v>0</v>
      </c>
    </row>
    <row r="768" spans="2:26">
      <c r="B768" t="str">
        <f t="shared" si="97"/>
        <v>BLUE</v>
      </c>
      <c r="C768" s="6">
        <f t="shared" si="100"/>
        <v>472</v>
      </c>
      <c r="I768">
        <f t="shared" si="101"/>
        <v>0</v>
      </c>
      <c r="N768" s="65">
        <f t="shared" si="95"/>
        <v>0</v>
      </c>
      <c r="O768" s="65">
        <f t="shared" si="96"/>
        <v>0</v>
      </c>
      <c r="T768">
        <f t="shared" si="102"/>
        <v>0</v>
      </c>
      <c r="Y768">
        <f t="shared" si="98"/>
        <v>0</v>
      </c>
      <c r="Z768">
        <f t="shared" si="99"/>
        <v>0</v>
      </c>
    </row>
    <row r="769" spans="2:26">
      <c r="B769" t="str">
        <f t="shared" si="97"/>
        <v>BLUE</v>
      </c>
      <c r="C769" s="6">
        <f t="shared" si="100"/>
        <v>473</v>
      </c>
      <c r="I769">
        <f t="shared" si="101"/>
        <v>0</v>
      </c>
      <c r="N769" s="65">
        <f t="shared" si="95"/>
        <v>0</v>
      </c>
      <c r="O769" s="65">
        <f t="shared" si="96"/>
        <v>0</v>
      </c>
      <c r="T769">
        <f t="shared" si="102"/>
        <v>0</v>
      </c>
      <c r="Y769">
        <f t="shared" si="98"/>
        <v>0</v>
      </c>
      <c r="Z769">
        <f t="shared" si="99"/>
        <v>0</v>
      </c>
    </row>
    <row r="770" spans="2:26">
      <c r="B770" t="str">
        <f t="shared" si="97"/>
        <v>BLUE</v>
      </c>
      <c r="C770" s="6">
        <f t="shared" si="100"/>
        <v>474</v>
      </c>
      <c r="I770">
        <f t="shared" si="101"/>
        <v>0</v>
      </c>
      <c r="N770" s="65">
        <f t="shared" si="95"/>
        <v>0</v>
      </c>
      <c r="O770" s="65">
        <f t="shared" si="96"/>
        <v>0</v>
      </c>
      <c r="T770">
        <f t="shared" si="102"/>
        <v>0</v>
      </c>
      <c r="Y770">
        <f t="shared" si="98"/>
        <v>0</v>
      </c>
      <c r="Z770">
        <f t="shared" si="99"/>
        <v>0</v>
      </c>
    </row>
    <row r="771" spans="2:26">
      <c r="B771" t="str">
        <f t="shared" si="97"/>
        <v>BLUE</v>
      </c>
      <c r="C771" s="6">
        <f t="shared" si="100"/>
        <v>475</v>
      </c>
      <c r="I771">
        <f t="shared" si="101"/>
        <v>0</v>
      </c>
      <c r="N771" s="65">
        <f t="shared" si="95"/>
        <v>0</v>
      </c>
      <c r="O771" s="65">
        <f t="shared" si="96"/>
        <v>0</v>
      </c>
      <c r="T771">
        <f t="shared" si="102"/>
        <v>0</v>
      </c>
      <c r="Y771">
        <f t="shared" si="98"/>
        <v>0</v>
      </c>
      <c r="Z771">
        <f t="shared" si="99"/>
        <v>0</v>
      </c>
    </row>
    <row r="772" spans="2:26">
      <c r="B772" t="str">
        <f t="shared" si="97"/>
        <v>BLUE</v>
      </c>
      <c r="C772" s="6">
        <f t="shared" si="100"/>
        <v>476</v>
      </c>
      <c r="I772">
        <f t="shared" si="101"/>
        <v>0</v>
      </c>
      <c r="N772" s="65">
        <f t="shared" si="95"/>
        <v>0</v>
      </c>
      <c r="O772" s="65">
        <f t="shared" si="96"/>
        <v>0</v>
      </c>
      <c r="T772">
        <f t="shared" si="102"/>
        <v>0</v>
      </c>
      <c r="Y772">
        <f t="shared" si="98"/>
        <v>0</v>
      </c>
      <c r="Z772">
        <f t="shared" si="99"/>
        <v>0</v>
      </c>
    </row>
    <row r="773" spans="2:26">
      <c r="B773" t="str">
        <f t="shared" si="97"/>
        <v>BLUE</v>
      </c>
      <c r="C773" s="6">
        <f t="shared" si="100"/>
        <v>477</v>
      </c>
      <c r="I773">
        <f t="shared" si="101"/>
        <v>0</v>
      </c>
      <c r="N773" s="65">
        <f t="shared" si="95"/>
        <v>0</v>
      </c>
      <c r="O773" s="65">
        <f t="shared" si="96"/>
        <v>0</v>
      </c>
      <c r="T773">
        <f t="shared" si="102"/>
        <v>0</v>
      </c>
      <c r="Y773">
        <f t="shared" si="98"/>
        <v>0</v>
      </c>
      <c r="Z773">
        <f t="shared" si="99"/>
        <v>0</v>
      </c>
    </row>
    <row r="774" spans="2:26">
      <c r="B774" t="str">
        <f t="shared" si="97"/>
        <v>BLUE</v>
      </c>
      <c r="C774" s="6">
        <f t="shared" si="100"/>
        <v>478</v>
      </c>
      <c r="I774">
        <f t="shared" si="101"/>
        <v>0</v>
      </c>
      <c r="N774" s="65">
        <f t="shared" si="95"/>
        <v>0</v>
      </c>
      <c r="O774" s="65">
        <f t="shared" si="96"/>
        <v>0</v>
      </c>
      <c r="T774">
        <f t="shared" si="102"/>
        <v>0</v>
      </c>
      <c r="Y774">
        <f t="shared" si="98"/>
        <v>0</v>
      </c>
      <c r="Z774">
        <f t="shared" si="99"/>
        <v>0</v>
      </c>
    </row>
    <row r="775" spans="2:26">
      <c r="B775" t="str">
        <f t="shared" si="97"/>
        <v>BLUE</v>
      </c>
      <c r="C775" s="6">
        <f t="shared" si="100"/>
        <v>479</v>
      </c>
      <c r="I775">
        <f t="shared" si="101"/>
        <v>0</v>
      </c>
      <c r="N775" s="65">
        <f t="shared" si="95"/>
        <v>0</v>
      </c>
      <c r="O775" s="65">
        <f t="shared" si="96"/>
        <v>0</v>
      </c>
      <c r="T775">
        <f t="shared" si="102"/>
        <v>0</v>
      </c>
      <c r="Y775">
        <f t="shared" si="98"/>
        <v>0</v>
      </c>
      <c r="Z775">
        <f t="shared" si="99"/>
        <v>0</v>
      </c>
    </row>
    <row r="776" spans="2:26">
      <c r="B776" t="str">
        <f t="shared" si="97"/>
        <v>BLUE</v>
      </c>
      <c r="C776" s="6">
        <f t="shared" si="100"/>
        <v>480</v>
      </c>
      <c r="I776">
        <f t="shared" si="101"/>
        <v>0</v>
      </c>
      <c r="N776" s="65">
        <f t="shared" si="95"/>
        <v>0</v>
      </c>
      <c r="O776" s="65">
        <f t="shared" si="96"/>
        <v>0</v>
      </c>
      <c r="T776">
        <f t="shared" si="102"/>
        <v>0</v>
      </c>
      <c r="Y776">
        <f t="shared" si="98"/>
        <v>0</v>
      </c>
      <c r="Z776">
        <f t="shared" si="99"/>
        <v>0</v>
      </c>
    </row>
    <row r="777" spans="2:26">
      <c r="B777" t="str">
        <f t="shared" si="97"/>
        <v>BLUE</v>
      </c>
      <c r="C777" s="6">
        <f t="shared" si="100"/>
        <v>481</v>
      </c>
      <c r="I777">
        <f t="shared" si="101"/>
        <v>0</v>
      </c>
      <c r="N777" s="65">
        <f t="shared" ref="N777:N840" si="103">SUM($J777:$M777)</f>
        <v>0</v>
      </c>
      <c r="O777" s="65">
        <f t="shared" ref="O777:O840" si="104">SUM($I777, $N777)</f>
        <v>0</v>
      </c>
      <c r="T777">
        <f t="shared" si="102"/>
        <v>0</v>
      </c>
      <c r="Y777">
        <f t="shared" si="98"/>
        <v>0</v>
      </c>
      <c r="Z777">
        <f t="shared" si="99"/>
        <v>0</v>
      </c>
    </row>
    <row r="778" spans="2:26">
      <c r="B778" t="str">
        <f t="shared" si="97"/>
        <v>BLUE</v>
      </c>
      <c r="C778" s="6">
        <f t="shared" si="100"/>
        <v>482</v>
      </c>
      <c r="I778">
        <f t="shared" si="101"/>
        <v>0</v>
      </c>
      <c r="N778" s="65">
        <f t="shared" si="103"/>
        <v>0</v>
      </c>
      <c r="O778" s="65">
        <f t="shared" si="104"/>
        <v>0</v>
      </c>
      <c r="T778">
        <f t="shared" si="102"/>
        <v>0</v>
      </c>
      <c r="Y778">
        <f t="shared" si="98"/>
        <v>0</v>
      </c>
      <c r="Z778">
        <f t="shared" si="99"/>
        <v>0</v>
      </c>
    </row>
    <row r="779" spans="2:26">
      <c r="B779" t="str">
        <f t="shared" si="97"/>
        <v>BLUE</v>
      </c>
      <c r="C779" s="6">
        <f t="shared" si="100"/>
        <v>483</v>
      </c>
      <c r="I779">
        <f t="shared" si="101"/>
        <v>0</v>
      </c>
      <c r="N779" s="65">
        <f t="shared" si="103"/>
        <v>0</v>
      </c>
      <c r="O779" s="65">
        <f t="shared" si="104"/>
        <v>0</v>
      </c>
      <c r="T779">
        <f t="shared" si="102"/>
        <v>0</v>
      </c>
      <c r="Y779">
        <f t="shared" si="98"/>
        <v>0</v>
      </c>
      <c r="Z779">
        <f t="shared" si="99"/>
        <v>0</v>
      </c>
    </row>
    <row r="780" spans="2:26">
      <c r="B780" t="str">
        <f t="shared" si="97"/>
        <v>BLUE</v>
      </c>
      <c r="C780" s="6">
        <f t="shared" si="100"/>
        <v>484</v>
      </c>
      <c r="I780">
        <f t="shared" si="101"/>
        <v>0</v>
      </c>
      <c r="N780" s="65">
        <f t="shared" si="103"/>
        <v>0</v>
      </c>
      <c r="O780" s="65">
        <f t="shared" si="104"/>
        <v>0</v>
      </c>
      <c r="T780">
        <f t="shared" si="102"/>
        <v>0</v>
      </c>
      <c r="Y780">
        <f t="shared" si="98"/>
        <v>0</v>
      </c>
      <c r="Z780">
        <f t="shared" si="99"/>
        <v>0</v>
      </c>
    </row>
    <row r="781" spans="2:26">
      <c r="B781" t="str">
        <f t="shared" si="97"/>
        <v>BLUE</v>
      </c>
      <c r="C781" s="6">
        <f t="shared" si="100"/>
        <v>485</v>
      </c>
      <c r="I781">
        <f t="shared" si="101"/>
        <v>0</v>
      </c>
      <c r="N781" s="65">
        <f t="shared" si="103"/>
        <v>0</v>
      </c>
      <c r="O781" s="65">
        <f t="shared" si="104"/>
        <v>0</v>
      </c>
      <c r="T781">
        <f t="shared" si="102"/>
        <v>0</v>
      </c>
      <c r="Y781">
        <f t="shared" si="98"/>
        <v>0</v>
      </c>
      <c r="Z781">
        <f t="shared" si="99"/>
        <v>0</v>
      </c>
    </row>
    <row r="782" spans="2:26">
      <c r="B782" t="str">
        <f t="shared" si="97"/>
        <v>BLUE</v>
      </c>
      <c r="C782" s="6">
        <f t="shared" si="100"/>
        <v>486</v>
      </c>
      <c r="I782">
        <f t="shared" si="101"/>
        <v>0</v>
      </c>
      <c r="N782" s="65">
        <f t="shared" si="103"/>
        <v>0</v>
      </c>
      <c r="O782" s="65">
        <f t="shared" si="104"/>
        <v>0</v>
      </c>
      <c r="T782">
        <f t="shared" si="102"/>
        <v>0</v>
      </c>
      <c r="Y782">
        <f t="shared" si="98"/>
        <v>0</v>
      </c>
      <c r="Z782">
        <f t="shared" si="99"/>
        <v>0</v>
      </c>
    </row>
    <row r="783" spans="2:26">
      <c r="B783" t="str">
        <f t="shared" si="97"/>
        <v>BLUE</v>
      </c>
      <c r="C783" s="6">
        <f t="shared" si="100"/>
        <v>487</v>
      </c>
      <c r="I783">
        <f t="shared" si="101"/>
        <v>0</v>
      </c>
      <c r="N783" s="65">
        <f t="shared" si="103"/>
        <v>0</v>
      </c>
      <c r="O783" s="65">
        <f t="shared" si="104"/>
        <v>0</v>
      </c>
      <c r="T783">
        <f t="shared" si="102"/>
        <v>0</v>
      </c>
      <c r="Y783">
        <f t="shared" si="98"/>
        <v>0</v>
      </c>
      <c r="Z783">
        <f t="shared" si="99"/>
        <v>0</v>
      </c>
    </row>
    <row r="784" spans="2:26">
      <c r="B784" t="str">
        <f t="shared" si="97"/>
        <v>BLUE</v>
      </c>
      <c r="C784" s="6">
        <f t="shared" si="100"/>
        <v>488</v>
      </c>
      <c r="I784">
        <f t="shared" si="101"/>
        <v>0</v>
      </c>
      <c r="N784" s="65">
        <f t="shared" si="103"/>
        <v>0</v>
      </c>
      <c r="O784" s="65">
        <f t="shared" si="104"/>
        <v>0</v>
      </c>
      <c r="T784">
        <f t="shared" si="102"/>
        <v>0</v>
      </c>
      <c r="Y784">
        <f t="shared" si="98"/>
        <v>0</v>
      </c>
      <c r="Z784">
        <f t="shared" si="99"/>
        <v>0</v>
      </c>
    </row>
    <row r="785" spans="2:26">
      <c r="B785" t="str">
        <f t="shared" si="97"/>
        <v>BLUE</v>
      </c>
      <c r="C785" s="6">
        <f t="shared" si="100"/>
        <v>489</v>
      </c>
      <c r="I785">
        <f t="shared" si="101"/>
        <v>0</v>
      </c>
      <c r="N785" s="65">
        <f t="shared" si="103"/>
        <v>0</v>
      </c>
      <c r="O785" s="65">
        <f t="shared" si="104"/>
        <v>0</v>
      </c>
      <c r="T785">
        <f t="shared" si="102"/>
        <v>0</v>
      </c>
      <c r="Y785">
        <f t="shared" si="98"/>
        <v>0</v>
      </c>
      <c r="Z785">
        <f t="shared" si="99"/>
        <v>0</v>
      </c>
    </row>
    <row r="786" spans="2:26">
      <c r="B786" t="str">
        <f t="shared" si="97"/>
        <v>BLUE</v>
      </c>
      <c r="C786" s="6">
        <f t="shared" si="100"/>
        <v>490</v>
      </c>
      <c r="I786">
        <f t="shared" si="101"/>
        <v>0</v>
      </c>
      <c r="N786" s="65">
        <f t="shared" si="103"/>
        <v>0</v>
      </c>
      <c r="O786" s="65">
        <f t="shared" si="104"/>
        <v>0</v>
      </c>
      <c r="T786">
        <f t="shared" si="102"/>
        <v>0</v>
      </c>
      <c r="Y786">
        <f t="shared" si="98"/>
        <v>0</v>
      </c>
      <c r="Z786">
        <f t="shared" si="99"/>
        <v>0</v>
      </c>
    </row>
    <row r="787" spans="2:26">
      <c r="B787" t="str">
        <f t="shared" ref="B787:B850" si="105">B786</f>
        <v>BLUE</v>
      </c>
      <c r="C787" s="6">
        <f t="shared" si="100"/>
        <v>491</v>
      </c>
      <c r="I787">
        <f t="shared" si="101"/>
        <v>0</v>
      </c>
      <c r="N787" s="65">
        <f t="shared" si="103"/>
        <v>0</v>
      </c>
      <c r="O787" s="65">
        <f t="shared" si="104"/>
        <v>0</v>
      </c>
      <c r="T787">
        <f t="shared" si="102"/>
        <v>0</v>
      </c>
      <c r="Y787">
        <f t="shared" si="98"/>
        <v>0</v>
      </c>
      <c r="Z787">
        <f t="shared" si="99"/>
        <v>0</v>
      </c>
    </row>
    <row r="788" spans="2:26">
      <c r="B788" t="str">
        <f t="shared" si="105"/>
        <v>BLUE</v>
      </c>
      <c r="C788" s="6">
        <f t="shared" si="100"/>
        <v>492</v>
      </c>
      <c r="I788">
        <f t="shared" si="101"/>
        <v>0</v>
      </c>
      <c r="N788" s="65">
        <f t="shared" si="103"/>
        <v>0</v>
      </c>
      <c r="O788" s="65">
        <f t="shared" si="104"/>
        <v>0</v>
      </c>
      <c r="T788">
        <f t="shared" si="102"/>
        <v>0</v>
      </c>
      <c r="Y788">
        <f t="shared" si="98"/>
        <v>0</v>
      </c>
      <c r="Z788">
        <f t="shared" si="99"/>
        <v>0</v>
      </c>
    </row>
    <row r="789" spans="2:26">
      <c r="B789" t="str">
        <f t="shared" si="105"/>
        <v>BLUE</v>
      </c>
      <c r="C789" s="6">
        <f t="shared" si="100"/>
        <v>493</v>
      </c>
      <c r="I789">
        <f t="shared" si="101"/>
        <v>0</v>
      </c>
      <c r="N789" s="65">
        <f t="shared" si="103"/>
        <v>0</v>
      </c>
      <c r="O789" s="65">
        <f t="shared" si="104"/>
        <v>0</v>
      </c>
      <c r="T789">
        <f t="shared" si="102"/>
        <v>0</v>
      </c>
      <c r="Y789">
        <f t="shared" si="98"/>
        <v>0</v>
      </c>
      <c r="Z789">
        <f t="shared" si="99"/>
        <v>0</v>
      </c>
    </row>
    <row r="790" spans="2:26">
      <c r="B790" t="str">
        <f t="shared" si="105"/>
        <v>BLUE</v>
      </c>
      <c r="C790" s="6">
        <f t="shared" si="100"/>
        <v>494</v>
      </c>
      <c r="I790">
        <f t="shared" si="101"/>
        <v>0</v>
      </c>
      <c r="N790" s="65">
        <f t="shared" si="103"/>
        <v>0</v>
      </c>
      <c r="O790" s="65">
        <f t="shared" si="104"/>
        <v>0</v>
      </c>
      <c r="T790">
        <f t="shared" si="102"/>
        <v>0</v>
      </c>
      <c r="Y790">
        <f t="shared" si="98"/>
        <v>0</v>
      </c>
      <c r="Z790">
        <f t="shared" si="99"/>
        <v>0</v>
      </c>
    </row>
    <row r="791" spans="2:26">
      <c r="B791" t="str">
        <f t="shared" si="105"/>
        <v>BLUE</v>
      </c>
      <c r="C791" s="6">
        <f t="shared" si="100"/>
        <v>495</v>
      </c>
      <c r="I791">
        <f t="shared" si="101"/>
        <v>0</v>
      </c>
      <c r="N791" s="65">
        <f t="shared" si="103"/>
        <v>0</v>
      </c>
      <c r="O791" s="65">
        <f t="shared" si="104"/>
        <v>0</v>
      </c>
      <c r="T791">
        <f t="shared" si="102"/>
        <v>0</v>
      </c>
      <c r="Y791">
        <f t="shared" si="98"/>
        <v>0</v>
      </c>
      <c r="Z791">
        <f t="shared" si="99"/>
        <v>0</v>
      </c>
    </row>
    <row r="792" spans="2:26">
      <c r="B792" t="str">
        <f t="shared" si="105"/>
        <v>BLUE</v>
      </c>
      <c r="C792" s="6">
        <f t="shared" si="100"/>
        <v>496</v>
      </c>
      <c r="I792">
        <f t="shared" si="101"/>
        <v>0</v>
      </c>
      <c r="N792" s="65">
        <f t="shared" si="103"/>
        <v>0</v>
      </c>
      <c r="O792" s="65">
        <f t="shared" si="104"/>
        <v>0</v>
      </c>
      <c r="T792">
        <f t="shared" si="102"/>
        <v>0</v>
      </c>
      <c r="Y792">
        <f t="shared" si="98"/>
        <v>0</v>
      </c>
      <c r="Z792">
        <f t="shared" si="99"/>
        <v>0</v>
      </c>
    </row>
    <row r="793" spans="2:26">
      <c r="B793" t="str">
        <f t="shared" si="105"/>
        <v>BLUE</v>
      </c>
      <c r="C793" s="6">
        <f t="shared" si="100"/>
        <v>497</v>
      </c>
      <c r="I793">
        <f t="shared" si="101"/>
        <v>0</v>
      </c>
      <c r="N793" s="65">
        <f t="shared" si="103"/>
        <v>0</v>
      </c>
      <c r="O793" s="65">
        <f t="shared" si="104"/>
        <v>0</v>
      </c>
      <c r="T793">
        <f t="shared" si="102"/>
        <v>0</v>
      </c>
      <c r="Y793">
        <f t="shared" si="98"/>
        <v>0</v>
      </c>
      <c r="Z793">
        <f t="shared" si="99"/>
        <v>0</v>
      </c>
    </row>
    <row r="794" spans="2:26">
      <c r="B794" t="str">
        <f t="shared" si="105"/>
        <v>BLUE</v>
      </c>
      <c r="C794" s="6">
        <f t="shared" si="100"/>
        <v>498</v>
      </c>
      <c r="I794">
        <f t="shared" si="101"/>
        <v>0</v>
      </c>
      <c r="N794" s="65">
        <f t="shared" si="103"/>
        <v>0</v>
      </c>
      <c r="O794" s="65">
        <f t="shared" si="104"/>
        <v>0</v>
      </c>
      <c r="T794">
        <f t="shared" si="102"/>
        <v>0</v>
      </c>
      <c r="Y794">
        <f t="shared" si="98"/>
        <v>0</v>
      </c>
      <c r="Z794">
        <f t="shared" si="99"/>
        <v>0</v>
      </c>
    </row>
    <row r="795" spans="2:26">
      <c r="B795" t="str">
        <f t="shared" si="105"/>
        <v>BLUE</v>
      </c>
      <c r="C795" s="6">
        <f t="shared" si="100"/>
        <v>499</v>
      </c>
      <c r="I795">
        <f t="shared" si="101"/>
        <v>0</v>
      </c>
      <c r="N795" s="65">
        <f t="shared" si="103"/>
        <v>0</v>
      </c>
      <c r="O795" s="65">
        <f t="shared" si="104"/>
        <v>0</v>
      </c>
      <c r="T795">
        <f t="shared" si="102"/>
        <v>0</v>
      </c>
      <c r="Y795">
        <f t="shared" si="98"/>
        <v>0</v>
      </c>
      <c r="Z795">
        <f t="shared" si="99"/>
        <v>0</v>
      </c>
    </row>
    <row r="796" spans="2:26">
      <c r="B796" t="str">
        <f t="shared" si="105"/>
        <v>BLUE</v>
      </c>
      <c r="C796" s="6">
        <f t="shared" si="100"/>
        <v>500</v>
      </c>
      <c r="I796">
        <f t="shared" si="101"/>
        <v>0</v>
      </c>
      <c r="N796" s="65">
        <f t="shared" si="103"/>
        <v>0</v>
      </c>
      <c r="O796" s="65">
        <f t="shared" si="104"/>
        <v>0</v>
      </c>
      <c r="T796">
        <f t="shared" si="102"/>
        <v>0</v>
      </c>
      <c r="Y796">
        <f t="shared" si="98"/>
        <v>0</v>
      </c>
      <c r="Z796">
        <f t="shared" si="99"/>
        <v>0</v>
      </c>
    </row>
    <row r="797" spans="2:26">
      <c r="B797" t="str">
        <f t="shared" si="105"/>
        <v>BLUE</v>
      </c>
      <c r="C797" s="6">
        <f t="shared" si="100"/>
        <v>501</v>
      </c>
      <c r="I797">
        <f t="shared" si="101"/>
        <v>0</v>
      </c>
      <c r="N797" s="65">
        <f t="shared" si="103"/>
        <v>0</v>
      </c>
      <c r="O797" s="65">
        <f t="shared" si="104"/>
        <v>0</v>
      </c>
      <c r="T797">
        <f t="shared" si="102"/>
        <v>0</v>
      </c>
      <c r="Y797">
        <f t="shared" si="98"/>
        <v>0</v>
      </c>
      <c r="Z797">
        <f t="shared" si="99"/>
        <v>0</v>
      </c>
    </row>
    <row r="798" spans="2:26">
      <c r="B798" t="str">
        <f t="shared" si="105"/>
        <v>BLUE</v>
      </c>
      <c r="C798" s="6">
        <f t="shared" si="100"/>
        <v>502</v>
      </c>
      <c r="I798">
        <f t="shared" si="101"/>
        <v>0</v>
      </c>
      <c r="N798" s="65">
        <f t="shared" si="103"/>
        <v>0</v>
      </c>
      <c r="O798" s="65">
        <f t="shared" si="104"/>
        <v>0</v>
      </c>
      <c r="T798">
        <f t="shared" si="102"/>
        <v>0</v>
      </c>
      <c r="Y798">
        <f t="shared" si="98"/>
        <v>0</v>
      </c>
      <c r="Z798">
        <f t="shared" si="99"/>
        <v>0</v>
      </c>
    </row>
    <row r="799" spans="2:26">
      <c r="B799" t="str">
        <f t="shared" si="105"/>
        <v>BLUE</v>
      </c>
      <c r="C799" s="6">
        <f t="shared" si="100"/>
        <v>503</v>
      </c>
      <c r="I799">
        <f t="shared" si="101"/>
        <v>0</v>
      </c>
      <c r="N799" s="65">
        <f t="shared" si="103"/>
        <v>0</v>
      </c>
      <c r="O799" s="65">
        <f t="shared" si="104"/>
        <v>0</v>
      </c>
      <c r="T799">
        <f t="shared" si="102"/>
        <v>0</v>
      </c>
      <c r="Y799">
        <f t="shared" si="98"/>
        <v>0</v>
      </c>
      <c r="Z799">
        <f t="shared" si="99"/>
        <v>0</v>
      </c>
    </row>
    <row r="800" spans="2:26">
      <c r="B800" t="str">
        <f t="shared" si="105"/>
        <v>BLUE</v>
      </c>
      <c r="C800" s="6">
        <f t="shared" si="100"/>
        <v>504</v>
      </c>
      <c r="I800">
        <f t="shared" si="101"/>
        <v>0</v>
      </c>
      <c r="N800" s="65">
        <f t="shared" si="103"/>
        <v>0</v>
      </c>
      <c r="O800" s="65">
        <f t="shared" si="104"/>
        <v>0</v>
      </c>
      <c r="T800">
        <f t="shared" si="102"/>
        <v>0</v>
      </c>
      <c r="Y800">
        <f t="shared" si="98"/>
        <v>0</v>
      </c>
      <c r="Z800">
        <f t="shared" si="99"/>
        <v>0</v>
      </c>
    </row>
    <row r="801" spans="2:26">
      <c r="B801" t="str">
        <f t="shared" si="105"/>
        <v>BLUE</v>
      </c>
      <c r="C801" s="6">
        <f t="shared" si="100"/>
        <v>505</v>
      </c>
      <c r="I801">
        <f t="shared" si="101"/>
        <v>0</v>
      </c>
      <c r="N801" s="65">
        <f t="shared" si="103"/>
        <v>0</v>
      </c>
      <c r="O801" s="65">
        <f t="shared" si="104"/>
        <v>0</v>
      </c>
      <c r="T801">
        <f t="shared" si="102"/>
        <v>0</v>
      </c>
      <c r="Y801">
        <f t="shared" si="98"/>
        <v>0</v>
      </c>
      <c r="Z801">
        <f t="shared" si="99"/>
        <v>0</v>
      </c>
    </row>
    <row r="802" spans="2:26">
      <c r="B802" t="str">
        <f t="shared" si="105"/>
        <v>BLUE</v>
      </c>
      <c r="C802" s="6">
        <f t="shared" si="100"/>
        <v>506</v>
      </c>
      <c r="I802">
        <f t="shared" si="101"/>
        <v>0</v>
      </c>
      <c r="N802" s="65">
        <f t="shared" si="103"/>
        <v>0</v>
      </c>
      <c r="O802" s="65">
        <f t="shared" si="104"/>
        <v>0</v>
      </c>
      <c r="T802">
        <f t="shared" si="102"/>
        <v>0</v>
      </c>
      <c r="Y802">
        <f t="shared" si="98"/>
        <v>0</v>
      </c>
      <c r="Z802">
        <f t="shared" si="99"/>
        <v>0</v>
      </c>
    </row>
    <row r="803" spans="2:26">
      <c r="B803" t="str">
        <f t="shared" si="105"/>
        <v>BLUE</v>
      </c>
      <c r="C803" s="6">
        <f t="shared" si="100"/>
        <v>507</v>
      </c>
      <c r="I803">
        <f t="shared" si="101"/>
        <v>0</v>
      </c>
      <c r="N803" s="65">
        <f t="shared" si="103"/>
        <v>0</v>
      </c>
      <c r="O803" s="65">
        <f t="shared" si="104"/>
        <v>0</v>
      </c>
      <c r="T803">
        <f t="shared" si="102"/>
        <v>0</v>
      </c>
      <c r="Y803">
        <f t="shared" si="98"/>
        <v>0</v>
      </c>
      <c r="Z803">
        <f t="shared" si="99"/>
        <v>0</v>
      </c>
    </row>
    <row r="804" spans="2:26">
      <c r="B804" t="str">
        <f t="shared" si="105"/>
        <v>BLUE</v>
      </c>
      <c r="C804" s="6">
        <f t="shared" si="100"/>
        <v>508</v>
      </c>
      <c r="I804">
        <f t="shared" si="101"/>
        <v>0</v>
      </c>
      <c r="N804" s="65">
        <f t="shared" si="103"/>
        <v>0</v>
      </c>
      <c r="O804" s="65">
        <f t="shared" si="104"/>
        <v>0</v>
      </c>
      <c r="T804">
        <f t="shared" si="102"/>
        <v>0</v>
      </c>
      <c r="Y804">
        <f t="shared" si="98"/>
        <v>0</v>
      </c>
      <c r="Z804">
        <f t="shared" si="99"/>
        <v>0</v>
      </c>
    </row>
    <row r="805" spans="2:26">
      <c r="B805" t="str">
        <f t="shared" si="105"/>
        <v>BLUE</v>
      </c>
      <c r="C805" s="6">
        <f t="shared" si="100"/>
        <v>509</v>
      </c>
      <c r="I805">
        <f t="shared" si="101"/>
        <v>0</v>
      </c>
      <c r="N805" s="65">
        <f t="shared" si="103"/>
        <v>0</v>
      </c>
      <c r="O805" s="65">
        <f t="shared" si="104"/>
        <v>0</v>
      </c>
      <c r="T805">
        <f t="shared" si="102"/>
        <v>0</v>
      </c>
      <c r="Y805">
        <f t="shared" si="98"/>
        <v>0</v>
      </c>
      <c r="Z805">
        <f t="shared" si="99"/>
        <v>0</v>
      </c>
    </row>
    <row r="806" spans="2:26">
      <c r="B806" t="str">
        <f t="shared" si="105"/>
        <v>BLUE</v>
      </c>
      <c r="C806" s="6">
        <f t="shared" si="100"/>
        <v>510</v>
      </c>
      <c r="I806">
        <f t="shared" si="101"/>
        <v>0</v>
      </c>
      <c r="N806" s="65">
        <f t="shared" si="103"/>
        <v>0</v>
      </c>
      <c r="O806" s="65">
        <f t="shared" si="104"/>
        <v>0</v>
      </c>
      <c r="T806">
        <f t="shared" si="102"/>
        <v>0</v>
      </c>
      <c r="Y806">
        <f t="shared" si="98"/>
        <v>0</v>
      </c>
      <c r="Z806">
        <f t="shared" si="99"/>
        <v>0</v>
      </c>
    </row>
    <row r="807" spans="2:26">
      <c r="B807" t="str">
        <f t="shared" si="105"/>
        <v>BLUE</v>
      </c>
      <c r="C807" s="6">
        <f t="shared" si="100"/>
        <v>511</v>
      </c>
      <c r="I807">
        <f t="shared" si="101"/>
        <v>0</v>
      </c>
      <c r="N807" s="65">
        <f t="shared" si="103"/>
        <v>0</v>
      </c>
      <c r="O807" s="65">
        <f t="shared" si="104"/>
        <v>0</v>
      </c>
      <c r="T807">
        <f t="shared" si="102"/>
        <v>0</v>
      </c>
      <c r="Y807">
        <f t="shared" si="98"/>
        <v>0</v>
      </c>
      <c r="Z807">
        <f t="shared" si="99"/>
        <v>0</v>
      </c>
    </row>
    <row r="808" spans="2:26">
      <c r="B808" t="str">
        <f t="shared" si="105"/>
        <v>BLUE</v>
      </c>
      <c r="C808" s="6">
        <f t="shared" si="100"/>
        <v>512</v>
      </c>
      <c r="I808">
        <f t="shared" si="101"/>
        <v>0</v>
      </c>
      <c r="N808" s="65">
        <f t="shared" si="103"/>
        <v>0</v>
      </c>
      <c r="O808" s="65">
        <f t="shared" si="104"/>
        <v>0</v>
      </c>
      <c r="T808">
        <f t="shared" si="102"/>
        <v>0</v>
      </c>
      <c r="Y808">
        <f t="shared" si="98"/>
        <v>0</v>
      </c>
      <c r="Z808">
        <f t="shared" si="99"/>
        <v>0</v>
      </c>
    </row>
    <row r="809" spans="2:26">
      <c r="B809" t="str">
        <f t="shared" si="105"/>
        <v>BLUE</v>
      </c>
      <c r="C809" s="6">
        <f t="shared" si="100"/>
        <v>513</v>
      </c>
      <c r="I809">
        <f t="shared" si="101"/>
        <v>0</v>
      </c>
      <c r="N809" s="65">
        <f t="shared" si="103"/>
        <v>0</v>
      </c>
      <c r="O809" s="65">
        <f t="shared" si="104"/>
        <v>0</v>
      </c>
      <c r="T809">
        <f t="shared" si="102"/>
        <v>0</v>
      </c>
      <c r="Y809">
        <f t="shared" si="98"/>
        <v>0</v>
      </c>
      <c r="Z809">
        <f t="shared" si="99"/>
        <v>0</v>
      </c>
    </row>
    <row r="810" spans="2:26">
      <c r="B810" t="str">
        <f t="shared" si="105"/>
        <v>BLUE</v>
      </c>
      <c r="C810" s="6">
        <f t="shared" si="100"/>
        <v>514</v>
      </c>
      <c r="I810">
        <f t="shared" si="101"/>
        <v>0</v>
      </c>
      <c r="N810" s="65">
        <f t="shared" si="103"/>
        <v>0</v>
      </c>
      <c r="O810" s="65">
        <f t="shared" si="104"/>
        <v>0</v>
      </c>
      <c r="T810">
        <f t="shared" si="102"/>
        <v>0</v>
      </c>
      <c r="Y810">
        <f t="shared" si="98"/>
        <v>0</v>
      </c>
      <c r="Z810">
        <f t="shared" si="99"/>
        <v>0</v>
      </c>
    </row>
    <row r="811" spans="2:26">
      <c r="B811" t="str">
        <f t="shared" si="105"/>
        <v>BLUE</v>
      </c>
      <c r="C811" s="6">
        <f t="shared" si="100"/>
        <v>515</v>
      </c>
      <c r="I811">
        <f t="shared" si="101"/>
        <v>0</v>
      </c>
      <c r="N811" s="65">
        <f t="shared" si="103"/>
        <v>0</v>
      </c>
      <c r="O811" s="65">
        <f t="shared" si="104"/>
        <v>0</v>
      </c>
      <c r="T811">
        <f t="shared" si="102"/>
        <v>0</v>
      </c>
      <c r="Y811">
        <f t="shared" si="98"/>
        <v>0</v>
      </c>
      <c r="Z811">
        <f t="shared" si="99"/>
        <v>0</v>
      </c>
    </row>
    <row r="812" spans="2:26">
      <c r="B812" t="str">
        <f t="shared" si="105"/>
        <v>BLUE</v>
      </c>
      <c r="C812" s="6">
        <f t="shared" si="100"/>
        <v>516</v>
      </c>
      <c r="I812">
        <f t="shared" si="101"/>
        <v>0</v>
      </c>
      <c r="N812" s="65">
        <f t="shared" si="103"/>
        <v>0</v>
      </c>
      <c r="O812" s="65">
        <f t="shared" si="104"/>
        <v>0</v>
      </c>
      <c r="T812">
        <f t="shared" si="102"/>
        <v>0</v>
      </c>
      <c r="Y812">
        <f t="shared" si="98"/>
        <v>0</v>
      </c>
      <c r="Z812">
        <f t="shared" si="99"/>
        <v>0</v>
      </c>
    </row>
    <row r="813" spans="2:26">
      <c r="B813" t="str">
        <f t="shared" si="105"/>
        <v>BLUE</v>
      </c>
      <c r="C813" s="6">
        <f t="shared" si="100"/>
        <v>517</v>
      </c>
      <c r="I813">
        <f t="shared" si="101"/>
        <v>0</v>
      </c>
      <c r="N813" s="65">
        <f t="shared" si="103"/>
        <v>0</v>
      </c>
      <c r="O813" s="65">
        <f t="shared" si="104"/>
        <v>0</v>
      </c>
      <c r="T813">
        <f t="shared" si="102"/>
        <v>0</v>
      </c>
      <c r="Y813">
        <f t="shared" si="98"/>
        <v>0</v>
      </c>
      <c r="Z813">
        <f t="shared" si="99"/>
        <v>0</v>
      </c>
    </row>
    <row r="814" spans="2:26">
      <c r="B814" t="str">
        <f t="shared" si="105"/>
        <v>BLUE</v>
      </c>
      <c r="C814" s="6">
        <f t="shared" si="100"/>
        <v>518</v>
      </c>
      <c r="I814">
        <f t="shared" si="101"/>
        <v>0</v>
      </c>
      <c r="N814" s="65">
        <f t="shared" si="103"/>
        <v>0</v>
      </c>
      <c r="O814" s="65">
        <f t="shared" si="104"/>
        <v>0</v>
      </c>
      <c r="T814">
        <f t="shared" si="102"/>
        <v>0</v>
      </c>
      <c r="Y814">
        <f t="shared" ref="Y814:Y877" si="106">SUM($U814:$X814)</f>
        <v>0</v>
      </c>
      <c r="Z814">
        <f t="shared" ref="Z814:Z877" si="107">SUM($T814,$Y814)</f>
        <v>0</v>
      </c>
    </row>
    <row r="815" spans="2:26">
      <c r="B815" t="str">
        <f t="shared" si="105"/>
        <v>BLUE</v>
      </c>
      <c r="C815" s="6">
        <f t="shared" si="100"/>
        <v>519</v>
      </c>
      <c r="I815">
        <f t="shared" si="101"/>
        <v>0</v>
      </c>
      <c r="N815" s="65">
        <f t="shared" si="103"/>
        <v>0</v>
      </c>
      <c r="O815" s="65">
        <f t="shared" si="104"/>
        <v>0</v>
      </c>
      <c r="T815">
        <f t="shared" si="102"/>
        <v>0</v>
      </c>
      <c r="Y815">
        <f t="shared" si="106"/>
        <v>0</v>
      </c>
      <c r="Z815">
        <f t="shared" si="107"/>
        <v>0</v>
      </c>
    </row>
    <row r="816" spans="2:26">
      <c r="B816" t="str">
        <f t="shared" si="105"/>
        <v>BLUE</v>
      </c>
      <c r="C816" s="6">
        <f t="shared" si="100"/>
        <v>520</v>
      </c>
      <c r="I816">
        <f t="shared" si="101"/>
        <v>0</v>
      </c>
      <c r="N816" s="65">
        <f t="shared" si="103"/>
        <v>0</v>
      </c>
      <c r="O816" s="65">
        <f t="shared" si="104"/>
        <v>0</v>
      </c>
      <c r="T816">
        <f t="shared" si="102"/>
        <v>0</v>
      </c>
      <c r="Y816">
        <f t="shared" si="106"/>
        <v>0</v>
      </c>
      <c r="Z816">
        <f t="shared" si="107"/>
        <v>0</v>
      </c>
    </row>
    <row r="817" spans="2:26">
      <c r="B817" t="str">
        <f t="shared" si="105"/>
        <v>BLUE</v>
      </c>
      <c r="C817" s="6">
        <f t="shared" si="100"/>
        <v>521</v>
      </c>
      <c r="I817">
        <f t="shared" si="101"/>
        <v>0</v>
      </c>
      <c r="N817" s="65">
        <f t="shared" si="103"/>
        <v>0</v>
      </c>
      <c r="O817" s="65">
        <f t="shared" si="104"/>
        <v>0</v>
      </c>
      <c r="T817">
        <f t="shared" si="102"/>
        <v>0</v>
      </c>
      <c r="Y817">
        <f t="shared" si="106"/>
        <v>0</v>
      </c>
      <c r="Z817">
        <f t="shared" si="107"/>
        <v>0</v>
      </c>
    </row>
    <row r="818" spans="2:26">
      <c r="B818" t="str">
        <f t="shared" si="105"/>
        <v>BLUE</v>
      </c>
      <c r="C818" s="6">
        <f t="shared" si="100"/>
        <v>522</v>
      </c>
      <c r="I818">
        <f t="shared" si="101"/>
        <v>0</v>
      </c>
      <c r="N818" s="65">
        <f t="shared" si="103"/>
        <v>0</v>
      </c>
      <c r="O818" s="65">
        <f t="shared" si="104"/>
        <v>0</v>
      </c>
      <c r="T818">
        <f t="shared" si="102"/>
        <v>0</v>
      </c>
      <c r="Y818">
        <f t="shared" si="106"/>
        <v>0</v>
      </c>
      <c r="Z818">
        <f t="shared" si="107"/>
        <v>0</v>
      </c>
    </row>
    <row r="819" spans="2:26">
      <c r="B819" t="str">
        <f t="shared" si="105"/>
        <v>BLUE</v>
      </c>
      <c r="C819" s="6">
        <f t="shared" si="100"/>
        <v>523</v>
      </c>
      <c r="I819">
        <f t="shared" si="101"/>
        <v>0</v>
      </c>
      <c r="N819" s="65">
        <f t="shared" si="103"/>
        <v>0</v>
      </c>
      <c r="O819" s="65">
        <f t="shared" si="104"/>
        <v>0</v>
      </c>
      <c r="T819">
        <f t="shared" si="102"/>
        <v>0</v>
      </c>
      <c r="Y819">
        <f t="shared" si="106"/>
        <v>0</v>
      </c>
      <c r="Z819">
        <f t="shared" si="107"/>
        <v>0</v>
      </c>
    </row>
    <row r="820" spans="2:26">
      <c r="B820" t="str">
        <f t="shared" si="105"/>
        <v>BLUE</v>
      </c>
      <c r="C820" s="6">
        <f t="shared" si="100"/>
        <v>524</v>
      </c>
      <c r="I820">
        <f t="shared" si="101"/>
        <v>0</v>
      </c>
      <c r="N820" s="65">
        <f t="shared" si="103"/>
        <v>0</v>
      </c>
      <c r="O820" s="65">
        <f t="shared" si="104"/>
        <v>0</v>
      </c>
      <c r="T820">
        <f t="shared" si="102"/>
        <v>0</v>
      </c>
      <c r="Y820">
        <f t="shared" si="106"/>
        <v>0</v>
      </c>
      <c r="Z820">
        <f t="shared" si="107"/>
        <v>0</v>
      </c>
    </row>
    <row r="821" spans="2:26">
      <c r="B821" t="str">
        <f t="shared" si="105"/>
        <v>BLUE</v>
      </c>
      <c r="C821" s="6">
        <f t="shared" ref="C821:C884" si="108">C820+1</f>
        <v>525</v>
      </c>
      <c r="I821">
        <f t="shared" si="101"/>
        <v>0</v>
      </c>
      <c r="N821" s="65">
        <f t="shared" si="103"/>
        <v>0</v>
      </c>
      <c r="O821" s="65">
        <f t="shared" si="104"/>
        <v>0</v>
      </c>
      <c r="T821">
        <f t="shared" si="102"/>
        <v>0</v>
      </c>
      <c r="Y821">
        <f t="shared" si="106"/>
        <v>0</v>
      </c>
      <c r="Z821">
        <f t="shared" si="107"/>
        <v>0</v>
      </c>
    </row>
    <row r="822" spans="2:26">
      <c r="B822" t="str">
        <f t="shared" si="105"/>
        <v>BLUE</v>
      </c>
      <c r="C822" s="6">
        <f t="shared" si="108"/>
        <v>526</v>
      </c>
      <c r="I822">
        <f t="shared" si="101"/>
        <v>0</v>
      </c>
      <c r="N822" s="65">
        <f t="shared" si="103"/>
        <v>0</v>
      </c>
      <c r="O822" s="65">
        <f t="shared" si="104"/>
        <v>0</v>
      </c>
      <c r="T822">
        <f t="shared" si="102"/>
        <v>0</v>
      </c>
      <c r="Y822">
        <f t="shared" si="106"/>
        <v>0</v>
      </c>
      <c r="Z822">
        <f t="shared" si="107"/>
        <v>0</v>
      </c>
    </row>
    <row r="823" spans="2:26">
      <c r="B823" t="str">
        <f t="shared" si="105"/>
        <v>BLUE</v>
      </c>
      <c r="C823" s="6">
        <f t="shared" si="108"/>
        <v>527</v>
      </c>
      <c r="I823">
        <f t="shared" si="101"/>
        <v>0</v>
      </c>
      <c r="N823" s="65">
        <f t="shared" si="103"/>
        <v>0</v>
      </c>
      <c r="O823" s="65">
        <f t="shared" si="104"/>
        <v>0</v>
      </c>
      <c r="T823">
        <f t="shared" si="102"/>
        <v>0</v>
      </c>
      <c r="Y823">
        <f t="shared" si="106"/>
        <v>0</v>
      </c>
      <c r="Z823">
        <f t="shared" si="107"/>
        <v>0</v>
      </c>
    </row>
    <row r="824" spans="2:26">
      <c r="B824" t="str">
        <f t="shared" si="105"/>
        <v>BLUE</v>
      </c>
      <c r="C824" s="6">
        <f t="shared" si="108"/>
        <v>528</v>
      </c>
      <c r="I824">
        <f t="shared" si="101"/>
        <v>0</v>
      </c>
      <c r="N824" s="65">
        <f t="shared" si="103"/>
        <v>0</v>
      </c>
      <c r="O824" s="65">
        <f t="shared" si="104"/>
        <v>0</v>
      </c>
      <c r="T824">
        <f t="shared" si="102"/>
        <v>0</v>
      </c>
      <c r="Y824">
        <f t="shared" si="106"/>
        <v>0</v>
      </c>
      <c r="Z824">
        <f t="shared" si="107"/>
        <v>0</v>
      </c>
    </row>
    <row r="825" spans="2:26">
      <c r="B825" t="str">
        <f t="shared" si="105"/>
        <v>BLUE</v>
      </c>
      <c r="C825" s="6">
        <f t="shared" si="108"/>
        <v>529</v>
      </c>
      <c r="I825">
        <f t="shared" si="101"/>
        <v>0</v>
      </c>
      <c r="N825" s="65">
        <f t="shared" si="103"/>
        <v>0</v>
      </c>
      <c r="O825" s="65">
        <f t="shared" si="104"/>
        <v>0</v>
      </c>
      <c r="T825">
        <f t="shared" si="102"/>
        <v>0</v>
      </c>
      <c r="Y825">
        <f t="shared" si="106"/>
        <v>0</v>
      </c>
      <c r="Z825">
        <f t="shared" si="107"/>
        <v>0</v>
      </c>
    </row>
    <row r="826" spans="2:26">
      <c r="B826" t="str">
        <f t="shared" si="105"/>
        <v>BLUE</v>
      </c>
      <c r="C826" s="6">
        <f t="shared" si="108"/>
        <v>530</v>
      </c>
      <c r="I826">
        <f t="shared" si="101"/>
        <v>0</v>
      </c>
      <c r="N826" s="65">
        <f t="shared" si="103"/>
        <v>0</v>
      </c>
      <c r="O826" s="65">
        <f t="shared" si="104"/>
        <v>0</v>
      </c>
      <c r="T826">
        <f t="shared" si="102"/>
        <v>0</v>
      </c>
      <c r="Y826">
        <f t="shared" si="106"/>
        <v>0</v>
      </c>
      <c r="Z826">
        <f t="shared" si="107"/>
        <v>0</v>
      </c>
    </row>
    <row r="827" spans="2:26">
      <c r="B827" t="str">
        <f t="shared" si="105"/>
        <v>BLUE</v>
      </c>
      <c r="C827" s="6">
        <f t="shared" si="108"/>
        <v>531</v>
      </c>
      <c r="I827">
        <f t="shared" si="101"/>
        <v>0</v>
      </c>
      <c r="N827" s="65">
        <f t="shared" si="103"/>
        <v>0</v>
      </c>
      <c r="O827" s="65">
        <f t="shared" si="104"/>
        <v>0</v>
      </c>
      <c r="T827">
        <f t="shared" si="102"/>
        <v>0</v>
      </c>
      <c r="Y827">
        <f t="shared" si="106"/>
        <v>0</v>
      </c>
      <c r="Z827">
        <f t="shared" si="107"/>
        <v>0</v>
      </c>
    </row>
    <row r="828" spans="2:26">
      <c r="B828" t="str">
        <f t="shared" si="105"/>
        <v>BLUE</v>
      </c>
      <c r="C828" s="6">
        <f t="shared" si="108"/>
        <v>532</v>
      </c>
      <c r="I828">
        <f t="shared" si="101"/>
        <v>0</v>
      </c>
      <c r="N828" s="65">
        <f t="shared" si="103"/>
        <v>0</v>
      </c>
      <c r="O828" s="65">
        <f t="shared" si="104"/>
        <v>0</v>
      </c>
      <c r="T828">
        <f t="shared" si="102"/>
        <v>0</v>
      </c>
      <c r="Y828">
        <f t="shared" si="106"/>
        <v>0</v>
      </c>
      <c r="Z828">
        <f t="shared" si="107"/>
        <v>0</v>
      </c>
    </row>
    <row r="829" spans="2:26">
      <c r="B829" t="str">
        <f t="shared" si="105"/>
        <v>BLUE</v>
      </c>
      <c r="C829" s="6">
        <f t="shared" si="108"/>
        <v>533</v>
      </c>
      <c r="I829">
        <f t="shared" si="101"/>
        <v>0</v>
      </c>
      <c r="N829" s="65">
        <f t="shared" si="103"/>
        <v>0</v>
      </c>
      <c r="O829" s="65">
        <f t="shared" si="104"/>
        <v>0</v>
      </c>
      <c r="T829">
        <f t="shared" si="102"/>
        <v>0</v>
      </c>
      <c r="Y829">
        <f t="shared" si="106"/>
        <v>0</v>
      </c>
      <c r="Z829">
        <f t="shared" si="107"/>
        <v>0</v>
      </c>
    </row>
    <row r="830" spans="2:26">
      <c r="B830" t="str">
        <f t="shared" si="105"/>
        <v>BLUE</v>
      </c>
      <c r="C830" s="6">
        <f t="shared" si="108"/>
        <v>534</v>
      </c>
      <c r="I830">
        <f t="shared" ref="I830:I893" si="109">SUM($E830:$H830)</f>
        <v>0</v>
      </c>
      <c r="N830" s="65">
        <f t="shared" si="103"/>
        <v>0</v>
      </c>
      <c r="O830" s="65">
        <f t="shared" si="104"/>
        <v>0</v>
      </c>
      <c r="T830">
        <f t="shared" ref="T830:T893" si="110">SUM($P830:$S830)</f>
        <v>0</v>
      </c>
      <c r="Y830">
        <f t="shared" si="106"/>
        <v>0</v>
      </c>
      <c r="Z830">
        <f t="shared" si="107"/>
        <v>0</v>
      </c>
    </row>
    <row r="831" spans="2:26">
      <c r="B831" t="str">
        <f t="shared" si="105"/>
        <v>BLUE</v>
      </c>
      <c r="C831" s="6">
        <f t="shared" si="108"/>
        <v>535</v>
      </c>
      <c r="I831">
        <f t="shared" si="109"/>
        <v>0</v>
      </c>
      <c r="N831" s="65">
        <f t="shared" si="103"/>
        <v>0</v>
      </c>
      <c r="O831" s="65">
        <f t="shared" si="104"/>
        <v>0</v>
      </c>
      <c r="T831">
        <f t="shared" si="110"/>
        <v>0</v>
      </c>
      <c r="Y831">
        <f t="shared" si="106"/>
        <v>0</v>
      </c>
      <c r="Z831">
        <f t="shared" si="107"/>
        <v>0</v>
      </c>
    </row>
    <row r="832" spans="2:26">
      <c r="B832" t="str">
        <f t="shared" si="105"/>
        <v>BLUE</v>
      </c>
      <c r="C832" s="6">
        <f t="shared" si="108"/>
        <v>536</v>
      </c>
      <c r="I832">
        <f t="shared" si="109"/>
        <v>0</v>
      </c>
      <c r="N832" s="65">
        <f t="shared" si="103"/>
        <v>0</v>
      </c>
      <c r="O832" s="65">
        <f t="shared" si="104"/>
        <v>0</v>
      </c>
      <c r="T832">
        <f t="shared" si="110"/>
        <v>0</v>
      </c>
      <c r="Y832">
        <f t="shared" si="106"/>
        <v>0</v>
      </c>
      <c r="Z832">
        <f t="shared" si="107"/>
        <v>0</v>
      </c>
    </row>
    <row r="833" spans="2:26">
      <c r="B833" t="str">
        <f t="shared" si="105"/>
        <v>BLUE</v>
      </c>
      <c r="C833" s="6">
        <f t="shared" si="108"/>
        <v>537</v>
      </c>
      <c r="I833">
        <f t="shared" si="109"/>
        <v>0</v>
      </c>
      <c r="N833" s="65">
        <f t="shared" si="103"/>
        <v>0</v>
      </c>
      <c r="O833" s="65">
        <f t="shared" si="104"/>
        <v>0</v>
      </c>
      <c r="T833">
        <f t="shared" si="110"/>
        <v>0</v>
      </c>
      <c r="Y833">
        <f t="shared" si="106"/>
        <v>0</v>
      </c>
      <c r="Z833">
        <f t="shared" si="107"/>
        <v>0</v>
      </c>
    </row>
    <row r="834" spans="2:26">
      <c r="B834" t="str">
        <f t="shared" si="105"/>
        <v>BLUE</v>
      </c>
      <c r="C834" s="6">
        <f t="shared" si="108"/>
        <v>538</v>
      </c>
      <c r="I834">
        <f t="shared" si="109"/>
        <v>0</v>
      </c>
      <c r="N834" s="65">
        <f t="shared" si="103"/>
        <v>0</v>
      </c>
      <c r="O834" s="65">
        <f t="shared" si="104"/>
        <v>0</v>
      </c>
      <c r="T834">
        <f t="shared" si="110"/>
        <v>0</v>
      </c>
      <c r="Y834">
        <f t="shared" si="106"/>
        <v>0</v>
      </c>
      <c r="Z834">
        <f t="shared" si="107"/>
        <v>0</v>
      </c>
    </row>
    <row r="835" spans="2:26">
      <c r="B835" t="str">
        <f t="shared" si="105"/>
        <v>BLUE</v>
      </c>
      <c r="C835" s="6">
        <f t="shared" si="108"/>
        <v>539</v>
      </c>
      <c r="I835">
        <f t="shared" si="109"/>
        <v>0</v>
      </c>
      <c r="N835" s="65">
        <f t="shared" si="103"/>
        <v>0</v>
      </c>
      <c r="O835" s="65">
        <f t="shared" si="104"/>
        <v>0</v>
      </c>
      <c r="T835">
        <f t="shared" si="110"/>
        <v>0</v>
      </c>
      <c r="Y835">
        <f t="shared" si="106"/>
        <v>0</v>
      </c>
      <c r="Z835">
        <f t="shared" si="107"/>
        <v>0</v>
      </c>
    </row>
    <row r="836" spans="2:26">
      <c r="B836" t="str">
        <f t="shared" si="105"/>
        <v>BLUE</v>
      </c>
      <c r="C836" s="6">
        <f t="shared" si="108"/>
        <v>540</v>
      </c>
      <c r="I836">
        <f t="shared" si="109"/>
        <v>0</v>
      </c>
      <c r="N836" s="65">
        <f t="shared" si="103"/>
        <v>0</v>
      </c>
      <c r="O836" s="65">
        <f t="shared" si="104"/>
        <v>0</v>
      </c>
      <c r="T836">
        <f t="shared" si="110"/>
        <v>0</v>
      </c>
      <c r="Y836">
        <f t="shared" si="106"/>
        <v>0</v>
      </c>
      <c r="Z836">
        <f t="shared" si="107"/>
        <v>0</v>
      </c>
    </row>
    <row r="837" spans="2:26">
      <c r="B837" t="str">
        <f t="shared" si="105"/>
        <v>BLUE</v>
      </c>
      <c r="C837" s="6">
        <f t="shared" si="108"/>
        <v>541</v>
      </c>
      <c r="I837">
        <f t="shared" si="109"/>
        <v>0</v>
      </c>
      <c r="N837" s="65">
        <f t="shared" si="103"/>
        <v>0</v>
      </c>
      <c r="O837" s="65">
        <f t="shared" si="104"/>
        <v>0</v>
      </c>
      <c r="T837">
        <f t="shared" si="110"/>
        <v>0</v>
      </c>
      <c r="Y837">
        <f t="shared" si="106"/>
        <v>0</v>
      </c>
      <c r="Z837">
        <f t="shared" si="107"/>
        <v>0</v>
      </c>
    </row>
    <row r="838" spans="2:26">
      <c r="B838" t="str">
        <f t="shared" si="105"/>
        <v>BLUE</v>
      </c>
      <c r="C838" s="6">
        <f t="shared" si="108"/>
        <v>542</v>
      </c>
      <c r="I838">
        <f t="shared" si="109"/>
        <v>0</v>
      </c>
      <c r="N838" s="65">
        <f t="shared" si="103"/>
        <v>0</v>
      </c>
      <c r="O838" s="65">
        <f t="shared" si="104"/>
        <v>0</v>
      </c>
      <c r="T838">
        <f t="shared" si="110"/>
        <v>0</v>
      </c>
      <c r="Y838">
        <f t="shared" si="106"/>
        <v>0</v>
      </c>
      <c r="Z838">
        <f t="shared" si="107"/>
        <v>0</v>
      </c>
    </row>
    <row r="839" spans="2:26">
      <c r="B839" t="str">
        <f t="shared" si="105"/>
        <v>BLUE</v>
      </c>
      <c r="C839" s="6">
        <f t="shared" si="108"/>
        <v>543</v>
      </c>
      <c r="I839">
        <f t="shared" si="109"/>
        <v>0</v>
      </c>
      <c r="N839" s="65">
        <f t="shared" si="103"/>
        <v>0</v>
      </c>
      <c r="O839" s="65">
        <f t="shared" si="104"/>
        <v>0</v>
      </c>
      <c r="T839">
        <f t="shared" si="110"/>
        <v>0</v>
      </c>
      <c r="Y839">
        <f t="shared" si="106"/>
        <v>0</v>
      </c>
      <c r="Z839">
        <f t="shared" si="107"/>
        <v>0</v>
      </c>
    </row>
    <row r="840" spans="2:26">
      <c r="B840" t="str">
        <f t="shared" si="105"/>
        <v>BLUE</v>
      </c>
      <c r="C840" s="6">
        <f t="shared" si="108"/>
        <v>544</v>
      </c>
      <c r="I840">
        <f t="shared" si="109"/>
        <v>0</v>
      </c>
      <c r="N840" s="65">
        <f t="shared" si="103"/>
        <v>0</v>
      </c>
      <c r="O840" s="65">
        <f t="shared" si="104"/>
        <v>0</v>
      </c>
      <c r="T840">
        <f t="shared" si="110"/>
        <v>0</v>
      </c>
      <c r="Y840">
        <f t="shared" si="106"/>
        <v>0</v>
      </c>
      <c r="Z840">
        <f t="shared" si="107"/>
        <v>0</v>
      </c>
    </row>
    <row r="841" spans="2:26">
      <c r="B841" t="str">
        <f t="shared" si="105"/>
        <v>BLUE</v>
      </c>
      <c r="C841" s="6">
        <f t="shared" si="108"/>
        <v>545</v>
      </c>
      <c r="I841">
        <f t="shared" si="109"/>
        <v>0</v>
      </c>
      <c r="N841" s="65">
        <f t="shared" ref="N841:N904" si="111">SUM($J841:$M841)</f>
        <v>0</v>
      </c>
      <c r="O841" s="65">
        <f t="shared" ref="O841:O904" si="112">SUM($I841, $N841)</f>
        <v>0</v>
      </c>
      <c r="T841">
        <f t="shared" si="110"/>
        <v>0</v>
      </c>
      <c r="Y841">
        <f t="shared" si="106"/>
        <v>0</v>
      </c>
      <c r="Z841">
        <f t="shared" si="107"/>
        <v>0</v>
      </c>
    </row>
    <row r="842" spans="2:26">
      <c r="B842" t="str">
        <f t="shared" si="105"/>
        <v>BLUE</v>
      </c>
      <c r="C842" s="6">
        <f t="shared" si="108"/>
        <v>546</v>
      </c>
      <c r="I842">
        <f t="shared" si="109"/>
        <v>0</v>
      </c>
      <c r="N842" s="65">
        <f t="shared" si="111"/>
        <v>0</v>
      </c>
      <c r="O842" s="65">
        <f t="shared" si="112"/>
        <v>0</v>
      </c>
      <c r="T842">
        <f t="shared" si="110"/>
        <v>0</v>
      </c>
      <c r="Y842">
        <f t="shared" si="106"/>
        <v>0</v>
      </c>
      <c r="Z842">
        <f t="shared" si="107"/>
        <v>0</v>
      </c>
    </row>
    <row r="843" spans="2:26">
      <c r="B843" t="str">
        <f t="shared" si="105"/>
        <v>BLUE</v>
      </c>
      <c r="C843" s="6">
        <f t="shared" si="108"/>
        <v>547</v>
      </c>
      <c r="I843">
        <f t="shared" si="109"/>
        <v>0</v>
      </c>
      <c r="N843" s="65">
        <f t="shared" si="111"/>
        <v>0</v>
      </c>
      <c r="O843" s="65">
        <f t="shared" si="112"/>
        <v>0</v>
      </c>
      <c r="T843">
        <f t="shared" si="110"/>
        <v>0</v>
      </c>
      <c r="Y843">
        <f t="shared" si="106"/>
        <v>0</v>
      </c>
      <c r="Z843">
        <f t="shared" si="107"/>
        <v>0</v>
      </c>
    </row>
    <row r="844" spans="2:26">
      <c r="B844" t="str">
        <f t="shared" si="105"/>
        <v>BLUE</v>
      </c>
      <c r="C844" s="6">
        <f t="shared" si="108"/>
        <v>548</v>
      </c>
      <c r="I844">
        <f t="shared" si="109"/>
        <v>0</v>
      </c>
      <c r="N844" s="65">
        <f t="shared" si="111"/>
        <v>0</v>
      </c>
      <c r="O844" s="65">
        <f t="shared" si="112"/>
        <v>0</v>
      </c>
      <c r="T844">
        <f t="shared" si="110"/>
        <v>0</v>
      </c>
      <c r="Y844">
        <f t="shared" si="106"/>
        <v>0</v>
      </c>
      <c r="Z844">
        <f t="shared" si="107"/>
        <v>0</v>
      </c>
    </row>
    <row r="845" spans="2:26">
      <c r="B845" t="str">
        <f t="shared" si="105"/>
        <v>BLUE</v>
      </c>
      <c r="C845" s="6">
        <f t="shared" si="108"/>
        <v>549</v>
      </c>
      <c r="I845">
        <f t="shared" si="109"/>
        <v>0</v>
      </c>
      <c r="N845" s="65">
        <f t="shared" si="111"/>
        <v>0</v>
      </c>
      <c r="O845" s="65">
        <f t="shared" si="112"/>
        <v>0</v>
      </c>
      <c r="T845">
        <f t="shared" si="110"/>
        <v>0</v>
      </c>
      <c r="Y845">
        <f t="shared" si="106"/>
        <v>0</v>
      </c>
      <c r="Z845">
        <f t="shared" si="107"/>
        <v>0</v>
      </c>
    </row>
    <row r="846" spans="2:26">
      <c r="B846" t="str">
        <f t="shared" si="105"/>
        <v>BLUE</v>
      </c>
      <c r="C846" s="6">
        <f t="shared" si="108"/>
        <v>550</v>
      </c>
      <c r="I846">
        <f t="shared" si="109"/>
        <v>0</v>
      </c>
      <c r="N846" s="65">
        <f t="shared" si="111"/>
        <v>0</v>
      </c>
      <c r="O846" s="65">
        <f t="shared" si="112"/>
        <v>0</v>
      </c>
      <c r="T846">
        <f t="shared" si="110"/>
        <v>0</v>
      </c>
      <c r="Y846">
        <f t="shared" si="106"/>
        <v>0</v>
      </c>
      <c r="Z846">
        <f t="shared" si="107"/>
        <v>0</v>
      </c>
    </row>
    <row r="847" spans="2:26">
      <c r="B847" t="str">
        <f t="shared" si="105"/>
        <v>BLUE</v>
      </c>
      <c r="C847" s="6">
        <f t="shared" si="108"/>
        <v>551</v>
      </c>
      <c r="I847">
        <f t="shared" si="109"/>
        <v>0</v>
      </c>
      <c r="N847" s="65">
        <f t="shared" si="111"/>
        <v>0</v>
      </c>
      <c r="O847" s="65">
        <f t="shared" si="112"/>
        <v>0</v>
      </c>
      <c r="T847">
        <f t="shared" si="110"/>
        <v>0</v>
      </c>
      <c r="Y847">
        <f t="shared" si="106"/>
        <v>0</v>
      </c>
      <c r="Z847">
        <f t="shared" si="107"/>
        <v>0</v>
      </c>
    </row>
    <row r="848" spans="2:26">
      <c r="B848" t="str">
        <f t="shared" si="105"/>
        <v>BLUE</v>
      </c>
      <c r="C848" s="6">
        <f t="shared" si="108"/>
        <v>552</v>
      </c>
      <c r="I848">
        <f t="shared" si="109"/>
        <v>0</v>
      </c>
      <c r="N848" s="65">
        <f t="shared" si="111"/>
        <v>0</v>
      </c>
      <c r="O848" s="65">
        <f t="shared" si="112"/>
        <v>0</v>
      </c>
      <c r="T848">
        <f t="shared" si="110"/>
        <v>0</v>
      </c>
      <c r="Y848">
        <f t="shared" si="106"/>
        <v>0</v>
      </c>
      <c r="Z848">
        <f t="shared" si="107"/>
        <v>0</v>
      </c>
    </row>
    <row r="849" spans="2:26">
      <c r="B849" t="str">
        <f t="shared" si="105"/>
        <v>BLUE</v>
      </c>
      <c r="C849" s="6">
        <f t="shared" si="108"/>
        <v>553</v>
      </c>
      <c r="I849">
        <f t="shared" si="109"/>
        <v>0</v>
      </c>
      <c r="N849" s="65">
        <f t="shared" si="111"/>
        <v>0</v>
      </c>
      <c r="O849" s="65">
        <f t="shared" si="112"/>
        <v>0</v>
      </c>
      <c r="T849">
        <f t="shared" si="110"/>
        <v>0</v>
      </c>
      <c r="Y849">
        <f t="shared" si="106"/>
        <v>0</v>
      </c>
      <c r="Z849">
        <f t="shared" si="107"/>
        <v>0</v>
      </c>
    </row>
    <row r="850" spans="2:26">
      <c r="B850" t="str">
        <f t="shared" si="105"/>
        <v>BLUE</v>
      </c>
      <c r="C850" s="6">
        <f t="shared" si="108"/>
        <v>554</v>
      </c>
      <c r="I850">
        <f t="shared" si="109"/>
        <v>0</v>
      </c>
      <c r="N850" s="65">
        <f t="shared" si="111"/>
        <v>0</v>
      </c>
      <c r="O850" s="65">
        <f t="shared" si="112"/>
        <v>0</v>
      </c>
      <c r="T850">
        <f t="shared" si="110"/>
        <v>0</v>
      </c>
      <c r="Y850">
        <f t="shared" si="106"/>
        <v>0</v>
      </c>
      <c r="Z850">
        <f t="shared" si="107"/>
        <v>0</v>
      </c>
    </row>
    <row r="851" spans="2:26">
      <c r="B851" t="str">
        <f t="shared" ref="B851:B914" si="113">B850</f>
        <v>BLUE</v>
      </c>
      <c r="C851" s="6">
        <f t="shared" si="108"/>
        <v>555</v>
      </c>
      <c r="I851">
        <f t="shared" si="109"/>
        <v>0</v>
      </c>
      <c r="N851" s="65">
        <f t="shared" si="111"/>
        <v>0</v>
      </c>
      <c r="O851" s="65">
        <f t="shared" si="112"/>
        <v>0</v>
      </c>
      <c r="T851">
        <f t="shared" si="110"/>
        <v>0</v>
      </c>
      <c r="Y851">
        <f t="shared" si="106"/>
        <v>0</v>
      </c>
      <c r="Z851">
        <f t="shared" si="107"/>
        <v>0</v>
      </c>
    </row>
    <row r="852" spans="2:26">
      <c r="B852" t="str">
        <f t="shared" si="113"/>
        <v>BLUE</v>
      </c>
      <c r="C852" s="6">
        <f t="shared" si="108"/>
        <v>556</v>
      </c>
      <c r="I852">
        <f t="shared" si="109"/>
        <v>0</v>
      </c>
      <c r="N852" s="65">
        <f t="shared" si="111"/>
        <v>0</v>
      </c>
      <c r="O852" s="65">
        <f t="shared" si="112"/>
        <v>0</v>
      </c>
      <c r="T852">
        <f t="shared" si="110"/>
        <v>0</v>
      </c>
      <c r="Y852">
        <f t="shared" si="106"/>
        <v>0</v>
      </c>
      <c r="Z852">
        <f t="shared" si="107"/>
        <v>0</v>
      </c>
    </row>
    <row r="853" spans="2:26">
      <c r="B853" t="str">
        <f t="shared" si="113"/>
        <v>BLUE</v>
      </c>
      <c r="C853" s="6">
        <f t="shared" si="108"/>
        <v>557</v>
      </c>
      <c r="I853">
        <f t="shared" si="109"/>
        <v>0</v>
      </c>
      <c r="N853" s="65">
        <f t="shared" si="111"/>
        <v>0</v>
      </c>
      <c r="O853" s="65">
        <f t="shared" si="112"/>
        <v>0</v>
      </c>
      <c r="T853">
        <f t="shared" si="110"/>
        <v>0</v>
      </c>
      <c r="Y853">
        <f t="shared" si="106"/>
        <v>0</v>
      </c>
      <c r="Z853">
        <f t="shared" si="107"/>
        <v>0</v>
      </c>
    </row>
    <row r="854" spans="2:26">
      <c r="B854" t="str">
        <f t="shared" si="113"/>
        <v>BLUE</v>
      </c>
      <c r="C854" s="6">
        <f t="shared" si="108"/>
        <v>558</v>
      </c>
      <c r="I854">
        <f t="shared" si="109"/>
        <v>0</v>
      </c>
      <c r="N854" s="65">
        <f t="shared" si="111"/>
        <v>0</v>
      </c>
      <c r="O854" s="65">
        <f t="shared" si="112"/>
        <v>0</v>
      </c>
      <c r="T854">
        <f t="shared" si="110"/>
        <v>0</v>
      </c>
      <c r="Y854">
        <f t="shared" si="106"/>
        <v>0</v>
      </c>
      <c r="Z854">
        <f t="shared" si="107"/>
        <v>0</v>
      </c>
    </row>
    <row r="855" spans="2:26">
      <c r="B855" t="str">
        <f t="shared" si="113"/>
        <v>BLUE</v>
      </c>
      <c r="C855" s="6">
        <f t="shared" si="108"/>
        <v>559</v>
      </c>
      <c r="I855">
        <f t="shared" si="109"/>
        <v>0</v>
      </c>
      <c r="N855" s="65">
        <f t="shared" si="111"/>
        <v>0</v>
      </c>
      <c r="O855" s="65">
        <f t="shared" si="112"/>
        <v>0</v>
      </c>
      <c r="T855">
        <f t="shared" si="110"/>
        <v>0</v>
      </c>
      <c r="Y855">
        <f t="shared" si="106"/>
        <v>0</v>
      </c>
      <c r="Z855">
        <f t="shared" si="107"/>
        <v>0</v>
      </c>
    </row>
    <row r="856" spans="2:26">
      <c r="B856" t="str">
        <f t="shared" si="113"/>
        <v>BLUE</v>
      </c>
      <c r="C856" s="6">
        <f t="shared" si="108"/>
        <v>560</v>
      </c>
      <c r="I856">
        <f t="shared" si="109"/>
        <v>0</v>
      </c>
      <c r="N856" s="65">
        <f t="shared" si="111"/>
        <v>0</v>
      </c>
      <c r="O856" s="65">
        <f t="shared" si="112"/>
        <v>0</v>
      </c>
      <c r="T856">
        <f t="shared" si="110"/>
        <v>0</v>
      </c>
      <c r="Y856">
        <f t="shared" si="106"/>
        <v>0</v>
      </c>
      <c r="Z856">
        <f t="shared" si="107"/>
        <v>0</v>
      </c>
    </row>
    <row r="857" spans="2:26">
      <c r="B857" t="str">
        <f t="shared" si="113"/>
        <v>BLUE</v>
      </c>
      <c r="C857" s="6">
        <f t="shared" si="108"/>
        <v>561</v>
      </c>
      <c r="I857">
        <f t="shared" si="109"/>
        <v>0</v>
      </c>
      <c r="N857" s="65">
        <f t="shared" si="111"/>
        <v>0</v>
      </c>
      <c r="O857" s="65">
        <f t="shared" si="112"/>
        <v>0</v>
      </c>
      <c r="T857">
        <f t="shared" si="110"/>
        <v>0</v>
      </c>
      <c r="Y857">
        <f t="shared" si="106"/>
        <v>0</v>
      </c>
      <c r="Z857">
        <f t="shared" si="107"/>
        <v>0</v>
      </c>
    </row>
    <row r="858" spans="2:26">
      <c r="B858" t="str">
        <f t="shared" si="113"/>
        <v>BLUE</v>
      </c>
      <c r="C858" s="6">
        <f t="shared" si="108"/>
        <v>562</v>
      </c>
      <c r="I858">
        <f t="shared" si="109"/>
        <v>0</v>
      </c>
      <c r="N858" s="65">
        <f t="shared" si="111"/>
        <v>0</v>
      </c>
      <c r="O858" s="65">
        <f t="shared" si="112"/>
        <v>0</v>
      </c>
      <c r="T858">
        <f t="shared" si="110"/>
        <v>0</v>
      </c>
      <c r="Y858">
        <f t="shared" si="106"/>
        <v>0</v>
      </c>
      <c r="Z858">
        <f t="shared" si="107"/>
        <v>0</v>
      </c>
    </row>
    <row r="859" spans="2:26">
      <c r="B859" t="str">
        <f t="shared" si="113"/>
        <v>BLUE</v>
      </c>
      <c r="C859" s="6">
        <f t="shared" si="108"/>
        <v>563</v>
      </c>
      <c r="I859">
        <f t="shared" si="109"/>
        <v>0</v>
      </c>
      <c r="N859" s="65">
        <f t="shared" si="111"/>
        <v>0</v>
      </c>
      <c r="O859" s="65">
        <f t="shared" si="112"/>
        <v>0</v>
      </c>
      <c r="T859">
        <f t="shared" si="110"/>
        <v>0</v>
      </c>
      <c r="Y859">
        <f t="shared" si="106"/>
        <v>0</v>
      </c>
      <c r="Z859">
        <f t="shared" si="107"/>
        <v>0</v>
      </c>
    </row>
    <row r="860" spans="2:26">
      <c r="B860" t="str">
        <f t="shared" si="113"/>
        <v>BLUE</v>
      </c>
      <c r="C860" s="6">
        <f t="shared" si="108"/>
        <v>564</v>
      </c>
      <c r="I860">
        <f t="shared" si="109"/>
        <v>0</v>
      </c>
      <c r="N860" s="65">
        <f t="shared" si="111"/>
        <v>0</v>
      </c>
      <c r="O860" s="65">
        <f t="shared" si="112"/>
        <v>0</v>
      </c>
      <c r="T860">
        <f t="shared" si="110"/>
        <v>0</v>
      </c>
      <c r="Y860">
        <f t="shared" si="106"/>
        <v>0</v>
      </c>
      <c r="Z860">
        <f t="shared" si="107"/>
        <v>0</v>
      </c>
    </row>
    <row r="861" spans="2:26">
      <c r="B861" t="str">
        <f t="shared" si="113"/>
        <v>BLUE</v>
      </c>
      <c r="C861" s="6">
        <f t="shared" si="108"/>
        <v>565</v>
      </c>
      <c r="I861">
        <f t="shared" si="109"/>
        <v>0</v>
      </c>
      <c r="N861" s="65">
        <f t="shared" si="111"/>
        <v>0</v>
      </c>
      <c r="O861" s="65">
        <f t="shared" si="112"/>
        <v>0</v>
      </c>
      <c r="T861">
        <f t="shared" si="110"/>
        <v>0</v>
      </c>
      <c r="Y861">
        <f t="shared" si="106"/>
        <v>0</v>
      </c>
      <c r="Z861">
        <f t="shared" si="107"/>
        <v>0</v>
      </c>
    </row>
    <row r="862" spans="2:26">
      <c r="B862" t="str">
        <f t="shared" si="113"/>
        <v>BLUE</v>
      </c>
      <c r="C862" s="6">
        <f t="shared" si="108"/>
        <v>566</v>
      </c>
      <c r="I862">
        <f t="shared" si="109"/>
        <v>0</v>
      </c>
      <c r="N862" s="65">
        <f t="shared" si="111"/>
        <v>0</v>
      </c>
      <c r="O862" s="65">
        <f t="shared" si="112"/>
        <v>0</v>
      </c>
      <c r="T862">
        <f t="shared" si="110"/>
        <v>0</v>
      </c>
      <c r="Y862">
        <f t="shared" si="106"/>
        <v>0</v>
      </c>
      <c r="Z862">
        <f t="shared" si="107"/>
        <v>0</v>
      </c>
    </row>
    <row r="863" spans="2:26">
      <c r="B863" t="str">
        <f t="shared" si="113"/>
        <v>BLUE</v>
      </c>
      <c r="C863" s="6">
        <f t="shared" si="108"/>
        <v>567</v>
      </c>
      <c r="I863">
        <f t="shared" si="109"/>
        <v>0</v>
      </c>
      <c r="N863" s="65">
        <f t="shared" si="111"/>
        <v>0</v>
      </c>
      <c r="O863" s="65">
        <f t="shared" si="112"/>
        <v>0</v>
      </c>
      <c r="T863">
        <f t="shared" si="110"/>
        <v>0</v>
      </c>
      <c r="Y863">
        <f t="shared" si="106"/>
        <v>0</v>
      </c>
      <c r="Z863">
        <f t="shared" si="107"/>
        <v>0</v>
      </c>
    </row>
    <row r="864" spans="2:26">
      <c r="B864" t="str">
        <f t="shared" si="113"/>
        <v>BLUE</v>
      </c>
      <c r="C864" s="6">
        <f t="shared" si="108"/>
        <v>568</v>
      </c>
      <c r="I864">
        <f t="shared" si="109"/>
        <v>0</v>
      </c>
      <c r="N864" s="65">
        <f t="shared" si="111"/>
        <v>0</v>
      </c>
      <c r="O864" s="65">
        <f t="shared" si="112"/>
        <v>0</v>
      </c>
      <c r="T864">
        <f t="shared" si="110"/>
        <v>0</v>
      </c>
      <c r="Y864">
        <f t="shared" si="106"/>
        <v>0</v>
      </c>
      <c r="Z864">
        <f t="shared" si="107"/>
        <v>0</v>
      </c>
    </row>
    <row r="865" spans="2:26">
      <c r="B865" t="str">
        <f t="shared" si="113"/>
        <v>BLUE</v>
      </c>
      <c r="C865" s="6">
        <f t="shared" si="108"/>
        <v>569</v>
      </c>
      <c r="I865">
        <f t="shared" si="109"/>
        <v>0</v>
      </c>
      <c r="N865" s="65">
        <f t="shared" si="111"/>
        <v>0</v>
      </c>
      <c r="O865" s="65">
        <f t="shared" si="112"/>
        <v>0</v>
      </c>
      <c r="T865">
        <f t="shared" si="110"/>
        <v>0</v>
      </c>
      <c r="Y865">
        <f t="shared" si="106"/>
        <v>0</v>
      </c>
      <c r="Z865">
        <f t="shared" si="107"/>
        <v>0</v>
      </c>
    </row>
    <row r="866" spans="2:26">
      <c r="B866" t="str">
        <f t="shared" si="113"/>
        <v>BLUE</v>
      </c>
      <c r="C866" s="6">
        <f t="shared" si="108"/>
        <v>570</v>
      </c>
      <c r="I866">
        <f t="shared" si="109"/>
        <v>0</v>
      </c>
      <c r="N866" s="65">
        <f t="shared" si="111"/>
        <v>0</v>
      </c>
      <c r="O866" s="65">
        <f t="shared" si="112"/>
        <v>0</v>
      </c>
      <c r="T866">
        <f t="shared" si="110"/>
        <v>0</v>
      </c>
      <c r="Y866">
        <f t="shared" si="106"/>
        <v>0</v>
      </c>
      <c r="Z866">
        <f t="shared" si="107"/>
        <v>0</v>
      </c>
    </row>
    <row r="867" spans="2:26">
      <c r="B867" t="str">
        <f t="shared" si="113"/>
        <v>BLUE</v>
      </c>
      <c r="C867" s="6">
        <f t="shared" si="108"/>
        <v>571</v>
      </c>
      <c r="I867">
        <f t="shared" si="109"/>
        <v>0</v>
      </c>
      <c r="N867" s="65">
        <f t="shared" si="111"/>
        <v>0</v>
      </c>
      <c r="O867" s="65">
        <f t="shared" si="112"/>
        <v>0</v>
      </c>
      <c r="T867">
        <f t="shared" si="110"/>
        <v>0</v>
      </c>
      <c r="Y867">
        <f t="shared" si="106"/>
        <v>0</v>
      </c>
      <c r="Z867">
        <f t="shared" si="107"/>
        <v>0</v>
      </c>
    </row>
    <row r="868" spans="2:26">
      <c r="B868" t="str">
        <f t="shared" si="113"/>
        <v>BLUE</v>
      </c>
      <c r="C868" s="6">
        <f t="shared" si="108"/>
        <v>572</v>
      </c>
      <c r="I868">
        <f t="shared" si="109"/>
        <v>0</v>
      </c>
      <c r="N868" s="65">
        <f t="shared" si="111"/>
        <v>0</v>
      </c>
      <c r="O868" s="65">
        <f t="shared" si="112"/>
        <v>0</v>
      </c>
      <c r="T868">
        <f t="shared" si="110"/>
        <v>0</v>
      </c>
      <c r="Y868">
        <f t="shared" si="106"/>
        <v>0</v>
      </c>
      <c r="Z868">
        <f t="shared" si="107"/>
        <v>0</v>
      </c>
    </row>
    <row r="869" spans="2:26">
      <c r="B869" t="str">
        <f t="shared" si="113"/>
        <v>BLUE</v>
      </c>
      <c r="C869" s="6">
        <f t="shared" si="108"/>
        <v>573</v>
      </c>
      <c r="I869">
        <f t="shared" si="109"/>
        <v>0</v>
      </c>
      <c r="N869" s="65">
        <f t="shared" si="111"/>
        <v>0</v>
      </c>
      <c r="O869" s="65">
        <f t="shared" si="112"/>
        <v>0</v>
      </c>
      <c r="T869">
        <f t="shared" si="110"/>
        <v>0</v>
      </c>
      <c r="Y869">
        <f t="shared" si="106"/>
        <v>0</v>
      </c>
      <c r="Z869">
        <f t="shared" si="107"/>
        <v>0</v>
      </c>
    </row>
    <row r="870" spans="2:26">
      <c r="B870" t="str">
        <f t="shared" si="113"/>
        <v>BLUE</v>
      </c>
      <c r="C870" s="6">
        <f t="shared" si="108"/>
        <v>574</v>
      </c>
      <c r="I870">
        <f t="shared" si="109"/>
        <v>0</v>
      </c>
      <c r="N870" s="65">
        <f t="shared" si="111"/>
        <v>0</v>
      </c>
      <c r="O870" s="65">
        <f t="shared" si="112"/>
        <v>0</v>
      </c>
      <c r="T870">
        <f t="shared" si="110"/>
        <v>0</v>
      </c>
      <c r="Y870">
        <f t="shared" si="106"/>
        <v>0</v>
      </c>
      <c r="Z870">
        <f t="shared" si="107"/>
        <v>0</v>
      </c>
    </row>
    <row r="871" spans="2:26">
      <c r="B871" t="str">
        <f t="shared" si="113"/>
        <v>BLUE</v>
      </c>
      <c r="C871" s="6">
        <f t="shared" si="108"/>
        <v>575</v>
      </c>
      <c r="I871">
        <f t="shared" si="109"/>
        <v>0</v>
      </c>
      <c r="N871" s="65">
        <f t="shared" si="111"/>
        <v>0</v>
      </c>
      <c r="O871" s="65">
        <f t="shared" si="112"/>
        <v>0</v>
      </c>
      <c r="T871">
        <f t="shared" si="110"/>
        <v>0</v>
      </c>
      <c r="Y871">
        <f t="shared" si="106"/>
        <v>0</v>
      </c>
      <c r="Z871">
        <f t="shared" si="107"/>
        <v>0</v>
      </c>
    </row>
    <row r="872" spans="2:26">
      <c r="B872" t="str">
        <f t="shared" si="113"/>
        <v>BLUE</v>
      </c>
      <c r="C872" s="6">
        <f t="shared" si="108"/>
        <v>576</v>
      </c>
      <c r="I872">
        <f t="shared" si="109"/>
        <v>0</v>
      </c>
      <c r="N872" s="65">
        <f t="shared" si="111"/>
        <v>0</v>
      </c>
      <c r="O872" s="65">
        <f t="shared" si="112"/>
        <v>0</v>
      </c>
      <c r="T872">
        <f t="shared" si="110"/>
        <v>0</v>
      </c>
      <c r="Y872">
        <f t="shared" si="106"/>
        <v>0</v>
      </c>
      <c r="Z872">
        <f t="shared" si="107"/>
        <v>0</v>
      </c>
    </row>
    <row r="873" spans="2:26">
      <c r="B873" t="str">
        <f t="shared" si="113"/>
        <v>BLUE</v>
      </c>
      <c r="C873" s="6">
        <f t="shared" si="108"/>
        <v>577</v>
      </c>
      <c r="I873">
        <f t="shared" si="109"/>
        <v>0</v>
      </c>
      <c r="N873" s="65">
        <f t="shared" si="111"/>
        <v>0</v>
      </c>
      <c r="O873" s="65">
        <f t="shared" si="112"/>
        <v>0</v>
      </c>
      <c r="T873">
        <f t="shared" si="110"/>
        <v>0</v>
      </c>
      <c r="Y873">
        <f t="shared" si="106"/>
        <v>0</v>
      </c>
      <c r="Z873">
        <f t="shared" si="107"/>
        <v>0</v>
      </c>
    </row>
    <row r="874" spans="2:26">
      <c r="B874" t="str">
        <f t="shared" si="113"/>
        <v>BLUE</v>
      </c>
      <c r="C874" s="6">
        <f t="shared" si="108"/>
        <v>578</v>
      </c>
      <c r="I874">
        <f t="shared" si="109"/>
        <v>0</v>
      </c>
      <c r="N874" s="65">
        <f t="shared" si="111"/>
        <v>0</v>
      </c>
      <c r="O874" s="65">
        <f t="shared" si="112"/>
        <v>0</v>
      </c>
      <c r="T874">
        <f t="shared" si="110"/>
        <v>0</v>
      </c>
      <c r="Y874">
        <f t="shared" si="106"/>
        <v>0</v>
      </c>
      <c r="Z874">
        <f t="shared" si="107"/>
        <v>0</v>
      </c>
    </row>
    <row r="875" spans="2:26">
      <c r="B875" t="str">
        <f t="shared" si="113"/>
        <v>BLUE</v>
      </c>
      <c r="C875" s="6">
        <f t="shared" si="108"/>
        <v>579</v>
      </c>
      <c r="I875">
        <f t="shared" si="109"/>
        <v>0</v>
      </c>
      <c r="N875" s="65">
        <f t="shared" si="111"/>
        <v>0</v>
      </c>
      <c r="O875" s="65">
        <f t="shared" si="112"/>
        <v>0</v>
      </c>
      <c r="T875">
        <f t="shared" si="110"/>
        <v>0</v>
      </c>
      <c r="Y875">
        <f t="shared" si="106"/>
        <v>0</v>
      </c>
      <c r="Z875">
        <f t="shared" si="107"/>
        <v>0</v>
      </c>
    </row>
    <row r="876" spans="2:26">
      <c r="B876" t="str">
        <f t="shared" si="113"/>
        <v>BLUE</v>
      </c>
      <c r="C876" s="6">
        <f t="shared" si="108"/>
        <v>580</v>
      </c>
      <c r="I876">
        <f t="shared" si="109"/>
        <v>0</v>
      </c>
      <c r="N876" s="65">
        <f t="shared" si="111"/>
        <v>0</v>
      </c>
      <c r="O876" s="65">
        <f t="shared" si="112"/>
        <v>0</v>
      </c>
      <c r="T876">
        <f t="shared" si="110"/>
        <v>0</v>
      </c>
      <c r="Y876">
        <f t="shared" si="106"/>
        <v>0</v>
      </c>
      <c r="Z876">
        <f t="shared" si="107"/>
        <v>0</v>
      </c>
    </row>
    <row r="877" spans="2:26">
      <c r="B877" t="str">
        <f t="shared" si="113"/>
        <v>BLUE</v>
      </c>
      <c r="C877" s="6">
        <f t="shared" si="108"/>
        <v>581</v>
      </c>
      <c r="I877">
        <f t="shared" si="109"/>
        <v>0</v>
      </c>
      <c r="N877" s="65">
        <f t="shared" si="111"/>
        <v>0</v>
      </c>
      <c r="O877" s="65">
        <f t="shared" si="112"/>
        <v>0</v>
      </c>
      <c r="T877">
        <f t="shared" si="110"/>
        <v>0</v>
      </c>
      <c r="Y877">
        <f t="shared" si="106"/>
        <v>0</v>
      </c>
      <c r="Z877">
        <f t="shared" si="107"/>
        <v>0</v>
      </c>
    </row>
    <row r="878" spans="2:26">
      <c r="B878" t="str">
        <f t="shared" si="113"/>
        <v>BLUE</v>
      </c>
      <c r="C878" s="6">
        <f t="shared" si="108"/>
        <v>582</v>
      </c>
      <c r="I878">
        <f t="shared" si="109"/>
        <v>0</v>
      </c>
      <c r="N878" s="65">
        <f t="shared" si="111"/>
        <v>0</v>
      </c>
      <c r="O878" s="65">
        <f t="shared" si="112"/>
        <v>0</v>
      </c>
      <c r="T878">
        <f t="shared" si="110"/>
        <v>0</v>
      </c>
      <c r="Y878">
        <f t="shared" ref="Y878:Y928" si="114">SUM($U878:$X878)</f>
        <v>0</v>
      </c>
      <c r="Z878">
        <f t="shared" ref="Z878:Z928" si="115">SUM($T878,$Y878)</f>
        <v>0</v>
      </c>
    </row>
    <row r="879" spans="2:26">
      <c r="B879" t="str">
        <f t="shared" si="113"/>
        <v>BLUE</v>
      </c>
      <c r="C879" s="6">
        <f t="shared" si="108"/>
        <v>583</v>
      </c>
      <c r="I879">
        <f t="shared" si="109"/>
        <v>0</v>
      </c>
      <c r="N879" s="65">
        <f t="shared" si="111"/>
        <v>0</v>
      </c>
      <c r="O879" s="65">
        <f t="shared" si="112"/>
        <v>0</v>
      </c>
      <c r="T879">
        <f t="shared" si="110"/>
        <v>0</v>
      </c>
      <c r="Y879">
        <f t="shared" si="114"/>
        <v>0</v>
      </c>
      <c r="Z879">
        <f t="shared" si="115"/>
        <v>0</v>
      </c>
    </row>
    <row r="880" spans="2:26">
      <c r="B880" t="str">
        <f t="shared" si="113"/>
        <v>BLUE</v>
      </c>
      <c r="C880" s="6">
        <f t="shared" si="108"/>
        <v>584</v>
      </c>
      <c r="I880">
        <f t="shared" si="109"/>
        <v>0</v>
      </c>
      <c r="N880" s="65">
        <f t="shared" si="111"/>
        <v>0</v>
      </c>
      <c r="O880" s="65">
        <f t="shared" si="112"/>
        <v>0</v>
      </c>
      <c r="T880">
        <f t="shared" si="110"/>
        <v>0</v>
      </c>
      <c r="Y880">
        <f t="shared" si="114"/>
        <v>0</v>
      </c>
      <c r="Z880">
        <f t="shared" si="115"/>
        <v>0</v>
      </c>
    </row>
    <row r="881" spans="2:26">
      <c r="B881" t="str">
        <f t="shared" si="113"/>
        <v>BLUE</v>
      </c>
      <c r="C881" s="6">
        <f t="shared" si="108"/>
        <v>585</v>
      </c>
      <c r="I881">
        <f t="shared" si="109"/>
        <v>0</v>
      </c>
      <c r="N881" s="65">
        <f t="shared" si="111"/>
        <v>0</v>
      </c>
      <c r="O881" s="65">
        <f t="shared" si="112"/>
        <v>0</v>
      </c>
      <c r="T881">
        <f t="shared" si="110"/>
        <v>0</v>
      </c>
      <c r="Y881">
        <f t="shared" si="114"/>
        <v>0</v>
      </c>
      <c r="Z881">
        <f t="shared" si="115"/>
        <v>0</v>
      </c>
    </row>
    <row r="882" spans="2:26">
      <c r="B882" t="str">
        <f t="shared" si="113"/>
        <v>BLUE</v>
      </c>
      <c r="C882" s="6">
        <f t="shared" si="108"/>
        <v>586</v>
      </c>
      <c r="I882">
        <f t="shared" si="109"/>
        <v>0</v>
      </c>
      <c r="N882" s="65">
        <f t="shared" si="111"/>
        <v>0</v>
      </c>
      <c r="O882" s="65">
        <f t="shared" si="112"/>
        <v>0</v>
      </c>
      <c r="T882">
        <f t="shared" si="110"/>
        <v>0</v>
      </c>
      <c r="Y882">
        <f t="shared" si="114"/>
        <v>0</v>
      </c>
      <c r="Z882">
        <f t="shared" si="115"/>
        <v>0</v>
      </c>
    </row>
    <row r="883" spans="2:26">
      <c r="B883" t="str">
        <f t="shared" si="113"/>
        <v>BLUE</v>
      </c>
      <c r="C883" s="6">
        <f t="shared" si="108"/>
        <v>587</v>
      </c>
      <c r="I883">
        <f t="shared" si="109"/>
        <v>0</v>
      </c>
      <c r="N883" s="65">
        <f t="shared" si="111"/>
        <v>0</v>
      </c>
      <c r="O883" s="65">
        <f t="shared" si="112"/>
        <v>0</v>
      </c>
      <c r="T883">
        <f t="shared" si="110"/>
        <v>0</v>
      </c>
      <c r="Y883">
        <f t="shared" si="114"/>
        <v>0</v>
      </c>
      <c r="Z883">
        <f t="shared" si="115"/>
        <v>0</v>
      </c>
    </row>
    <row r="884" spans="2:26">
      <c r="B884" t="str">
        <f t="shared" si="113"/>
        <v>BLUE</v>
      </c>
      <c r="C884" s="6">
        <f t="shared" si="108"/>
        <v>588</v>
      </c>
      <c r="I884">
        <f t="shared" si="109"/>
        <v>0</v>
      </c>
      <c r="N884" s="65">
        <f t="shared" si="111"/>
        <v>0</v>
      </c>
      <c r="O884" s="65">
        <f t="shared" si="112"/>
        <v>0</v>
      </c>
      <c r="T884">
        <f t="shared" si="110"/>
        <v>0</v>
      </c>
      <c r="Y884">
        <f t="shared" si="114"/>
        <v>0</v>
      </c>
      <c r="Z884">
        <f t="shared" si="115"/>
        <v>0</v>
      </c>
    </row>
    <row r="885" spans="2:26">
      <c r="B885" t="str">
        <f t="shared" si="113"/>
        <v>BLUE</v>
      </c>
      <c r="C885" s="6">
        <f t="shared" ref="C885:C928" si="116">C884+1</f>
        <v>589</v>
      </c>
      <c r="I885">
        <f t="shared" si="109"/>
        <v>0</v>
      </c>
      <c r="N885" s="65">
        <f t="shared" si="111"/>
        <v>0</v>
      </c>
      <c r="O885" s="65">
        <f t="shared" si="112"/>
        <v>0</v>
      </c>
      <c r="T885">
        <f t="shared" si="110"/>
        <v>0</v>
      </c>
      <c r="Y885">
        <f t="shared" si="114"/>
        <v>0</v>
      </c>
      <c r="Z885">
        <f t="shared" si="115"/>
        <v>0</v>
      </c>
    </row>
    <row r="886" spans="2:26">
      <c r="B886" t="str">
        <f t="shared" si="113"/>
        <v>BLUE</v>
      </c>
      <c r="C886" s="6">
        <f t="shared" si="116"/>
        <v>590</v>
      </c>
      <c r="I886">
        <f t="shared" si="109"/>
        <v>0</v>
      </c>
      <c r="N886" s="65">
        <f t="shared" si="111"/>
        <v>0</v>
      </c>
      <c r="O886" s="65">
        <f t="shared" si="112"/>
        <v>0</v>
      </c>
      <c r="T886">
        <f t="shared" si="110"/>
        <v>0</v>
      </c>
      <c r="Y886">
        <f t="shared" si="114"/>
        <v>0</v>
      </c>
      <c r="Z886">
        <f t="shared" si="115"/>
        <v>0</v>
      </c>
    </row>
    <row r="887" spans="2:26">
      <c r="B887" t="str">
        <f t="shared" si="113"/>
        <v>BLUE</v>
      </c>
      <c r="C887" s="6">
        <f t="shared" si="116"/>
        <v>591</v>
      </c>
      <c r="I887">
        <f t="shared" si="109"/>
        <v>0</v>
      </c>
      <c r="N887" s="65">
        <f t="shared" si="111"/>
        <v>0</v>
      </c>
      <c r="O887" s="65">
        <f t="shared" si="112"/>
        <v>0</v>
      </c>
      <c r="T887">
        <f t="shared" si="110"/>
        <v>0</v>
      </c>
      <c r="Y887">
        <f t="shared" si="114"/>
        <v>0</v>
      </c>
      <c r="Z887">
        <f t="shared" si="115"/>
        <v>0</v>
      </c>
    </row>
    <row r="888" spans="2:26">
      <c r="B888" t="str">
        <f t="shared" si="113"/>
        <v>BLUE</v>
      </c>
      <c r="C888" s="6">
        <f t="shared" si="116"/>
        <v>592</v>
      </c>
      <c r="I888">
        <f t="shared" si="109"/>
        <v>0</v>
      </c>
      <c r="N888" s="65">
        <f t="shared" si="111"/>
        <v>0</v>
      </c>
      <c r="O888" s="65">
        <f t="shared" si="112"/>
        <v>0</v>
      </c>
      <c r="T888">
        <f t="shared" si="110"/>
        <v>0</v>
      </c>
      <c r="Y888">
        <f t="shared" si="114"/>
        <v>0</v>
      </c>
      <c r="Z888">
        <f t="shared" si="115"/>
        <v>0</v>
      </c>
    </row>
    <row r="889" spans="2:26">
      <c r="B889" t="str">
        <f t="shared" si="113"/>
        <v>BLUE</v>
      </c>
      <c r="C889" s="6">
        <f t="shared" si="116"/>
        <v>593</v>
      </c>
      <c r="I889">
        <f t="shared" si="109"/>
        <v>0</v>
      </c>
      <c r="N889" s="65">
        <f t="shared" si="111"/>
        <v>0</v>
      </c>
      <c r="O889" s="65">
        <f t="shared" si="112"/>
        <v>0</v>
      </c>
      <c r="T889">
        <f t="shared" si="110"/>
        <v>0</v>
      </c>
      <c r="Y889">
        <f t="shared" si="114"/>
        <v>0</v>
      </c>
      <c r="Z889">
        <f t="shared" si="115"/>
        <v>0</v>
      </c>
    </row>
    <row r="890" spans="2:26">
      <c r="B890" t="str">
        <f t="shared" si="113"/>
        <v>BLUE</v>
      </c>
      <c r="C890" s="6">
        <f t="shared" si="116"/>
        <v>594</v>
      </c>
      <c r="I890">
        <f t="shared" si="109"/>
        <v>0</v>
      </c>
      <c r="N890" s="65">
        <f t="shared" si="111"/>
        <v>0</v>
      </c>
      <c r="O890" s="65">
        <f t="shared" si="112"/>
        <v>0</v>
      </c>
      <c r="T890">
        <f t="shared" si="110"/>
        <v>0</v>
      </c>
      <c r="Y890">
        <f t="shared" si="114"/>
        <v>0</v>
      </c>
      <c r="Z890">
        <f t="shared" si="115"/>
        <v>0</v>
      </c>
    </row>
    <row r="891" spans="2:26">
      <c r="B891" t="str">
        <f t="shared" si="113"/>
        <v>BLUE</v>
      </c>
      <c r="C891" s="6">
        <f t="shared" si="116"/>
        <v>595</v>
      </c>
      <c r="I891">
        <f t="shared" si="109"/>
        <v>0</v>
      </c>
      <c r="N891" s="65">
        <f t="shared" si="111"/>
        <v>0</v>
      </c>
      <c r="O891" s="65">
        <f t="shared" si="112"/>
        <v>0</v>
      </c>
      <c r="T891">
        <f t="shared" si="110"/>
        <v>0</v>
      </c>
      <c r="Y891">
        <f t="shared" si="114"/>
        <v>0</v>
      </c>
      <c r="Z891">
        <f t="shared" si="115"/>
        <v>0</v>
      </c>
    </row>
    <row r="892" spans="2:26">
      <c r="B892" t="str">
        <f t="shared" si="113"/>
        <v>BLUE</v>
      </c>
      <c r="C892" s="6">
        <f t="shared" si="116"/>
        <v>596</v>
      </c>
      <c r="I892">
        <f t="shared" si="109"/>
        <v>0</v>
      </c>
      <c r="N892" s="65">
        <f t="shared" si="111"/>
        <v>0</v>
      </c>
      <c r="O892" s="65">
        <f t="shared" si="112"/>
        <v>0</v>
      </c>
      <c r="T892">
        <f t="shared" si="110"/>
        <v>0</v>
      </c>
      <c r="Y892">
        <f t="shared" si="114"/>
        <v>0</v>
      </c>
      <c r="Z892">
        <f t="shared" si="115"/>
        <v>0</v>
      </c>
    </row>
    <row r="893" spans="2:26">
      <c r="B893" t="str">
        <f t="shared" si="113"/>
        <v>BLUE</v>
      </c>
      <c r="C893" s="6">
        <f t="shared" si="116"/>
        <v>597</v>
      </c>
      <c r="I893">
        <f t="shared" si="109"/>
        <v>0</v>
      </c>
      <c r="N893" s="65">
        <f t="shared" si="111"/>
        <v>0</v>
      </c>
      <c r="O893" s="65">
        <f t="shared" si="112"/>
        <v>0</v>
      </c>
      <c r="T893">
        <f t="shared" si="110"/>
        <v>0</v>
      </c>
      <c r="Y893">
        <f t="shared" si="114"/>
        <v>0</v>
      </c>
      <c r="Z893">
        <f t="shared" si="115"/>
        <v>0</v>
      </c>
    </row>
    <row r="894" spans="2:26">
      <c r="B894" t="str">
        <f t="shared" si="113"/>
        <v>BLUE</v>
      </c>
      <c r="C894" s="6">
        <f t="shared" si="116"/>
        <v>598</v>
      </c>
      <c r="I894">
        <f t="shared" ref="I894:I928" si="117">SUM($E894:$H894)</f>
        <v>0</v>
      </c>
      <c r="N894" s="65">
        <f t="shared" si="111"/>
        <v>0</v>
      </c>
      <c r="O894" s="65">
        <f t="shared" si="112"/>
        <v>0</v>
      </c>
      <c r="T894">
        <f t="shared" ref="T894:T927" si="118">SUM($P894:$S894)</f>
        <v>0</v>
      </c>
      <c r="Y894">
        <f t="shared" si="114"/>
        <v>0</v>
      </c>
      <c r="Z894">
        <f t="shared" si="115"/>
        <v>0</v>
      </c>
    </row>
    <row r="895" spans="2:26">
      <c r="B895" t="str">
        <f t="shared" si="113"/>
        <v>BLUE</v>
      </c>
      <c r="C895" s="6">
        <f t="shared" si="116"/>
        <v>599</v>
      </c>
      <c r="I895">
        <f t="shared" si="117"/>
        <v>0</v>
      </c>
      <c r="N895" s="65">
        <f t="shared" si="111"/>
        <v>0</v>
      </c>
      <c r="O895" s="65">
        <f t="shared" si="112"/>
        <v>0</v>
      </c>
      <c r="T895">
        <f t="shared" si="118"/>
        <v>0</v>
      </c>
      <c r="Y895">
        <f t="shared" si="114"/>
        <v>0</v>
      </c>
      <c r="Z895">
        <f t="shared" si="115"/>
        <v>0</v>
      </c>
    </row>
    <row r="896" spans="2:26">
      <c r="B896" t="str">
        <f t="shared" si="113"/>
        <v>BLUE</v>
      </c>
      <c r="C896" s="6">
        <f t="shared" si="116"/>
        <v>600</v>
      </c>
      <c r="I896">
        <f t="shared" si="117"/>
        <v>0</v>
      </c>
      <c r="N896" s="65">
        <f t="shared" si="111"/>
        <v>0</v>
      </c>
      <c r="O896" s="65">
        <f t="shared" si="112"/>
        <v>0</v>
      </c>
      <c r="T896">
        <f t="shared" si="118"/>
        <v>0</v>
      </c>
      <c r="Y896">
        <f t="shared" si="114"/>
        <v>0</v>
      </c>
      <c r="Z896">
        <f t="shared" si="115"/>
        <v>0</v>
      </c>
    </row>
    <row r="897" spans="2:26">
      <c r="B897" t="str">
        <f t="shared" si="113"/>
        <v>BLUE</v>
      </c>
      <c r="C897" s="6">
        <f t="shared" si="116"/>
        <v>601</v>
      </c>
      <c r="I897">
        <f t="shared" si="117"/>
        <v>0</v>
      </c>
      <c r="N897" s="65">
        <f t="shared" si="111"/>
        <v>0</v>
      </c>
      <c r="O897" s="65">
        <f t="shared" si="112"/>
        <v>0</v>
      </c>
      <c r="T897">
        <f t="shared" si="118"/>
        <v>0</v>
      </c>
      <c r="Y897">
        <f t="shared" si="114"/>
        <v>0</v>
      </c>
      <c r="Z897">
        <f t="shared" si="115"/>
        <v>0</v>
      </c>
    </row>
    <row r="898" spans="2:26">
      <c r="B898" t="str">
        <f t="shared" si="113"/>
        <v>BLUE</v>
      </c>
      <c r="C898" s="6">
        <f t="shared" si="116"/>
        <v>602</v>
      </c>
      <c r="I898">
        <f t="shared" si="117"/>
        <v>0</v>
      </c>
      <c r="N898" s="65">
        <f t="shared" si="111"/>
        <v>0</v>
      </c>
      <c r="O898" s="65">
        <f t="shared" si="112"/>
        <v>0</v>
      </c>
      <c r="T898">
        <f t="shared" si="118"/>
        <v>0</v>
      </c>
      <c r="Y898">
        <f t="shared" si="114"/>
        <v>0</v>
      </c>
      <c r="Z898">
        <f t="shared" si="115"/>
        <v>0</v>
      </c>
    </row>
    <row r="899" spans="2:26">
      <c r="B899" t="str">
        <f t="shared" si="113"/>
        <v>BLUE</v>
      </c>
      <c r="C899" s="6">
        <f t="shared" si="116"/>
        <v>603</v>
      </c>
      <c r="I899">
        <f t="shared" si="117"/>
        <v>0</v>
      </c>
      <c r="N899" s="65">
        <f t="shared" si="111"/>
        <v>0</v>
      </c>
      <c r="O899" s="65">
        <f t="shared" si="112"/>
        <v>0</v>
      </c>
      <c r="T899">
        <f t="shared" si="118"/>
        <v>0</v>
      </c>
      <c r="Y899">
        <f t="shared" si="114"/>
        <v>0</v>
      </c>
      <c r="Z899">
        <f t="shared" si="115"/>
        <v>0</v>
      </c>
    </row>
    <row r="900" spans="2:26">
      <c r="B900" t="str">
        <f t="shared" si="113"/>
        <v>BLUE</v>
      </c>
      <c r="C900" s="6">
        <f t="shared" si="116"/>
        <v>604</v>
      </c>
      <c r="I900">
        <f t="shared" si="117"/>
        <v>0</v>
      </c>
      <c r="N900" s="65">
        <f t="shared" si="111"/>
        <v>0</v>
      </c>
      <c r="O900" s="65">
        <f t="shared" si="112"/>
        <v>0</v>
      </c>
      <c r="T900">
        <f t="shared" si="118"/>
        <v>0</v>
      </c>
      <c r="Y900">
        <f t="shared" si="114"/>
        <v>0</v>
      </c>
      <c r="Z900">
        <f t="shared" si="115"/>
        <v>0</v>
      </c>
    </row>
    <row r="901" spans="2:26">
      <c r="B901" t="str">
        <f t="shared" si="113"/>
        <v>BLUE</v>
      </c>
      <c r="C901" s="6">
        <f t="shared" si="116"/>
        <v>605</v>
      </c>
      <c r="I901">
        <f t="shared" si="117"/>
        <v>0</v>
      </c>
      <c r="N901" s="65">
        <f t="shared" si="111"/>
        <v>0</v>
      </c>
      <c r="O901" s="65">
        <f t="shared" si="112"/>
        <v>0</v>
      </c>
      <c r="T901">
        <f t="shared" si="118"/>
        <v>0</v>
      </c>
      <c r="Y901">
        <f t="shared" si="114"/>
        <v>0</v>
      </c>
      <c r="Z901">
        <f t="shared" si="115"/>
        <v>0</v>
      </c>
    </row>
    <row r="902" spans="2:26">
      <c r="B902" t="str">
        <f t="shared" si="113"/>
        <v>BLUE</v>
      </c>
      <c r="C902" s="6">
        <f t="shared" si="116"/>
        <v>606</v>
      </c>
      <c r="I902">
        <f t="shared" si="117"/>
        <v>0</v>
      </c>
      <c r="N902" s="65">
        <f t="shared" si="111"/>
        <v>0</v>
      </c>
      <c r="O902" s="65">
        <f t="shared" si="112"/>
        <v>0</v>
      </c>
      <c r="T902">
        <f t="shared" si="118"/>
        <v>0</v>
      </c>
      <c r="Y902">
        <f t="shared" si="114"/>
        <v>0</v>
      </c>
      <c r="Z902">
        <f t="shared" si="115"/>
        <v>0</v>
      </c>
    </row>
    <row r="903" spans="2:26">
      <c r="B903" t="str">
        <f t="shared" si="113"/>
        <v>BLUE</v>
      </c>
      <c r="C903" s="6">
        <f t="shared" si="116"/>
        <v>607</v>
      </c>
      <c r="I903">
        <f t="shared" si="117"/>
        <v>0</v>
      </c>
      <c r="N903" s="65">
        <f t="shared" si="111"/>
        <v>0</v>
      </c>
      <c r="O903" s="65">
        <f t="shared" si="112"/>
        <v>0</v>
      </c>
      <c r="T903">
        <f t="shared" si="118"/>
        <v>0</v>
      </c>
      <c r="Y903">
        <f t="shared" si="114"/>
        <v>0</v>
      </c>
      <c r="Z903">
        <f t="shared" si="115"/>
        <v>0</v>
      </c>
    </row>
    <row r="904" spans="2:26">
      <c r="B904" t="str">
        <f t="shared" si="113"/>
        <v>BLUE</v>
      </c>
      <c r="C904" s="6">
        <f t="shared" si="116"/>
        <v>608</v>
      </c>
      <c r="I904">
        <f t="shared" si="117"/>
        <v>0</v>
      </c>
      <c r="N904" s="65">
        <f t="shared" si="111"/>
        <v>0</v>
      </c>
      <c r="O904" s="65">
        <f t="shared" si="112"/>
        <v>0</v>
      </c>
      <c r="T904">
        <f t="shared" si="118"/>
        <v>0</v>
      </c>
      <c r="Y904">
        <f t="shared" si="114"/>
        <v>0</v>
      </c>
      <c r="Z904">
        <f t="shared" si="115"/>
        <v>0</v>
      </c>
    </row>
    <row r="905" spans="2:26">
      <c r="B905" t="str">
        <f t="shared" si="113"/>
        <v>BLUE</v>
      </c>
      <c r="C905" s="6">
        <f t="shared" si="116"/>
        <v>609</v>
      </c>
      <c r="I905">
        <f t="shared" si="117"/>
        <v>0</v>
      </c>
      <c r="N905" s="65">
        <f t="shared" ref="N905:N928" si="119">SUM($J905:$M905)</f>
        <v>0</v>
      </c>
      <c r="O905" s="65">
        <f t="shared" ref="O905:O928" si="120">SUM($I905, $N905)</f>
        <v>0</v>
      </c>
      <c r="T905">
        <f t="shared" si="118"/>
        <v>0</v>
      </c>
      <c r="Y905">
        <f t="shared" si="114"/>
        <v>0</v>
      </c>
      <c r="Z905">
        <f t="shared" si="115"/>
        <v>0</v>
      </c>
    </row>
    <row r="906" spans="2:26">
      <c r="B906" t="str">
        <f t="shared" si="113"/>
        <v>BLUE</v>
      </c>
      <c r="C906" s="6">
        <f t="shared" si="116"/>
        <v>610</v>
      </c>
      <c r="I906">
        <f t="shared" si="117"/>
        <v>0</v>
      </c>
      <c r="N906" s="65">
        <f t="shared" si="119"/>
        <v>0</v>
      </c>
      <c r="O906" s="65">
        <f t="shared" si="120"/>
        <v>0</v>
      </c>
      <c r="T906">
        <f t="shared" si="118"/>
        <v>0</v>
      </c>
      <c r="Y906">
        <f t="shared" si="114"/>
        <v>0</v>
      </c>
      <c r="Z906">
        <f t="shared" si="115"/>
        <v>0</v>
      </c>
    </row>
    <row r="907" spans="2:26">
      <c r="B907" t="str">
        <f t="shared" si="113"/>
        <v>BLUE</v>
      </c>
      <c r="C907" s="6">
        <f t="shared" si="116"/>
        <v>611</v>
      </c>
      <c r="I907">
        <f t="shared" si="117"/>
        <v>0</v>
      </c>
      <c r="N907" s="65">
        <f t="shared" si="119"/>
        <v>0</v>
      </c>
      <c r="O907" s="65">
        <f t="shared" si="120"/>
        <v>0</v>
      </c>
      <c r="T907">
        <f t="shared" si="118"/>
        <v>0</v>
      </c>
      <c r="Y907">
        <f t="shared" si="114"/>
        <v>0</v>
      </c>
      <c r="Z907">
        <f t="shared" si="115"/>
        <v>0</v>
      </c>
    </row>
    <row r="908" spans="2:26">
      <c r="B908" t="str">
        <f t="shared" si="113"/>
        <v>BLUE</v>
      </c>
      <c r="C908" s="6">
        <f t="shared" si="116"/>
        <v>612</v>
      </c>
      <c r="I908">
        <f t="shared" si="117"/>
        <v>0</v>
      </c>
      <c r="N908" s="65">
        <f t="shared" si="119"/>
        <v>0</v>
      </c>
      <c r="O908" s="65">
        <f t="shared" si="120"/>
        <v>0</v>
      </c>
      <c r="T908">
        <f t="shared" si="118"/>
        <v>0</v>
      </c>
      <c r="Y908">
        <f t="shared" si="114"/>
        <v>0</v>
      </c>
      <c r="Z908">
        <f t="shared" si="115"/>
        <v>0</v>
      </c>
    </row>
    <row r="909" spans="2:26">
      <c r="B909" t="str">
        <f t="shared" si="113"/>
        <v>BLUE</v>
      </c>
      <c r="C909" s="6">
        <f t="shared" si="116"/>
        <v>613</v>
      </c>
      <c r="I909">
        <f t="shared" si="117"/>
        <v>0</v>
      </c>
      <c r="N909" s="65">
        <f t="shared" si="119"/>
        <v>0</v>
      </c>
      <c r="O909" s="65">
        <f t="shared" si="120"/>
        <v>0</v>
      </c>
      <c r="T909">
        <f t="shared" si="118"/>
        <v>0</v>
      </c>
      <c r="Y909">
        <f t="shared" si="114"/>
        <v>0</v>
      </c>
      <c r="Z909">
        <f t="shared" si="115"/>
        <v>0</v>
      </c>
    </row>
    <row r="910" spans="2:26">
      <c r="B910" t="str">
        <f t="shared" si="113"/>
        <v>BLUE</v>
      </c>
      <c r="C910" s="6">
        <f t="shared" si="116"/>
        <v>614</v>
      </c>
      <c r="I910">
        <f t="shared" si="117"/>
        <v>0</v>
      </c>
      <c r="N910" s="65">
        <f t="shared" si="119"/>
        <v>0</v>
      </c>
      <c r="O910" s="65">
        <f t="shared" si="120"/>
        <v>0</v>
      </c>
      <c r="T910">
        <f t="shared" si="118"/>
        <v>0</v>
      </c>
      <c r="Y910">
        <f t="shared" si="114"/>
        <v>0</v>
      </c>
      <c r="Z910">
        <f t="shared" si="115"/>
        <v>0</v>
      </c>
    </row>
    <row r="911" spans="2:26">
      <c r="B911" t="str">
        <f t="shared" si="113"/>
        <v>BLUE</v>
      </c>
      <c r="C911" s="6">
        <f t="shared" si="116"/>
        <v>615</v>
      </c>
      <c r="I911">
        <f t="shared" si="117"/>
        <v>0</v>
      </c>
      <c r="N911" s="65">
        <f t="shared" si="119"/>
        <v>0</v>
      </c>
      <c r="O911" s="65">
        <f t="shared" si="120"/>
        <v>0</v>
      </c>
      <c r="T911">
        <f t="shared" si="118"/>
        <v>0</v>
      </c>
      <c r="Y911">
        <f t="shared" si="114"/>
        <v>0</v>
      </c>
      <c r="Z911">
        <f t="shared" si="115"/>
        <v>0</v>
      </c>
    </row>
    <row r="912" spans="2:26">
      <c r="B912" t="str">
        <f t="shared" si="113"/>
        <v>BLUE</v>
      </c>
      <c r="C912" s="6">
        <f t="shared" si="116"/>
        <v>616</v>
      </c>
      <c r="I912">
        <f t="shared" si="117"/>
        <v>0</v>
      </c>
      <c r="N912" s="65">
        <f t="shared" si="119"/>
        <v>0</v>
      </c>
      <c r="O912" s="65">
        <f t="shared" si="120"/>
        <v>0</v>
      </c>
      <c r="T912">
        <f t="shared" si="118"/>
        <v>0</v>
      </c>
      <c r="Y912">
        <f t="shared" si="114"/>
        <v>0</v>
      </c>
      <c r="Z912">
        <f t="shared" si="115"/>
        <v>0</v>
      </c>
    </row>
    <row r="913" spans="2:26">
      <c r="B913" t="str">
        <f t="shared" si="113"/>
        <v>BLUE</v>
      </c>
      <c r="C913" s="6">
        <f t="shared" si="116"/>
        <v>617</v>
      </c>
      <c r="I913">
        <f t="shared" si="117"/>
        <v>0</v>
      </c>
      <c r="N913" s="65">
        <f t="shared" si="119"/>
        <v>0</v>
      </c>
      <c r="O913" s="65">
        <f t="shared" si="120"/>
        <v>0</v>
      </c>
      <c r="T913">
        <f t="shared" si="118"/>
        <v>0</v>
      </c>
      <c r="Y913">
        <f t="shared" si="114"/>
        <v>0</v>
      </c>
      <c r="Z913">
        <f t="shared" si="115"/>
        <v>0</v>
      </c>
    </row>
    <row r="914" spans="2:26">
      <c r="B914" t="str">
        <f t="shared" si="113"/>
        <v>BLUE</v>
      </c>
      <c r="C914" s="6">
        <f t="shared" si="116"/>
        <v>618</v>
      </c>
      <c r="I914">
        <f t="shared" si="117"/>
        <v>0</v>
      </c>
      <c r="N914" s="65">
        <f t="shared" si="119"/>
        <v>0</v>
      </c>
      <c r="O914" s="65">
        <f t="shared" si="120"/>
        <v>0</v>
      </c>
      <c r="T914">
        <f t="shared" si="118"/>
        <v>0</v>
      </c>
      <c r="Y914">
        <f t="shared" si="114"/>
        <v>0</v>
      </c>
      <c r="Z914">
        <f t="shared" si="115"/>
        <v>0</v>
      </c>
    </row>
    <row r="915" spans="2:26">
      <c r="B915" t="str">
        <f t="shared" ref="B915:B928" si="121">B914</f>
        <v>BLUE</v>
      </c>
      <c r="C915" s="6">
        <f t="shared" si="116"/>
        <v>619</v>
      </c>
      <c r="I915">
        <f t="shared" si="117"/>
        <v>0</v>
      </c>
      <c r="N915" s="65">
        <f t="shared" si="119"/>
        <v>0</v>
      </c>
      <c r="O915" s="65">
        <f t="shared" si="120"/>
        <v>0</v>
      </c>
      <c r="T915">
        <f t="shared" si="118"/>
        <v>0</v>
      </c>
      <c r="Y915">
        <f t="shared" si="114"/>
        <v>0</v>
      </c>
      <c r="Z915">
        <f t="shared" si="115"/>
        <v>0</v>
      </c>
    </row>
    <row r="916" spans="2:26">
      <c r="B916" t="str">
        <f t="shared" si="121"/>
        <v>BLUE</v>
      </c>
      <c r="C916" s="6">
        <f t="shared" si="116"/>
        <v>620</v>
      </c>
      <c r="I916">
        <f t="shared" si="117"/>
        <v>0</v>
      </c>
      <c r="N916" s="65">
        <f t="shared" si="119"/>
        <v>0</v>
      </c>
      <c r="O916" s="65">
        <f t="shared" si="120"/>
        <v>0</v>
      </c>
      <c r="T916">
        <f t="shared" si="118"/>
        <v>0</v>
      </c>
      <c r="Y916">
        <f t="shared" si="114"/>
        <v>0</v>
      </c>
      <c r="Z916">
        <f t="shared" si="115"/>
        <v>0</v>
      </c>
    </row>
    <row r="917" spans="2:26">
      <c r="B917" t="str">
        <f t="shared" si="121"/>
        <v>BLUE</v>
      </c>
      <c r="C917" s="6">
        <f t="shared" si="116"/>
        <v>621</v>
      </c>
      <c r="I917">
        <f t="shared" si="117"/>
        <v>0</v>
      </c>
      <c r="N917" s="65">
        <f t="shared" si="119"/>
        <v>0</v>
      </c>
      <c r="O917" s="65">
        <f t="shared" si="120"/>
        <v>0</v>
      </c>
      <c r="T917">
        <f t="shared" si="118"/>
        <v>0</v>
      </c>
      <c r="Y917">
        <f t="shared" si="114"/>
        <v>0</v>
      </c>
      <c r="Z917">
        <f t="shared" si="115"/>
        <v>0</v>
      </c>
    </row>
    <row r="918" spans="2:26">
      <c r="B918" t="str">
        <f t="shared" si="121"/>
        <v>BLUE</v>
      </c>
      <c r="C918" s="6">
        <f t="shared" si="116"/>
        <v>622</v>
      </c>
      <c r="I918">
        <f t="shared" si="117"/>
        <v>0</v>
      </c>
      <c r="N918" s="65">
        <f t="shared" si="119"/>
        <v>0</v>
      </c>
      <c r="O918" s="65">
        <f t="shared" si="120"/>
        <v>0</v>
      </c>
      <c r="T918">
        <f t="shared" si="118"/>
        <v>0</v>
      </c>
      <c r="Y918">
        <f t="shared" si="114"/>
        <v>0</v>
      </c>
      <c r="Z918">
        <f t="shared" si="115"/>
        <v>0</v>
      </c>
    </row>
    <row r="919" spans="2:26">
      <c r="B919" t="str">
        <f t="shared" si="121"/>
        <v>BLUE</v>
      </c>
      <c r="C919" s="6">
        <f t="shared" si="116"/>
        <v>623</v>
      </c>
      <c r="I919">
        <f t="shared" si="117"/>
        <v>0</v>
      </c>
      <c r="N919" s="65">
        <f t="shared" si="119"/>
        <v>0</v>
      </c>
      <c r="O919" s="65">
        <f t="shared" si="120"/>
        <v>0</v>
      </c>
      <c r="T919">
        <f t="shared" si="118"/>
        <v>0</v>
      </c>
      <c r="Y919">
        <f t="shared" si="114"/>
        <v>0</v>
      </c>
      <c r="Z919">
        <f t="shared" si="115"/>
        <v>0</v>
      </c>
    </row>
    <row r="920" spans="2:26">
      <c r="B920" t="str">
        <f t="shared" si="121"/>
        <v>BLUE</v>
      </c>
      <c r="C920" s="6">
        <f t="shared" si="116"/>
        <v>624</v>
      </c>
      <c r="I920">
        <f t="shared" si="117"/>
        <v>0</v>
      </c>
      <c r="N920" s="65">
        <f t="shared" si="119"/>
        <v>0</v>
      </c>
      <c r="O920" s="65">
        <f t="shared" si="120"/>
        <v>0</v>
      </c>
      <c r="T920">
        <f t="shared" si="118"/>
        <v>0</v>
      </c>
      <c r="Y920">
        <f t="shared" si="114"/>
        <v>0</v>
      </c>
      <c r="Z920">
        <f t="shared" si="115"/>
        <v>0</v>
      </c>
    </row>
    <row r="921" spans="2:26">
      <c r="B921" t="str">
        <f t="shared" si="121"/>
        <v>BLUE</v>
      </c>
      <c r="C921" s="6">
        <f t="shared" si="116"/>
        <v>625</v>
      </c>
      <c r="I921">
        <f t="shared" si="117"/>
        <v>0</v>
      </c>
      <c r="N921" s="65">
        <f t="shared" si="119"/>
        <v>0</v>
      </c>
      <c r="O921" s="65">
        <f t="shared" si="120"/>
        <v>0</v>
      </c>
      <c r="T921">
        <f t="shared" si="118"/>
        <v>0</v>
      </c>
      <c r="Y921">
        <f t="shared" si="114"/>
        <v>0</v>
      </c>
      <c r="Z921">
        <f t="shared" si="115"/>
        <v>0</v>
      </c>
    </row>
    <row r="922" spans="2:26">
      <c r="B922" t="str">
        <f t="shared" si="121"/>
        <v>BLUE</v>
      </c>
      <c r="C922" s="6">
        <f t="shared" si="116"/>
        <v>626</v>
      </c>
      <c r="I922">
        <f t="shared" si="117"/>
        <v>0</v>
      </c>
      <c r="N922" s="65">
        <f t="shared" si="119"/>
        <v>0</v>
      </c>
      <c r="O922" s="65">
        <f t="shared" si="120"/>
        <v>0</v>
      </c>
      <c r="T922">
        <f t="shared" si="118"/>
        <v>0</v>
      </c>
      <c r="Y922">
        <f t="shared" si="114"/>
        <v>0</v>
      </c>
      <c r="Z922">
        <f t="shared" si="115"/>
        <v>0</v>
      </c>
    </row>
    <row r="923" spans="2:26">
      <c r="B923" t="str">
        <f t="shared" si="121"/>
        <v>BLUE</v>
      </c>
      <c r="C923" s="6">
        <f t="shared" si="116"/>
        <v>627</v>
      </c>
      <c r="I923">
        <f t="shared" si="117"/>
        <v>0</v>
      </c>
      <c r="N923" s="65">
        <f t="shared" si="119"/>
        <v>0</v>
      </c>
      <c r="O923" s="65">
        <f t="shared" si="120"/>
        <v>0</v>
      </c>
      <c r="T923">
        <f t="shared" si="118"/>
        <v>0</v>
      </c>
      <c r="Y923">
        <f t="shared" si="114"/>
        <v>0</v>
      </c>
      <c r="Z923">
        <f t="shared" si="115"/>
        <v>0</v>
      </c>
    </row>
    <row r="924" spans="2:26">
      <c r="B924" t="str">
        <f t="shared" si="121"/>
        <v>BLUE</v>
      </c>
      <c r="C924" s="6">
        <f t="shared" si="116"/>
        <v>628</v>
      </c>
      <c r="I924">
        <f t="shared" si="117"/>
        <v>0</v>
      </c>
      <c r="N924" s="65">
        <f t="shared" si="119"/>
        <v>0</v>
      </c>
      <c r="O924" s="65">
        <f t="shared" si="120"/>
        <v>0</v>
      </c>
      <c r="T924">
        <f t="shared" si="118"/>
        <v>0</v>
      </c>
      <c r="Y924">
        <f t="shared" si="114"/>
        <v>0</v>
      </c>
      <c r="Z924">
        <f t="shared" si="115"/>
        <v>0</v>
      </c>
    </row>
    <row r="925" spans="2:26">
      <c r="B925" t="str">
        <f t="shared" si="121"/>
        <v>BLUE</v>
      </c>
      <c r="C925" s="6">
        <f t="shared" si="116"/>
        <v>629</v>
      </c>
      <c r="I925">
        <f t="shared" si="117"/>
        <v>0</v>
      </c>
      <c r="N925" s="65">
        <f t="shared" si="119"/>
        <v>0</v>
      </c>
      <c r="O925" s="65">
        <f t="shared" si="120"/>
        <v>0</v>
      </c>
      <c r="T925">
        <f t="shared" si="118"/>
        <v>0</v>
      </c>
      <c r="Y925">
        <f t="shared" si="114"/>
        <v>0</v>
      </c>
      <c r="Z925">
        <f t="shared" si="115"/>
        <v>0</v>
      </c>
    </row>
    <row r="926" spans="2:26">
      <c r="B926" t="str">
        <f t="shared" si="121"/>
        <v>BLUE</v>
      </c>
      <c r="C926" s="6">
        <f t="shared" si="116"/>
        <v>630</v>
      </c>
      <c r="I926">
        <f t="shared" si="117"/>
        <v>0</v>
      </c>
      <c r="N926" s="65">
        <f t="shared" si="119"/>
        <v>0</v>
      </c>
      <c r="O926" s="65">
        <f t="shared" si="120"/>
        <v>0</v>
      </c>
      <c r="T926">
        <f t="shared" si="118"/>
        <v>0</v>
      </c>
      <c r="Y926">
        <f t="shared" si="114"/>
        <v>0</v>
      </c>
      <c r="Z926">
        <f t="shared" si="115"/>
        <v>0</v>
      </c>
    </row>
    <row r="927" spans="2:26">
      <c r="B927" t="str">
        <f t="shared" si="121"/>
        <v>BLUE</v>
      </c>
      <c r="C927" s="6">
        <f t="shared" si="116"/>
        <v>631</v>
      </c>
      <c r="I927">
        <f t="shared" si="117"/>
        <v>0</v>
      </c>
      <c r="N927" s="65">
        <f t="shared" si="119"/>
        <v>0</v>
      </c>
      <c r="O927" s="65">
        <f t="shared" si="120"/>
        <v>0</v>
      </c>
      <c r="T927">
        <f t="shared" si="118"/>
        <v>0</v>
      </c>
      <c r="Y927">
        <f t="shared" si="114"/>
        <v>0</v>
      </c>
      <c r="Z927">
        <f t="shared" si="115"/>
        <v>0</v>
      </c>
    </row>
    <row r="928" spans="2:26">
      <c r="B928" t="str">
        <f t="shared" si="121"/>
        <v>BLUE</v>
      </c>
      <c r="C928" s="6">
        <f t="shared" si="116"/>
        <v>632</v>
      </c>
      <c r="I928">
        <f t="shared" si="117"/>
        <v>0</v>
      </c>
      <c r="N928" s="65">
        <f t="shared" si="119"/>
        <v>0</v>
      </c>
      <c r="O928" s="65">
        <f t="shared" si="120"/>
        <v>0</v>
      </c>
      <c r="T928">
        <f>SUM($P928:$S928)</f>
        <v>0</v>
      </c>
      <c r="Y928">
        <f t="shared" si="114"/>
        <v>0</v>
      </c>
      <c r="Z928">
        <f t="shared" si="115"/>
        <v>0</v>
      </c>
    </row>
    <row r="929" spans="3:3">
      <c r="C929" s="6"/>
    </row>
    <row r="930" spans="3:3">
      <c r="C930" s="6"/>
    </row>
    <row r="931" spans="3:3">
      <c r="C931" s="6"/>
    </row>
    <row r="932" spans="3:3">
      <c r="C932" s="6"/>
    </row>
    <row r="933" spans="3:3">
      <c r="C933" s="6"/>
    </row>
    <row r="934" spans="3:3">
      <c r="C934" s="6"/>
    </row>
    <row r="935" spans="3:3">
      <c r="C935" s="6"/>
    </row>
    <row r="936" spans="3:3">
      <c r="C936" s="6"/>
    </row>
    <row r="937" spans="3:3">
      <c r="C937" s="6"/>
    </row>
    <row r="938" spans="3:3">
      <c r="C938" s="6"/>
    </row>
    <row r="939" spans="3:3">
      <c r="C939" s="6"/>
    </row>
    <row r="940" spans="3:3">
      <c r="C940" s="6"/>
    </row>
    <row r="941" spans="3:3">
      <c r="C941" s="6"/>
    </row>
    <row r="942" spans="3:3">
      <c r="C942" s="6"/>
    </row>
    <row r="943" spans="3:3">
      <c r="C943" s="6"/>
    </row>
    <row r="944" spans="3:3">
      <c r="C944" s="6"/>
    </row>
    <row r="945" spans="3:3">
      <c r="C945" s="6"/>
    </row>
    <row r="946" spans="3:3">
      <c r="C946" s="6"/>
    </row>
    <row r="947" spans="3:3">
      <c r="C947" s="6"/>
    </row>
    <row r="948" spans="3:3">
      <c r="C948" s="6"/>
    </row>
    <row r="949" spans="3:3">
      <c r="C949" s="6"/>
    </row>
    <row r="950" spans="3:3">
      <c r="C950" s="6"/>
    </row>
    <row r="951" spans="3:3">
      <c r="C951" s="6"/>
    </row>
    <row r="952" spans="3:3">
      <c r="C952" s="6"/>
    </row>
    <row r="953" spans="3:3">
      <c r="C953" s="6"/>
    </row>
    <row r="954" spans="3:3">
      <c r="C954" s="6"/>
    </row>
    <row r="955" spans="3:3">
      <c r="C955" s="6"/>
    </row>
    <row r="956" spans="3:3">
      <c r="C956" s="6"/>
    </row>
    <row r="957" spans="3:3">
      <c r="C957" s="6"/>
    </row>
    <row r="958" spans="3:3">
      <c r="C958" s="6"/>
    </row>
    <row r="959" spans="3:3">
      <c r="C959" s="6"/>
    </row>
    <row r="960" spans="3:3">
      <c r="C960" s="6"/>
    </row>
    <row r="961" spans="3:3">
      <c r="C961" s="6"/>
    </row>
    <row r="962" spans="3:3">
      <c r="C962" s="6"/>
    </row>
    <row r="963" spans="3:3">
      <c r="C963" s="6"/>
    </row>
    <row r="964" spans="3:3">
      <c r="C964" s="6"/>
    </row>
    <row r="965" spans="3:3">
      <c r="C965" s="6"/>
    </row>
    <row r="966" spans="3:3">
      <c r="C966" s="6"/>
    </row>
    <row r="967" spans="3:3">
      <c r="C967" s="6"/>
    </row>
    <row r="968" spans="3:3">
      <c r="C968" s="6"/>
    </row>
    <row r="969" spans="3:3">
      <c r="C969" s="6"/>
    </row>
    <row r="970" spans="3:3">
      <c r="C970" s="6"/>
    </row>
    <row r="971" spans="3:3">
      <c r="C971" s="6"/>
    </row>
    <row r="972" spans="3:3">
      <c r="C972" s="6"/>
    </row>
    <row r="973" spans="3:3">
      <c r="C973" s="6"/>
    </row>
    <row r="974" spans="3:3">
      <c r="C974" s="6"/>
    </row>
    <row r="975" spans="3:3">
      <c r="C975" s="6"/>
    </row>
    <row r="976" spans="3:3">
      <c r="C976" s="6"/>
    </row>
    <row r="977" spans="3:3">
      <c r="C977" s="6"/>
    </row>
    <row r="978" spans="3:3">
      <c r="C978" s="6"/>
    </row>
    <row r="979" spans="3:3">
      <c r="C979" s="6"/>
    </row>
    <row r="980" spans="3:3">
      <c r="C980" s="6"/>
    </row>
    <row r="981" spans="3:3">
      <c r="C981" s="6"/>
    </row>
    <row r="982" spans="3:3">
      <c r="C982" s="6"/>
    </row>
    <row r="983" spans="3:3">
      <c r="C983" s="6"/>
    </row>
    <row r="984" spans="3:3">
      <c r="C984" s="6"/>
    </row>
    <row r="985" spans="3:3">
      <c r="C985" s="6"/>
    </row>
    <row r="986" spans="3:3">
      <c r="C986" s="6"/>
    </row>
    <row r="987" spans="3:3">
      <c r="C987" s="6"/>
    </row>
    <row r="988" spans="3:3">
      <c r="C988" s="6"/>
    </row>
    <row r="989" spans="3:3">
      <c r="C989" s="6"/>
    </row>
    <row r="990" spans="3:3">
      <c r="C990" s="6"/>
    </row>
    <row r="991" spans="3:3">
      <c r="C991" s="6"/>
    </row>
    <row r="992" spans="3:3">
      <c r="C992" s="6"/>
    </row>
    <row r="993" spans="3:3">
      <c r="C993" s="6"/>
    </row>
    <row r="994" spans="3:3">
      <c r="C994" s="6"/>
    </row>
    <row r="995" spans="3:3">
      <c r="C995" s="6"/>
    </row>
    <row r="996" spans="3:3">
      <c r="C996" s="6"/>
    </row>
    <row r="997" spans="3:3">
      <c r="C997" s="6"/>
    </row>
    <row r="998" spans="3:3">
      <c r="C998" s="6"/>
    </row>
    <row r="999" spans="3:3">
      <c r="C999" s="6"/>
    </row>
    <row r="1000" spans="3:3">
      <c r="C1000" s="6"/>
    </row>
    <row r="1001" spans="3:3">
      <c r="C1001" s="6"/>
    </row>
    <row r="1002" spans="3:3">
      <c r="C1002" s="6"/>
    </row>
    <row r="1003" spans="3:3">
      <c r="C1003" s="6"/>
    </row>
    <row r="1004" spans="3:3">
      <c r="C1004" s="6"/>
    </row>
    <row r="1005" spans="3:3">
      <c r="C1005" s="6"/>
    </row>
    <row r="1006" spans="3:3">
      <c r="C1006" s="6"/>
    </row>
    <row r="1007" spans="3:3">
      <c r="C1007" s="6"/>
    </row>
    <row r="1008" spans="3:3">
      <c r="C1008" s="6"/>
    </row>
    <row r="1009" spans="3:3">
      <c r="C1009" s="6"/>
    </row>
    <row r="1010" spans="3:3">
      <c r="C1010" s="6"/>
    </row>
    <row r="1011" spans="3:3">
      <c r="C1011" s="6"/>
    </row>
    <row r="1012" spans="3:3">
      <c r="C1012" s="6"/>
    </row>
    <row r="1013" spans="3:3">
      <c r="C1013" s="6"/>
    </row>
    <row r="1014" spans="3:3">
      <c r="C1014" s="6"/>
    </row>
    <row r="1015" spans="3:3">
      <c r="C1015" s="6"/>
    </row>
    <row r="1016" spans="3:3">
      <c r="C1016" s="6"/>
    </row>
    <row r="1017" spans="3:3">
      <c r="C1017" s="6"/>
    </row>
    <row r="1018" spans="3:3">
      <c r="C1018" s="6"/>
    </row>
    <row r="1019" spans="3:3">
      <c r="C1019" s="6"/>
    </row>
    <row r="1020" spans="3:3">
      <c r="C1020" s="6"/>
    </row>
    <row r="1021" spans="3:3">
      <c r="C1021" s="6"/>
    </row>
    <row r="1022" spans="3:3">
      <c r="C1022" s="6"/>
    </row>
    <row r="1023" spans="3:3">
      <c r="C1023" s="6"/>
    </row>
    <row r="1024" spans="3:3">
      <c r="C1024" s="6"/>
    </row>
    <row r="1025" spans="3:3">
      <c r="C1025" s="6"/>
    </row>
    <row r="1026" spans="3:3">
      <c r="C1026" s="6"/>
    </row>
    <row r="1027" spans="3:3">
      <c r="C1027" s="6"/>
    </row>
    <row r="1028" spans="3:3">
      <c r="C1028" s="6"/>
    </row>
    <row r="1029" spans="3:3">
      <c r="C1029" s="6"/>
    </row>
    <row r="1030" spans="3:3">
      <c r="C1030" s="6"/>
    </row>
    <row r="1031" spans="3:3">
      <c r="C1031" s="6"/>
    </row>
    <row r="1032" spans="3:3">
      <c r="C1032" s="6"/>
    </row>
    <row r="1033" spans="3:3">
      <c r="C1033" s="6"/>
    </row>
    <row r="1034" spans="3:3">
      <c r="C1034" s="6"/>
    </row>
    <row r="1035" spans="3:3">
      <c r="C1035" s="6"/>
    </row>
    <row r="1036" spans="3:3">
      <c r="C1036" s="6"/>
    </row>
    <row r="1037" spans="3:3">
      <c r="C1037" s="6"/>
    </row>
    <row r="1038" spans="3:3">
      <c r="C1038" s="6"/>
    </row>
    <row r="1039" spans="3:3">
      <c r="C1039" s="6"/>
    </row>
    <row r="1040" spans="3:3">
      <c r="C1040" s="6"/>
    </row>
    <row r="1041" spans="3:3">
      <c r="C1041" s="6"/>
    </row>
    <row r="1042" spans="3:3">
      <c r="C1042" s="6"/>
    </row>
    <row r="1043" spans="3:3">
      <c r="C1043" s="6"/>
    </row>
    <row r="1044" spans="3:3">
      <c r="C1044" s="6"/>
    </row>
    <row r="1045" spans="3:3">
      <c r="C1045" s="6"/>
    </row>
    <row r="1046" spans="3:3">
      <c r="C1046" s="6"/>
    </row>
    <row r="1047" spans="3:3">
      <c r="C1047" s="6"/>
    </row>
    <row r="1048" spans="3:3">
      <c r="C1048" s="6"/>
    </row>
    <row r="1049" spans="3:3">
      <c r="C1049" s="6"/>
    </row>
    <row r="1050" spans="3:3">
      <c r="C1050" s="6"/>
    </row>
    <row r="1051" spans="3:3">
      <c r="C1051" s="6"/>
    </row>
    <row r="1052" spans="3:3">
      <c r="C1052" s="6"/>
    </row>
    <row r="1053" spans="3:3">
      <c r="C1053" s="6"/>
    </row>
    <row r="1054" spans="3:3">
      <c r="C1054" s="6"/>
    </row>
    <row r="1055" spans="3:3">
      <c r="C1055" s="6"/>
    </row>
    <row r="1056" spans="3:3">
      <c r="C1056" s="6"/>
    </row>
    <row r="1057" spans="3:3">
      <c r="C1057" s="6"/>
    </row>
    <row r="1058" spans="3:3">
      <c r="C1058" s="6"/>
    </row>
    <row r="1059" spans="3:3">
      <c r="C1059" s="6"/>
    </row>
    <row r="1060" spans="3:3">
      <c r="C1060" s="6"/>
    </row>
    <row r="1061" spans="3:3">
      <c r="C1061" s="6"/>
    </row>
    <row r="1062" spans="3:3">
      <c r="C1062" s="6"/>
    </row>
    <row r="1063" spans="3:3">
      <c r="C1063" s="6"/>
    </row>
    <row r="1064" spans="3:3">
      <c r="C1064" s="6"/>
    </row>
    <row r="1065" spans="3:3">
      <c r="C1065" s="6"/>
    </row>
    <row r="1066" spans="3:3">
      <c r="C1066" s="6"/>
    </row>
    <row r="1067" spans="3:3">
      <c r="C1067" s="6"/>
    </row>
    <row r="1068" spans="3:3">
      <c r="C1068" s="6"/>
    </row>
    <row r="1069" spans="3:3">
      <c r="C1069" s="6"/>
    </row>
    <row r="1070" spans="3:3">
      <c r="C1070" s="6"/>
    </row>
    <row r="1071" spans="3:3">
      <c r="C1071" s="6"/>
    </row>
    <row r="1072" spans="3:3">
      <c r="C1072" s="6"/>
    </row>
    <row r="1073" spans="3:3">
      <c r="C1073" s="6"/>
    </row>
    <row r="1074" spans="3:3">
      <c r="C1074" s="6"/>
    </row>
    <row r="1075" spans="3:3">
      <c r="C1075" s="6"/>
    </row>
    <row r="1076" spans="3:3">
      <c r="C1076" s="6"/>
    </row>
    <row r="1077" spans="3:3">
      <c r="C1077" s="6"/>
    </row>
    <row r="1078" spans="3:3">
      <c r="C1078" s="6"/>
    </row>
    <row r="1079" spans="3:3">
      <c r="C1079" s="6"/>
    </row>
    <row r="1080" spans="3:3">
      <c r="C1080" s="6"/>
    </row>
    <row r="1081" spans="3:3">
      <c r="C1081" s="6"/>
    </row>
    <row r="1082" spans="3:3">
      <c r="C1082" s="6"/>
    </row>
    <row r="1083" spans="3:3">
      <c r="C1083" s="6"/>
    </row>
    <row r="1084" spans="3:3">
      <c r="C1084" s="6"/>
    </row>
    <row r="1085" spans="3:3">
      <c r="C1085" s="6"/>
    </row>
    <row r="1086" spans="3:3">
      <c r="C1086" s="6"/>
    </row>
    <row r="1087" spans="3:3">
      <c r="C1087" s="6"/>
    </row>
    <row r="1088" spans="3:3">
      <c r="C1088" s="6"/>
    </row>
    <row r="1089" spans="3:3">
      <c r="C1089" s="6"/>
    </row>
    <row r="1090" spans="3:3">
      <c r="C1090" s="6"/>
    </row>
    <row r="1091" spans="3:3">
      <c r="C1091" s="6"/>
    </row>
    <row r="1092" spans="3:3">
      <c r="C1092" s="6"/>
    </row>
    <row r="1093" spans="3:3">
      <c r="C1093" s="6"/>
    </row>
    <row r="1094" spans="3:3">
      <c r="C1094" s="6"/>
    </row>
    <row r="1095" spans="3:3">
      <c r="C1095" s="6"/>
    </row>
    <row r="1096" spans="3:3">
      <c r="C1096" s="6"/>
    </row>
    <row r="1097" spans="3:3">
      <c r="C1097" s="6"/>
    </row>
    <row r="1098" spans="3:3">
      <c r="C1098" s="6"/>
    </row>
    <row r="1099" spans="3:3">
      <c r="C1099" s="6"/>
    </row>
    <row r="1100" spans="3:3">
      <c r="C1100" s="6"/>
    </row>
    <row r="1101" spans="3:3">
      <c r="C1101" s="6"/>
    </row>
    <row r="1102" spans="3:3">
      <c r="C1102" s="6"/>
    </row>
    <row r="1103" spans="3:3">
      <c r="C1103" s="6"/>
    </row>
    <row r="1104" spans="3:3">
      <c r="C1104" s="6"/>
    </row>
    <row r="1105" spans="3:3">
      <c r="C1105" s="6"/>
    </row>
    <row r="1106" spans="3:3">
      <c r="C1106" s="6"/>
    </row>
    <row r="1107" spans="3:3">
      <c r="C1107" s="6"/>
    </row>
    <row r="1108" spans="3:3">
      <c r="C1108" s="6"/>
    </row>
    <row r="1109" spans="3:3">
      <c r="C1109" s="6"/>
    </row>
    <row r="1110" spans="3:3">
      <c r="C1110" s="6"/>
    </row>
    <row r="1111" spans="3:3">
      <c r="C1111" s="6"/>
    </row>
    <row r="1112" spans="3:3">
      <c r="C1112" s="6"/>
    </row>
    <row r="1113" spans="3:3">
      <c r="C1113" s="6"/>
    </row>
    <row r="1114" spans="3:3">
      <c r="C1114" s="6"/>
    </row>
    <row r="1115" spans="3:3">
      <c r="C1115" s="6"/>
    </row>
    <row r="1116" spans="3:3">
      <c r="C1116" s="6"/>
    </row>
    <row r="1117" spans="3:3">
      <c r="C1117" s="6"/>
    </row>
    <row r="1118" spans="3:3">
      <c r="C1118" s="6"/>
    </row>
    <row r="1119" spans="3:3">
      <c r="C1119" s="6"/>
    </row>
    <row r="1120" spans="3:3">
      <c r="C1120" s="6"/>
    </row>
    <row r="1121" spans="3:3">
      <c r="C1121" s="6"/>
    </row>
    <row r="1122" spans="3:3">
      <c r="C1122" s="6"/>
    </row>
    <row r="1123" spans="3:3">
      <c r="C1123" s="6"/>
    </row>
    <row r="1124" spans="3:3">
      <c r="C1124" s="6"/>
    </row>
    <row r="1125" spans="3:3">
      <c r="C1125" s="6"/>
    </row>
    <row r="1126" spans="3:3">
      <c r="C1126" s="6"/>
    </row>
    <row r="1127" spans="3:3">
      <c r="C1127" s="6"/>
    </row>
    <row r="1128" spans="3:3">
      <c r="C1128" s="6"/>
    </row>
    <row r="1129" spans="3:3">
      <c r="C1129" s="6"/>
    </row>
    <row r="1130" spans="3:3">
      <c r="C1130" s="6"/>
    </row>
    <row r="1131" spans="3:3">
      <c r="C1131" s="6"/>
    </row>
    <row r="1132" spans="3:3">
      <c r="C1132" s="6"/>
    </row>
    <row r="1133" spans="3:3">
      <c r="C1133" s="6"/>
    </row>
    <row r="1134" spans="3:3">
      <c r="C1134" s="6"/>
    </row>
    <row r="1135" spans="3:3">
      <c r="C1135" s="6"/>
    </row>
    <row r="1136" spans="3:3">
      <c r="C1136" s="6"/>
    </row>
    <row r="1137" spans="3:3">
      <c r="C1137" s="6"/>
    </row>
    <row r="1138" spans="3:3">
      <c r="C1138" s="6"/>
    </row>
    <row r="1139" spans="3:3">
      <c r="C1139" s="6"/>
    </row>
    <row r="1140" spans="3:3">
      <c r="C1140" s="6"/>
    </row>
    <row r="1141" spans="3:3">
      <c r="C1141" s="6"/>
    </row>
    <row r="1142" spans="3:3">
      <c r="C1142" s="6"/>
    </row>
    <row r="1143" spans="3:3">
      <c r="C1143" s="6"/>
    </row>
    <row r="1144" spans="3:3">
      <c r="C1144" s="6"/>
    </row>
    <row r="1145" spans="3:3">
      <c r="C1145" s="6"/>
    </row>
    <row r="1146" spans="3:3">
      <c r="C1146" s="6"/>
    </row>
    <row r="1147" spans="3:3">
      <c r="C1147" s="6"/>
    </row>
    <row r="1148" spans="3:3">
      <c r="C1148" s="6"/>
    </row>
    <row r="1149" spans="3:3">
      <c r="C1149" s="6"/>
    </row>
    <row r="1150" spans="3:3">
      <c r="C1150" s="6"/>
    </row>
    <row r="1151" spans="3:3">
      <c r="C1151" s="6"/>
    </row>
    <row r="1152" spans="3:3">
      <c r="C1152" s="6"/>
    </row>
    <row r="1153" spans="3:3">
      <c r="C1153" s="6"/>
    </row>
    <row r="1154" spans="3:3">
      <c r="C1154" s="6"/>
    </row>
    <row r="1155" spans="3:3">
      <c r="C1155" s="6"/>
    </row>
    <row r="1156" spans="3:3">
      <c r="C1156" s="6"/>
    </row>
    <row r="1157" spans="3:3">
      <c r="C1157" s="6"/>
    </row>
    <row r="1158" spans="3:3">
      <c r="C1158" s="6"/>
    </row>
    <row r="1159" spans="3:3">
      <c r="C1159" s="6"/>
    </row>
    <row r="1160" spans="3:3">
      <c r="C1160" s="6"/>
    </row>
    <row r="1161" spans="3:3">
      <c r="C1161" s="6"/>
    </row>
    <row r="1162" spans="3:3">
      <c r="C1162" s="6"/>
    </row>
    <row r="1163" spans="3:3">
      <c r="C1163" s="6"/>
    </row>
    <row r="1164" spans="3:3">
      <c r="C1164" s="6"/>
    </row>
    <row r="1165" spans="3:3">
      <c r="C1165" s="6"/>
    </row>
    <row r="1166" spans="3:3">
      <c r="C1166" s="6"/>
    </row>
    <row r="1167" spans="3:3">
      <c r="C1167" s="6"/>
    </row>
    <row r="1168" spans="3:3">
      <c r="C1168" s="6"/>
    </row>
    <row r="1169" spans="3:3">
      <c r="C1169" s="6"/>
    </row>
    <row r="1170" spans="3:3">
      <c r="C1170" s="6"/>
    </row>
    <row r="1171" spans="3:3">
      <c r="C1171" s="6"/>
    </row>
    <row r="1172" spans="3:3">
      <c r="C1172" s="6"/>
    </row>
    <row r="1173" spans="3:3">
      <c r="C1173" s="6"/>
    </row>
    <row r="1174" spans="3:3">
      <c r="C1174" s="6"/>
    </row>
    <row r="1175" spans="3:3">
      <c r="C1175" s="6"/>
    </row>
    <row r="1176" spans="3:3">
      <c r="C1176" s="6"/>
    </row>
    <row r="1177" spans="3:3">
      <c r="C1177" s="6"/>
    </row>
    <row r="1178" spans="3:3">
      <c r="C1178" s="6"/>
    </row>
    <row r="1179" spans="3:3">
      <c r="C1179" s="6"/>
    </row>
    <row r="1180" spans="3:3">
      <c r="C1180" s="6"/>
    </row>
    <row r="1181" spans="3:3">
      <c r="C1181" s="6"/>
    </row>
    <row r="1182" spans="3:3">
      <c r="C1182" s="6"/>
    </row>
    <row r="1183" spans="3:3">
      <c r="C1183" s="6"/>
    </row>
    <row r="1184" spans="3:3">
      <c r="C1184" s="6"/>
    </row>
    <row r="1185" spans="3:3">
      <c r="C1185" s="6"/>
    </row>
    <row r="1186" spans="3:3">
      <c r="C1186" s="6"/>
    </row>
    <row r="1187" spans="3:3">
      <c r="C1187" s="6"/>
    </row>
    <row r="1188" spans="3:3">
      <c r="C1188" s="6"/>
    </row>
    <row r="1189" spans="3:3">
      <c r="C1189" s="6"/>
    </row>
    <row r="1190" spans="3:3">
      <c r="C1190" s="6"/>
    </row>
    <row r="1191" spans="3:3">
      <c r="C1191" s="6"/>
    </row>
    <row r="1192" spans="3:3">
      <c r="C1192" s="6"/>
    </row>
    <row r="1193" spans="3:3">
      <c r="C1193" s="6"/>
    </row>
    <row r="1194" spans="3:3">
      <c r="C1194" s="6"/>
    </row>
    <row r="1195" spans="3:3">
      <c r="C1195" s="6"/>
    </row>
    <row r="1196" spans="3:3">
      <c r="C1196" s="6"/>
    </row>
    <row r="1197" spans="3:3">
      <c r="C1197" s="6"/>
    </row>
    <row r="1198" spans="3:3">
      <c r="C1198" s="6"/>
    </row>
    <row r="1199" spans="3:3">
      <c r="C1199" s="6"/>
    </row>
    <row r="1200" spans="3:3">
      <c r="C1200" s="6"/>
    </row>
    <row r="1201" spans="3:3">
      <c r="C1201" s="6"/>
    </row>
    <row r="1202" spans="3:3">
      <c r="C1202" s="6"/>
    </row>
    <row r="1203" spans="3:3">
      <c r="C1203" s="6"/>
    </row>
    <row r="1204" spans="3:3">
      <c r="C1204" s="6"/>
    </row>
    <row r="1205" spans="3:3">
      <c r="C1205" s="6"/>
    </row>
    <row r="1206" spans="3:3">
      <c r="C1206" s="6"/>
    </row>
    <row r="1207" spans="3:3">
      <c r="C1207" s="6"/>
    </row>
    <row r="1208" spans="3:3">
      <c r="C1208" s="6"/>
    </row>
    <row r="1209" spans="3:3">
      <c r="C1209" s="6"/>
    </row>
    <row r="1210" spans="3:3">
      <c r="C1210" s="6"/>
    </row>
    <row r="1211" spans="3:3">
      <c r="C1211" s="6"/>
    </row>
    <row r="1212" spans="3:3">
      <c r="C1212" s="6"/>
    </row>
    <row r="1213" spans="3:3">
      <c r="C1213" s="6"/>
    </row>
    <row r="1214" spans="3:3">
      <c r="C1214" s="6"/>
    </row>
    <row r="1215" spans="3:3">
      <c r="C1215" s="6"/>
    </row>
    <row r="1216" spans="3:3">
      <c r="C1216" s="6"/>
    </row>
    <row r="1217" spans="3:3">
      <c r="C1217" s="6"/>
    </row>
    <row r="1218" spans="3:3">
      <c r="C1218" s="6"/>
    </row>
    <row r="1219" spans="3:3">
      <c r="C1219" s="6"/>
    </row>
    <row r="1220" spans="3:3">
      <c r="C1220" s="6"/>
    </row>
    <row r="1221" spans="3:3">
      <c r="C1221" s="6"/>
    </row>
    <row r="1222" spans="3:3">
      <c r="C1222" s="6"/>
    </row>
    <row r="1223" spans="3:3">
      <c r="C1223" s="6"/>
    </row>
    <row r="1224" spans="3:3">
      <c r="C1224" s="6"/>
    </row>
    <row r="1225" spans="3:3">
      <c r="C1225" s="6"/>
    </row>
    <row r="1226" spans="3:3">
      <c r="C1226" s="6"/>
    </row>
    <row r="1227" spans="3:3">
      <c r="C1227" s="6"/>
    </row>
    <row r="1228" spans="3:3">
      <c r="C1228" s="6"/>
    </row>
    <row r="1229" spans="3:3">
      <c r="C1229" s="6"/>
    </row>
    <row r="1230" spans="3:3">
      <c r="C1230" s="6"/>
    </row>
    <row r="1231" spans="3:3">
      <c r="C1231" s="6"/>
    </row>
    <row r="1232" spans="3:3">
      <c r="C1232" s="6"/>
    </row>
    <row r="1233" spans="3:3">
      <c r="C1233" s="6"/>
    </row>
    <row r="1234" spans="3:3">
      <c r="C1234" s="6"/>
    </row>
    <row r="1235" spans="3:3">
      <c r="C1235" s="6"/>
    </row>
    <row r="1236" spans="3:3">
      <c r="C1236" s="6"/>
    </row>
    <row r="1237" spans="3:3">
      <c r="C1237" s="6"/>
    </row>
    <row r="1238" spans="3:3">
      <c r="C1238" s="6"/>
    </row>
    <row r="1239" spans="3:3">
      <c r="C1239" s="6"/>
    </row>
    <row r="1240" spans="3:3">
      <c r="C1240" s="6"/>
    </row>
    <row r="1241" spans="3:3">
      <c r="C1241" s="6"/>
    </row>
    <row r="1242" spans="3:3">
      <c r="C1242" s="6"/>
    </row>
    <row r="1243" spans="3:3">
      <c r="C1243" s="6"/>
    </row>
    <row r="1244" spans="3:3">
      <c r="C1244" s="6"/>
    </row>
    <row r="1245" spans="3:3">
      <c r="C1245" s="6"/>
    </row>
    <row r="1246" spans="3:3">
      <c r="C1246" s="6"/>
    </row>
    <row r="1247" spans="3:3">
      <c r="C1247" s="6"/>
    </row>
    <row r="1248" spans="3:3">
      <c r="C1248" s="6"/>
    </row>
    <row r="1249" spans="3:3">
      <c r="C1249" s="6"/>
    </row>
    <row r="1250" spans="3:3">
      <c r="C1250" s="6"/>
    </row>
    <row r="1251" spans="3:3">
      <c r="C1251" s="6"/>
    </row>
    <row r="1252" spans="3:3">
      <c r="C1252" s="6"/>
    </row>
    <row r="1253" spans="3:3">
      <c r="C1253" s="6"/>
    </row>
    <row r="1254" spans="3:3">
      <c r="C1254" s="6"/>
    </row>
    <row r="1255" spans="3:3">
      <c r="C1255" s="6"/>
    </row>
    <row r="1256" spans="3:3">
      <c r="C1256" s="6"/>
    </row>
    <row r="1257" spans="3:3">
      <c r="C1257" s="6"/>
    </row>
    <row r="1258" spans="3:3">
      <c r="C1258" s="6"/>
    </row>
    <row r="1259" spans="3:3">
      <c r="C1259" s="6"/>
    </row>
    <row r="1260" spans="3:3">
      <c r="C1260" s="6"/>
    </row>
    <row r="1261" spans="3:3">
      <c r="C1261" s="6"/>
    </row>
    <row r="1262" spans="3:3">
      <c r="C1262" s="6"/>
    </row>
    <row r="1263" spans="3:3">
      <c r="C1263" s="6"/>
    </row>
    <row r="1264" spans="3:3">
      <c r="C1264" s="6"/>
    </row>
    <row r="1265" spans="3:3">
      <c r="C1265" s="6"/>
    </row>
    <row r="1266" spans="3:3">
      <c r="C1266" s="6"/>
    </row>
    <row r="1267" spans="3:3">
      <c r="C1267" s="6"/>
    </row>
    <row r="1268" spans="3:3">
      <c r="C1268" s="6"/>
    </row>
    <row r="1269" spans="3:3">
      <c r="C1269" s="6"/>
    </row>
    <row r="1270" spans="3:3">
      <c r="C1270" s="6"/>
    </row>
    <row r="1271" spans="3:3">
      <c r="C1271" s="6"/>
    </row>
    <row r="1272" spans="3:3">
      <c r="C1272" s="6"/>
    </row>
    <row r="1273" spans="3:3">
      <c r="C1273" s="6"/>
    </row>
    <row r="1274" spans="3:3">
      <c r="C1274" s="6"/>
    </row>
    <row r="1275" spans="3:3">
      <c r="C1275" s="6"/>
    </row>
    <row r="1276" spans="3:3">
      <c r="C1276" s="6"/>
    </row>
    <row r="1277" spans="3:3">
      <c r="C1277" s="6"/>
    </row>
    <row r="1278" spans="3:3">
      <c r="C1278" s="6"/>
    </row>
    <row r="1279" spans="3:3">
      <c r="C1279" s="6"/>
    </row>
    <row r="1280" spans="3:3">
      <c r="C1280" s="6"/>
    </row>
    <row r="1281" spans="3:3">
      <c r="C1281" s="6"/>
    </row>
    <row r="1282" spans="3:3">
      <c r="C1282" s="6"/>
    </row>
    <row r="1283" spans="3:3">
      <c r="C1283" s="6"/>
    </row>
    <row r="1284" spans="3:3">
      <c r="C1284" s="6"/>
    </row>
    <row r="1285" spans="3:3">
      <c r="C1285" s="6"/>
    </row>
    <row r="1286" spans="3:3">
      <c r="C1286" s="6"/>
    </row>
    <row r="1287" spans="3:3">
      <c r="C1287" s="6"/>
    </row>
    <row r="1288" spans="3:3">
      <c r="C1288" s="6"/>
    </row>
    <row r="1289" spans="3:3">
      <c r="C1289" s="6"/>
    </row>
    <row r="1290" spans="3:3">
      <c r="C1290" s="6"/>
    </row>
    <row r="1291" spans="3:3">
      <c r="C1291" s="6"/>
    </row>
    <row r="1292" spans="3:3">
      <c r="C1292" s="6"/>
    </row>
    <row r="1293" spans="3:3">
      <c r="C1293" s="6"/>
    </row>
    <row r="1294" spans="3:3">
      <c r="C1294" s="6"/>
    </row>
    <row r="1295" spans="3:3">
      <c r="C1295" s="6"/>
    </row>
    <row r="1296" spans="3:3">
      <c r="C1296" s="6"/>
    </row>
    <row r="1297" spans="3:3">
      <c r="C1297" s="6"/>
    </row>
    <row r="1298" spans="3:3">
      <c r="C1298" s="6"/>
    </row>
    <row r="1299" spans="3:3">
      <c r="C1299" s="6"/>
    </row>
    <row r="1300" spans="3:3">
      <c r="C1300" s="6"/>
    </row>
    <row r="1301" spans="3:3">
      <c r="C1301" s="6"/>
    </row>
    <row r="1302" spans="3:3">
      <c r="C1302" s="6"/>
    </row>
    <row r="1303" spans="3:3">
      <c r="C1303" s="6"/>
    </row>
    <row r="1304" spans="3:3">
      <c r="C1304" s="6"/>
    </row>
    <row r="1305" spans="3:3">
      <c r="C1305" s="6"/>
    </row>
    <row r="1306" spans="3:3">
      <c r="C1306" s="6"/>
    </row>
    <row r="1307" spans="3:3">
      <c r="C1307" s="6"/>
    </row>
    <row r="1308" spans="3:3">
      <c r="C1308" s="6"/>
    </row>
    <row r="1309" spans="3:3">
      <c r="C1309" s="6"/>
    </row>
    <row r="1310" spans="3:3">
      <c r="C1310" s="6"/>
    </row>
    <row r="1311" spans="3:3">
      <c r="C1311" s="6"/>
    </row>
    <row r="1312" spans="3:3">
      <c r="C1312" s="6"/>
    </row>
    <row r="1313" spans="3:3">
      <c r="C1313" s="6"/>
    </row>
    <row r="1314" spans="3:3">
      <c r="C1314" s="6"/>
    </row>
    <row r="1315" spans="3:3">
      <c r="C1315" s="6"/>
    </row>
    <row r="1316" spans="3:3">
      <c r="C1316" s="6"/>
    </row>
    <row r="1317" spans="3:3">
      <c r="C1317" s="6"/>
    </row>
    <row r="1318" spans="3:3">
      <c r="C1318" s="6"/>
    </row>
    <row r="1319" spans="3:3">
      <c r="C1319" s="6"/>
    </row>
    <row r="1320" spans="3:3">
      <c r="C1320" s="6"/>
    </row>
    <row r="1321" spans="3:3">
      <c r="C1321" s="6"/>
    </row>
    <row r="1322" spans="3:3">
      <c r="C1322" s="6"/>
    </row>
    <row r="1323" spans="3:3">
      <c r="C1323" s="6"/>
    </row>
    <row r="1324" spans="3:3">
      <c r="C1324" s="6"/>
    </row>
    <row r="1325" spans="3:3">
      <c r="C1325" s="6"/>
    </row>
    <row r="1326" spans="3:3">
      <c r="C1326" s="6"/>
    </row>
    <row r="1327" spans="3:3">
      <c r="C1327" s="6"/>
    </row>
    <row r="1328" spans="3:3">
      <c r="C1328" s="6"/>
    </row>
    <row r="1329" spans="3:3">
      <c r="C1329" s="6"/>
    </row>
    <row r="1330" spans="3:3">
      <c r="C1330" s="6"/>
    </row>
    <row r="1331" spans="3:3">
      <c r="C1331" s="6"/>
    </row>
    <row r="1332" spans="3:3">
      <c r="C1332" s="6"/>
    </row>
    <row r="1333" spans="3:3">
      <c r="C1333" s="6"/>
    </row>
    <row r="1334" spans="3:3">
      <c r="C1334" s="6"/>
    </row>
    <row r="1335" spans="3:3">
      <c r="C1335" s="6"/>
    </row>
    <row r="1336" spans="3:3">
      <c r="C1336" s="6"/>
    </row>
    <row r="1337" spans="3:3">
      <c r="C1337" s="6"/>
    </row>
    <row r="1338" spans="3:3">
      <c r="C1338" s="6"/>
    </row>
    <row r="1339" spans="3:3">
      <c r="C1339" s="6"/>
    </row>
    <row r="1340" spans="3:3">
      <c r="C1340" s="6"/>
    </row>
    <row r="1341" spans="3:3">
      <c r="C1341" s="6"/>
    </row>
    <row r="1342" spans="3:3">
      <c r="C1342" s="6"/>
    </row>
    <row r="1343" spans="3:3">
      <c r="C1343" s="6"/>
    </row>
    <row r="1344" spans="3:3">
      <c r="C1344" s="6"/>
    </row>
    <row r="1345" spans="3:3">
      <c r="C1345" s="6"/>
    </row>
    <row r="1346" spans="3:3">
      <c r="C1346" s="6"/>
    </row>
    <row r="1347" spans="3:3">
      <c r="C1347" s="6"/>
    </row>
    <row r="1348" spans="3:3">
      <c r="C1348" s="6"/>
    </row>
    <row r="1349" spans="3:3">
      <c r="C1349" s="6"/>
    </row>
    <row r="1350" spans="3:3">
      <c r="C1350" s="6"/>
    </row>
    <row r="1351" spans="3:3">
      <c r="C1351" s="6"/>
    </row>
    <row r="1352" spans="3:3">
      <c r="C1352" s="6"/>
    </row>
    <row r="1353" spans="3:3">
      <c r="C1353" s="6"/>
    </row>
    <row r="1354" spans="3:3">
      <c r="C1354" s="6"/>
    </row>
    <row r="1355" spans="3:3">
      <c r="C1355" s="6"/>
    </row>
    <row r="1356" spans="3:3">
      <c r="C1356" s="6"/>
    </row>
    <row r="1357" spans="3:3">
      <c r="C1357" s="6"/>
    </row>
    <row r="1358" spans="3:3">
      <c r="C1358" s="6"/>
    </row>
    <row r="1359" spans="3:3">
      <c r="C1359" s="6"/>
    </row>
    <row r="1360" spans="3:3">
      <c r="C1360" s="6"/>
    </row>
    <row r="1361" spans="3:3">
      <c r="C1361" s="6"/>
    </row>
    <row r="1362" spans="3:3">
      <c r="C1362" s="6"/>
    </row>
    <row r="1363" spans="3:3">
      <c r="C1363" s="6"/>
    </row>
    <row r="1364" spans="3:3">
      <c r="C1364" s="6"/>
    </row>
    <row r="1365" spans="3:3">
      <c r="C1365" s="6"/>
    </row>
    <row r="1366" spans="3:3">
      <c r="C1366" s="6"/>
    </row>
    <row r="1367" spans="3:3">
      <c r="C1367" s="6"/>
    </row>
    <row r="1368" spans="3:3">
      <c r="C1368" s="6"/>
    </row>
    <row r="1369" spans="3:3">
      <c r="C1369" s="6"/>
    </row>
    <row r="1370" spans="3:3">
      <c r="C1370" s="6"/>
    </row>
    <row r="1371" spans="3:3">
      <c r="C1371" s="6"/>
    </row>
    <row r="1372" spans="3:3">
      <c r="C1372" s="6"/>
    </row>
    <row r="1373" spans="3:3">
      <c r="C1373" s="6"/>
    </row>
    <row r="1374" spans="3:3">
      <c r="C1374" s="6"/>
    </row>
    <row r="1375" spans="3:3">
      <c r="C1375" s="6"/>
    </row>
    <row r="1376" spans="3:3">
      <c r="C1376" s="6"/>
    </row>
    <row r="1377" spans="3:3">
      <c r="C1377" s="6"/>
    </row>
    <row r="1378" spans="3:3">
      <c r="C1378" s="6"/>
    </row>
    <row r="1379" spans="3:3">
      <c r="C1379" s="6"/>
    </row>
    <row r="1380" spans="3:3">
      <c r="C1380" s="6"/>
    </row>
    <row r="1381" spans="3:3">
      <c r="C1381" s="6"/>
    </row>
    <row r="1382" spans="3:3">
      <c r="C1382" s="6"/>
    </row>
    <row r="1383" spans="3:3">
      <c r="C1383" s="6"/>
    </row>
    <row r="1384" spans="3:3">
      <c r="C1384" s="6"/>
    </row>
    <row r="1385" spans="3:3">
      <c r="C1385" s="6"/>
    </row>
    <row r="1386" spans="3:3">
      <c r="C1386" s="6"/>
    </row>
    <row r="1387" spans="3:3">
      <c r="C1387" s="6"/>
    </row>
    <row r="1388" spans="3:3">
      <c r="C1388" s="6"/>
    </row>
    <row r="1389" spans="3:3">
      <c r="C1389" s="6"/>
    </row>
    <row r="1390" spans="3:3">
      <c r="C1390" s="6"/>
    </row>
    <row r="1391" spans="3:3">
      <c r="C1391" s="6"/>
    </row>
    <row r="1392" spans="3:3">
      <c r="C1392" s="6"/>
    </row>
    <row r="1393" spans="3:3">
      <c r="C1393" s="6"/>
    </row>
    <row r="1394" spans="3:3">
      <c r="C1394" s="6"/>
    </row>
    <row r="1395" spans="3:3">
      <c r="C1395" s="6"/>
    </row>
    <row r="1396" spans="3:3">
      <c r="C1396" s="6"/>
    </row>
    <row r="1397" spans="3:3">
      <c r="C1397" s="6"/>
    </row>
    <row r="1398" spans="3:3">
      <c r="C1398" s="6"/>
    </row>
    <row r="1399" spans="3:3">
      <c r="C1399" s="6"/>
    </row>
    <row r="1400" spans="3:3">
      <c r="C1400" s="6"/>
    </row>
    <row r="1401" spans="3:3">
      <c r="C1401" s="6"/>
    </row>
    <row r="1402" spans="3:3">
      <c r="C1402" s="6"/>
    </row>
    <row r="1403" spans="3:3">
      <c r="C1403" s="6"/>
    </row>
    <row r="1404" spans="3:3">
      <c r="C1404" s="6"/>
    </row>
    <row r="1405" spans="3:3">
      <c r="C1405" s="6"/>
    </row>
    <row r="1406" spans="3:3">
      <c r="C1406" s="6"/>
    </row>
    <row r="1407" spans="3:3">
      <c r="C1407" s="6"/>
    </row>
    <row r="1408" spans="3:3">
      <c r="C1408" s="6"/>
    </row>
    <row r="1409" spans="3:3">
      <c r="C1409" s="6"/>
    </row>
    <row r="1410" spans="3:3">
      <c r="C1410" s="6"/>
    </row>
    <row r="1411" spans="3:3">
      <c r="C1411" s="6"/>
    </row>
    <row r="1412" spans="3:3">
      <c r="C1412" s="6"/>
    </row>
    <row r="1413" spans="3:3">
      <c r="C1413" s="6"/>
    </row>
    <row r="1414" spans="3:3">
      <c r="C1414" s="6"/>
    </row>
    <row r="1415" spans="3:3">
      <c r="C1415" s="6"/>
    </row>
    <row r="1416" spans="3:3">
      <c r="C1416" s="6"/>
    </row>
    <row r="1417" spans="3:3">
      <c r="C1417" s="6"/>
    </row>
    <row r="1418" spans="3:3">
      <c r="C1418" s="6"/>
    </row>
    <row r="1419" spans="3:3">
      <c r="C1419" s="6"/>
    </row>
    <row r="1420" spans="3:3">
      <c r="C1420" s="6"/>
    </row>
    <row r="1421" spans="3:3">
      <c r="C1421" s="6"/>
    </row>
    <row r="1422" spans="3:3">
      <c r="C1422" s="6"/>
    </row>
    <row r="1423" spans="3:3">
      <c r="C1423" s="6"/>
    </row>
    <row r="1424" spans="3:3">
      <c r="C1424" s="6"/>
    </row>
    <row r="1425" spans="3:3">
      <c r="C1425" s="6"/>
    </row>
    <row r="1426" spans="3:3">
      <c r="C1426" s="6"/>
    </row>
    <row r="1427" spans="3:3">
      <c r="C1427" s="6"/>
    </row>
    <row r="1428" spans="3:3">
      <c r="C1428" s="6"/>
    </row>
    <row r="1429" spans="3:3">
      <c r="C1429" s="6"/>
    </row>
    <row r="1430" spans="3:3">
      <c r="C1430" s="6"/>
    </row>
    <row r="1431" spans="3:3">
      <c r="C1431" s="6"/>
    </row>
    <row r="1432" spans="3:3">
      <c r="C1432" s="6"/>
    </row>
    <row r="1433" spans="3:3">
      <c r="C1433" s="6"/>
    </row>
    <row r="1434" spans="3:3">
      <c r="C1434" s="6"/>
    </row>
    <row r="1435" spans="3:3">
      <c r="C1435" s="6"/>
    </row>
    <row r="1436" spans="3:3">
      <c r="C1436" s="6"/>
    </row>
    <row r="1437" spans="3:3">
      <c r="C1437" s="6"/>
    </row>
    <row r="1438" spans="3:3">
      <c r="C1438" s="6"/>
    </row>
    <row r="1439" spans="3:3">
      <c r="C1439" s="6"/>
    </row>
    <row r="1440" spans="3:3">
      <c r="C1440" s="6"/>
    </row>
    <row r="1441" spans="3:3">
      <c r="C1441" s="6"/>
    </row>
    <row r="1442" spans="3:3">
      <c r="C1442" s="6"/>
    </row>
    <row r="1443" spans="3:3">
      <c r="C1443" s="6"/>
    </row>
    <row r="1444" spans="3:3">
      <c r="C1444" s="6"/>
    </row>
    <row r="1445" spans="3:3">
      <c r="C1445" s="6"/>
    </row>
    <row r="1446" spans="3:3">
      <c r="C1446" s="6"/>
    </row>
    <row r="1447" spans="3:3">
      <c r="C1447" s="6"/>
    </row>
    <row r="1448" spans="3:3">
      <c r="C1448" s="6"/>
    </row>
    <row r="1449" spans="3:3">
      <c r="C1449" s="6"/>
    </row>
    <row r="1450" spans="3:3">
      <c r="C1450" s="6"/>
    </row>
    <row r="1451" spans="3:3">
      <c r="C1451" s="6"/>
    </row>
    <row r="1452" spans="3:3">
      <c r="C1452" s="6"/>
    </row>
    <row r="1453" spans="3:3">
      <c r="C1453" s="6"/>
    </row>
    <row r="1454" spans="3:3">
      <c r="C1454" s="6"/>
    </row>
    <row r="1455" spans="3:3">
      <c r="C1455" s="6"/>
    </row>
    <row r="1456" spans="3:3">
      <c r="C1456" s="6"/>
    </row>
    <row r="1457" spans="3:3">
      <c r="C1457" s="6"/>
    </row>
    <row r="1458" spans="3:3">
      <c r="C1458" s="6"/>
    </row>
    <row r="1459" spans="3:3">
      <c r="C1459" s="6"/>
    </row>
    <row r="1460" spans="3:3">
      <c r="C1460" s="6"/>
    </row>
    <row r="1461" spans="3:3">
      <c r="C1461" s="6"/>
    </row>
    <row r="1462" spans="3:3">
      <c r="C1462" s="6"/>
    </row>
    <row r="1463" spans="3:3">
      <c r="C1463" s="6"/>
    </row>
    <row r="1464" spans="3:3">
      <c r="C1464" s="6"/>
    </row>
    <row r="1465" spans="3:3">
      <c r="C1465" s="6"/>
    </row>
    <row r="1466" spans="3:3">
      <c r="C1466" s="6"/>
    </row>
    <row r="1467" spans="3:3">
      <c r="C1467" s="6"/>
    </row>
    <row r="1468" spans="3:3">
      <c r="C1468" s="6"/>
    </row>
    <row r="1469" spans="3:3">
      <c r="C1469" s="6"/>
    </row>
    <row r="1470" spans="3:3">
      <c r="C1470" s="6"/>
    </row>
    <row r="1471" spans="3:3">
      <c r="C1471" s="6"/>
    </row>
    <row r="1472" spans="3:3">
      <c r="C1472" s="6"/>
    </row>
    <row r="1473" spans="3:3">
      <c r="C1473" s="6"/>
    </row>
    <row r="1474" spans="3:3">
      <c r="C1474" s="6"/>
    </row>
    <row r="1475" spans="3:3">
      <c r="C1475" s="6"/>
    </row>
    <row r="1476" spans="3:3">
      <c r="C1476" s="6"/>
    </row>
    <row r="1477" spans="3:3">
      <c r="C1477" s="6"/>
    </row>
    <row r="1478" spans="3:3">
      <c r="C1478" s="6"/>
    </row>
    <row r="1479" spans="3:3">
      <c r="C1479" s="6"/>
    </row>
    <row r="1480" spans="3:3">
      <c r="C1480" s="6"/>
    </row>
    <row r="1481" spans="3:3">
      <c r="C1481" s="6"/>
    </row>
    <row r="1482" spans="3:3">
      <c r="C1482" s="6"/>
    </row>
    <row r="1483" spans="3:3">
      <c r="C1483" s="6"/>
    </row>
    <row r="1484" spans="3:3">
      <c r="C1484" s="6"/>
    </row>
    <row r="1485" spans="3:3">
      <c r="C1485" s="6"/>
    </row>
    <row r="1486" spans="3:3">
      <c r="C1486" s="6"/>
    </row>
    <row r="1487" spans="3:3">
      <c r="C1487" s="6"/>
    </row>
    <row r="1488" spans="3:3">
      <c r="C1488" s="6"/>
    </row>
    <row r="1489" spans="3:3">
      <c r="C1489" s="6"/>
    </row>
    <row r="1490" spans="3:3">
      <c r="C1490" s="6"/>
    </row>
    <row r="1491" spans="3:3">
      <c r="C1491" s="6"/>
    </row>
    <row r="1492" spans="3:3">
      <c r="C1492" s="6"/>
    </row>
    <row r="1493" spans="3:3">
      <c r="C1493" s="6"/>
    </row>
    <row r="1494" spans="3:3">
      <c r="C1494" s="6"/>
    </row>
    <row r="1495" spans="3:3">
      <c r="C1495" s="6"/>
    </row>
    <row r="1496" spans="3:3">
      <c r="C1496" s="6"/>
    </row>
    <row r="1497" spans="3:3">
      <c r="C1497" s="6"/>
    </row>
    <row r="1498" spans="3:3">
      <c r="C1498" s="6"/>
    </row>
    <row r="1499" spans="3:3">
      <c r="C1499" s="6"/>
    </row>
    <row r="1500" spans="3:3">
      <c r="C1500" s="6"/>
    </row>
    <row r="1501" spans="3:3">
      <c r="C1501" s="6"/>
    </row>
    <row r="1502" spans="3:3">
      <c r="C1502" s="6"/>
    </row>
    <row r="1503" spans="3:3">
      <c r="C1503" s="6"/>
    </row>
    <row r="1504" spans="3:3">
      <c r="C1504" s="6"/>
    </row>
    <row r="1505" spans="3:3">
      <c r="C1505" s="6"/>
    </row>
    <row r="1506" spans="3:3">
      <c r="C1506" s="6"/>
    </row>
    <row r="1507" spans="3:3">
      <c r="C1507" s="6"/>
    </row>
    <row r="1508" spans="3:3">
      <c r="C1508" s="6"/>
    </row>
    <row r="1509" spans="3:3">
      <c r="C1509" s="6"/>
    </row>
    <row r="1510" spans="3:3">
      <c r="C1510" s="6"/>
    </row>
    <row r="1511" spans="3:3">
      <c r="C1511" s="6"/>
    </row>
    <row r="1512" spans="3:3">
      <c r="C1512" s="6"/>
    </row>
    <row r="1513" spans="3:3">
      <c r="C1513" s="6"/>
    </row>
    <row r="1514" spans="3:3">
      <c r="C1514" s="6"/>
    </row>
    <row r="1515" spans="3:3">
      <c r="C1515" s="6"/>
    </row>
    <row r="1516" spans="3:3">
      <c r="C1516" s="6"/>
    </row>
    <row r="1517" spans="3:3">
      <c r="C1517" s="6"/>
    </row>
    <row r="1518" spans="3:3">
      <c r="C1518" s="6"/>
    </row>
    <row r="1519" spans="3:3">
      <c r="C1519" s="6"/>
    </row>
    <row r="1520" spans="3:3">
      <c r="C1520" s="6"/>
    </row>
    <row r="1521" spans="3:3">
      <c r="C1521" s="6"/>
    </row>
    <row r="1522" spans="3:3">
      <c r="C1522" s="6"/>
    </row>
    <row r="1523" spans="3:3">
      <c r="C1523" s="6"/>
    </row>
    <row r="1524" spans="3:3">
      <c r="C1524" s="6"/>
    </row>
    <row r="1525" spans="3:3">
      <c r="C1525" s="6"/>
    </row>
    <row r="1526" spans="3:3">
      <c r="C1526" s="6"/>
    </row>
    <row r="1527" spans="3:3">
      <c r="C1527" s="6"/>
    </row>
    <row r="1528" spans="3:3">
      <c r="C1528" s="6"/>
    </row>
    <row r="1529" spans="3:3">
      <c r="C1529" s="6"/>
    </row>
    <row r="1530" spans="3:3">
      <c r="C1530" s="6"/>
    </row>
    <row r="1531" spans="3:3">
      <c r="C1531" s="6"/>
    </row>
    <row r="1532" spans="3:3">
      <c r="C1532" s="6"/>
    </row>
    <row r="1533" spans="3:3">
      <c r="C1533" s="6"/>
    </row>
    <row r="1534" spans="3:3">
      <c r="C1534" s="6"/>
    </row>
    <row r="1535" spans="3:3">
      <c r="C1535" s="6"/>
    </row>
    <row r="1536" spans="3:3">
      <c r="C1536" s="6"/>
    </row>
    <row r="1537" spans="3:3">
      <c r="C1537" s="6"/>
    </row>
    <row r="1538" spans="3:3">
      <c r="C1538" s="6"/>
    </row>
    <row r="1539" spans="3:3">
      <c r="C1539" s="6"/>
    </row>
    <row r="1540" spans="3:3">
      <c r="C1540" s="6"/>
    </row>
    <row r="1541" spans="3:3">
      <c r="C1541" s="6"/>
    </row>
    <row r="1542" spans="3:3">
      <c r="C1542" s="6"/>
    </row>
    <row r="1543" spans="3:3">
      <c r="C1543" s="6"/>
    </row>
    <row r="1544" spans="3:3">
      <c r="C1544" s="6"/>
    </row>
    <row r="1545" spans="3:3">
      <c r="C1545" s="6"/>
    </row>
    <row r="1546" spans="3:3">
      <c r="C1546" s="6"/>
    </row>
    <row r="1547" spans="3:3">
      <c r="C1547" s="6"/>
    </row>
    <row r="1548" spans="3:3">
      <c r="C1548" s="6"/>
    </row>
    <row r="1549" spans="3:3">
      <c r="C1549" s="6"/>
    </row>
    <row r="1550" spans="3:3">
      <c r="C1550" s="6"/>
    </row>
    <row r="1551" spans="3:3">
      <c r="C1551" s="6"/>
    </row>
    <row r="1552" spans="3:3">
      <c r="C1552" s="6"/>
    </row>
    <row r="1553" spans="3:3">
      <c r="C1553" s="6"/>
    </row>
    <row r="1554" spans="3:3">
      <c r="C1554" s="6"/>
    </row>
    <row r="1555" spans="3:3">
      <c r="C1555" s="6"/>
    </row>
    <row r="1556" spans="3:3">
      <c r="C1556" s="6"/>
    </row>
    <row r="1557" spans="3:3">
      <c r="C1557" s="6"/>
    </row>
    <row r="1558" spans="3:3">
      <c r="C1558" s="6"/>
    </row>
    <row r="1559" spans="3:3">
      <c r="C1559" s="6"/>
    </row>
    <row r="1560" spans="3:3">
      <c r="C1560" s="6"/>
    </row>
    <row r="1561" spans="3:3">
      <c r="C1561" s="6"/>
    </row>
    <row r="1562" spans="3:3">
      <c r="C1562" s="6"/>
    </row>
    <row r="1563" spans="3:3">
      <c r="C1563" s="6"/>
    </row>
    <row r="1564" spans="3:3">
      <c r="C1564" s="6"/>
    </row>
    <row r="1565" spans="3:3">
      <c r="C1565" s="6"/>
    </row>
    <row r="1566" spans="3:3">
      <c r="C1566" s="6"/>
    </row>
    <row r="1567" spans="3:3">
      <c r="C1567" s="6"/>
    </row>
    <row r="1568" spans="3:3">
      <c r="C1568" s="6"/>
    </row>
    <row r="1569" spans="3:3">
      <c r="C1569" s="6"/>
    </row>
    <row r="1570" spans="3:3">
      <c r="C1570" s="6"/>
    </row>
    <row r="1571" spans="3:3">
      <c r="C1571" s="6"/>
    </row>
    <row r="1572" spans="3:3">
      <c r="C1572" s="6"/>
    </row>
    <row r="1573" spans="3:3">
      <c r="C1573" s="6"/>
    </row>
    <row r="1574" spans="3:3">
      <c r="C1574" s="6"/>
    </row>
    <row r="1575" spans="3:3">
      <c r="C1575" s="6"/>
    </row>
    <row r="1576" spans="3:3">
      <c r="C1576" s="6"/>
    </row>
    <row r="1577" spans="3:3">
      <c r="C1577" s="6"/>
    </row>
    <row r="1578" spans="3:3">
      <c r="C1578" s="6"/>
    </row>
    <row r="1579" spans="3:3">
      <c r="C1579" s="6"/>
    </row>
    <row r="1580" spans="3:3">
      <c r="C1580" s="6"/>
    </row>
    <row r="1581" spans="3:3">
      <c r="C1581" s="6"/>
    </row>
    <row r="1582" spans="3:3">
      <c r="C1582" s="6"/>
    </row>
    <row r="1583" spans="3:3">
      <c r="C1583" s="6"/>
    </row>
    <row r="1584" spans="3:3">
      <c r="C1584" s="6"/>
    </row>
    <row r="1585" spans="3:3">
      <c r="C1585" s="6"/>
    </row>
    <row r="1586" spans="3:3">
      <c r="C1586" s="6"/>
    </row>
    <row r="1587" spans="3:3">
      <c r="C1587" s="6"/>
    </row>
    <row r="1588" spans="3:3">
      <c r="C1588" s="6"/>
    </row>
    <row r="1589" spans="3:3">
      <c r="C1589" s="6"/>
    </row>
    <row r="1590" spans="3:3">
      <c r="C1590" s="6"/>
    </row>
    <row r="1591" spans="3:3">
      <c r="C1591" s="6"/>
    </row>
    <row r="1592" spans="3:3">
      <c r="C1592" s="6"/>
    </row>
    <row r="1593" spans="3:3">
      <c r="C1593" s="6"/>
    </row>
    <row r="1594" spans="3:3">
      <c r="C1594" s="6"/>
    </row>
    <row r="1595" spans="3:3">
      <c r="C1595" s="6"/>
    </row>
    <row r="1596" spans="3:3">
      <c r="C1596" s="6"/>
    </row>
    <row r="1597" spans="3:3">
      <c r="C1597" s="6"/>
    </row>
    <row r="1598" spans="3:3">
      <c r="C1598" s="6"/>
    </row>
    <row r="1599" spans="3:3">
      <c r="C1599" s="6"/>
    </row>
    <row r="1600" spans="3:3">
      <c r="C1600" s="6"/>
    </row>
    <row r="1601" spans="3:3">
      <c r="C1601" s="6"/>
    </row>
    <row r="1602" spans="3:3">
      <c r="C1602" s="6"/>
    </row>
    <row r="1603" spans="3:3">
      <c r="C1603" s="6"/>
    </row>
    <row r="1604" spans="3:3">
      <c r="C1604" s="6"/>
    </row>
    <row r="1605" spans="3:3">
      <c r="C1605" s="6"/>
    </row>
    <row r="1606" spans="3:3">
      <c r="C1606" s="6"/>
    </row>
    <row r="1607" spans="3:3">
      <c r="C1607" s="6"/>
    </row>
    <row r="1608" spans="3:3">
      <c r="C1608" s="6"/>
    </row>
    <row r="1609" spans="3:3">
      <c r="C1609" s="6"/>
    </row>
    <row r="1610" spans="3:3">
      <c r="C1610" s="6"/>
    </row>
    <row r="1611" spans="3:3">
      <c r="C1611" s="6"/>
    </row>
    <row r="1612" spans="3:3">
      <c r="C1612" s="6"/>
    </row>
    <row r="1613" spans="3:3">
      <c r="C1613" s="6"/>
    </row>
    <row r="1614" spans="3:3">
      <c r="C1614" s="6"/>
    </row>
    <row r="1615" spans="3:3">
      <c r="C1615" s="6"/>
    </row>
    <row r="1616" spans="3:3">
      <c r="C1616" s="6"/>
    </row>
    <row r="1617" spans="3:3">
      <c r="C1617" s="6"/>
    </row>
    <row r="1618" spans="3:3">
      <c r="C1618" s="6"/>
    </row>
    <row r="1619" spans="3:3">
      <c r="C1619" s="6"/>
    </row>
    <row r="1620" spans="3:3">
      <c r="C1620" s="6"/>
    </row>
    <row r="1621" spans="3:3">
      <c r="C1621" s="6"/>
    </row>
    <row r="1622" spans="3:3">
      <c r="C1622" s="6"/>
    </row>
    <row r="1623" spans="3:3">
      <c r="C1623" s="6"/>
    </row>
    <row r="1624" spans="3:3">
      <c r="C1624" s="6"/>
    </row>
    <row r="1625" spans="3:3">
      <c r="C1625" s="6"/>
    </row>
    <row r="1626" spans="3:3">
      <c r="C1626" s="6"/>
    </row>
    <row r="1627" spans="3:3">
      <c r="C1627" s="6"/>
    </row>
    <row r="1628" spans="3:3">
      <c r="C1628" s="6"/>
    </row>
    <row r="1629" spans="3:3">
      <c r="C1629" s="6"/>
    </row>
    <row r="1630" spans="3:3">
      <c r="C1630" s="6"/>
    </row>
    <row r="1631" spans="3:3">
      <c r="C1631" s="6"/>
    </row>
    <row r="1632" spans="3:3">
      <c r="C1632" s="6"/>
    </row>
    <row r="1633" spans="3:3">
      <c r="C1633" s="6"/>
    </row>
    <row r="1634" spans="3:3">
      <c r="C1634" s="6"/>
    </row>
    <row r="1635" spans="3:3">
      <c r="C1635" s="6"/>
    </row>
    <row r="1636" spans="3:3">
      <c r="C1636" s="6"/>
    </row>
    <row r="1637" spans="3:3">
      <c r="C1637" s="6"/>
    </row>
    <row r="1638" spans="3:3">
      <c r="C1638" s="6"/>
    </row>
    <row r="1639" spans="3:3">
      <c r="C1639" s="6"/>
    </row>
    <row r="1640" spans="3:3">
      <c r="C1640" s="6"/>
    </row>
    <row r="1641" spans="3:3">
      <c r="C1641" s="6"/>
    </row>
    <row r="1642" spans="3:3">
      <c r="C1642" s="6"/>
    </row>
    <row r="1643" spans="3:3">
      <c r="C1643" s="6"/>
    </row>
    <row r="1644" spans="3:3">
      <c r="C1644" s="6"/>
    </row>
    <row r="1645" spans="3:3">
      <c r="C1645" s="6"/>
    </row>
    <row r="1646" spans="3:3">
      <c r="C1646" s="6"/>
    </row>
    <row r="1647" spans="3:3">
      <c r="C1647" s="6"/>
    </row>
    <row r="1648" spans="3:3">
      <c r="C1648" s="6"/>
    </row>
    <row r="1649" spans="3:3">
      <c r="C1649" s="6"/>
    </row>
    <row r="1650" spans="3:3">
      <c r="C1650" s="6"/>
    </row>
    <row r="1651" spans="3:3">
      <c r="C1651" s="6"/>
    </row>
    <row r="1652" spans="3:3">
      <c r="C1652" s="6"/>
    </row>
    <row r="1653" spans="3:3">
      <c r="C1653" s="6"/>
    </row>
    <row r="1654" spans="3:3">
      <c r="C1654" s="6"/>
    </row>
    <row r="1655" spans="3:3">
      <c r="C1655" s="6"/>
    </row>
    <row r="1656" spans="3:3">
      <c r="C1656" s="6"/>
    </row>
    <row r="1657" spans="3:3">
      <c r="C1657" s="6"/>
    </row>
    <row r="1658" spans="3:3">
      <c r="C1658" s="6"/>
    </row>
    <row r="1659" spans="3:3">
      <c r="C1659" s="6"/>
    </row>
    <row r="1660" spans="3:3">
      <c r="C1660" s="6"/>
    </row>
    <row r="1661" spans="3:3">
      <c r="C1661" s="6"/>
    </row>
    <row r="1662" spans="3:3">
      <c r="C1662" s="6"/>
    </row>
    <row r="1663" spans="3:3">
      <c r="C1663" s="6"/>
    </row>
    <row r="1664" spans="3:3">
      <c r="C1664" s="6"/>
    </row>
    <row r="1665" spans="3:3">
      <c r="C1665" s="6"/>
    </row>
    <row r="1666" spans="3:3">
      <c r="C1666" s="6"/>
    </row>
    <row r="1667" spans="3:3">
      <c r="C1667" s="6"/>
    </row>
    <row r="1668" spans="3:3">
      <c r="C1668" s="6"/>
    </row>
    <row r="1669" spans="3:3">
      <c r="C1669" s="6"/>
    </row>
    <row r="1670" spans="3:3">
      <c r="C1670" s="6"/>
    </row>
    <row r="1671" spans="3:3">
      <c r="C1671" s="6"/>
    </row>
    <row r="1672" spans="3:3">
      <c r="C1672" s="6"/>
    </row>
    <row r="1673" spans="3:3">
      <c r="C1673" s="6"/>
    </row>
    <row r="1674" spans="3:3">
      <c r="C1674" s="6"/>
    </row>
    <row r="1675" spans="3:3">
      <c r="C1675" s="6"/>
    </row>
    <row r="1676" spans="3:3">
      <c r="C1676" s="6"/>
    </row>
    <row r="1677" spans="3:3">
      <c r="C1677" s="6"/>
    </row>
    <row r="1678" spans="3:3">
      <c r="C1678" s="6"/>
    </row>
    <row r="1679" spans="3:3">
      <c r="C1679" s="6"/>
    </row>
    <row r="1680" spans="3:3">
      <c r="C1680" s="6"/>
    </row>
    <row r="1681" spans="3:3">
      <c r="C1681" s="6"/>
    </row>
    <row r="1682" spans="3:3">
      <c r="C1682" s="6"/>
    </row>
    <row r="1683" spans="3:3">
      <c r="C1683" s="6"/>
    </row>
    <row r="1684" spans="3:3">
      <c r="C1684" s="6"/>
    </row>
    <row r="1685" spans="3:3">
      <c r="C1685" s="6"/>
    </row>
    <row r="1686" spans="3:3">
      <c r="C1686" s="6"/>
    </row>
    <row r="1687" spans="3:3">
      <c r="C1687" s="6"/>
    </row>
    <row r="1688" spans="3:3">
      <c r="C1688" s="6"/>
    </row>
    <row r="1689" spans="3:3">
      <c r="C1689" s="6"/>
    </row>
    <row r="1690" spans="3:3">
      <c r="C1690" s="6"/>
    </row>
    <row r="1691" spans="3:3">
      <c r="C1691" s="6"/>
    </row>
    <row r="1692" spans="3:3">
      <c r="C1692" s="6"/>
    </row>
    <row r="1693" spans="3:3">
      <c r="C1693" s="6"/>
    </row>
    <row r="1694" spans="3:3">
      <c r="C1694" s="6"/>
    </row>
    <row r="1695" spans="3:3">
      <c r="C1695" s="6"/>
    </row>
    <row r="1696" spans="3:3">
      <c r="C1696" s="6"/>
    </row>
    <row r="1697" spans="3:3">
      <c r="C1697" s="6"/>
    </row>
    <row r="1698" spans="3:3">
      <c r="C1698" s="6"/>
    </row>
    <row r="1699" spans="3:3">
      <c r="C1699" s="6"/>
    </row>
    <row r="1700" spans="3:3">
      <c r="C1700" s="6"/>
    </row>
    <row r="1701" spans="3:3">
      <c r="C1701" s="6"/>
    </row>
    <row r="1702" spans="3:3">
      <c r="C1702" s="6"/>
    </row>
    <row r="1703" spans="3:3">
      <c r="C1703" s="6"/>
    </row>
    <row r="1704" spans="3:3">
      <c r="C1704" s="6"/>
    </row>
    <row r="1705" spans="3:3">
      <c r="C1705" s="6"/>
    </row>
    <row r="1706" spans="3:3">
      <c r="C1706" s="6"/>
    </row>
    <row r="1707" spans="3:3">
      <c r="C1707" s="6"/>
    </row>
    <row r="1708" spans="3:3">
      <c r="C1708" s="6"/>
    </row>
    <row r="1709" spans="3:3">
      <c r="C1709" s="6"/>
    </row>
    <row r="1710" spans="3:3">
      <c r="C1710" s="6"/>
    </row>
    <row r="1711" spans="3:3">
      <c r="C1711" s="6"/>
    </row>
    <row r="1712" spans="3:3">
      <c r="C1712" s="6"/>
    </row>
    <row r="1713" spans="3:3">
      <c r="C1713" s="6"/>
    </row>
    <row r="1714" spans="3:3">
      <c r="C1714" s="6"/>
    </row>
    <row r="1715" spans="3:3">
      <c r="C1715" s="6"/>
    </row>
    <row r="1716" spans="3:3">
      <c r="C1716" s="6"/>
    </row>
    <row r="1717" spans="3:3">
      <c r="C1717" s="6"/>
    </row>
    <row r="1718" spans="3:3">
      <c r="C1718" s="6"/>
    </row>
    <row r="1719" spans="3:3">
      <c r="C1719" s="6"/>
    </row>
    <row r="1720" spans="3:3">
      <c r="C1720" s="6"/>
    </row>
    <row r="1721" spans="3:3">
      <c r="C1721" s="6"/>
    </row>
    <row r="1722" spans="3:3">
      <c r="C1722" s="6"/>
    </row>
    <row r="1723" spans="3:3">
      <c r="C1723" s="6"/>
    </row>
    <row r="1724" spans="3:3">
      <c r="C1724" s="6"/>
    </row>
    <row r="1725" spans="3:3">
      <c r="C1725" s="6"/>
    </row>
    <row r="1726" spans="3:3">
      <c r="C1726" s="6"/>
    </row>
    <row r="1727" spans="3:3">
      <c r="C1727" s="6"/>
    </row>
    <row r="1728" spans="3:3">
      <c r="C1728" s="6"/>
    </row>
    <row r="1729" spans="3:3">
      <c r="C1729" s="6"/>
    </row>
    <row r="1730" spans="3:3">
      <c r="C1730" s="6"/>
    </row>
    <row r="1731" spans="3:3">
      <c r="C1731" s="6"/>
    </row>
    <row r="1732" spans="3:3">
      <c r="C1732" s="6"/>
    </row>
    <row r="1733" spans="3:3">
      <c r="C1733" s="6"/>
    </row>
    <row r="1734" spans="3:3">
      <c r="C1734" s="6"/>
    </row>
    <row r="1735" spans="3:3">
      <c r="C1735" s="6"/>
    </row>
    <row r="1736" spans="3:3">
      <c r="C1736" s="6"/>
    </row>
    <row r="1737" spans="3:3">
      <c r="C1737" s="6"/>
    </row>
    <row r="1738" spans="3:3">
      <c r="C1738" s="6"/>
    </row>
    <row r="1739" spans="3:3">
      <c r="C1739" s="6"/>
    </row>
    <row r="1740" spans="3:3">
      <c r="C1740" s="6"/>
    </row>
    <row r="1741" spans="3:3">
      <c r="C1741" s="6"/>
    </row>
    <row r="1742" spans="3:3">
      <c r="C1742" s="6"/>
    </row>
    <row r="1743" spans="3:3">
      <c r="C1743" s="6"/>
    </row>
    <row r="1744" spans="3:3">
      <c r="C1744" s="6"/>
    </row>
    <row r="1745" spans="3:3">
      <c r="C1745" s="6"/>
    </row>
    <row r="1746" spans="3:3">
      <c r="C1746" s="6"/>
    </row>
    <row r="1747" spans="3:3">
      <c r="C1747" s="6"/>
    </row>
    <row r="1748" spans="3:3">
      <c r="C1748" s="6"/>
    </row>
    <row r="1749" spans="3:3">
      <c r="C1749" s="6"/>
    </row>
    <row r="1750" spans="3:3">
      <c r="C1750" s="6"/>
    </row>
    <row r="1751" spans="3:3">
      <c r="C1751" s="6"/>
    </row>
    <row r="1752" spans="3:3">
      <c r="C1752" s="6"/>
    </row>
    <row r="1753" spans="3:3">
      <c r="C1753" s="6"/>
    </row>
    <row r="1754" spans="3:3">
      <c r="C1754" s="6"/>
    </row>
    <row r="1755" spans="3:3">
      <c r="C1755" s="6"/>
    </row>
    <row r="1756" spans="3:3">
      <c r="C1756" s="6"/>
    </row>
    <row r="1757" spans="3:3">
      <c r="C1757" s="6"/>
    </row>
    <row r="1758" spans="3:3">
      <c r="C1758" s="6"/>
    </row>
    <row r="1759" spans="3:3">
      <c r="C1759" s="6"/>
    </row>
    <row r="1760" spans="3:3">
      <c r="C1760" s="6"/>
    </row>
    <row r="1761" spans="3:3">
      <c r="C1761" s="6"/>
    </row>
    <row r="1762" spans="3:3">
      <c r="C1762" s="6"/>
    </row>
    <row r="1763" spans="3:3">
      <c r="C1763" s="6"/>
    </row>
    <row r="1764" spans="3:3">
      <c r="C1764" s="6"/>
    </row>
    <row r="1765" spans="3:3">
      <c r="C1765" s="6"/>
    </row>
    <row r="1766" spans="3:3">
      <c r="C1766" s="6"/>
    </row>
    <row r="1767" spans="3:3">
      <c r="C1767" s="6"/>
    </row>
    <row r="1768" spans="3:3">
      <c r="C1768" s="6"/>
    </row>
    <row r="1769" spans="3:3">
      <c r="C1769" s="6"/>
    </row>
    <row r="1770" spans="3:3">
      <c r="C1770" s="6"/>
    </row>
    <row r="1771" spans="3:3">
      <c r="C1771" s="6"/>
    </row>
    <row r="1772" spans="3:3">
      <c r="C1772" s="6"/>
    </row>
    <row r="1773" spans="3:3">
      <c r="C1773" s="6"/>
    </row>
    <row r="1774" spans="3:3">
      <c r="C1774" s="6"/>
    </row>
    <row r="1775" spans="3:3">
      <c r="C1775" s="6"/>
    </row>
    <row r="1776" spans="3:3">
      <c r="C1776" s="6"/>
    </row>
    <row r="1777" spans="3:3">
      <c r="C1777" s="6"/>
    </row>
    <row r="1778" spans="3:3">
      <c r="C1778" s="6"/>
    </row>
    <row r="1779" spans="3:3">
      <c r="C1779" s="6"/>
    </row>
    <row r="1780" spans="3:3">
      <c r="C1780" s="6"/>
    </row>
    <row r="1781" spans="3:3">
      <c r="C1781" s="6"/>
    </row>
    <row r="1782" spans="3:3">
      <c r="C1782" s="6"/>
    </row>
    <row r="1783" spans="3:3">
      <c r="C1783" s="6"/>
    </row>
    <row r="1784" spans="3:3">
      <c r="C1784" s="6"/>
    </row>
    <row r="1785" spans="3:3">
      <c r="C1785" s="6"/>
    </row>
    <row r="1786" spans="3:3">
      <c r="C1786" s="6"/>
    </row>
    <row r="1787" spans="3:3">
      <c r="C1787" s="6"/>
    </row>
    <row r="1788" spans="3:3">
      <c r="C1788" s="6"/>
    </row>
    <row r="1789" spans="3:3">
      <c r="C1789" s="6"/>
    </row>
    <row r="1790" spans="3:3">
      <c r="C1790" s="6"/>
    </row>
    <row r="1791" spans="3:3">
      <c r="C1791" s="6"/>
    </row>
    <row r="1792" spans="3:3">
      <c r="C1792" s="6"/>
    </row>
    <row r="1793" spans="3:3">
      <c r="C1793" s="6"/>
    </row>
    <row r="1794" spans="3:3">
      <c r="C1794" s="6"/>
    </row>
    <row r="1795" spans="3:3">
      <c r="C1795" s="6"/>
    </row>
    <row r="1796" spans="3:3">
      <c r="C1796" s="6"/>
    </row>
    <row r="1797" spans="3:3">
      <c r="C1797" s="6"/>
    </row>
    <row r="1798" spans="3:3">
      <c r="C1798" s="6"/>
    </row>
    <row r="1799" spans="3:3">
      <c r="C1799" s="6"/>
    </row>
    <row r="1800" spans="3:3">
      <c r="C1800" s="6"/>
    </row>
    <row r="1801" spans="3:3">
      <c r="C1801" s="6"/>
    </row>
    <row r="1802" spans="3:3">
      <c r="C1802" s="6"/>
    </row>
    <row r="1803" spans="3:3">
      <c r="C1803" s="6"/>
    </row>
    <row r="1804" spans="3:3">
      <c r="C1804" s="6"/>
    </row>
    <row r="1805" spans="3:3">
      <c r="C1805" s="6"/>
    </row>
    <row r="1806" spans="3:3">
      <c r="C1806" s="6"/>
    </row>
    <row r="1807" spans="3:3">
      <c r="C1807" s="6"/>
    </row>
    <row r="1808" spans="3:3">
      <c r="C1808" s="6"/>
    </row>
    <row r="1809" spans="3:3">
      <c r="C1809" s="6"/>
    </row>
    <row r="1810" spans="3:3">
      <c r="C1810" s="6"/>
    </row>
    <row r="1811" spans="3:3">
      <c r="C1811" s="6"/>
    </row>
    <row r="1812" spans="3:3">
      <c r="C1812" s="6"/>
    </row>
    <row r="1813" spans="3:3">
      <c r="C1813" s="6"/>
    </row>
    <row r="1814" spans="3:3">
      <c r="C1814" s="6"/>
    </row>
    <row r="1815" spans="3:3">
      <c r="C1815" s="6"/>
    </row>
    <row r="1816" spans="3:3">
      <c r="C1816" s="6"/>
    </row>
    <row r="1817" spans="3:3">
      <c r="C1817" s="6"/>
    </row>
    <row r="1818" spans="3:3">
      <c r="C1818" s="6"/>
    </row>
    <row r="1819" spans="3:3">
      <c r="C1819" s="6"/>
    </row>
    <row r="1820" spans="3:3">
      <c r="C1820" s="6"/>
    </row>
    <row r="1821" spans="3:3">
      <c r="C1821" s="6"/>
    </row>
    <row r="1822" spans="3:3">
      <c r="C1822" s="6"/>
    </row>
    <row r="1823" spans="3:3">
      <c r="C1823" s="6"/>
    </row>
    <row r="1824" spans="3:3">
      <c r="C1824" s="6"/>
    </row>
    <row r="1825" spans="3:3">
      <c r="C1825" s="6"/>
    </row>
    <row r="1826" spans="3:3">
      <c r="C1826" s="6"/>
    </row>
    <row r="1827" spans="3:3">
      <c r="C1827" s="6"/>
    </row>
    <row r="1828" spans="3:3">
      <c r="C1828" s="6"/>
    </row>
    <row r="1829" spans="3:3">
      <c r="C1829" s="6"/>
    </row>
    <row r="1830" spans="3:3">
      <c r="C1830" s="6"/>
    </row>
    <row r="1831" spans="3:3">
      <c r="C1831" s="6"/>
    </row>
    <row r="1832" spans="3:3">
      <c r="C1832" s="6"/>
    </row>
    <row r="1833" spans="3:3">
      <c r="C1833" s="6"/>
    </row>
    <row r="1834" spans="3:3">
      <c r="C1834" s="6"/>
    </row>
    <row r="1835" spans="3:3">
      <c r="C1835" s="6"/>
    </row>
    <row r="1836" spans="3:3">
      <c r="C1836" s="6"/>
    </row>
    <row r="1837" spans="3:3">
      <c r="C1837" s="6"/>
    </row>
    <row r="1838" spans="3:3">
      <c r="C1838" s="6"/>
    </row>
    <row r="1839" spans="3:3">
      <c r="C1839" s="6"/>
    </row>
    <row r="1840" spans="3:3">
      <c r="C1840" s="6"/>
    </row>
    <row r="1841" spans="3:3">
      <c r="C1841" s="6"/>
    </row>
    <row r="1842" spans="3:3">
      <c r="C1842" s="6"/>
    </row>
    <row r="1843" spans="3:3">
      <c r="C1843" s="6"/>
    </row>
    <row r="1844" spans="3:3">
      <c r="C1844" s="6"/>
    </row>
    <row r="1845" spans="3:3">
      <c r="C1845" s="6"/>
    </row>
    <row r="1846" spans="3:3">
      <c r="C1846" s="6"/>
    </row>
    <row r="1847" spans="3:3">
      <c r="C1847" s="6"/>
    </row>
    <row r="1848" spans="3:3">
      <c r="C1848" s="6"/>
    </row>
    <row r="1849" spans="3:3">
      <c r="C1849" s="6"/>
    </row>
    <row r="1850" spans="3:3">
      <c r="C1850" s="6"/>
    </row>
    <row r="1851" spans="3:3">
      <c r="C1851" s="6"/>
    </row>
    <row r="1852" spans="3:3">
      <c r="C1852" s="6"/>
    </row>
    <row r="1853" spans="3:3">
      <c r="C1853" s="6"/>
    </row>
    <row r="1854" spans="3:3">
      <c r="C1854" s="6"/>
    </row>
    <row r="1855" spans="3:3">
      <c r="C1855" s="6"/>
    </row>
    <row r="1856" spans="3:3">
      <c r="C1856" s="6"/>
    </row>
    <row r="1857" spans="3:3">
      <c r="C1857" s="6"/>
    </row>
    <row r="1858" spans="3:3">
      <c r="C1858" s="6"/>
    </row>
    <row r="1859" spans="3:3">
      <c r="C1859" s="6"/>
    </row>
    <row r="1860" spans="3:3">
      <c r="C1860" s="6"/>
    </row>
    <row r="1861" spans="3:3">
      <c r="C1861" s="6"/>
    </row>
    <row r="1862" spans="3:3">
      <c r="C1862" s="6"/>
    </row>
    <row r="1863" spans="3:3">
      <c r="C1863" s="6"/>
    </row>
    <row r="1864" spans="3:3">
      <c r="C1864" s="6"/>
    </row>
    <row r="1865" spans="3:3">
      <c r="C1865" s="6"/>
    </row>
    <row r="1866" spans="3:3">
      <c r="C1866" s="6"/>
    </row>
    <row r="1867" spans="3:3">
      <c r="C1867" s="6"/>
    </row>
    <row r="1868" spans="3:3">
      <c r="C1868" s="6"/>
    </row>
    <row r="1869" spans="3:3">
      <c r="C1869" s="6"/>
    </row>
    <row r="1870" spans="3:3">
      <c r="C1870" s="6"/>
    </row>
    <row r="1871" spans="3:3">
      <c r="C1871" s="6"/>
    </row>
    <row r="1872" spans="3:3">
      <c r="C1872" s="6"/>
    </row>
    <row r="1873" spans="3:3">
      <c r="C1873" s="6"/>
    </row>
    <row r="1874" spans="3:3">
      <c r="C1874" s="6"/>
    </row>
    <row r="1875" spans="3:3">
      <c r="C1875" s="6"/>
    </row>
    <row r="1876" spans="3:3">
      <c r="C1876" s="6"/>
    </row>
    <row r="1877" spans="3:3">
      <c r="C1877" s="6"/>
    </row>
    <row r="1878" spans="3:3">
      <c r="C1878" s="6"/>
    </row>
    <row r="1879" spans="3:3">
      <c r="C1879" s="6"/>
    </row>
    <row r="1880" spans="3:3">
      <c r="C1880" s="6"/>
    </row>
    <row r="1881" spans="3:3">
      <c r="C1881" s="6"/>
    </row>
    <row r="1882" spans="3:3">
      <c r="C1882" s="6"/>
    </row>
    <row r="1883" spans="3:3">
      <c r="C1883" s="6"/>
    </row>
    <row r="1884" spans="3:3">
      <c r="C1884" s="6"/>
    </row>
    <row r="1885" spans="3:3">
      <c r="C1885" s="6"/>
    </row>
    <row r="1886" spans="3:3">
      <c r="C1886" s="6"/>
    </row>
    <row r="1887" spans="3:3">
      <c r="C1887" s="6"/>
    </row>
    <row r="1888" spans="3:3">
      <c r="C1888" s="6"/>
    </row>
    <row r="1889" spans="3:3">
      <c r="C1889" s="6"/>
    </row>
    <row r="1890" spans="3:3">
      <c r="C1890" s="6"/>
    </row>
    <row r="1891" spans="3:3">
      <c r="C1891" s="6"/>
    </row>
    <row r="1892" spans="3:3">
      <c r="C1892" s="6"/>
    </row>
    <row r="1893" spans="3:3">
      <c r="C1893" s="6"/>
    </row>
    <row r="1894" spans="3:3">
      <c r="C1894" s="6"/>
    </row>
    <row r="1895" spans="3:3">
      <c r="C1895" s="6"/>
    </row>
    <row r="1896" spans="3:3">
      <c r="C1896" s="6"/>
    </row>
    <row r="1897" spans="3:3">
      <c r="C1897" s="6"/>
    </row>
    <row r="1898" spans="3:3">
      <c r="C1898" s="6"/>
    </row>
    <row r="1899" spans="3:3">
      <c r="C1899" s="6"/>
    </row>
    <row r="1900" spans="3:3">
      <c r="C1900" s="6"/>
    </row>
    <row r="1901" spans="3:3">
      <c r="C1901" s="6"/>
    </row>
    <row r="1902" spans="3:3">
      <c r="C1902" s="6"/>
    </row>
    <row r="1903" spans="3:3">
      <c r="C1903" s="6"/>
    </row>
    <row r="1904" spans="3:3">
      <c r="C1904" s="6"/>
    </row>
    <row r="1905" spans="3:3">
      <c r="C1905" s="6"/>
    </row>
    <row r="1906" spans="3:3">
      <c r="C1906" s="6"/>
    </row>
    <row r="1907" spans="3:3">
      <c r="C1907" s="6"/>
    </row>
    <row r="1908" spans="3:3">
      <c r="C1908" s="6"/>
    </row>
    <row r="1909" spans="3:3">
      <c r="C1909" s="6"/>
    </row>
    <row r="1910" spans="3:3">
      <c r="C1910" s="6"/>
    </row>
    <row r="1911" spans="3:3">
      <c r="C1911" s="6"/>
    </row>
    <row r="1912" spans="3:3">
      <c r="C1912" s="6"/>
    </row>
    <row r="1913" spans="3:3">
      <c r="C1913" s="6"/>
    </row>
    <row r="1914" spans="3:3">
      <c r="C1914" s="6"/>
    </row>
    <row r="1915" spans="3:3">
      <c r="C1915" s="6"/>
    </row>
    <row r="1916" spans="3:3">
      <c r="C1916" s="6"/>
    </row>
    <row r="1917" spans="3:3">
      <c r="C1917" s="6"/>
    </row>
    <row r="1918" spans="3:3">
      <c r="C1918" s="6"/>
    </row>
    <row r="1919" spans="3:3">
      <c r="C1919" s="6"/>
    </row>
    <row r="1920" spans="3:3">
      <c r="C1920" s="6"/>
    </row>
    <row r="1921" spans="3:3">
      <c r="C1921" s="6"/>
    </row>
    <row r="1922" spans="3:3">
      <c r="C1922" s="6"/>
    </row>
    <row r="1923" spans="3:3">
      <c r="C1923" s="6"/>
    </row>
    <row r="1924" spans="3:3">
      <c r="C1924" s="6"/>
    </row>
    <row r="1925" spans="3:3">
      <c r="C1925" s="6"/>
    </row>
    <row r="1926" spans="3:3">
      <c r="C1926" s="6"/>
    </row>
    <row r="1927" spans="3:3">
      <c r="C1927" s="6"/>
    </row>
    <row r="1928" spans="3:3">
      <c r="C1928" s="6"/>
    </row>
    <row r="1929" spans="3:3">
      <c r="C1929" s="6"/>
    </row>
    <row r="1930" spans="3:3">
      <c r="C1930" s="6"/>
    </row>
    <row r="1931" spans="3:3">
      <c r="C1931" s="6"/>
    </row>
    <row r="1932" spans="3:3">
      <c r="C1932" s="6"/>
    </row>
    <row r="1933" spans="3:3">
      <c r="C1933" s="6"/>
    </row>
    <row r="1934" spans="3:3">
      <c r="C1934" s="6"/>
    </row>
    <row r="1935" spans="3:3">
      <c r="C1935" s="6"/>
    </row>
    <row r="1936" spans="3:3">
      <c r="C1936" s="6"/>
    </row>
    <row r="1937" spans="3:3">
      <c r="C1937" s="6"/>
    </row>
    <row r="1938" spans="3:3">
      <c r="C1938" s="6"/>
    </row>
    <row r="1939" spans="3:3">
      <c r="C1939" s="6"/>
    </row>
    <row r="1940" spans="3:3">
      <c r="C1940" s="6"/>
    </row>
    <row r="1941" spans="3:3">
      <c r="C1941" s="6"/>
    </row>
    <row r="1942" spans="3:3">
      <c r="C1942" s="6"/>
    </row>
    <row r="1943" spans="3:3">
      <c r="C1943" s="6"/>
    </row>
    <row r="1944" spans="3:3">
      <c r="C1944" s="6"/>
    </row>
    <row r="1945" spans="3:3">
      <c r="C1945" s="6"/>
    </row>
    <row r="1946" spans="3:3">
      <c r="C1946" s="6"/>
    </row>
    <row r="1947" spans="3:3">
      <c r="C1947" s="6"/>
    </row>
    <row r="1948" spans="3:3">
      <c r="C1948" s="6"/>
    </row>
    <row r="1949" spans="3:3">
      <c r="C1949" s="6"/>
    </row>
    <row r="1950" spans="3:3">
      <c r="C1950" s="6"/>
    </row>
    <row r="1951" spans="3:3">
      <c r="C1951" s="6"/>
    </row>
    <row r="1952" spans="3:3">
      <c r="C1952" s="6"/>
    </row>
    <row r="1953" spans="3:3">
      <c r="C1953" s="6"/>
    </row>
    <row r="1954" spans="3:3">
      <c r="C1954" s="6"/>
    </row>
    <row r="1955" spans="3:3">
      <c r="C1955" s="6"/>
    </row>
    <row r="1956" spans="3:3">
      <c r="C1956" s="6"/>
    </row>
    <row r="1957" spans="3:3">
      <c r="C1957" s="6"/>
    </row>
    <row r="1958" spans="3:3">
      <c r="C1958" s="6"/>
    </row>
    <row r="1959" spans="3:3">
      <c r="C1959" s="6"/>
    </row>
    <row r="1960" spans="3:3">
      <c r="C1960" s="6"/>
    </row>
    <row r="1961" spans="3:3">
      <c r="C1961" s="6"/>
    </row>
    <row r="1962" spans="3:3">
      <c r="C1962" s="6"/>
    </row>
    <row r="1963" spans="3:3">
      <c r="C1963" s="6"/>
    </row>
    <row r="1964" spans="3:3">
      <c r="C1964" s="6"/>
    </row>
    <row r="1965" spans="3:3">
      <c r="C1965" s="6"/>
    </row>
    <row r="1966" spans="3:3">
      <c r="C1966" s="6"/>
    </row>
    <row r="1967" spans="3:3">
      <c r="C1967" s="6"/>
    </row>
    <row r="1968" spans="3:3">
      <c r="C1968" s="6"/>
    </row>
    <row r="1969" spans="3:3">
      <c r="C1969" s="6"/>
    </row>
    <row r="1970" spans="3:3">
      <c r="C1970" s="6"/>
    </row>
    <row r="1971" spans="3:3">
      <c r="C1971" s="6"/>
    </row>
    <row r="1972" spans="3:3">
      <c r="C1972" s="6"/>
    </row>
    <row r="1973" spans="3:3">
      <c r="C1973" s="6"/>
    </row>
    <row r="1974" spans="3:3">
      <c r="C1974" s="6"/>
    </row>
    <row r="1975" spans="3:3">
      <c r="C1975" s="6"/>
    </row>
    <row r="1976" spans="3:3">
      <c r="C1976" s="6"/>
    </row>
    <row r="1977" spans="3:3">
      <c r="C1977" s="6"/>
    </row>
    <row r="1978" spans="3:3">
      <c r="C1978" s="6"/>
    </row>
    <row r="1979" spans="3:3">
      <c r="C1979" s="6"/>
    </row>
    <row r="1980" spans="3:3">
      <c r="C1980" s="6"/>
    </row>
    <row r="1981" spans="3:3">
      <c r="C1981" s="6"/>
    </row>
    <row r="1982" spans="3:3">
      <c r="C1982" s="6"/>
    </row>
    <row r="1983" spans="3:3">
      <c r="C1983" s="6"/>
    </row>
    <row r="1984" spans="3:3">
      <c r="C1984" s="6"/>
    </row>
    <row r="1985" spans="3:3">
      <c r="C1985" s="6"/>
    </row>
    <row r="1986" spans="3:3">
      <c r="C1986" s="6"/>
    </row>
    <row r="1987" spans="3:3">
      <c r="C1987" s="6"/>
    </row>
    <row r="1988" spans="3:3">
      <c r="C1988" s="6"/>
    </row>
    <row r="1989" spans="3:3">
      <c r="C1989" s="6"/>
    </row>
    <row r="1990" spans="3:3">
      <c r="C1990" s="6"/>
    </row>
    <row r="1991" spans="3:3">
      <c r="C1991" s="6"/>
    </row>
    <row r="1992" spans="3:3">
      <c r="C1992" s="6"/>
    </row>
    <row r="1993" spans="3:3">
      <c r="C1993" s="6"/>
    </row>
    <row r="1994" spans="3:3">
      <c r="C1994" s="6"/>
    </row>
    <row r="1995" spans="3:3">
      <c r="C1995" s="6"/>
    </row>
    <row r="1996" spans="3:3">
      <c r="C1996" s="6"/>
    </row>
    <row r="1997" spans="3:3">
      <c r="C1997" s="6"/>
    </row>
    <row r="1998" spans="3:3">
      <c r="C1998" s="6"/>
    </row>
    <row r="1999" spans="3:3">
      <c r="C1999" s="6"/>
    </row>
    <row r="2000" spans="3:3">
      <c r="C2000" s="6"/>
    </row>
    <row r="2001" spans="3:3">
      <c r="C2001" s="6"/>
    </row>
    <row r="2002" spans="3:3">
      <c r="C2002" s="6"/>
    </row>
    <row r="2003" spans="3:3">
      <c r="C2003" s="6"/>
    </row>
    <row r="2004" spans="3:3">
      <c r="C2004" s="6"/>
    </row>
    <row r="2005" spans="3:3">
      <c r="C2005" s="6"/>
    </row>
    <row r="2006" spans="3:3">
      <c r="C2006" s="6"/>
    </row>
    <row r="2007" spans="3:3">
      <c r="C2007" s="6"/>
    </row>
    <row r="2008" spans="3:3">
      <c r="C2008" s="6"/>
    </row>
    <row r="2009" spans="3:3">
      <c r="C2009" s="6"/>
    </row>
    <row r="2010" spans="3:3">
      <c r="C2010" s="6"/>
    </row>
    <row r="2011" spans="3:3">
      <c r="C2011" s="6"/>
    </row>
    <row r="2012" spans="3:3">
      <c r="C2012" s="6"/>
    </row>
    <row r="2013" spans="3:3">
      <c r="C2013" s="6"/>
    </row>
    <row r="2014" spans="3:3">
      <c r="C2014" s="6"/>
    </row>
    <row r="2015" spans="3:3">
      <c r="C2015" s="6"/>
    </row>
    <row r="2016" spans="3:3">
      <c r="C2016" s="6"/>
    </row>
    <row r="2017" spans="3:3">
      <c r="C2017" s="6"/>
    </row>
    <row r="2018" spans="3:3">
      <c r="C2018" s="6"/>
    </row>
    <row r="2019" spans="3:3">
      <c r="C2019" s="6"/>
    </row>
    <row r="2020" spans="3:3">
      <c r="C2020" s="6"/>
    </row>
    <row r="2021" spans="3:3">
      <c r="C2021" s="6"/>
    </row>
    <row r="2022" spans="3:3">
      <c r="C2022" s="6"/>
    </row>
    <row r="2023" spans="3:3">
      <c r="C2023" s="6"/>
    </row>
    <row r="2024" spans="3:3">
      <c r="C2024" s="6"/>
    </row>
    <row r="2025" spans="3:3">
      <c r="C2025" s="6"/>
    </row>
    <row r="2026" spans="3:3">
      <c r="C2026" s="6"/>
    </row>
    <row r="2027" spans="3:3">
      <c r="C2027" s="6"/>
    </row>
    <row r="2028" spans="3:3">
      <c r="C2028" s="6"/>
    </row>
    <row r="2029" spans="3:3">
      <c r="C2029" s="6"/>
    </row>
    <row r="2030" spans="3:3">
      <c r="C2030" s="6"/>
    </row>
    <row r="2031" spans="3:3">
      <c r="C2031" s="6"/>
    </row>
    <row r="2032" spans="3:3">
      <c r="C2032" s="6"/>
    </row>
    <row r="2033" spans="3:3">
      <c r="C2033" s="6"/>
    </row>
    <row r="2034" spans="3:3">
      <c r="C2034" s="6"/>
    </row>
    <row r="2035" spans="3:3">
      <c r="C2035" s="6"/>
    </row>
    <row r="2036" spans="3:3">
      <c r="C2036" s="6"/>
    </row>
    <row r="2037" spans="3:3">
      <c r="C2037" s="6"/>
    </row>
    <row r="2038" spans="3:3">
      <c r="C2038" s="6"/>
    </row>
    <row r="2039" spans="3:3">
      <c r="C2039" s="6"/>
    </row>
    <row r="2040" spans="3:3">
      <c r="C2040" s="6"/>
    </row>
    <row r="2041" spans="3:3">
      <c r="C2041" s="6"/>
    </row>
    <row r="2042" spans="3:3">
      <c r="C2042" s="6"/>
    </row>
    <row r="2043" spans="3:3">
      <c r="C2043" s="6"/>
    </row>
    <row r="2044" spans="3:3">
      <c r="C2044" s="6"/>
    </row>
    <row r="2045" spans="3:3">
      <c r="C2045" s="6"/>
    </row>
    <row r="2046" spans="3:3">
      <c r="C2046" s="6"/>
    </row>
    <row r="2047" spans="3:3">
      <c r="C2047" s="6"/>
    </row>
    <row r="2048" spans="3:3">
      <c r="C2048" s="6"/>
    </row>
    <row r="2049" spans="3:3">
      <c r="C2049" s="6"/>
    </row>
    <row r="2050" spans="3:3">
      <c r="C2050" s="6"/>
    </row>
    <row r="2051" spans="3:3">
      <c r="C2051" s="6"/>
    </row>
    <row r="2052" spans="3:3">
      <c r="C2052" s="6"/>
    </row>
    <row r="2053" spans="3:3">
      <c r="C2053" s="6"/>
    </row>
    <row r="2054" spans="3:3">
      <c r="C2054" s="6"/>
    </row>
    <row r="2055" spans="3:3">
      <c r="C2055" s="6"/>
    </row>
    <row r="2056" spans="3:3">
      <c r="C2056" s="6"/>
    </row>
    <row r="2057" spans="3:3">
      <c r="C2057" s="6"/>
    </row>
    <row r="2058" spans="3:3">
      <c r="C2058" s="6"/>
    </row>
    <row r="2059" spans="3:3">
      <c r="C2059" s="6"/>
    </row>
    <row r="2060" spans="3:3">
      <c r="C2060" s="6"/>
    </row>
    <row r="2061" spans="3:3">
      <c r="C2061" s="6"/>
    </row>
    <row r="2062" spans="3:3">
      <c r="C2062" s="6"/>
    </row>
    <row r="2063" spans="3:3">
      <c r="C2063" s="6"/>
    </row>
    <row r="2064" spans="3:3">
      <c r="C2064" s="6"/>
    </row>
    <row r="2065" spans="3:3">
      <c r="C2065" s="6"/>
    </row>
    <row r="2066" spans="3:3">
      <c r="C2066" s="6"/>
    </row>
    <row r="2067" spans="3:3">
      <c r="C2067" s="6"/>
    </row>
    <row r="2068" spans="3:3">
      <c r="C2068" s="6"/>
    </row>
    <row r="2069" spans="3:3">
      <c r="C2069" s="6"/>
    </row>
    <row r="2070" spans="3:3">
      <c r="C2070" s="6"/>
    </row>
    <row r="2071" spans="3:3">
      <c r="C2071" s="6"/>
    </row>
    <row r="2072" spans="3:3">
      <c r="C2072" s="6"/>
    </row>
    <row r="2073" spans="3:3">
      <c r="C2073" s="6"/>
    </row>
    <row r="2074" spans="3:3">
      <c r="C2074" s="6"/>
    </row>
    <row r="2075" spans="3:3">
      <c r="C2075" s="6"/>
    </row>
    <row r="2076" spans="3:3">
      <c r="C2076" s="6"/>
    </row>
    <row r="2077" spans="3:3">
      <c r="C2077" s="6"/>
    </row>
    <row r="2078" spans="3:3">
      <c r="C2078" s="6"/>
    </row>
    <row r="2079" spans="3:3">
      <c r="C2079" s="6"/>
    </row>
    <row r="2080" spans="3:3">
      <c r="C2080" s="6"/>
    </row>
    <row r="2081" spans="3:3">
      <c r="C2081" s="6"/>
    </row>
    <row r="2082" spans="3:3">
      <c r="C2082" s="6"/>
    </row>
    <row r="2083" spans="3:3">
      <c r="C2083" s="6"/>
    </row>
    <row r="2084" spans="3:3">
      <c r="C2084" s="6"/>
    </row>
    <row r="2085" spans="3:3">
      <c r="C2085" s="6"/>
    </row>
    <row r="2086" spans="3:3">
      <c r="C2086" s="6"/>
    </row>
    <row r="2087" spans="3:3">
      <c r="C2087" s="6"/>
    </row>
    <row r="2088" spans="3:3">
      <c r="C2088" s="6"/>
    </row>
    <row r="2089" spans="3:3">
      <c r="C2089" s="6"/>
    </row>
    <row r="2090" spans="3:3">
      <c r="C2090" s="6"/>
    </row>
    <row r="2091" spans="3:3">
      <c r="C2091" s="6"/>
    </row>
    <row r="2092" spans="3:3">
      <c r="C2092" s="6"/>
    </row>
    <row r="2093" spans="3:3">
      <c r="C2093" s="6"/>
    </row>
    <row r="2094" spans="3:3">
      <c r="C2094" s="6"/>
    </row>
    <row r="2095" spans="3:3">
      <c r="C2095" s="6"/>
    </row>
    <row r="2096" spans="3:3">
      <c r="C2096" s="6"/>
    </row>
    <row r="2097" spans="3:3">
      <c r="C2097" s="6"/>
    </row>
    <row r="2098" spans="3:3">
      <c r="C2098" s="6"/>
    </row>
    <row r="2099" spans="3:3">
      <c r="C2099" s="6"/>
    </row>
    <row r="2100" spans="3:3">
      <c r="C2100" s="6"/>
    </row>
    <row r="2101" spans="3:3">
      <c r="C2101" s="6"/>
    </row>
    <row r="2102" spans="3:3">
      <c r="C2102" s="6"/>
    </row>
    <row r="2103" spans="3:3">
      <c r="C2103" s="6"/>
    </row>
    <row r="2104" spans="3:3">
      <c r="C2104" s="6"/>
    </row>
    <row r="2105" spans="3:3">
      <c r="C2105" s="6"/>
    </row>
    <row r="2106" spans="3:3">
      <c r="C2106" s="6"/>
    </row>
    <row r="2107" spans="3:3">
      <c r="C2107" s="6"/>
    </row>
    <row r="2108" spans="3:3">
      <c r="C2108" s="6"/>
    </row>
    <row r="2109" spans="3:3">
      <c r="C2109" s="6"/>
    </row>
    <row r="2110" spans="3:3">
      <c r="C2110" s="6"/>
    </row>
    <row r="2111" spans="3:3">
      <c r="C2111" s="6"/>
    </row>
    <row r="2112" spans="3:3">
      <c r="C2112" s="6"/>
    </row>
    <row r="2113" spans="3:3">
      <c r="C2113" s="6"/>
    </row>
    <row r="2114" spans="3:3">
      <c r="C2114" s="6"/>
    </row>
    <row r="2115" spans="3:3">
      <c r="C2115" s="6"/>
    </row>
    <row r="2116" spans="3:3">
      <c r="C2116" s="6"/>
    </row>
    <row r="2117" spans="3:3">
      <c r="C2117" s="6"/>
    </row>
    <row r="2118" spans="3:3">
      <c r="C2118" s="6"/>
    </row>
    <row r="2119" spans="3:3">
      <c r="C2119" s="6"/>
    </row>
    <row r="2120" spans="3:3">
      <c r="C2120" s="6"/>
    </row>
    <row r="2121" spans="3:3">
      <c r="C2121" s="6"/>
    </row>
    <row r="2122" spans="3:3">
      <c r="C2122" s="6"/>
    </row>
    <row r="2123" spans="3:3">
      <c r="C2123" s="6"/>
    </row>
    <row r="2124" spans="3:3">
      <c r="C2124" s="6"/>
    </row>
    <row r="2125" spans="3:3">
      <c r="C2125" s="6"/>
    </row>
    <row r="2126" spans="3:3">
      <c r="C2126" s="6"/>
    </row>
    <row r="2127" spans="3:3">
      <c r="C2127" s="6"/>
    </row>
    <row r="2128" spans="3:3">
      <c r="C2128" s="6"/>
    </row>
    <row r="2129" spans="3:3">
      <c r="C2129" s="6"/>
    </row>
    <row r="2130" spans="3:3">
      <c r="C2130" s="6"/>
    </row>
    <row r="2131" spans="3:3">
      <c r="C2131" s="6"/>
    </row>
    <row r="2132" spans="3:3">
      <c r="C2132" s="6"/>
    </row>
    <row r="2133" spans="3:3">
      <c r="C2133" s="6"/>
    </row>
    <row r="2134" spans="3:3">
      <c r="C2134" s="6"/>
    </row>
    <row r="2135" spans="3:3">
      <c r="C2135" s="6"/>
    </row>
    <row r="2136" spans="3:3">
      <c r="C2136" s="6"/>
    </row>
    <row r="2137" spans="3:3">
      <c r="C2137" s="6"/>
    </row>
    <row r="2138" spans="3:3">
      <c r="C2138" s="6"/>
    </row>
    <row r="2139" spans="3:3">
      <c r="C2139" s="6"/>
    </row>
    <row r="2140" spans="3:3">
      <c r="C2140" s="6"/>
    </row>
    <row r="2141" spans="3:3">
      <c r="C2141" s="6"/>
    </row>
    <row r="2142" spans="3:3">
      <c r="C2142" s="6"/>
    </row>
    <row r="2143" spans="3:3">
      <c r="C2143" s="6"/>
    </row>
    <row r="2144" spans="3:3">
      <c r="C2144" s="6"/>
    </row>
    <row r="2145" spans="3:3">
      <c r="C2145" s="6"/>
    </row>
    <row r="2146" spans="3:3">
      <c r="C2146" s="6"/>
    </row>
    <row r="2147" spans="3:3">
      <c r="C2147" s="6"/>
    </row>
    <row r="2148" spans="3:3">
      <c r="C2148" s="6"/>
    </row>
    <row r="2149" spans="3:3">
      <c r="C2149" s="6"/>
    </row>
    <row r="2150" spans="3:3">
      <c r="C2150" s="6"/>
    </row>
    <row r="2151" spans="3:3">
      <c r="C2151" s="6"/>
    </row>
    <row r="2152" spans="3:3">
      <c r="C2152" s="6"/>
    </row>
    <row r="2153" spans="3:3">
      <c r="C2153" s="6"/>
    </row>
    <row r="2154" spans="3:3">
      <c r="C2154" s="6"/>
    </row>
    <row r="2155" spans="3:3">
      <c r="C2155" s="6"/>
    </row>
    <row r="2156" spans="3:3">
      <c r="C2156" s="6"/>
    </row>
    <row r="2157" spans="3:3">
      <c r="C2157" s="6"/>
    </row>
    <row r="2158" spans="3:3">
      <c r="C2158" s="6"/>
    </row>
    <row r="2159" spans="3:3">
      <c r="C2159" s="6"/>
    </row>
    <row r="2160" spans="3:3">
      <c r="C2160" s="6"/>
    </row>
    <row r="2161" spans="3:3">
      <c r="C2161" s="6"/>
    </row>
    <row r="2162" spans="3:3">
      <c r="C2162" s="6"/>
    </row>
    <row r="2163" spans="3:3">
      <c r="C2163" s="6"/>
    </row>
    <row r="2164" spans="3:3">
      <c r="C2164" s="6"/>
    </row>
    <row r="2165" spans="3:3">
      <c r="C2165" s="6"/>
    </row>
    <row r="2166" spans="3:3">
      <c r="C2166" s="6"/>
    </row>
    <row r="2167" spans="3:3">
      <c r="C2167" s="6"/>
    </row>
    <row r="2168" spans="3:3">
      <c r="C2168" s="6"/>
    </row>
    <row r="2169" spans="3:3">
      <c r="C2169" s="6"/>
    </row>
    <row r="2170" spans="3:3">
      <c r="C2170" s="6"/>
    </row>
    <row r="2171" spans="3:3">
      <c r="C2171" s="6"/>
    </row>
    <row r="2172" spans="3:3">
      <c r="C2172" s="6"/>
    </row>
    <row r="2173" spans="3:3">
      <c r="C2173" s="6"/>
    </row>
    <row r="2174" spans="3:3">
      <c r="C2174" s="6"/>
    </row>
    <row r="2175" spans="3:3">
      <c r="C2175" s="6"/>
    </row>
    <row r="2176" spans="3:3">
      <c r="C2176" s="6"/>
    </row>
    <row r="2177" spans="3:3">
      <c r="C2177" s="6"/>
    </row>
    <row r="2178" spans="3:3">
      <c r="C2178" s="6"/>
    </row>
    <row r="2179" spans="3:3">
      <c r="C2179" s="6"/>
    </row>
    <row r="2180" spans="3:3">
      <c r="C2180" s="6"/>
    </row>
    <row r="2181" spans="3:3">
      <c r="C2181" s="6"/>
    </row>
    <row r="2182" spans="3:3">
      <c r="C2182" s="6"/>
    </row>
    <row r="2183" spans="3:3">
      <c r="C2183" s="6"/>
    </row>
    <row r="2184" spans="3:3">
      <c r="C2184" s="6"/>
    </row>
    <row r="2185" spans="3:3">
      <c r="C2185" s="6"/>
    </row>
    <row r="2186" spans="3:3">
      <c r="C2186" s="6"/>
    </row>
    <row r="2187" spans="3:3">
      <c r="C2187" s="6"/>
    </row>
    <row r="2188" spans="3:3">
      <c r="C2188" s="6"/>
    </row>
    <row r="2189" spans="3:3">
      <c r="C2189" s="6"/>
    </row>
    <row r="2190" spans="3:3">
      <c r="C2190" s="6"/>
    </row>
    <row r="2191" spans="3:3">
      <c r="C2191" s="6"/>
    </row>
    <row r="2192" spans="3:3">
      <c r="C2192" s="6"/>
    </row>
    <row r="2193" spans="3:3">
      <c r="C2193" s="6"/>
    </row>
    <row r="2194" spans="3:3">
      <c r="C2194" s="6"/>
    </row>
    <row r="2195" spans="3:3">
      <c r="C2195" s="6"/>
    </row>
    <row r="2196" spans="3:3">
      <c r="C2196" s="6"/>
    </row>
    <row r="2197" spans="3:3">
      <c r="C2197" s="6"/>
    </row>
    <row r="2198" spans="3:3">
      <c r="C2198" s="6"/>
    </row>
    <row r="2199" spans="3:3">
      <c r="C2199" s="6"/>
    </row>
    <row r="2200" spans="3:3">
      <c r="C2200" s="6"/>
    </row>
    <row r="2201" spans="3:3">
      <c r="C2201" s="6"/>
    </row>
    <row r="2202" spans="3:3">
      <c r="C2202" s="6"/>
    </row>
    <row r="2203" spans="3:3">
      <c r="C2203" s="6"/>
    </row>
    <row r="2204" spans="3:3">
      <c r="C2204" s="6"/>
    </row>
    <row r="2205" spans="3:3">
      <c r="C2205" s="6"/>
    </row>
    <row r="2206" spans="3:3">
      <c r="C2206" s="6"/>
    </row>
    <row r="2207" spans="3:3">
      <c r="C2207" s="6"/>
    </row>
    <row r="2208" spans="3:3">
      <c r="C2208" s="6"/>
    </row>
    <row r="2209" spans="3:3">
      <c r="C2209" s="6"/>
    </row>
    <row r="2210" spans="3:3">
      <c r="C2210" s="6"/>
    </row>
    <row r="2211" spans="3:3">
      <c r="C2211" s="6"/>
    </row>
    <row r="2212" spans="3:3">
      <c r="C2212" s="6"/>
    </row>
    <row r="2213" spans="3:3">
      <c r="C2213" s="6"/>
    </row>
    <row r="2214" spans="3:3">
      <c r="C2214" s="6"/>
    </row>
    <row r="2215" spans="3:3">
      <c r="C2215" s="6"/>
    </row>
    <row r="2216" spans="3:3">
      <c r="C2216" s="6"/>
    </row>
    <row r="2217" spans="3:3">
      <c r="C2217" s="6"/>
    </row>
    <row r="2218" spans="3:3">
      <c r="C2218" s="6"/>
    </row>
    <row r="2219" spans="3:3">
      <c r="C2219" s="6"/>
    </row>
    <row r="2220" spans="3:3">
      <c r="C2220" s="6"/>
    </row>
    <row r="2221" spans="3:3">
      <c r="C2221" s="6"/>
    </row>
    <row r="2222" spans="3:3">
      <c r="C2222" s="6"/>
    </row>
    <row r="2223" spans="3:3">
      <c r="C2223" s="6"/>
    </row>
    <row r="2224" spans="3:3">
      <c r="C2224" s="6"/>
    </row>
    <row r="2225" spans="3:3">
      <c r="C2225" s="6"/>
    </row>
    <row r="2226" spans="3:3">
      <c r="C2226" s="6"/>
    </row>
    <row r="2227" spans="3:3">
      <c r="C2227" s="6"/>
    </row>
    <row r="2228" spans="3:3">
      <c r="C2228" s="6"/>
    </row>
    <row r="2229" spans="3:3">
      <c r="C2229" s="6"/>
    </row>
    <row r="2230" spans="3:3">
      <c r="C2230" s="6"/>
    </row>
    <row r="2231" spans="3:3">
      <c r="C2231" s="6"/>
    </row>
    <row r="2232" spans="3:3">
      <c r="C2232" s="6"/>
    </row>
    <row r="2233" spans="3:3">
      <c r="C2233" s="6"/>
    </row>
    <row r="2234" spans="3:3">
      <c r="C2234" s="6"/>
    </row>
    <row r="2235" spans="3:3">
      <c r="C2235" s="6"/>
    </row>
    <row r="2236" spans="3:3">
      <c r="C2236" s="6"/>
    </row>
    <row r="2237" spans="3:3">
      <c r="C2237" s="6"/>
    </row>
    <row r="2238" spans="3:3">
      <c r="C2238" s="6"/>
    </row>
    <row r="2239" spans="3:3">
      <c r="C2239" s="6"/>
    </row>
    <row r="2240" spans="3:3">
      <c r="C2240" s="6"/>
    </row>
    <row r="2241" spans="3:3">
      <c r="C2241" s="6"/>
    </row>
    <row r="2242" spans="3:3">
      <c r="C2242" s="6"/>
    </row>
    <row r="2243" spans="3:3">
      <c r="C2243" s="6"/>
    </row>
    <row r="2244" spans="3:3">
      <c r="C2244" s="6"/>
    </row>
    <row r="2245" spans="3:3">
      <c r="C2245" s="6"/>
    </row>
    <row r="2246" spans="3:3">
      <c r="C2246" s="6"/>
    </row>
    <row r="2247" spans="3:3">
      <c r="C2247" s="6"/>
    </row>
    <row r="2248" spans="3:3">
      <c r="C2248" s="6"/>
    </row>
    <row r="2249" spans="3:3">
      <c r="C2249" s="6"/>
    </row>
    <row r="2250" spans="3:3">
      <c r="C2250" s="6"/>
    </row>
    <row r="2251" spans="3:3">
      <c r="C2251" s="6"/>
    </row>
    <row r="2252" spans="3:3">
      <c r="C2252" s="6"/>
    </row>
    <row r="2253" spans="3:3">
      <c r="C2253" s="6"/>
    </row>
    <row r="2254" spans="3:3">
      <c r="C2254" s="6"/>
    </row>
    <row r="2255" spans="3:3">
      <c r="C2255" s="6"/>
    </row>
    <row r="2256" spans="3:3">
      <c r="C2256" s="6"/>
    </row>
    <row r="2257" spans="3:3">
      <c r="C2257" s="6"/>
    </row>
    <row r="2258" spans="3:3">
      <c r="C2258" s="6"/>
    </row>
    <row r="2259" spans="3:3">
      <c r="C2259" s="6"/>
    </row>
    <row r="2260" spans="3:3">
      <c r="C2260" s="6"/>
    </row>
    <row r="2261" spans="3:3">
      <c r="C2261" s="6"/>
    </row>
    <row r="2262" spans="3:3">
      <c r="C2262" s="6"/>
    </row>
    <row r="2263" spans="3:3">
      <c r="C2263" s="6"/>
    </row>
    <row r="2264" spans="3:3">
      <c r="C2264" s="6"/>
    </row>
    <row r="2265" spans="3:3">
      <c r="C2265" s="6"/>
    </row>
    <row r="2266" spans="3:3">
      <c r="C2266" s="6"/>
    </row>
    <row r="2267" spans="3:3">
      <c r="C2267" s="6"/>
    </row>
    <row r="2268" spans="3:3">
      <c r="C2268" s="6"/>
    </row>
    <row r="2269" spans="3:3">
      <c r="C2269" s="6"/>
    </row>
    <row r="2270" spans="3:3">
      <c r="C2270" s="6"/>
    </row>
    <row r="2271" spans="3:3">
      <c r="C2271" s="6"/>
    </row>
    <row r="2272" spans="3:3">
      <c r="C2272" s="6"/>
    </row>
    <row r="2273" spans="3:3">
      <c r="C2273" s="6"/>
    </row>
    <row r="2274" spans="3:3">
      <c r="C2274" s="6"/>
    </row>
    <row r="2275" spans="3:3">
      <c r="C2275" s="6"/>
    </row>
    <row r="2276" spans="3:3">
      <c r="C2276" s="6"/>
    </row>
    <row r="2277" spans="3:3">
      <c r="C2277" s="6"/>
    </row>
    <row r="2278" spans="3:3">
      <c r="C2278" s="6"/>
    </row>
    <row r="2279" spans="3:3">
      <c r="C2279" s="6"/>
    </row>
    <row r="2280" spans="3:3">
      <c r="C2280" s="6"/>
    </row>
    <row r="2281" spans="3:3">
      <c r="C2281" s="6"/>
    </row>
    <row r="2282" spans="3:3">
      <c r="C2282" s="6"/>
    </row>
    <row r="2283" spans="3:3">
      <c r="C2283" s="6"/>
    </row>
    <row r="2284" spans="3:3">
      <c r="C2284" s="6"/>
    </row>
    <row r="2285" spans="3:3">
      <c r="C2285" s="6"/>
    </row>
    <row r="2286" spans="3:3">
      <c r="C2286" s="6"/>
    </row>
    <row r="2287" spans="3:3">
      <c r="C2287" s="6"/>
    </row>
    <row r="2288" spans="3:3">
      <c r="C2288" s="6"/>
    </row>
    <row r="2289" spans="3:3">
      <c r="C2289" s="6"/>
    </row>
    <row r="2290" spans="3:3">
      <c r="C2290" s="6"/>
    </row>
    <row r="2291" spans="3:3">
      <c r="C2291" s="6"/>
    </row>
    <row r="2292" spans="3:3">
      <c r="C2292" s="6"/>
    </row>
    <row r="2293" spans="3:3">
      <c r="C2293" s="6"/>
    </row>
    <row r="2294" spans="3:3">
      <c r="C2294" s="6"/>
    </row>
    <row r="2295" spans="3:3">
      <c r="C2295" s="6"/>
    </row>
    <row r="2296" spans="3:3">
      <c r="C2296" s="6"/>
    </row>
    <row r="2297" spans="3:3">
      <c r="C2297" s="6"/>
    </row>
    <row r="2298" spans="3:3">
      <c r="C2298" s="6"/>
    </row>
    <row r="2299" spans="3:3">
      <c r="C2299" s="6"/>
    </row>
    <row r="2300" spans="3:3">
      <c r="C2300" s="6"/>
    </row>
    <row r="2301" spans="3:3">
      <c r="C2301" s="6"/>
    </row>
    <row r="2302" spans="3:3">
      <c r="C2302" s="6"/>
    </row>
    <row r="2303" spans="3:3">
      <c r="C2303" s="6"/>
    </row>
    <row r="2304" spans="3:3">
      <c r="C2304" s="6"/>
    </row>
    <row r="2305" spans="3:3">
      <c r="C2305" s="6"/>
    </row>
    <row r="2306" spans="3:3">
      <c r="C2306" s="6"/>
    </row>
    <row r="2307" spans="3:3">
      <c r="C2307" s="6"/>
    </row>
    <row r="2308" spans="3:3">
      <c r="C2308" s="6"/>
    </row>
    <row r="2309" spans="3:3">
      <c r="C2309" s="6"/>
    </row>
    <row r="2310" spans="3:3">
      <c r="C2310" s="6"/>
    </row>
    <row r="2311" spans="3:3">
      <c r="C2311" s="6"/>
    </row>
    <row r="2312" spans="3:3">
      <c r="C2312" s="6"/>
    </row>
    <row r="2313" spans="3:3">
      <c r="C2313" s="6"/>
    </row>
    <row r="2314" spans="3:3">
      <c r="C2314" s="6"/>
    </row>
    <row r="2315" spans="3:3">
      <c r="C2315" s="6"/>
    </row>
    <row r="2316" spans="3:3">
      <c r="C2316" s="6"/>
    </row>
    <row r="2317" spans="3:3">
      <c r="C2317" s="6"/>
    </row>
    <row r="2318" spans="3:3">
      <c r="C2318" s="6"/>
    </row>
    <row r="2319" spans="3:3">
      <c r="C2319" s="6"/>
    </row>
    <row r="2320" spans="3:3">
      <c r="C2320" s="6"/>
    </row>
    <row r="2321" spans="3:3">
      <c r="C2321" s="6"/>
    </row>
    <row r="2322" spans="3:3">
      <c r="C2322" s="6"/>
    </row>
    <row r="2323" spans="3:3">
      <c r="C2323" s="6"/>
    </row>
    <row r="2324" spans="3:3">
      <c r="C2324" s="6"/>
    </row>
    <row r="2325" spans="3:3">
      <c r="C2325" s="6"/>
    </row>
    <row r="2326" spans="3:3">
      <c r="C2326" s="6"/>
    </row>
    <row r="2327" spans="3:3">
      <c r="C2327" s="6"/>
    </row>
    <row r="2328" spans="3:3">
      <c r="C2328" s="6"/>
    </row>
    <row r="2329" spans="3:3">
      <c r="C2329" s="6"/>
    </row>
    <row r="2330" spans="3:3">
      <c r="C2330" s="6"/>
    </row>
    <row r="2331" spans="3:3">
      <c r="C2331" s="6"/>
    </row>
    <row r="2332" spans="3:3">
      <c r="C2332" s="6"/>
    </row>
    <row r="2333" spans="3:3">
      <c r="C2333" s="6"/>
    </row>
    <row r="2334" spans="3:3">
      <c r="C2334" s="6"/>
    </row>
    <row r="2335" spans="3:3">
      <c r="C2335" s="6"/>
    </row>
    <row r="2336" spans="3:3">
      <c r="C2336" s="6"/>
    </row>
    <row r="2337" spans="3:3">
      <c r="C2337" s="6"/>
    </row>
    <row r="2338" spans="3:3">
      <c r="C2338" s="6"/>
    </row>
    <row r="2339" spans="3:3">
      <c r="C2339" s="6"/>
    </row>
    <row r="2340" spans="3:3">
      <c r="C2340" s="6"/>
    </row>
    <row r="2341" spans="3:3">
      <c r="C2341" s="6"/>
    </row>
    <row r="2342" spans="3:3">
      <c r="C2342" s="6"/>
    </row>
    <row r="2343" spans="3:3">
      <c r="C2343" s="6"/>
    </row>
    <row r="2344" spans="3:3">
      <c r="C2344" s="6"/>
    </row>
    <row r="2345" spans="3:3">
      <c r="C2345" s="6"/>
    </row>
    <row r="2346" spans="3:3">
      <c r="C2346" s="6"/>
    </row>
    <row r="2347" spans="3:3">
      <c r="C2347" s="6"/>
    </row>
    <row r="2348" spans="3:3">
      <c r="C2348" s="6"/>
    </row>
    <row r="2349" spans="3:3">
      <c r="C2349" s="6"/>
    </row>
    <row r="2350" spans="3:3">
      <c r="C2350" s="6"/>
    </row>
    <row r="2351" spans="3:3">
      <c r="C2351" s="6"/>
    </row>
    <row r="2352" spans="3:3">
      <c r="C2352" s="6"/>
    </row>
    <row r="2353" spans="3:3">
      <c r="C2353" s="6"/>
    </row>
    <row r="2354" spans="3:3">
      <c r="C2354" s="6"/>
    </row>
    <row r="2355" spans="3:3">
      <c r="C2355" s="6"/>
    </row>
    <row r="2356" spans="3:3">
      <c r="C2356" s="6"/>
    </row>
    <row r="2357" spans="3:3">
      <c r="C2357" s="6"/>
    </row>
    <row r="2358" spans="3:3">
      <c r="C2358" s="6"/>
    </row>
    <row r="2359" spans="3:3">
      <c r="C2359" s="6"/>
    </row>
    <row r="2360" spans="3:3">
      <c r="C2360" s="6"/>
    </row>
    <row r="2361" spans="3:3">
      <c r="C2361" s="6"/>
    </row>
    <row r="2362" spans="3:3">
      <c r="C2362" s="6"/>
    </row>
    <row r="2363" spans="3:3">
      <c r="C2363" s="6"/>
    </row>
    <row r="2364" spans="3:3">
      <c r="C2364" s="6"/>
    </row>
    <row r="2365" spans="3:3">
      <c r="C2365" s="6"/>
    </row>
    <row r="2366" spans="3:3">
      <c r="C2366" s="6"/>
    </row>
    <row r="2367" spans="3:3">
      <c r="C2367" s="6"/>
    </row>
    <row r="2368" spans="3:3">
      <c r="C2368" s="6"/>
    </row>
    <row r="2369" spans="3:3">
      <c r="C2369" s="6"/>
    </row>
    <row r="2370" spans="3:3">
      <c r="C2370" s="6"/>
    </row>
    <row r="2371" spans="3:3">
      <c r="C2371" s="6"/>
    </row>
    <row r="2372" spans="3:3">
      <c r="C2372" s="6"/>
    </row>
    <row r="2373" spans="3:3">
      <c r="C2373" s="6"/>
    </row>
    <row r="2374" spans="3:3">
      <c r="C2374" s="6"/>
    </row>
    <row r="2375" spans="3:3">
      <c r="C2375" s="6"/>
    </row>
    <row r="2376" spans="3:3">
      <c r="C2376" s="6"/>
    </row>
    <row r="2377" spans="3:3">
      <c r="C2377" s="6"/>
    </row>
    <row r="2378" spans="3:3">
      <c r="C2378" s="6"/>
    </row>
    <row r="2379" spans="3:3">
      <c r="C2379" s="6"/>
    </row>
    <row r="2380" spans="3:3">
      <c r="C2380" s="6"/>
    </row>
    <row r="2381" spans="3:3">
      <c r="C2381" s="6"/>
    </row>
    <row r="2382" spans="3:3">
      <c r="C2382" s="6"/>
    </row>
    <row r="2383" spans="3:3">
      <c r="C2383" s="6"/>
    </row>
    <row r="2384" spans="3:3">
      <c r="C2384" s="6"/>
    </row>
    <row r="2385" spans="3:3">
      <c r="C2385" s="6"/>
    </row>
    <row r="2386" spans="3:3">
      <c r="C2386" s="6"/>
    </row>
    <row r="2387" spans="3:3">
      <c r="C2387" s="6"/>
    </row>
    <row r="2388" spans="3:3">
      <c r="C2388" s="6"/>
    </row>
    <row r="2389" spans="3:3">
      <c r="C2389" s="6"/>
    </row>
    <row r="2390" spans="3:3">
      <c r="C2390" s="6"/>
    </row>
    <row r="2391" spans="3:3">
      <c r="C2391" s="6"/>
    </row>
    <row r="2392" spans="3:3">
      <c r="C2392" s="6"/>
    </row>
    <row r="2393" spans="3:3">
      <c r="C2393" s="6"/>
    </row>
    <row r="2394" spans="3:3">
      <c r="C2394" s="6"/>
    </row>
    <row r="2395" spans="3:3">
      <c r="C2395" s="6"/>
    </row>
    <row r="2396" spans="3:3">
      <c r="C2396" s="6"/>
    </row>
    <row r="2397" spans="3:3">
      <c r="C2397" s="6"/>
    </row>
    <row r="2398" spans="3:3">
      <c r="C2398" s="6"/>
    </row>
    <row r="2399" spans="3:3">
      <c r="C2399" s="6"/>
    </row>
    <row r="2400" spans="3:3">
      <c r="C2400" s="6"/>
    </row>
    <row r="2401" spans="3:3">
      <c r="C2401" s="6"/>
    </row>
    <row r="2402" spans="3:3">
      <c r="C2402" s="6"/>
    </row>
    <row r="2403" spans="3:3">
      <c r="C2403" s="6"/>
    </row>
    <row r="2404" spans="3:3">
      <c r="C2404" s="6"/>
    </row>
    <row r="2405" spans="3:3">
      <c r="C2405" s="6"/>
    </row>
    <row r="2406" spans="3:3">
      <c r="C2406" s="6"/>
    </row>
    <row r="2407" spans="3:3">
      <c r="C2407" s="6"/>
    </row>
    <row r="2408" spans="3:3">
      <c r="C2408" s="6"/>
    </row>
    <row r="2409" spans="3:3">
      <c r="C2409" s="6"/>
    </row>
    <row r="2410" spans="3:3">
      <c r="C2410" s="6"/>
    </row>
    <row r="2411" spans="3:3">
      <c r="C2411" s="6"/>
    </row>
    <row r="2412" spans="3:3">
      <c r="C2412" s="6"/>
    </row>
    <row r="2413" spans="3:3">
      <c r="C2413" s="6"/>
    </row>
    <row r="2414" spans="3:3">
      <c r="C2414" s="6"/>
    </row>
    <row r="2415" spans="3:3">
      <c r="C2415" s="6"/>
    </row>
    <row r="2416" spans="3:3">
      <c r="C2416" s="6"/>
    </row>
    <row r="2417" spans="3:3">
      <c r="C2417" s="6"/>
    </row>
    <row r="2418" spans="3:3">
      <c r="C2418" s="6"/>
    </row>
    <row r="2419" spans="3:3">
      <c r="C2419" s="6"/>
    </row>
    <row r="2420" spans="3:3">
      <c r="C2420" s="6"/>
    </row>
    <row r="2421" spans="3:3">
      <c r="C2421" s="6"/>
    </row>
    <row r="2422" spans="3:3">
      <c r="C2422" s="6"/>
    </row>
    <row r="2423" spans="3:3">
      <c r="C2423" s="6"/>
    </row>
    <row r="2424" spans="3:3">
      <c r="C2424" s="6"/>
    </row>
    <row r="2425" spans="3:3">
      <c r="C2425" s="6"/>
    </row>
    <row r="2426" spans="3:3">
      <c r="C2426" s="6"/>
    </row>
    <row r="2427" spans="3:3">
      <c r="C2427" s="6"/>
    </row>
    <row r="2428" spans="3:3">
      <c r="C2428" s="6"/>
    </row>
    <row r="2429" spans="3:3">
      <c r="C2429" s="6"/>
    </row>
    <row r="2430" spans="3:3">
      <c r="C2430" s="6"/>
    </row>
    <row r="2431" spans="3:3">
      <c r="C2431" s="6"/>
    </row>
    <row r="2432" spans="3:3">
      <c r="C2432" s="6"/>
    </row>
    <row r="2433" spans="3:3">
      <c r="C2433" s="6"/>
    </row>
    <row r="2434" spans="3:3">
      <c r="C2434" s="6"/>
    </row>
    <row r="2435" spans="3:3">
      <c r="C2435" s="6"/>
    </row>
    <row r="2436" spans="3:3">
      <c r="C2436" s="6"/>
    </row>
    <row r="2437" spans="3:3">
      <c r="C2437" s="6"/>
    </row>
    <row r="2438" spans="3:3">
      <c r="C2438" s="6"/>
    </row>
    <row r="2439" spans="3:3">
      <c r="C2439" s="6"/>
    </row>
    <row r="2440" spans="3:3">
      <c r="C2440" s="6"/>
    </row>
    <row r="2441" spans="3:3">
      <c r="C2441" s="6"/>
    </row>
    <row r="2442" spans="3:3">
      <c r="C2442" s="6"/>
    </row>
    <row r="2443" spans="3:3">
      <c r="C2443" s="6"/>
    </row>
    <row r="2444" spans="3:3">
      <c r="C2444" s="6"/>
    </row>
    <row r="2445" spans="3:3">
      <c r="C2445" s="6"/>
    </row>
    <row r="2446" spans="3:3">
      <c r="C2446" s="6"/>
    </row>
    <row r="2447" spans="3:3">
      <c r="C2447" s="6"/>
    </row>
    <row r="2448" spans="3:3">
      <c r="C2448" s="6"/>
    </row>
    <row r="2449" spans="3:3">
      <c r="C2449" s="6"/>
    </row>
    <row r="2450" spans="3:3">
      <c r="C2450" s="6"/>
    </row>
    <row r="2451" spans="3:3">
      <c r="C2451" s="6"/>
    </row>
    <row r="2452" spans="3:3">
      <c r="C2452" s="6"/>
    </row>
    <row r="2453" spans="3:3">
      <c r="C2453" s="6"/>
    </row>
    <row r="2454" spans="3:3">
      <c r="C2454" s="6"/>
    </row>
    <row r="2455" spans="3:3">
      <c r="C2455" s="6"/>
    </row>
    <row r="2456" spans="3:3">
      <c r="C2456" s="6"/>
    </row>
    <row r="2457" spans="3:3">
      <c r="C2457" s="6"/>
    </row>
    <row r="2458" spans="3:3">
      <c r="C2458" s="6"/>
    </row>
    <row r="2459" spans="3:3">
      <c r="C2459" s="6"/>
    </row>
    <row r="2460" spans="3:3">
      <c r="C2460" s="6"/>
    </row>
    <row r="2461" spans="3:3">
      <c r="C2461" s="6"/>
    </row>
    <row r="2462" spans="3:3">
      <c r="C2462" s="6"/>
    </row>
    <row r="2463" spans="3:3">
      <c r="C2463" s="6"/>
    </row>
    <row r="2464" spans="3:3">
      <c r="C2464" s="6"/>
    </row>
    <row r="2465" spans="3:3">
      <c r="C2465" s="6"/>
    </row>
    <row r="2466" spans="3:3">
      <c r="C2466" s="6"/>
    </row>
    <row r="2467" spans="3:3">
      <c r="C2467" s="6"/>
    </row>
    <row r="2468" spans="3:3">
      <c r="C2468" s="6"/>
    </row>
    <row r="2469" spans="3:3">
      <c r="C2469" s="6"/>
    </row>
    <row r="2470" spans="3:3">
      <c r="C2470" s="6"/>
    </row>
    <row r="2471" spans="3:3">
      <c r="C2471" s="6"/>
    </row>
    <row r="2472" spans="3:3">
      <c r="C2472" s="6"/>
    </row>
    <row r="2473" spans="3:3">
      <c r="C2473" s="6"/>
    </row>
    <row r="2474" spans="3:3">
      <c r="C2474" s="6"/>
    </row>
    <row r="2475" spans="3:3">
      <c r="C2475" s="6"/>
    </row>
    <row r="2476" spans="3:3">
      <c r="C2476" s="6"/>
    </row>
    <row r="2477" spans="3:3">
      <c r="C2477" s="6"/>
    </row>
    <row r="2478" spans="3:3">
      <c r="C2478" s="6"/>
    </row>
    <row r="2479" spans="3:3">
      <c r="C2479" s="6"/>
    </row>
    <row r="2480" spans="3:3">
      <c r="C2480" s="6"/>
    </row>
    <row r="2481" spans="3:3">
      <c r="C2481" s="6"/>
    </row>
    <row r="2482" spans="3:3">
      <c r="C2482" s="6"/>
    </row>
    <row r="2483" spans="3:3">
      <c r="C2483" s="6"/>
    </row>
    <row r="2484" spans="3:3">
      <c r="C2484" s="6"/>
    </row>
    <row r="2485" spans="3:3">
      <c r="C2485" s="6"/>
    </row>
    <row r="2486" spans="3:3">
      <c r="C2486" s="6"/>
    </row>
    <row r="2487" spans="3:3">
      <c r="C2487" s="6"/>
    </row>
    <row r="2488" spans="3:3">
      <c r="C2488" s="6"/>
    </row>
    <row r="2489" spans="3:3">
      <c r="C2489" s="6"/>
    </row>
    <row r="2490" spans="3:3">
      <c r="C2490" s="6"/>
    </row>
    <row r="2491" spans="3:3">
      <c r="C2491" s="6"/>
    </row>
    <row r="2492" spans="3:3">
      <c r="C2492" s="6"/>
    </row>
    <row r="2493" spans="3:3">
      <c r="C2493" s="6"/>
    </row>
    <row r="2494" spans="3:3">
      <c r="C2494" s="6"/>
    </row>
    <row r="2495" spans="3:3">
      <c r="C2495" s="6"/>
    </row>
    <row r="2496" spans="3:3">
      <c r="C2496" s="6"/>
    </row>
    <row r="2497" spans="3:3">
      <c r="C2497" s="6"/>
    </row>
    <row r="2498" spans="3:3">
      <c r="C2498" s="6"/>
    </row>
    <row r="2499" spans="3:3">
      <c r="C2499" s="6"/>
    </row>
    <row r="2500" spans="3:3">
      <c r="C2500" s="6"/>
    </row>
    <row r="2501" spans="3:3">
      <c r="C2501" s="6"/>
    </row>
    <row r="2502" spans="3:3">
      <c r="C2502" s="6"/>
    </row>
    <row r="2503" spans="3:3">
      <c r="C2503" s="6"/>
    </row>
    <row r="2504" spans="3:3">
      <c r="C2504" s="6"/>
    </row>
    <row r="2505" spans="3:3">
      <c r="C2505" s="6"/>
    </row>
    <row r="2506" spans="3:3">
      <c r="C2506" s="6"/>
    </row>
    <row r="2507" spans="3:3">
      <c r="C2507" s="6"/>
    </row>
    <row r="2508" spans="3:3">
      <c r="C2508" s="6"/>
    </row>
    <row r="2509" spans="3:3">
      <c r="C2509" s="6"/>
    </row>
    <row r="2510" spans="3:3">
      <c r="C2510" s="6"/>
    </row>
    <row r="2511" spans="3:3">
      <c r="C2511" s="6"/>
    </row>
    <row r="2512" spans="3:3">
      <c r="C2512" s="6"/>
    </row>
    <row r="2513" spans="3:3">
      <c r="C2513" s="6"/>
    </row>
    <row r="2514" spans="3:3">
      <c r="C2514" s="6"/>
    </row>
    <row r="2515" spans="3:3">
      <c r="C2515" s="6"/>
    </row>
    <row r="2516" spans="3:3">
      <c r="C2516" s="6"/>
    </row>
    <row r="2517" spans="3:3">
      <c r="C2517" s="6"/>
    </row>
    <row r="2518" spans="3:3">
      <c r="C2518" s="6"/>
    </row>
    <row r="2519" spans="3:3">
      <c r="C2519" s="6"/>
    </row>
    <row r="2520" spans="3:3">
      <c r="C2520" s="6"/>
    </row>
    <row r="2521" spans="3:3">
      <c r="C2521" s="6"/>
    </row>
    <row r="2522" spans="3:3">
      <c r="C2522" s="6"/>
    </row>
    <row r="2523" spans="3:3">
      <c r="C2523" s="6"/>
    </row>
    <row r="2524" spans="3:3">
      <c r="C2524" s="6"/>
    </row>
    <row r="2525" spans="3:3">
      <c r="C2525" s="6"/>
    </row>
    <row r="2526" spans="3:3">
      <c r="C2526" s="6"/>
    </row>
    <row r="2527" spans="3:3">
      <c r="C2527" s="6"/>
    </row>
    <row r="2528" spans="3:3">
      <c r="C2528" s="6"/>
    </row>
    <row r="2529" spans="3:3">
      <c r="C2529" s="6"/>
    </row>
    <row r="2530" spans="3:3">
      <c r="C2530" s="6"/>
    </row>
    <row r="2531" spans="3:3">
      <c r="C2531" s="6"/>
    </row>
    <row r="2532" spans="3:3">
      <c r="C2532" s="6"/>
    </row>
    <row r="2533" spans="3:3">
      <c r="C2533" s="6"/>
    </row>
    <row r="2534" spans="3:3">
      <c r="C2534" s="6"/>
    </row>
    <row r="2535" spans="3:3">
      <c r="C2535" s="6"/>
    </row>
    <row r="2536" spans="3:3">
      <c r="C2536" s="6"/>
    </row>
    <row r="2537" spans="3:3">
      <c r="C2537" s="6"/>
    </row>
    <row r="2538" spans="3:3">
      <c r="C2538" s="6"/>
    </row>
    <row r="2539" spans="3:3">
      <c r="C2539" s="6"/>
    </row>
    <row r="2540" spans="3:3">
      <c r="C2540" s="6"/>
    </row>
    <row r="2541" spans="3:3">
      <c r="C2541" s="6"/>
    </row>
    <row r="2542" spans="3:3">
      <c r="C2542" s="6"/>
    </row>
    <row r="2543" spans="3:3">
      <c r="C2543" s="6"/>
    </row>
    <row r="2544" spans="3:3">
      <c r="C2544" s="6"/>
    </row>
    <row r="2545" spans="3:3">
      <c r="C2545" s="6"/>
    </row>
    <row r="2546" spans="3:3">
      <c r="C2546" s="6"/>
    </row>
    <row r="2547" spans="3:3">
      <c r="C2547" s="6"/>
    </row>
    <row r="2548" spans="3:3">
      <c r="C2548" s="6"/>
    </row>
    <row r="2549" spans="3:3">
      <c r="C2549" s="6"/>
    </row>
    <row r="2550" spans="3:3">
      <c r="C2550" s="6"/>
    </row>
    <row r="2551" spans="3:3">
      <c r="C2551" s="6"/>
    </row>
    <row r="2552" spans="3:3">
      <c r="C2552" s="6"/>
    </row>
    <row r="2553" spans="3:3">
      <c r="C2553" s="6"/>
    </row>
    <row r="2554" spans="3:3">
      <c r="C2554" s="6"/>
    </row>
    <row r="2555" spans="3:3">
      <c r="C2555" s="6"/>
    </row>
    <row r="2556" spans="3:3">
      <c r="C2556" s="6"/>
    </row>
    <row r="2557" spans="3:3">
      <c r="C2557" s="6"/>
    </row>
    <row r="2558" spans="3:3">
      <c r="C2558" s="6"/>
    </row>
    <row r="2559" spans="3:3">
      <c r="C2559" s="6"/>
    </row>
    <row r="2560" spans="3:3">
      <c r="C2560" s="6"/>
    </row>
    <row r="2561" spans="3:3">
      <c r="C2561" s="6"/>
    </row>
    <row r="2562" spans="3:3">
      <c r="C2562" s="6"/>
    </row>
    <row r="2563" spans="3:3">
      <c r="C2563" s="6"/>
    </row>
    <row r="2564" spans="3:3">
      <c r="C2564" s="6"/>
    </row>
    <row r="2565" spans="3:3">
      <c r="C2565" s="6"/>
    </row>
    <row r="2566" spans="3:3">
      <c r="C2566" s="6"/>
    </row>
    <row r="2567" spans="3:3">
      <c r="C2567" s="6"/>
    </row>
    <row r="2568" spans="3:3">
      <c r="C2568" s="6"/>
    </row>
    <row r="2569" spans="3:3">
      <c r="C2569" s="6"/>
    </row>
    <row r="2570" spans="3:3">
      <c r="C2570" s="6"/>
    </row>
    <row r="2571" spans="3:3">
      <c r="C2571" s="6"/>
    </row>
    <row r="2572" spans="3:3">
      <c r="C2572" s="6"/>
    </row>
    <row r="2573" spans="3:3">
      <c r="C2573" s="6"/>
    </row>
    <row r="2574" spans="3:3">
      <c r="C2574" s="6"/>
    </row>
    <row r="2575" spans="3:3">
      <c r="C2575" s="6"/>
    </row>
    <row r="2576" spans="3:3">
      <c r="C2576" s="6"/>
    </row>
    <row r="2577" spans="3:3">
      <c r="C2577" s="6"/>
    </row>
    <row r="2578" spans="3:3">
      <c r="C2578" s="6"/>
    </row>
    <row r="2579" spans="3:3">
      <c r="C2579" s="6"/>
    </row>
    <row r="2580" spans="3:3">
      <c r="C2580" s="6"/>
    </row>
    <row r="2581" spans="3:3">
      <c r="C2581" s="6"/>
    </row>
    <row r="2582" spans="3:3">
      <c r="C2582" s="6"/>
    </row>
    <row r="2583" spans="3:3">
      <c r="C2583" s="6"/>
    </row>
    <row r="2584" spans="3:3">
      <c r="C2584" s="6"/>
    </row>
    <row r="2585" spans="3:3">
      <c r="C2585" s="6"/>
    </row>
    <row r="2586" spans="3:3">
      <c r="C2586" s="6"/>
    </row>
    <row r="2587" spans="3:3">
      <c r="C2587" s="6"/>
    </row>
    <row r="2588" spans="3:3">
      <c r="C2588" s="6"/>
    </row>
    <row r="2589" spans="3:3">
      <c r="C2589" s="6"/>
    </row>
    <row r="2590" spans="3:3">
      <c r="C2590" s="6"/>
    </row>
    <row r="2591" spans="3:3">
      <c r="C2591" s="6"/>
    </row>
    <row r="2592" spans="3:3">
      <c r="C2592" s="6"/>
    </row>
    <row r="2593" spans="3:3">
      <c r="C2593" s="6"/>
    </row>
    <row r="2594" spans="3:3">
      <c r="C2594" s="6"/>
    </row>
    <row r="2595" spans="3:3">
      <c r="C2595" s="6"/>
    </row>
    <row r="2596" spans="3:3">
      <c r="C2596" s="6"/>
    </row>
    <row r="2597" spans="3:3">
      <c r="C2597" s="6"/>
    </row>
    <row r="2598" spans="3:3">
      <c r="C2598" s="6"/>
    </row>
    <row r="2599" spans="3:3">
      <c r="C2599" s="6"/>
    </row>
    <row r="2600" spans="3:3">
      <c r="C2600" s="6"/>
    </row>
    <row r="2601" spans="3:3">
      <c r="C2601" s="6"/>
    </row>
    <row r="2602" spans="3:3">
      <c r="C2602" s="6"/>
    </row>
    <row r="2603" spans="3:3">
      <c r="C2603" s="6"/>
    </row>
    <row r="2604" spans="3:3">
      <c r="C2604" s="6"/>
    </row>
    <row r="2605" spans="3:3">
      <c r="C2605" s="6"/>
    </row>
    <row r="2606" spans="3:3">
      <c r="C2606" s="6"/>
    </row>
    <row r="2607" spans="3:3">
      <c r="C2607" s="6"/>
    </row>
    <row r="2608" spans="3:3">
      <c r="C2608" s="6"/>
    </row>
    <row r="2609" spans="3:3">
      <c r="C2609" s="6"/>
    </row>
    <row r="2610" spans="3:3">
      <c r="C2610" s="6"/>
    </row>
    <row r="2611" spans="3:3">
      <c r="C2611" s="6"/>
    </row>
    <row r="2612" spans="3:3">
      <c r="C2612" s="6"/>
    </row>
    <row r="2613" spans="3:3">
      <c r="C2613" s="6"/>
    </row>
    <row r="2614" spans="3:3">
      <c r="C2614" s="6"/>
    </row>
    <row r="2615" spans="3:3">
      <c r="C2615" s="6"/>
    </row>
    <row r="2616" spans="3:3">
      <c r="C2616" s="6"/>
    </row>
    <row r="2617" spans="3:3">
      <c r="C2617" s="6"/>
    </row>
    <row r="2618" spans="3:3">
      <c r="C2618" s="6"/>
    </row>
    <row r="2619" spans="3:3">
      <c r="C2619" s="6"/>
    </row>
    <row r="2620" spans="3:3">
      <c r="C2620" s="6"/>
    </row>
    <row r="2621" spans="3:3">
      <c r="C2621" s="6"/>
    </row>
    <row r="2622" spans="3:3">
      <c r="C2622" s="6"/>
    </row>
    <row r="2623" spans="3:3">
      <c r="C2623" s="6"/>
    </row>
    <row r="2624" spans="3:3">
      <c r="C2624" s="6"/>
    </row>
    <row r="2625" spans="3:3">
      <c r="C2625" s="6"/>
    </row>
    <row r="2626" spans="3:3">
      <c r="C2626" s="6"/>
    </row>
    <row r="2627" spans="3:3">
      <c r="C2627" s="6"/>
    </row>
    <row r="2628" spans="3:3">
      <c r="C2628" s="6"/>
    </row>
    <row r="2629" spans="3:3">
      <c r="C2629" s="6"/>
    </row>
    <row r="2630" spans="3:3">
      <c r="C2630" s="6"/>
    </row>
    <row r="2631" spans="3:3">
      <c r="C2631" s="6"/>
    </row>
    <row r="2632" spans="3:3">
      <c r="C2632" s="6"/>
    </row>
    <row r="2633" spans="3:3">
      <c r="C2633" s="6"/>
    </row>
    <row r="2634" spans="3:3">
      <c r="C2634" s="6"/>
    </row>
    <row r="2635" spans="3:3">
      <c r="C2635" s="6"/>
    </row>
    <row r="2636" spans="3:3">
      <c r="C2636" s="6"/>
    </row>
    <row r="2637" spans="3:3">
      <c r="C2637" s="6"/>
    </row>
    <row r="2638" spans="3:3">
      <c r="C2638" s="6"/>
    </row>
    <row r="2639" spans="3:3">
      <c r="C2639" s="6"/>
    </row>
    <row r="2640" spans="3:3">
      <c r="C2640" s="6"/>
    </row>
    <row r="2641" spans="3:3">
      <c r="C2641" s="6"/>
    </row>
    <row r="2642" spans="3:3">
      <c r="C2642" s="6"/>
    </row>
    <row r="2643" spans="3:3">
      <c r="C2643" s="6"/>
    </row>
    <row r="2644" spans="3:3">
      <c r="C2644" s="6"/>
    </row>
    <row r="2645" spans="3:3">
      <c r="C2645" s="6"/>
    </row>
    <row r="2646" spans="3:3">
      <c r="C2646" s="6"/>
    </row>
    <row r="2647" spans="3:3">
      <c r="C2647" s="6"/>
    </row>
    <row r="2648" spans="3:3">
      <c r="C2648" s="6"/>
    </row>
    <row r="2649" spans="3:3">
      <c r="C2649" s="6"/>
    </row>
    <row r="2650" spans="3:3">
      <c r="C2650" s="6"/>
    </row>
    <row r="2651" spans="3:3">
      <c r="C2651" s="6"/>
    </row>
    <row r="2652" spans="3:3">
      <c r="C2652" s="6"/>
    </row>
    <row r="2653" spans="3:3">
      <c r="C2653" s="6"/>
    </row>
    <row r="2654" spans="3:3">
      <c r="C2654" s="6"/>
    </row>
    <row r="2655" spans="3:3">
      <c r="C2655" s="6"/>
    </row>
    <row r="2656" spans="3:3">
      <c r="C2656" s="6"/>
    </row>
    <row r="2657" spans="3:3">
      <c r="C2657" s="6"/>
    </row>
    <row r="2658" spans="3:3">
      <c r="C2658" s="6"/>
    </row>
    <row r="2659" spans="3:3">
      <c r="C2659" s="6"/>
    </row>
    <row r="2660" spans="3:3">
      <c r="C2660" s="6"/>
    </row>
    <row r="2661" spans="3:3">
      <c r="C2661" s="6"/>
    </row>
    <row r="2662" spans="3:3">
      <c r="C2662" s="6"/>
    </row>
    <row r="2663" spans="3:3">
      <c r="C2663" s="6"/>
    </row>
    <row r="2664" spans="3:3">
      <c r="C2664" s="6"/>
    </row>
    <row r="2665" spans="3:3">
      <c r="C2665" s="6"/>
    </row>
    <row r="2666" spans="3:3">
      <c r="C2666" s="6"/>
    </row>
    <row r="2667" spans="3:3">
      <c r="C2667" s="6"/>
    </row>
    <row r="2668" spans="3:3">
      <c r="C2668" s="6"/>
    </row>
    <row r="2669" spans="3:3">
      <c r="C2669" s="6"/>
    </row>
    <row r="2670" spans="3:3">
      <c r="C2670" s="6"/>
    </row>
    <row r="2671" spans="3:3">
      <c r="C2671" s="6"/>
    </row>
    <row r="2672" spans="3:3">
      <c r="C2672" s="6"/>
    </row>
    <row r="2673" spans="3:3">
      <c r="C2673" s="6"/>
    </row>
    <row r="2674" spans="3:3">
      <c r="C2674" s="6"/>
    </row>
    <row r="2675" spans="3:3">
      <c r="C2675" s="6"/>
    </row>
    <row r="2676" spans="3:3">
      <c r="C2676" s="6"/>
    </row>
    <row r="2677" spans="3:3">
      <c r="C2677" s="6"/>
    </row>
    <row r="2678" spans="3:3">
      <c r="C2678" s="6"/>
    </row>
    <row r="2679" spans="3:3">
      <c r="C2679" s="6"/>
    </row>
    <row r="2680" spans="3:3">
      <c r="C2680" s="6"/>
    </row>
    <row r="2681" spans="3:3">
      <c r="C2681" s="6"/>
    </row>
    <row r="2682" spans="3:3">
      <c r="C2682" s="6"/>
    </row>
    <row r="2683" spans="3:3">
      <c r="C2683" s="6"/>
    </row>
    <row r="2684" spans="3:3">
      <c r="C2684" s="6"/>
    </row>
    <row r="2685" spans="3:3">
      <c r="C2685" s="6"/>
    </row>
    <row r="2686" spans="3:3">
      <c r="C2686" s="6"/>
    </row>
    <row r="2687" spans="3:3">
      <c r="C2687" s="6"/>
    </row>
    <row r="2688" spans="3:3">
      <c r="C2688" s="6"/>
    </row>
    <row r="2689" spans="3:3">
      <c r="C2689" s="6"/>
    </row>
    <row r="2690" spans="3:3">
      <c r="C2690" s="6"/>
    </row>
    <row r="2691" spans="3:3">
      <c r="C2691" s="6"/>
    </row>
    <row r="2692" spans="3:3">
      <c r="C2692" s="6"/>
    </row>
    <row r="2693" spans="3:3">
      <c r="C2693" s="6"/>
    </row>
    <row r="2694" spans="3:3">
      <c r="C2694" s="6"/>
    </row>
    <row r="2695" spans="3:3">
      <c r="C2695" s="6"/>
    </row>
    <row r="2696" spans="3:3">
      <c r="C2696" s="6"/>
    </row>
    <row r="2697" spans="3:3">
      <c r="C2697" s="6"/>
    </row>
    <row r="2698" spans="3:3">
      <c r="C2698" s="6"/>
    </row>
    <row r="2699" spans="3:3">
      <c r="C2699" s="6"/>
    </row>
    <row r="2700" spans="3:3">
      <c r="C2700" s="6"/>
    </row>
    <row r="2701" spans="3:3">
      <c r="C2701" s="6"/>
    </row>
    <row r="2702" spans="3:3">
      <c r="C2702" s="6"/>
    </row>
    <row r="2703" spans="3:3">
      <c r="C2703" s="6"/>
    </row>
    <row r="2704" spans="3:3">
      <c r="C2704" s="6"/>
    </row>
    <row r="2705" spans="3:3">
      <c r="C2705" s="6"/>
    </row>
    <row r="2706" spans="3:3">
      <c r="C2706" s="6"/>
    </row>
    <row r="2707" spans="3:3">
      <c r="C2707" s="6"/>
    </row>
    <row r="2708" spans="3:3">
      <c r="C2708" s="6"/>
    </row>
    <row r="2709" spans="3:3">
      <c r="C2709" s="6"/>
    </row>
    <row r="2710" spans="3:3">
      <c r="C2710" s="6"/>
    </row>
    <row r="2711" spans="3:3">
      <c r="C2711" s="6"/>
    </row>
    <row r="2712" spans="3:3">
      <c r="C2712" s="6"/>
    </row>
    <row r="2713" spans="3:3">
      <c r="C2713" s="6"/>
    </row>
    <row r="2714" spans="3:3">
      <c r="C2714" s="6"/>
    </row>
    <row r="2715" spans="3:3">
      <c r="C2715" s="6"/>
    </row>
    <row r="2716" spans="3:3">
      <c r="C2716" s="6"/>
    </row>
    <row r="2717" spans="3:3">
      <c r="C2717" s="6"/>
    </row>
    <row r="2718" spans="3:3">
      <c r="C2718" s="6"/>
    </row>
    <row r="2719" spans="3:3">
      <c r="C2719" s="6"/>
    </row>
    <row r="2720" spans="3:3">
      <c r="C2720" s="6"/>
    </row>
    <row r="2721" spans="3:3">
      <c r="C2721" s="6"/>
    </row>
    <row r="2722" spans="3:3">
      <c r="C2722" s="6"/>
    </row>
    <row r="2723" spans="3:3">
      <c r="C2723" s="6"/>
    </row>
    <row r="2724" spans="3:3">
      <c r="C2724" s="6"/>
    </row>
    <row r="2725" spans="3:3">
      <c r="C2725" s="6"/>
    </row>
    <row r="2726" spans="3:3">
      <c r="C2726" s="6"/>
    </row>
    <row r="2727" spans="3:3">
      <c r="C2727" s="6"/>
    </row>
    <row r="2728" spans="3:3">
      <c r="C2728" s="6"/>
    </row>
    <row r="2729" spans="3:3">
      <c r="C2729" s="6"/>
    </row>
    <row r="2730" spans="3:3">
      <c r="C2730" s="6"/>
    </row>
    <row r="2731" spans="3:3">
      <c r="C2731" s="6"/>
    </row>
    <row r="2732" spans="3:3">
      <c r="C2732" s="6"/>
    </row>
    <row r="2733" spans="3:3">
      <c r="C2733" s="6"/>
    </row>
    <row r="2734" spans="3:3">
      <c r="C2734" s="6"/>
    </row>
    <row r="2735" spans="3:3">
      <c r="C2735" s="6"/>
    </row>
    <row r="2736" spans="3:3">
      <c r="C2736" s="6"/>
    </row>
    <row r="2737" spans="3:3">
      <c r="C2737" s="6"/>
    </row>
    <row r="2738" spans="3:3">
      <c r="C2738" s="6"/>
    </row>
    <row r="2739" spans="3:3">
      <c r="C2739" s="6"/>
    </row>
    <row r="2740" spans="3:3">
      <c r="C2740" s="6"/>
    </row>
    <row r="2741" spans="3:3">
      <c r="C2741" s="6"/>
    </row>
    <row r="2742" spans="3:3">
      <c r="C2742" s="6"/>
    </row>
    <row r="2743" spans="3:3">
      <c r="C2743" s="6"/>
    </row>
    <row r="2744" spans="3:3">
      <c r="C2744" s="6"/>
    </row>
    <row r="2745" spans="3:3">
      <c r="C2745" s="6"/>
    </row>
    <row r="2746" spans="3:3">
      <c r="C2746" s="6"/>
    </row>
    <row r="2747" spans="3:3">
      <c r="C2747" s="6"/>
    </row>
    <row r="2748" spans="3:3">
      <c r="C2748" s="6"/>
    </row>
    <row r="2749" spans="3:3">
      <c r="C2749" s="6"/>
    </row>
    <row r="2750" spans="3:3">
      <c r="C2750" s="6"/>
    </row>
    <row r="2751" spans="3:3">
      <c r="C2751" s="6"/>
    </row>
    <row r="2752" spans="3:3">
      <c r="C2752" s="6"/>
    </row>
    <row r="2753" spans="3:3">
      <c r="C2753" s="6"/>
    </row>
    <row r="2754" spans="3:3">
      <c r="C2754" s="6"/>
    </row>
    <row r="2755" spans="3:3">
      <c r="C2755" s="6"/>
    </row>
    <row r="2756" spans="3:3">
      <c r="C2756" s="6"/>
    </row>
    <row r="2757" spans="3:3">
      <c r="C2757" s="6"/>
    </row>
    <row r="2758" spans="3:3">
      <c r="C2758" s="6"/>
    </row>
    <row r="2759" spans="3:3">
      <c r="C2759" s="6"/>
    </row>
    <row r="2760" spans="3:3">
      <c r="C2760" s="6"/>
    </row>
    <row r="2761" spans="3:3">
      <c r="C2761" s="6"/>
    </row>
    <row r="2762" spans="3:3">
      <c r="C2762" s="6"/>
    </row>
    <row r="2763" spans="3:3">
      <c r="C2763" s="6"/>
    </row>
    <row r="2764" spans="3:3">
      <c r="C2764" s="6"/>
    </row>
    <row r="2765" spans="3:3">
      <c r="C2765" s="6"/>
    </row>
    <row r="2766" spans="3:3">
      <c r="C2766" s="6"/>
    </row>
    <row r="2767" spans="3:3">
      <c r="C2767" s="6"/>
    </row>
    <row r="2768" spans="3:3">
      <c r="C2768" s="6"/>
    </row>
    <row r="2769" spans="3:3">
      <c r="C2769" s="6"/>
    </row>
    <row r="2770" spans="3:3">
      <c r="C2770" s="6"/>
    </row>
    <row r="2771" spans="3:3">
      <c r="C2771" s="6"/>
    </row>
    <row r="2772" spans="3:3">
      <c r="C2772" s="6"/>
    </row>
    <row r="2773" spans="3:3">
      <c r="C2773" s="6"/>
    </row>
    <row r="2774" spans="3:3">
      <c r="C2774" s="6"/>
    </row>
    <row r="2775" spans="3:3">
      <c r="C2775" s="6"/>
    </row>
    <row r="2776" spans="3:3">
      <c r="C2776" s="6"/>
    </row>
    <row r="2777" spans="3:3">
      <c r="C2777" s="6"/>
    </row>
    <row r="2778" spans="3:3">
      <c r="C2778" s="6"/>
    </row>
    <row r="2779" spans="3:3">
      <c r="C2779" s="6"/>
    </row>
    <row r="2780" spans="3:3">
      <c r="C2780" s="6"/>
    </row>
    <row r="2781" spans="3:3">
      <c r="C2781" s="6"/>
    </row>
    <row r="2782" spans="3:3">
      <c r="C2782" s="6"/>
    </row>
    <row r="2783" spans="3:3">
      <c r="C2783" s="6"/>
    </row>
    <row r="2784" spans="3:3">
      <c r="C2784" s="6"/>
    </row>
    <row r="2785" spans="3:3">
      <c r="C2785" s="6"/>
    </row>
    <row r="2786" spans="3:3">
      <c r="C2786" s="6"/>
    </row>
    <row r="2787" spans="3:3">
      <c r="C2787" s="6"/>
    </row>
    <row r="2788" spans="3:3">
      <c r="C2788" s="6"/>
    </row>
    <row r="2789" spans="3:3">
      <c r="C2789" s="6"/>
    </row>
    <row r="2790" spans="3:3">
      <c r="C2790" s="6"/>
    </row>
    <row r="2791" spans="3:3">
      <c r="C2791" s="6"/>
    </row>
    <row r="2792" spans="3:3">
      <c r="C2792" s="6"/>
    </row>
    <row r="2793" spans="3:3">
      <c r="C2793" s="6"/>
    </row>
    <row r="2794" spans="3:3">
      <c r="C2794" s="6"/>
    </row>
    <row r="2795" spans="3:3">
      <c r="C2795" s="6"/>
    </row>
    <row r="2796" spans="3:3">
      <c r="C2796" s="6"/>
    </row>
    <row r="2797" spans="3:3">
      <c r="C2797" s="6"/>
    </row>
    <row r="2798" spans="3:3">
      <c r="C2798" s="6"/>
    </row>
    <row r="2799" spans="3:3">
      <c r="C2799" s="6"/>
    </row>
    <row r="2800" spans="3:3">
      <c r="C2800" s="6"/>
    </row>
    <row r="2801" spans="3:3">
      <c r="C2801" s="6"/>
    </row>
    <row r="2802" spans="3:3">
      <c r="C2802" s="6"/>
    </row>
    <row r="2803" spans="3:3">
      <c r="C2803" s="6"/>
    </row>
    <row r="2804" spans="3:3">
      <c r="C2804" s="6"/>
    </row>
    <row r="2805" spans="3:3">
      <c r="C2805" s="6"/>
    </row>
    <row r="2806" spans="3:3">
      <c r="C2806" s="6"/>
    </row>
    <row r="2807" spans="3:3">
      <c r="C2807" s="6"/>
    </row>
    <row r="2808" spans="3:3">
      <c r="C2808" s="6"/>
    </row>
    <row r="2809" spans="3:3">
      <c r="C2809" s="6"/>
    </row>
    <row r="2810" spans="3:3">
      <c r="C2810" s="6"/>
    </row>
    <row r="2811" spans="3:3">
      <c r="C2811" s="6"/>
    </row>
    <row r="2812" spans="3:3">
      <c r="C2812" s="6"/>
    </row>
    <row r="2813" spans="3:3">
      <c r="C2813" s="6"/>
    </row>
    <row r="2814" spans="3:3">
      <c r="C2814" s="6"/>
    </row>
    <row r="2815" spans="3:3">
      <c r="C2815" s="6"/>
    </row>
    <row r="2816" spans="3:3">
      <c r="C2816" s="6"/>
    </row>
    <row r="2817" spans="3:3">
      <c r="C2817" s="6"/>
    </row>
    <row r="2818" spans="3:3">
      <c r="C2818" s="6"/>
    </row>
    <row r="2819" spans="3:3">
      <c r="C2819" s="6"/>
    </row>
    <row r="2820" spans="3:3">
      <c r="C2820" s="6"/>
    </row>
    <row r="2821" spans="3:3">
      <c r="C2821" s="6"/>
    </row>
    <row r="2822" spans="3:3">
      <c r="C2822" s="6"/>
    </row>
    <row r="2823" spans="3:3">
      <c r="C2823" s="6"/>
    </row>
    <row r="2824" spans="3:3">
      <c r="C2824" s="6"/>
    </row>
    <row r="2825" spans="3:3">
      <c r="C2825" s="6"/>
    </row>
    <row r="2826" spans="3:3">
      <c r="C2826" s="6"/>
    </row>
    <row r="2827" spans="3:3">
      <c r="C2827" s="6"/>
    </row>
    <row r="2828" spans="3:3">
      <c r="C2828" s="6"/>
    </row>
    <row r="2829" spans="3:3">
      <c r="C2829" s="6"/>
    </row>
    <row r="2830" spans="3:3">
      <c r="C2830" s="6"/>
    </row>
    <row r="2831" spans="3:3">
      <c r="C2831" s="6"/>
    </row>
    <row r="2832" spans="3:3">
      <c r="C2832" s="6"/>
    </row>
    <row r="2833" spans="3:3">
      <c r="C2833" s="6"/>
    </row>
    <row r="2834" spans="3:3">
      <c r="C2834" s="6"/>
    </row>
    <row r="2835" spans="3:3">
      <c r="C2835" s="6"/>
    </row>
    <row r="2836" spans="3:3">
      <c r="C2836" s="6"/>
    </row>
    <row r="2837" spans="3:3">
      <c r="C2837" s="6"/>
    </row>
    <row r="2838" spans="3:3">
      <c r="C2838" s="6"/>
    </row>
    <row r="2839" spans="3:3">
      <c r="C2839" s="6"/>
    </row>
    <row r="2840" spans="3:3">
      <c r="C2840" s="6"/>
    </row>
    <row r="2841" spans="3:3">
      <c r="C2841" s="6"/>
    </row>
    <row r="2842" spans="3:3">
      <c r="C2842" s="6"/>
    </row>
    <row r="2843" spans="3:3">
      <c r="C2843" s="6"/>
    </row>
    <row r="2844" spans="3:3">
      <c r="C2844" s="6"/>
    </row>
    <row r="2845" spans="3:3">
      <c r="C2845" s="6"/>
    </row>
    <row r="2846" spans="3:3">
      <c r="C2846" s="6"/>
    </row>
    <row r="2847" spans="3:3">
      <c r="C2847" s="6"/>
    </row>
    <row r="2848" spans="3:3">
      <c r="C2848" s="6"/>
    </row>
    <row r="2849" spans="3:3">
      <c r="C2849" s="6"/>
    </row>
    <row r="2850" spans="3:3">
      <c r="C2850" s="6"/>
    </row>
    <row r="2851" spans="3:3">
      <c r="C2851" s="6"/>
    </row>
    <row r="2852" spans="3:3">
      <c r="C2852" s="6"/>
    </row>
    <row r="2853" spans="3:3">
      <c r="C2853" s="6"/>
    </row>
    <row r="2854" spans="3:3">
      <c r="C2854" s="6"/>
    </row>
    <row r="2855" spans="3:3">
      <c r="C2855" s="6"/>
    </row>
    <row r="2856" spans="3:3">
      <c r="C2856" s="6"/>
    </row>
    <row r="2857" spans="3:3">
      <c r="C2857" s="6"/>
    </row>
    <row r="2858" spans="3:3">
      <c r="C2858" s="6"/>
    </row>
    <row r="2859" spans="3:3">
      <c r="C2859" s="6"/>
    </row>
    <row r="2860" spans="3:3">
      <c r="C2860" s="6"/>
    </row>
    <row r="2861" spans="3:3">
      <c r="C2861" s="6"/>
    </row>
    <row r="2862" spans="3:3">
      <c r="C2862" s="6"/>
    </row>
    <row r="2863" spans="3:3">
      <c r="C2863" s="6"/>
    </row>
    <row r="2864" spans="3:3">
      <c r="C2864" s="6"/>
    </row>
    <row r="2865" spans="3:3">
      <c r="C2865" s="6"/>
    </row>
    <row r="2866" spans="3:3">
      <c r="C2866" s="6"/>
    </row>
    <row r="2867" spans="3:3">
      <c r="C2867" s="6"/>
    </row>
    <row r="2868" spans="3:3">
      <c r="C2868" s="6"/>
    </row>
    <row r="2869" spans="3:3">
      <c r="C2869" s="6"/>
    </row>
    <row r="2870" spans="3:3">
      <c r="C2870" s="6"/>
    </row>
    <row r="2871" spans="3:3">
      <c r="C2871" s="6"/>
    </row>
    <row r="2872" spans="3:3">
      <c r="C2872" s="6"/>
    </row>
    <row r="2873" spans="3:3">
      <c r="C2873" s="6"/>
    </row>
    <row r="2874" spans="3:3">
      <c r="C2874" s="6"/>
    </row>
    <row r="2875" spans="3:3">
      <c r="C2875" s="6"/>
    </row>
    <row r="2876" spans="3:3">
      <c r="C2876" s="6"/>
    </row>
    <row r="2877" spans="3:3">
      <c r="C2877" s="6"/>
    </row>
    <row r="2878" spans="3:3">
      <c r="C2878" s="6"/>
    </row>
    <row r="2879" spans="3:3">
      <c r="C2879" s="6"/>
    </row>
    <row r="2880" spans="3:3">
      <c r="C2880" s="6"/>
    </row>
    <row r="2881" spans="3:3">
      <c r="C2881" s="6"/>
    </row>
    <row r="2882" spans="3:3">
      <c r="C2882" s="6"/>
    </row>
    <row r="2883" spans="3:3">
      <c r="C2883" s="6"/>
    </row>
    <row r="2884" spans="3:3">
      <c r="C2884" s="6"/>
    </row>
    <row r="2885" spans="3:3">
      <c r="C2885" s="6"/>
    </row>
    <row r="2886" spans="3:3">
      <c r="C2886" s="6"/>
    </row>
    <row r="2887" spans="3:3">
      <c r="C2887" s="6"/>
    </row>
    <row r="2888" spans="3:3">
      <c r="C2888" s="6"/>
    </row>
    <row r="2889" spans="3:3">
      <c r="C2889" s="6"/>
    </row>
    <row r="2890" spans="3:3">
      <c r="C2890" s="6"/>
    </row>
    <row r="2891" spans="3:3">
      <c r="C2891" s="6"/>
    </row>
    <row r="2892" spans="3:3">
      <c r="C2892" s="6"/>
    </row>
    <row r="2893" spans="3:3">
      <c r="C2893" s="6"/>
    </row>
    <row r="2894" spans="3:3">
      <c r="C2894" s="6"/>
    </row>
    <row r="2895" spans="3:3">
      <c r="C2895" s="6"/>
    </row>
    <row r="2896" spans="3:3">
      <c r="C2896" s="6"/>
    </row>
    <row r="2897" spans="3:3">
      <c r="C2897" s="6"/>
    </row>
    <row r="2898" spans="3:3">
      <c r="C2898" s="6"/>
    </row>
    <row r="2899" spans="3:3">
      <c r="C2899" s="6"/>
    </row>
    <row r="2900" spans="3:3">
      <c r="C2900" s="6"/>
    </row>
    <row r="2901" spans="3:3">
      <c r="C2901" s="6"/>
    </row>
    <row r="2902" spans="3:3">
      <c r="C2902" s="6"/>
    </row>
    <row r="2903" spans="3:3">
      <c r="C2903" s="6"/>
    </row>
    <row r="2904" spans="3:3">
      <c r="C2904" s="6"/>
    </row>
    <row r="2905" spans="3:3">
      <c r="C2905" s="6"/>
    </row>
    <row r="2906" spans="3:3">
      <c r="C2906" s="6"/>
    </row>
    <row r="2907" spans="3:3">
      <c r="C2907" s="6"/>
    </row>
    <row r="2908" spans="3:3">
      <c r="C2908" s="6"/>
    </row>
    <row r="2909" spans="3:3">
      <c r="C2909" s="6"/>
    </row>
    <row r="2910" spans="3:3">
      <c r="C2910" s="6"/>
    </row>
    <row r="2911" spans="3:3">
      <c r="C2911" s="6"/>
    </row>
    <row r="2912" spans="3:3">
      <c r="C2912" s="6"/>
    </row>
    <row r="2913" spans="3:3">
      <c r="C2913" s="6"/>
    </row>
    <row r="2914" spans="3:3">
      <c r="C2914" s="6"/>
    </row>
    <row r="2915" spans="3:3">
      <c r="C2915" s="6"/>
    </row>
    <row r="2916" spans="3:3">
      <c r="C2916" s="6"/>
    </row>
    <row r="2917" spans="3:3">
      <c r="C2917" s="6"/>
    </row>
    <row r="2918" spans="3:3">
      <c r="C2918" s="6"/>
    </row>
    <row r="2919" spans="3:3">
      <c r="C2919" s="6"/>
    </row>
    <row r="2920" spans="3:3">
      <c r="C2920" s="6"/>
    </row>
    <row r="2921" spans="3:3">
      <c r="C2921" s="6"/>
    </row>
    <row r="2922" spans="3:3">
      <c r="C2922" s="6"/>
    </row>
    <row r="2923" spans="3:3">
      <c r="C2923" s="6"/>
    </row>
    <row r="2924" spans="3:3">
      <c r="C2924" s="6"/>
    </row>
    <row r="2925" spans="3:3">
      <c r="C2925" s="6"/>
    </row>
    <row r="2926" spans="3:3">
      <c r="C2926" s="6"/>
    </row>
    <row r="2927" spans="3:3">
      <c r="C2927" s="6"/>
    </row>
    <row r="2929" spans="3:3">
      <c r="C2929" s="6"/>
    </row>
    <row r="2930" spans="3:3">
      <c r="C2930" s="6"/>
    </row>
    <row r="2931" spans="3:3">
      <c r="C2931" s="6"/>
    </row>
    <row r="2932" spans="3:3">
      <c r="C2932" s="6"/>
    </row>
    <row r="2933" spans="3:3">
      <c r="C2933" s="6"/>
    </row>
    <row r="2934" spans="3:3">
      <c r="C2934" s="6"/>
    </row>
    <row r="2935" spans="3:3">
      <c r="C2935" s="6"/>
    </row>
    <row r="2936" spans="3:3">
      <c r="C2936" s="6"/>
    </row>
    <row r="2937" spans="3:3">
      <c r="C2937" s="6"/>
    </row>
    <row r="2938" spans="3:3">
      <c r="C2938" s="6"/>
    </row>
    <row r="2939" spans="3:3">
      <c r="C2939" s="6"/>
    </row>
    <row r="2940" spans="3:3">
      <c r="C2940" s="6"/>
    </row>
    <row r="2941" spans="3:3">
      <c r="C2941" s="6"/>
    </row>
    <row r="2942" spans="3:3">
      <c r="C2942" s="6"/>
    </row>
    <row r="2943" spans="3:3">
      <c r="C2943" s="6"/>
    </row>
    <row r="2944" spans="3:3">
      <c r="C2944" s="6"/>
    </row>
    <row r="2945" spans="3:3">
      <c r="C2945" s="6"/>
    </row>
    <row r="2946" spans="3:3">
      <c r="C2946" s="6"/>
    </row>
    <row r="2947" spans="3:3">
      <c r="C2947" s="6"/>
    </row>
    <row r="2948" spans="3:3">
      <c r="C2948" s="6"/>
    </row>
    <row r="2949" spans="3:3">
      <c r="C2949" s="6"/>
    </row>
    <row r="2950" spans="3:3">
      <c r="C2950" s="6"/>
    </row>
    <row r="2951" spans="3:3">
      <c r="C2951" s="6"/>
    </row>
    <row r="2952" spans="3:3">
      <c r="C2952" s="6"/>
    </row>
    <row r="2953" spans="3:3">
      <c r="C2953" s="6"/>
    </row>
    <row r="2954" spans="3:3">
      <c r="C2954" s="6"/>
    </row>
    <row r="2955" spans="3:3">
      <c r="C2955" s="6"/>
    </row>
    <row r="2956" spans="3:3">
      <c r="C2956" s="6"/>
    </row>
    <row r="2957" spans="3:3">
      <c r="C2957" s="6"/>
    </row>
    <row r="2958" spans="3:3">
      <c r="C2958" s="6"/>
    </row>
    <row r="2959" spans="3:3">
      <c r="C2959" s="6"/>
    </row>
    <row r="2960" spans="3:3">
      <c r="C2960" s="6"/>
    </row>
    <row r="2961" spans="3:3">
      <c r="C2961" s="6"/>
    </row>
    <row r="2962" spans="3:3">
      <c r="C2962" s="6"/>
    </row>
    <row r="2963" spans="3:3">
      <c r="C2963" s="6"/>
    </row>
    <row r="2964" spans="3:3">
      <c r="C2964" s="6"/>
    </row>
    <row r="2965" spans="3:3">
      <c r="C2965" s="6"/>
    </row>
    <row r="2966" spans="3:3">
      <c r="C2966" s="6"/>
    </row>
    <row r="2967" spans="3:3">
      <c r="C2967" s="6"/>
    </row>
    <row r="2968" spans="3:3">
      <c r="C2968" s="6"/>
    </row>
    <row r="2969" spans="3:3">
      <c r="C2969" s="6"/>
    </row>
    <row r="2970" spans="3:3">
      <c r="C2970" s="6"/>
    </row>
    <row r="2971" spans="3:3">
      <c r="C2971" s="6"/>
    </row>
    <row r="2972" spans="3:3">
      <c r="C2972" s="6"/>
    </row>
    <row r="2973" spans="3:3">
      <c r="C2973" s="6"/>
    </row>
    <row r="2974" spans="3:3">
      <c r="C2974" s="6"/>
    </row>
    <row r="2975" spans="3:3">
      <c r="C2975" s="6"/>
    </row>
    <row r="2976" spans="3:3">
      <c r="C2976" s="6"/>
    </row>
    <row r="2977" spans="3:3">
      <c r="C2977" s="6"/>
    </row>
    <row r="2978" spans="3:3">
      <c r="C2978" s="6"/>
    </row>
    <row r="2979" spans="3:3">
      <c r="C2979" s="6"/>
    </row>
    <row r="2980" spans="3:3">
      <c r="C2980" s="6"/>
    </row>
    <row r="2981" spans="3:3">
      <c r="C2981" s="6"/>
    </row>
    <row r="2982" spans="3:3">
      <c r="C2982" s="6"/>
    </row>
    <row r="2983" spans="3:3">
      <c r="C2983" s="6"/>
    </row>
    <row r="2984" spans="3:3">
      <c r="C2984" s="6"/>
    </row>
    <row r="2985" spans="3:3">
      <c r="C2985" s="6"/>
    </row>
    <row r="2986" spans="3:3">
      <c r="C2986" s="6"/>
    </row>
    <row r="2987" spans="3:3">
      <c r="C2987" s="6"/>
    </row>
    <row r="2988" spans="3:3">
      <c r="C2988" s="6"/>
    </row>
    <row r="2989" spans="3:3">
      <c r="C2989" s="6"/>
    </row>
    <row r="2990" spans="3:3">
      <c r="C2990" s="6"/>
    </row>
    <row r="2991" spans="3:3">
      <c r="C2991" s="6"/>
    </row>
    <row r="2992" spans="3:3">
      <c r="C2992" s="6"/>
    </row>
    <row r="2993" spans="3:3">
      <c r="C2993" s="6"/>
    </row>
    <row r="2994" spans="3:3">
      <c r="C2994" s="6"/>
    </row>
    <row r="2995" spans="3:3">
      <c r="C2995" s="6"/>
    </row>
    <row r="2996" spans="3:3">
      <c r="C2996" s="6"/>
    </row>
    <row r="2997" spans="3:3">
      <c r="C2997" s="6"/>
    </row>
    <row r="2998" spans="3:3">
      <c r="C2998" s="6"/>
    </row>
    <row r="2999" spans="3:3">
      <c r="C2999" s="6"/>
    </row>
    <row r="3000" spans="3:3">
      <c r="C3000" s="6"/>
    </row>
    <row r="3001" spans="3:3">
      <c r="C3001" s="6"/>
    </row>
    <row r="3002" spans="3:3">
      <c r="C3002" s="6"/>
    </row>
    <row r="3003" spans="3:3">
      <c r="C3003" s="6"/>
    </row>
    <row r="3004" spans="3:3">
      <c r="C3004" s="6"/>
    </row>
    <row r="3005" spans="3:3">
      <c r="C3005" s="6"/>
    </row>
    <row r="3006" spans="3:3">
      <c r="C3006" s="6"/>
    </row>
    <row r="3007" spans="3:3">
      <c r="C3007" s="6"/>
    </row>
    <row r="3008" spans="3:3">
      <c r="C3008" s="6"/>
    </row>
    <row r="3009" spans="3:3">
      <c r="C3009" s="6"/>
    </row>
    <row r="3010" spans="3:3">
      <c r="C3010" s="6"/>
    </row>
    <row r="3011" spans="3:3">
      <c r="C3011" s="6"/>
    </row>
    <row r="3012" spans="3:3">
      <c r="C3012" s="6"/>
    </row>
    <row r="3013" spans="3:3">
      <c r="C3013" s="6"/>
    </row>
    <row r="3014" spans="3:3">
      <c r="C3014" s="6"/>
    </row>
    <row r="3015" spans="3:3">
      <c r="C3015" s="6"/>
    </row>
    <row r="3016" spans="3:3">
      <c r="C3016" s="6"/>
    </row>
    <row r="3017" spans="3:3">
      <c r="C3017" s="6"/>
    </row>
    <row r="3018" spans="3:3">
      <c r="C3018" s="6"/>
    </row>
    <row r="3019" spans="3:3">
      <c r="C3019" s="6"/>
    </row>
    <row r="3020" spans="3:3">
      <c r="C3020" s="6"/>
    </row>
    <row r="3021" spans="3:3">
      <c r="C3021" s="6"/>
    </row>
    <row r="3022" spans="3:3">
      <c r="C3022" s="6"/>
    </row>
    <row r="3023" spans="3:3">
      <c r="C3023" s="6"/>
    </row>
    <row r="3024" spans="3:3">
      <c r="C3024" s="6"/>
    </row>
    <row r="3025" spans="3:3">
      <c r="C3025" s="6"/>
    </row>
    <row r="3026" spans="3:3">
      <c r="C3026" s="6"/>
    </row>
    <row r="3027" spans="3:3">
      <c r="C3027" s="6"/>
    </row>
    <row r="3028" spans="3:3">
      <c r="C3028" s="6"/>
    </row>
    <row r="3029" spans="3:3">
      <c r="C3029" s="6"/>
    </row>
    <row r="3030" spans="3:3">
      <c r="C3030" s="6"/>
    </row>
    <row r="3031" spans="3:3">
      <c r="C3031" s="6"/>
    </row>
    <row r="3032" spans="3:3">
      <c r="C3032" s="6"/>
    </row>
    <row r="3033" spans="3:3">
      <c r="C3033" s="6"/>
    </row>
    <row r="3034" spans="3:3">
      <c r="C3034" s="6"/>
    </row>
    <row r="3035" spans="3:3">
      <c r="C3035" s="6"/>
    </row>
    <row r="3036" spans="3:3">
      <c r="C3036" s="6"/>
    </row>
    <row r="3037" spans="3:3">
      <c r="C3037" s="6"/>
    </row>
    <row r="3038" spans="3:3">
      <c r="C3038" s="6"/>
    </row>
    <row r="3039" spans="3:3">
      <c r="C3039" s="6"/>
    </row>
    <row r="3040" spans="3:3">
      <c r="C3040" s="6"/>
    </row>
    <row r="3041" spans="3:3">
      <c r="C3041" s="6"/>
    </row>
    <row r="3042" spans="3:3">
      <c r="C3042" s="6"/>
    </row>
    <row r="3043" spans="3:3">
      <c r="C3043" s="6"/>
    </row>
    <row r="3044" spans="3:3">
      <c r="C3044" s="6"/>
    </row>
    <row r="3045" spans="3:3">
      <c r="C3045" s="6"/>
    </row>
    <row r="3046" spans="3:3">
      <c r="C3046" s="6"/>
    </row>
    <row r="3047" spans="3:3">
      <c r="C3047" s="6"/>
    </row>
    <row r="3048" spans="3:3">
      <c r="C3048" s="6"/>
    </row>
    <row r="3049" spans="3:3">
      <c r="C3049" s="6"/>
    </row>
    <row r="3050" spans="3:3">
      <c r="C3050" s="6"/>
    </row>
    <row r="3051" spans="3:3">
      <c r="C3051" s="6"/>
    </row>
    <row r="3052" spans="3:3">
      <c r="C3052" s="6"/>
    </row>
    <row r="3053" spans="3:3">
      <c r="C3053" s="6"/>
    </row>
    <row r="3054" spans="3:3">
      <c r="C3054" s="6"/>
    </row>
    <row r="3055" spans="3:3">
      <c r="C3055" s="6"/>
    </row>
    <row r="3056" spans="3:3">
      <c r="C3056" s="6"/>
    </row>
    <row r="3057" spans="3:3">
      <c r="C3057" s="6"/>
    </row>
    <row r="3058" spans="3:3">
      <c r="C3058" s="6"/>
    </row>
    <row r="3059" spans="3:3">
      <c r="C3059" s="6"/>
    </row>
    <row r="3060" spans="3:3">
      <c r="C3060" s="6"/>
    </row>
    <row r="3061" spans="3:3">
      <c r="C3061" s="6"/>
    </row>
    <row r="3062" spans="3:3">
      <c r="C3062" s="6"/>
    </row>
    <row r="3063" spans="3:3">
      <c r="C3063" s="6"/>
    </row>
    <row r="3064" spans="3:3">
      <c r="C3064" s="6"/>
    </row>
    <row r="3065" spans="3:3">
      <c r="C3065" s="6"/>
    </row>
    <row r="3066" spans="3:3">
      <c r="C3066" s="6"/>
    </row>
    <row r="3067" spans="3:3">
      <c r="C3067" s="6"/>
    </row>
    <row r="3068" spans="3:3">
      <c r="C3068" s="6"/>
    </row>
    <row r="3069" spans="3:3">
      <c r="C3069" s="6"/>
    </row>
    <row r="3070" spans="3:3">
      <c r="C3070" s="6"/>
    </row>
    <row r="3071" spans="3:3">
      <c r="C3071" s="6"/>
    </row>
    <row r="3072" spans="3:3">
      <c r="C3072" s="6"/>
    </row>
    <row r="3073" spans="3:3">
      <c r="C3073" s="6"/>
    </row>
    <row r="3074" spans="3:3">
      <c r="C3074" s="6"/>
    </row>
    <row r="3075" spans="3:3">
      <c r="C3075" s="6"/>
    </row>
    <row r="3076" spans="3:3">
      <c r="C3076" s="6"/>
    </row>
    <row r="3077" spans="3:3">
      <c r="C3077" s="6"/>
    </row>
    <row r="3078" spans="3:3">
      <c r="C3078" s="6"/>
    </row>
    <row r="3079" spans="3:3">
      <c r="C3079" s="6"/>
    </row>
    <row r="3080" spans="3:3">
      <c r="C3080" s="6"/>
    </row>
    <row r="3081" spans="3:3">
      <c r="C3081" s="6"/>
    </row>
    <row r="3082" spans="3:3">
      <c r="C3082" s="6"/>
    </row>
    <row r="3083" spans="3:3">
      <c r="C3083" s="6"/>
    </row>
    <row r="3084" spans="3:3">
      <c r="C3084" s="6"/>
    </row>
    <row r="3085" spans="3:3">
      <c r="C3085" s="6"/>
    </row>
    <row r="3086" spans="3:3">
      <c r="C3086" s="6"/>
    </row>
    <row r="3087" spans="3:3">
      <c r="C3087" s="6"/>
    </row>
    <row r="3088" spans="3:3">
      <c r="C3088" s="6"/>
    </row>
    <row r="3089" spans="3:3">
      <c r="C3089" s="6"/>
    </row>
    <row r="3090" spans="3:3">
      <c r="C3090" s="6"/>
    </row>
    <row r="3091" spans="3:3">
      <c r="C3091" s="6"/>
    </row>
    <row r="3092" spans="3:3">
      <c r="C3092" s="6"/>
    </row>
    <row r="3093" spans="3:3">
      <c r="C3093" s="6"/>
    </row>
    <row r="3094" spans="3:3">
      <c r="C3094" s="6"/>
    </row>
    <row r="3095" spans="3:3">
      <c r="C3095" s="6"/>
    </row>
    <row r="3096" spans="3:3">
      <c r="C3096" s="6"/>
    </row>
    <row r="3097" spans="3:3">
      <c r="C3097" s="6"/>
    </row>
    <row r="3098" spans="3:3">
      <c r="C3098" s="6"/>
    </row>
    <row r="3099" spans="3:3">
      <c r="C3099" s="6"/>
    </row>
    <row r="3100" spans="3:3">
      <c r="C3100" s="6"/>
    </row>
    <row r="3101" spans="3:3">
      <c r="C3101" s="6"/>
    </row>
    <row r="3102" spans="3:3">
      <c r="C3102" s="6"/>
    </row>
    <row r="3103" spans="3:3">
      <c r="C3103" s="6"/>
    </row>
    <row r="3104" spans="3:3">
      <c r="C3104" s="6"/>
    </row>
    <row r="3105" spans="3:3">
      <c r="C3105" s="6"/>
    </row>
    <row r="3106" spans="3:3">
      <c r="C3106" s="6"/>
    </row>
    <row r="3107" spans="3:3">
      <c r="C3107" s="6"/>
    </row>
    <row r="3108" spans="3:3">
      <c r="C3108" s="6"/>
    </row>
    <row r="3109" spans="3:3">
      <c r="C3109" s="6"/>
    </row>
    <row r="3110" spans="3:3">
      <c r="C3110" s="6"/>
    </row>
    <row r="3111" spans="3:3">
      <c r="C3111" s="6"/>
    </row>
    <row r="3112" spans="3:3">
      <c r="C3112" s="6"/>
    </row>
    <row r="3113" spans="3:3">
      <c r="C3113" s="6"/>
    </row>
    <row r="3114" spans="3:3">
      <c r="C3114" s="6"/>
    </row>
    <row r="3115" spans="3:3">
      <c r="C3115" s="6"/>
    </row>
    <row r="3116" spans="3:3">
      <c r="C3116" s="6"/>
    </row>
    <row r="3117" spans="3:3">
      <c r="C3117" s="6"/>
    </row>
    <row r="3118" spans="3:3">
      <c r="C3118" s="6"/>
    </row>
    <row r="3119" spans="3:3">
      <c r="C3119" s="6"/>
    </row>
    <row r="3120" spans="3:3">
      <c r="C3120" s="6"/>
    </row>
    <row r="3121" spans="3:3">
      <c r="C3121" s="6"/>
    </row>
    <row r="3122" spans="3:3">
      <c r="C3122" s="6"/>
    </row>
    <row r="3123" spans="3:3">
      <c r="C3123" s="6"/>
    </row>
    <row r="3124" spans="3:3">
      <c r="C3124" s="6"/>
    </row>
    <row r="3125" spans="3:3">
      <c r="C3125" s="6"/>
    </row>
    <row r="3126" spans="3:3">
      <c r="C3126" s="6"/>
    </row>
    <row r="3127" spans="3:3">
      <c r="C3127" s="6"/>
    </row>
    <row r="3128" spans="3:3">
      <c r="C3128" s="6"/>
    </row>
    <row r="3129" spans="3:3">
      <c r="C3129" s="6"/>
    </row>
    <row r="3130" spans="3:3">
      <c r="C3130" s="6"/>
    </row>
    <row r="3131" spans="3:3">
      <c r="C3131" s="6"/>
    </row>
    <row r="3132" spans="3:3">
      <c r="C3132" s="6"/>
    </row>
    <row r="3133" spans="3:3">
      <c r="C3133" s="6"/>
    </row>
    <row r="3134" spans="3:3">
      <c r="C3134" s="6"/>
    </row>
    <row r="3135" spans="3:3">
      <c r="C3135" s="6"/>
    </row>
    <row r="3136" spans="3:3">
      <c r="C3136" s="6"/>
    </row>
    <row r="3137" spans="3:3">
      <c r="C3137" s="6"/>
    </row>
    <row r="3138" spans="3:3">
      <c r="C3138" s="6"/>
    </row>
    <row r="3139" spans="3:3">
      <c r="C3139" s="6"/>
    </row>
    <row r="3140" spans="3:3">
      <c r="C3140" s="6"/>
    </row>
    <row r="3141" spans="3:3">
      <c r="C3141" s="6"/>
    </row>
    <row r="3142" spans="3:3">
      <c r="C3142" s="6"/>
    </row>
    <row r="3143" spans="3:3">
      <c r="C3143" s="6"/>
    </row>
    <row r="3144" spans="3:3">
      <c r="C3144" s="6"/>
    </row>
    <row r="3145" spans="3:3">
      <c r="C3145" s="6"/>
    </row>
    <row r="3146" spans="3:3">
      <c r="C3146" s="6"/>
    </row>
    <row r="3147" spans="3:3">
      <c r="C3147" s="6"/>
    </row>
    <row r="3148" spans="3:3">
      <c r="C3148" s="6"/>
    </row>
    <row r="3149" spans="3:3">
      <c r="C3149" s="6"/>
    </row>
    <row r="3150" spans="3:3">
      <c r="C3150" s="6"/>
    </row>
    <row r="3151" spans="3:3">
      <c r="C3151" s="6"/>
    </row>
    <row r="3152" spans="3:3">
      <c r="C3152" s="6"/>
    </row>
    <row r="3153" spans="3:3">
      <c r="C3153" s="6"/>
    </row>
    <row r="3154" spans="3:3">
      <c r="C3154" s="6"/>
    </row>
    <row r="3155" spans="3:3">
      <c r="C3155" s="6"/>
    </row>
    <row r="3156" spans="3:3">
      <c r="C3156" s="6"/>
    </row>
    <row r="3157" spans="3:3">
      <c r="C3157" s="6"/>
    </row>
    <row r="3158" spans="3:3">
      <c r="C3158" s="6"/>
    </row>
    <row r="3159" spans="3:3">
      <c r="C3159" s="6"/>
    </row>
    <row r="3160" spans="3:3">
      <c r="C3160" s="6"/>
    </row>
    <row r="3161" spans="3:3">
      <c r="C3161" s="6"/>
    </row>
    <row r="3162" spans="3:3">
      <c r="C3162" s="6"/>
    </row>
    <row r="3163" spans="3:3">
      <c r="C3163" s="6"/>
    </row>
    <row r="3164" spans="3:3">
      <c r="C3164" s="6"/>
    </row>
    <row r="3165" spans="3:3">
      <c r="C3165" s="6"/>
    </row>
    <row r="3166" spans="3:3">
      <c r="C3166" s="6"/>
    </row>
    <row r="3167" spans="3:3">
      <c r="C3167" s="6"/>
    </row>
    <row r="3168" spans="3:3">
      <c r="C3168" s="6"/>
    </row>
    <row r="3169" spans="3:3">
      <c r="C3169" s="6"/>
    </row>
    <row r="3170" spans="3:3">
      <c r="C3170" s="6"/>
    </row>
    <row r="3171" spans="3:3">
      <c r="C3171" s="6"/>
    </row>
    <row r="3172" spans="3:3">
      <c r="C3172" s="6"/>
    </row>
    <row r="3173" spans="3:3">
      <c r="C3173" s="6"/>
    </row>
    <row r="3174" spans="3:3">
      <c r="C3174" s="6"/>
    </row>
    <row r="3175" spans="3:3">
      <c r="C3175" s="6"/>
    </row>
    <row r="3176" spans="3:3">
      <c r="C3176" s="6"/>
    </row>
    <row r="3177" spans="3:3">
      <c r="C3177" s="6"/>
    </row>
    <row r="3178" spans="3:3">
      <c r="C3178" s="6"/>
    </row>
    <row r="3179" spans="3:3">
      <c r="C3179" s="6"/>
    </row>
    <row r="3180" spans="3:3">
      <c r="C3180" s="6"/>
    </row>
    <row r="3181" spans="3:3">
      <c r="C3181" s="6"/>
    </row>
    <row r="3182" spans="3:3">
      <c r="C3182" s="6"/>
    </row>
    <row r="3183" spans="3:3">
      <c r="C3183" s="6"/>
    </row>
    <row r="3184" spans="3:3">
      <c r="C3184" s="6"/>
    </row>
    <row r="3185" spans="3:3">
      <c r="C3185" s="6"/>
    </row>
    <row r="3186" spans="3:3">
      <c r="C3186" s="6"/>
    </row>
    <row r="3187" spans="3:3">
      <c r="C3187" s="6"/>
    </row>
    <row r="3188" spans="3:3">
      <c r="C3188" s="6"/>
    </row>
    <row r="3189" spans="3:3">
      <c r="C3189" s="6"/>
    </row>
    <row r="3190" spans="3:3">
      <c r="C3190" s="6"/>
    </row>
    <row r="3191" spans="3:3">
      <c r="C3191" s="6"/>
    </row>
    <row r="3192" spans="3:3">
      <c r="C3192" s="6"/>
    </row>
    <row r="3193" spans="3:3">
      <c r="C3193" s="6"/>
    </row>
    <row r="3194" spans="3:3">
      <c r="C3194" s="6"/>
    </row>
    <row r="3195" spans="3:3">
      <c r="C3195" s="6"/>
    </row>
    <row r="3196" spans="3:3">
      <c r="C3196" s="6"/>
    </row>
    <row r="3197" spans="3:3">
      <c r="C3197" s="6"/>
    </row>
    <row r="3198" spans="3:3">
      <c r="C3198" s="6"/>
    </row>
    <row r="3199" spans="3:3">
      <c r="C3199" s="6"/>
    </row>
    <row r="3200" spans="3:3">
      <c r="C3200" s="6"/>
    </row>
    <row r="3201" spans="3:3">
      <c r="C3201" s="6"/>
    </row>
    <row r="3202" spans="3:3">
      <c r="C3202" s="6"/>
    </row>
    <row r="3203" spans="3:3">
      <c r="C3203" s="6"/>
    </row>
    <row r="3204" spans="3:3">
      <c r="C3204" s="6"/>
    </row>
    <row r="3205" spans="3:3">
      <c r="C3205" s="6"/>
    </row>
    <row r="3206" spans="3:3">
      <c r="C3206" s="6"/>
    </row>
    <row r="3207" spans="3:3">
      <c r="C3207" s="6"/>
    </row>
    <row r="3208" spans="3:3">
      <c r="C3208" s="6"/>
    </row>
    <row r="3209" spans="3:3">
      <c r="C3209" s="6"/>
    </row>
    <row r="3210" spans="3:3">
      <c r="C3210" s="6"/>
    </row>
    <row r="3211" spans="3:3">
      <c r="C3211" s="6"/>
    </row>
    <row r="3212" spans="3:3">
      <c r="C3212" s="6"/>
    </row>
    <row r="3213" spans="3:3">
      <c r="C3213" s="6"/>
    </row>
    <row r="3214" spans="3:3">
      <c r="C3214" s="6"/>
    </row>
    <row r="3215" spans="3:3">
      <c r="C3215" s="6"/>
    </row>
    <row r="3216" spans="3:3">
      <c r="C3216" s="6"/>
    </row>
    <row r="3217" spans="3:3">
      <c r="C3217" s="6"/>
    </row>
    <row r="3218" spans="3:3">
      <c r="C3218" s="6"/>
    </row>
    <row r="3219" spans="3:3">
      <c r="C3219" s="6"/>
    </row>
    <row r="3220" spans="3:3">
      <c r="C3220" s="6"/>
    </row>
    <row r="3221" spans="3:3">
      <c r="C3221" s="6"/>
    </row>
    <row r="3222" spans="3:3">
      <c r="C3222" s="6"/>
    </row>
    <row r="3223" spans="3:3">
      <c r="C3223" s="6"/>
    </row>
    <row r="3224" spans="3:3">
      <c r="C3224" s="6"/>
    </row>
    <row r="3225" spans="3:3">
      <c r="C3225" s="6"/>
    </row>
    <row r="3226" spans="3:3">
      <c r="C3226" s="6"/>
    </row>
    <row r="3227" spans="3:3">
      <c r="C3227" s="6"/>
    </row>
    <row r="3228" spans="3:3">
      <c r="C3228" s="6"/>
    </row>
    <row r="3229" spans="3:3">
      <c r="C3229" s="6"/>
    </row>
    <row r="3230" spans="3:3">
      <c r="C3230" s="6"/>
    </row>
    <row r="3231" spans="3:3">
      <c r="C3231" s="6"/>
    </row>
    <row r="3232" spans="3:3">
      <c r="C3232" s="6"/>
    </row>
    <row r="3233" spans="3:3">
      <c r="C3233" s="6"/>
    </row>
    <row r="3234" spans="3:3">
      <c r="C3234" s="6"/>
    </row>
    <row r="3235" spans="3:3">
      <c r="C3235" s="6"/>
    </row>
    <row r="3236" spans="3:3">
      <c r="C3236" s="6"/>
    </row>
    <row r="3237" spans="3:3">
      <c r="C3237" s="6"/>
    </row>
    <row r="3238" spans="3:3">
      <c r="C3238" s="6"/>
    </row>
    <row r="3239" spans="3:3">
      <c r="C3239" s="6"/>
    </row>
    <row r="3240" spans="3:3">
      <c r="C3240" s="6"/>
    </row>
    <row r="3241" spans="3:3">
      <c r="C3241" s="6"/>
    </row>
    <row r="3242" spans="3:3">
      <c r="C3242" s="6"/>
    </row>
    <row r="3243" spans="3:3">
      <c r="C3243" s="6"/>
    </row>
    <row r="3244" spans="3:3">
      <c r="C3244" s="6"/>
    </row>
    <row r="3245" spans="3:3">
      <c r="C3245" s="6"/>
    </row>
    <row r="3246" spans="3:3">
      <c r="C3246" s="6"/>
    </row>
    <row r="3247" spans="3:3">
      <c r="C3247" s="6"/>
    </row>
    <row r="3248" spans="3:3">
      <c r="C3248" s="6"/>
    </row>
    <row r="3249" spans="3:3">
      <c r="C3249" s="6"/>
    </row>
    <row r="3250" spans="3:3">
      <c r="C3250" s="6"/>
    </row>
    <row r="3251" spans="3:3">
      <c r="C3251" s="6"/>
    </row>
    <row r="3252" spans="3:3">
      <c r="C3252" s="6"/>
    </row>
    <row r="3253" spans="3:3">
      <c r="C3253" s="6"/>
    </row>
    <row r="3254" spans="3:3">
      <c r="C3254" s="6"/>
    </row>
    <row r="3255" spans="3:3">
      <c r="C3255" s="6"/>
    </row>
    <row r="3256" spans="3:3">
      <c r="C3256" s="6"/>
    </row>
    <row r="3257" spans="3:3">
      <c r="C3257" s="6"/>
    </row>
    <row r="3258" spans="3:3">
      <c r="C3258" s="6"/>
    </row>
    <row r="3259" spans="3:3">
      <c r="C3259" s="6"/>
    </row>
    <row r="3260" spans="3:3">
      <c r="C3260" s="6"/>
    </row>
    <row r="3261" spans="3:3">
      <c r="C3261" s="6"/>
    </row>
    <row r="3262" spans="3:3">
      <c r="C3262" s="6"/>
    </row>
    <row r="3263" spans="3:3">
      <c r="C3263" s="6"/>
    </row>
    <row r="3264" spans="3:3">
      <c r="C3264" s="6"/>
    </row>
    <row r="3265" spans="3:3">
      <c r="C3265" s="6"/>
    </row>
    <row r="3266" spans="3:3">
      <c r="C3266" s="6"/>
    </row>
    <row r="3267" spans="3:3">
      <c r="C3267" s="6"/>
    </row>
    <row r="3268" spans="3:3">
      <c r="C3268" s="6"/>
    </row>
    <row r="3269" spans="3:3">
      <c r="C3269" s="6"/>
    </row>
    <row r="3270" spans="3:3">
      <c r="C3270" s="6"/>
    </row>
    <row r="3271" spans="3:3">
      <c r="C3271" s="6"/>
    </row>
    <row r="3272" spans="3:3">
      <c r="C3272" s="6"/>
    </row>
    <row r="3273" spans="3:3">
      <c r="C3273" s="6"/>
    </row>
    <row r="3274" spans="3:3">
      <c r="C3274" s="6"/>
    </row>
    <row r="3275" spans="3:3">
      <c r="C3275" s="6"/>
    </row>
    <row r="3276" spans="3:3">
      <c r="C3276" s="6"/>
    </row>
    <row r="3277" spans="3:3">
      <c r="C3277" s="6"/>
    </row>
    <row r="3278" spans="3:3">
      <c r="C3278" s="6"/>
    </row>
    <row r="3279" spans="3:3">
      <c r="C3279" s="6"/>
    </row>
    <row r="3280" spans="3:3">
      <c r="C3280" s="6"/>
    </row>
    <row r="3281" spans="3:3">
      <c r="C3281" s="6"/>
    </row>
    <row r="3282" spans="3:3">
      <c r="C3282" s="6"/>
    </row>
    <row r="3283" spans="3:3">
      <c r="C3283" s="6"/>
    </row>
    <row r="3284" spans="3:3">
      <c r="C3284" s="6"/>
    </row>
    <row r="3285" spans="3:3">
      <c r="C3285" s="6"/>
    </row>
    <row r="3286" spans="3:3">
      <c r="C3286" s="6"/>
    </row>
    <row r="3287" spans="3:3">
      <c r="C3287" s="6"/>
    </row>
    <row r="3288" spans="3:3">
      <c r="C3288" s="6"/>
    </row>
    <row r="3289" spans="3:3">
      <c r="C3289" s="6"/>
    </row>
    <row r="3290" spans="3:3">
      <c r="C3290" s="6"/>
    </row>
    <row r="3291" spans="3:3">
      <c r="C3291" s="6"/>
    </row>
    <row r="3292" spans="3:3">
      <c r="C3292" s="6"/>
    </row>
    <row r="3293" spans="3:3">
      <c r="C3293" s="6"/>
    </row>
    <row r="3294" spans="3:3">
      <c r="C3294" s="6"/>
    </row>
    <row r="3295" spans="3:3">
      <c r="C3295" s="6"/>
    </row>
    <row r="3296" spans="3:3">
      <c r="C3296" s="6"/>
    </row>
    <row r="3297" spans="3:3">
      <c r="C3297" s="6"/>
    </row>
    <row r="3298" spans="3:3">
      <c r="C3298" s="6"/>
    </row>
    <row r="3299" spans="3:3">
      <c r="C3299" s="6"/>
    </row>
    <row r="3300" spans="3:3">
      <c r="C3300" s="6"/>
    </row>
    <row r="3301" spans="3:3">
      <c r="C3301" s="6"/>
    </row>
    <row r="3302" spans="3:3">
      <c r="C3302" s="6"/>
    </row>
    <row r="3303" spans="3:3">
      <c r="C3303" s="6"/>
    </row>
    <row r="3304" spans="3:3">
      <c r="C3304" s="6"/>
    </row>
    <row r="3305" spans="3:3">
      <c r="C3305" s="6"/>
    </row>
    <row r="3306" spans="3:3">
      <c r="C3306" s="6"/>
    </row>
    <row r="3307" spans="3:3">
      <c r="C3307" s="6"/>
    </row>
    <row r="3308" spans="3:3">
      <c r="C3308" s="6"/>
    </row>
    <row r="3309" spans="3:3">
      <c r="C3309" s="6"/>
    </row>
    <row r="3310" spans="3:3">
      <c r="C3310" s="6"/>
    </row>
    <row r="3311" spans="3:3">
      <c r="C3311" s="6"/>
    </row>
    <row r="3312" spans="3:3">
      <c r="C3312" s="6"/>
    </row>
    <row r="3313" spans="3:3">
      <c r="C3313" s="6"/>
    </row>
    <row r="3314" spans="3:3">
      <c r="C3314" s="6"/>
    </row>
    <row r="3315" spans="3:3">
      <c r="C3315" s="6"/>
    </row>
    <row r="3316" spans="3:3">
      <c r="C3316" s="6"/>
    </row>
    <row r="3317" spans="3:3">
      <c r="C3317" s="6"/>
    </row>
    <row r="3318" spans="3:3">
      <c r="C3318" s="6"/>
    </row>
    <row r="3319" spans="3:3">
      <c r="C3319" s="6"/>
    </row>
    <row r="3320" spans="3:3">
      <c r="C3320" s="6"/>
    </row>
    <row r="3321" spans="3:3">
      <c r="C3321" s="6"/>
    </row>
    <row r="3322" spans="3:3">
      <c r="C3322" s="6"/>
    </row>
    <row r="3323" spans="3:3">
      <c r="C3323" s="6"/>
    </row>
    <row r="3324" spans="3:3">
      <c r="C3324" s="6"/>
    </row>
    <row r="3325" spans="3:3">
      <c r="C3325" s="6"/>
    </row>
    <row r="3326" spans="3:3">
      <c r="C3326" s="6"/>
    </row>
    <row r="3327" spans="3:3">
      <c r="C3327" s="6"/>
    </row>
    <row r="3328" spans="3:3">
      <c r="C3328" s="6"/>
    </row>
    <row r="3329" spans="3:3">
      <c r="C3329" s="6"/>
    </row>
    <row r="3330" spans="3:3">
      <c r="C3330" s="6"/>
    </row>
    <row r="3331" spans="3:3">
      <c r="C3331" s="6"/>
    </row>
    <row r="3332" spans="3:3">
      <c r="C3332" s="6"/>
    </row>
    <row r="3333" spans="3:3">
      <c r="C3333" s="6"/>
    </row>
    <row r="3334" spans="3:3">
      <c r="C3334" s="6"/>
    </row>
    <row r="3335" spans="3:3">
      <c r="C3335" s="6"/>
    </row>
    <row r="3336" spans="3:3">
      <c r="C3336" s="6"/>
    </row>
    <row r="3337" spans="3:3">
      <c r="C3337" s="6"/>
    </row>
    <row r="3338" spans="3:3">
      <c r="C3338" s="6"/>
    </row>
    <row r="3339" spans="3:3">
      <c r="C3339" s="6"/>
    </row>
    <row r="3340" spans="3:3">
      <c r="C3340" s="6"/>
    </row>
    <row r="3341" spans="3:3">
      <c r="C3341" s="6"/>
    </row>
    <row r="3342" spans="3:3">
      <c r="C3342" s="6"/>
    </row>
    <row r="3343" spans="3:3">
      <c r="C3343" s="6"/>
    </row>
    <row r="3344" spans="3:3">
      <c r="C3344" s="6"/>
    </row>
    <row r="3345" spans="3:3">
      <c r="C3345" s="6"/>
    </row>
    <row r="3346" spans="3:3">
      <c r="C3346" s="6"/>
    </row>
    <row r="3347" spans="3:3">
      <c r="C3347" s="6"/>
    </row>
    <row r="3348" spans="3:3">
      <c r="C3348" s="6"/>
    </row>
    <row r="3349" spans="3:3">
      <c r="C3349" s="6"/>
    </row>
    <row r="3350" spans="3:3">
      <c r="C3350" s="6"/>
    </row>
    <row r="3351" spans="3:3">
      <c r="C3351" s="6"/>
    </row>
    <row r="3352" spans="3:3">
      <c r="C3352" s="6"/>
    </row>
    <row r="3353" spans="3:3">
      <c r="C3353" s="6"/>
    </row>
    <row r="3354" spans="3:3">
      <c r="C3354" s="6"/>
    </row>
    <row r="3355" spans="3:3">
      <c r="C3355" s="6"/>
    </row>
    <row r="3356" spans="3:3">
      <c r="C3356" s="6"/>
    </row>
    <row r="3357" spans="3:3">
      <c r="C3357" s="6"/>
    </row>
    <row r="3358" spans="3:3">
      <c r="C3358" s="6"/>
    </row>
    <row r="3359" spans="3:3">
      <c r="C3359" s="6"/>
    </row>
    <row r="3360" spans="3:3">
      <c r="C3360" s="6"/>
    </row>
    <row r="3361" spans="3:3">
      <c r="C3361" s="6"/>
    </row>
    <row r="3362" spans="3:3">
      <c r="C3362" s="6"/>
    </row>
    <row r="3363" spans="3:3">
      <c r="C3363" s="6"/>
    </row>
    <row r="3364" spans="3:3">
      <c r="C3364" s="6"/>
    </row>
    <row r="3365" spans="3:3">
      <c r="C3365" s="6"/>
    </row>
    <row r="3366" spans="3:3">
      <c r="C3366" s="6"/>
    </row>
    <row r="3367" spans="3:3">
      <c r="C3367" s="6"/>
    </row>
    <row r="3368" spans="3:3">
      <c r="C3368" s="6"/>
    </row>
    <row r="3369" spans="3:3">
      <c r="C3369" s="6"/>
    </row>
    <row r="3370" spans="3:3">
      <c r="C3370" s="6"/>
    </row>
    <row r="3371" spans="3:3">
      <c r="C3371" s="6"/>
    </row>
    <row r="3372" spans="3:3">
      <c r="C3372" s="6"/>
    </row>
    <row r="3373" spans="3:3">
      <c r="C3373" s="6"/>
    </row>
    <row r="3374" spans="3:3">
      <c r="C3374" s="6"/>
    </row>
    <row r="3375" spans="3:3">
      <c r="C3375" s="6"/>
    </row>
    <row r="3376" spans="3:3">
      <c r="C3376" s="6"/>
    </row>
    <row r="3377" spans="3:3">
      <c r="C3377" s="6"/>
    </row>
    <row r="3378" spans="3:3">
      <c r="C3378" s="6"/>
    </row>
    <row r="3379" spans="3:3">
      <c r="C3379" s="6"/>
    </row>
    <row r="3380" spans="3:3">
      <c r="C3380" s="6"/>
    </row>
    <row r="3381" spans="3:3">
      <c r="C3381" s="6"/>
    </row>
    <row r="3382" spans="3:3">
      <c r="C3382" s="6"/>
    </row>
    <row r="3383" spans="3:3">
      <c r="C3383" s="6"/>
    </row>
    <row r="3384" spans="3:3">
      <c r="C3384" s="6"/>
    </row>
    <row r="3385" spans="3:3">
      <c r="C3385" s="6"/>
    </row>
    <row r="3386" spans="3:3">
      <c r="C3386" s="6"/>
    </row>
    <row r="3387" spans="3:3">
      <c r="C3387" s="6"/>
    </row>
    <row r="3388" spans="3:3">
      <c r="C3388" s="6"/>
    </row>
    <row r="3389" spans="3:3">
      <c r="C3389" s="6"/>
    </row>
    <row r="3390" spans="3:3">
      <c r="C3390" s="6"/>
    </row>
    <row r="3391" spans="3:3">
      <c r="C3391" s="6"/>
    </row>
    <row r="3392" spans="3:3">
      <c r="C3392" s="6"/>
    </row>
    <row r="3393" spans="3:3">
      <c r="C3393" s="6"/>
    </row>
    <row r="3394" spans="3:3">
      <c r="C3394" s="6"/>
    </row>
    <row r="3395" spans="3:3">
      <c r="C3395" s="6"/>
    </row>
    <row r="3396" spans="3:3">
      <c r="C3396" s="6"/>
    </row>
    <row r="3397" spans="3:3">
      <c r="C3397" s="6"/>
    </row>
    <row r="3398" spans="3:3">
      <c r="C3398" s="6"/>
    </row>
    <row r="3399" spans="3:3">
      <c r="C3399" s="6"/>
    </row>
    <row r="3400" spans="3:3">
      <c r="C3400" s="6"/>
    </row>
    <row r="3401" spans="3:3">
      <c r="C3401" s="6"/>
    </row>
    <row r="3402" spans="3:3">
      <c r="C3402" s="6"/>
    </row>
    <row r="3403" spans="3:3">
      <c r="C3403" s="6"/>
    </row>
    <row r="3404" spans="3:3">
      <c r="C3404" s="6"/>
    </row>
    <row r="3405" spans="3:3">
      <c r="C3405" s="6"/>
    </row>
    <row r="3406" spans="3:3">
      <c r="C3406" s="6"/>
    </row>
    <row r="3407" spans="3:3">
      <c r="C3407" s="6"/>
    </row>
    <row r="3408" spans="3:3">
      <c r="C3408" s="6"/>
    </row>
    <row r="3409" spans="3:3">
      <c r="C3409" s="6"/>
    </row>
    <row r="3410" spans="3:3">
      <c r="C3410" s="6"/>
    </row>
    <row r="3411" spans="3:3">
      <c r="C3411" s="6"/>
    </row>
    <row r="3412" spans="3:3">
      <c r="C3412" s="6"/>
    </row>
    <row r="3413" spans="3:3">
      <c r="C3413" s="6"/>
    </row>
    <row r="3414" spans="3:3">
      <c r="C3414" s="6"/>
    </row>
    <row r="3415" spans="3:3">
      <c r="C3415" s="6"/>
    </row>
    <row r="3416" spans="3:3">
      <c r="C3416" s="6"/>
    </row>
    <row r="3417" spans="3:3">
      <c r="C3417" s="6"/>
    </row>
    <row r="3418" spans="3:3">
      <c r="C3418" s="6"/>
    </row>
    <row r="3419" spans="3:3">
      <c r="C3419" s="6"/>
    </row>
    <row r="3420" spans="3:3">
      <c r="C3420" s="6"/>
    </row>
    <row r="3421" spans="3:3">
      <c r="C3421" s="6"/>
    </row>
    <row r="3422" spans="3:3">
      <c r="C3422" s="6"/>
    </row>
    <row r="3423" spans="3:3">
      <c r="C3423" s="6"/>
    </row>
    <row r="3424" spans="3:3">
      <c r="C3424" s="6"/>
    </row>
    <row r="3425" spans="3:3">
      <c r="C3425" s="6"/>
    </row>
    <row r="3426" spans="3:3">
      <c r="C3426" s="6"/>
    </row>
    <row r="3427" spans="3:3">
      <c r="C3427" s="6"/>
    </row>
    <row r="3428" spans="3:3">
      <c r="C3428" s="6"/>
    </row>
    <row r="3429" spans="3:3">
      <c r="C3429" s="6"/>
    </row>
    <row r="3430" spans="3:3">
      <c r="C3430" s="6"/>
    </row>
    <row r="3431" spans="3:3">
      <c r="C3431" s="6"/>
    </row>
    <row r="3432" spans="3:3">
      <c r="C3432" s="6"/>
    </row>
    <row r="3433" spans="3:3">
      <c r="C3433" s="6"/>
    </row>
    <row r="3434" spans="3:3">
      <c r="C3434" s="6"/>
    </row>
    <row r="3435" spans="3:3">
      <c r="C3435" s="6"/>
    </row>
    <row r="3436" spans="3:3">
      <c r="C3436" s="6"/>
    </row>
    <row r="3437" spans="3:3">
      <c r="C3437" s="6"/>
    </row>
    <row r="3438" spans="3:3">
      <c r="C3438" s="6"/>
    </row>
    <row r="3439" spans="3:3">
      <c r="C3439" s="6"/>
    </row>
    <row r="3440" spans="3:3">
      <c r="C3440" s="6"/>
    </row>
    <row r="3441" spans="3:3">
      <c r="C3441" s="6"/>
    </row>
    <row r="3442" spans="3:3">
      <c r="C3442" s="6"/>
    </row>
    <row r="3443" spans="3:3">
      <c r="C3443" s="6"/>
    </row>
    <row r="3444" spans="3:3">
      <c r="C3444" s="6"/>
    </row>
    <row r="3445" spans="3:3">
      <c r="C3445" s="6"/>
    </row>
    <row r="3446" spans="3:3">
      <c r="C3446" s="6"/>
    </row>
    <row r="3447" spans="3:3">
      <c r="C3447" s="6"/>
    </row>
    <row r="3448" spans="3:3">
      <c r="C3448" s="6"/>
    </row>
    <row r="3449" spans="3:3">
      <c r="C3449" s="6"/>
    </row>
    <row r="3450" spans="3:3">
      <c r="C3450" s="6"/>
    </row>
    <row r="3451" spans="3:3">
      <c r="C3451" s="6"/>
    </row>
    <row r="3452" spans="3:3">
      <c r="C3452" s="6"/>
    </row>
    <row r="3453" spans="3:3">
      <c r="C3453" s="6"/>
    </row>
    <row r="3454" spans="3:3">
      <c r="C3454" s="6"/>
    </row>
    <row r="3455" spans="3:3">
      <c r="C3455" s="6"/>
    </row>
    <row r="3456" spans="3:3">
      <c r="C3456" s="6"/>
    </row>
    <row r="3457" spans="3:3">
      <c r="C3457" s="6"/>
    </row>
    <row r="3458" spans="3:3">
      <c r="C3458" s="6"/>
    </row>
    <row r="3459" spans="3:3">
      <c r="C3459" s="6"/>
    </row>
    <row r="3460" spans="3:3">
      <c r="C3460" s="6"/>
    </row>
    <row r="3461" spans="3:3">
      <c r="C3461" s="6"/>
    </row>
    <row r="3462" spans="3:3">
      <c r="C3462" s="6"/>
    </row>
    <row r="3463" spans="3:3">
      <c r="C3463" s="6"/>
    </row>
    <row r="3464" spans="3:3">
      <c r="C3464" s="6"/>
    </row>
    <row r="3465" spans="3:3">
      <c r="C3465" s="6"/>
    </row>
    <row r="3466" spans="3:3">
      <c r="C3466" s="6"/>
    </row>
    <row r="3467" spans="3:3">
      <c r="C3467" s="6"/>
    </row>
    <row r="3468" spans="3:3">
      <c r="C3468" s="6"/>
    </row>
    <row r="3469" spans="3:3">
      <c r="C3469" s="6"/>
    </row>
    <row r="3470" spans="3:3">
      <c r="C3470" s="6"/>
    </row>
    <row r="3471" spans="3:3">
      <c r="C3471" s="6"/>
    </row>
    <row r="3472" spans="3:3">
      <c r="C3472" s="6"/>
    </row>
    <row r="3473" spans="3:3">
      <c r="C3473" s="6"/>
    </row>
    <row r="3474" spans="3:3">
      <c r="C3474" s="6"/>
    </row>
    <row r="3475" spans="3:3">
      <c r="C3475" s="6"/>
    </row>
    <row r="3476" spans="3:3">
      <c r="C3476" s="6"/>
    </row>
    <row r="3477" spans="3:3">
      <c r="C3477" s="6"/>
    </row>
    <row r="3478" spans="3:3">
      <c r="C3478" s="6"/>
    </row>
    <row r="3479" spans="3:3">
      <c r="C3479" s="6"/>
    </row>
    <row r="3480" spans="3:3">
      <c r="C3480" s="6"/>
    </row>
    <row r="3481" spans="3:3">
      <c r="C3481" s="6"/>
    </row>
    <row r="3482" spans="3:3">
      <c r="C3482" s="6"/>
    </row>
    <row r="3483" spans="3:3">
      <c r="C3483" s="6"/>
    </row>
    <row r="3484" spans="3:3">
      <c r="C3484" s="6"/>
    </row>
    <row r="3485" spans="3:3">
      <c r="C3485" s="6"/>
    </row>
    <row r="3486" spans="3:3">
      <c r="C3486" s="6"/>
    </row>
    <row r="3487" spans="3:3">
      <c r="C3487" s="6"/>
    </row>
    <row r="3488" spans="3:3">
      <c r="C3488" s="6"/>
    </row>
    <row r="3489" spans="3:3">
      <c r="C3489" s="6"/>
    </row>
    <row r="3490" spans="3:3">
      <c r="C3490" s="6"/>
    </row>
    <row r="3491" spans="3:3">
      <c r="C3491" s="6"/>
    </row>
    <row r="3492" spans="3:3">
      <c r="C3492" s="6"/>
    </row>
    <row r="3493" spans="3:3">
      <c r="C3493" s="6"/>
    </row>
    <row r="3494" spans="3:3">
      <c r="C3494" s="6"/>
    </row>
    <row r="3495" spans="3:3">
      <c r="C3495" s="6"/>
    </row>
    <row r="3496" spans="3:3">
      <c r="C3496" s="6"/>
    </row>
    <row r="3497" spans="3:3">
      <c r="C3497" s="6"/>
    </row>
    <row r="3498" spans="3:3">
      <c r="C3498" s="6"/>
    </row>
    <row r="3499" spans="3:3">
      <c r="C3499" s="6"/>
    </row>
    <row r="3500" spans="3:3">
      <c r="C3500" s="6"/>
    </row>
    <row r="3501" spans="3:3">
      <c r="C3501" s="6"/>
    </row>
    <row r="3502" spans="3:3">
      <c r="C3502" s="6"/>
    </row>
    <row r="3503" spans="3:3">
      <c r="C3503" s="6"/>
    </row>
    <row r="3504" spans="3:3">
      <c r="C3504" s="6"/>
    </row>
    <row r="3505" spans="3:3">
      <c r="C3505" s="6"/>
    </row>
    <row r="3506" spans="3:3">
      <c r="C3506" s="6"/>
    </row>
    <row r="3507" spans="3:3">
      <c r="C3507" s="6"/>
    </row>
    <row r="3508" spans="3:3">
      <c r="C3508" s="6"/>
    </row>
    <row r="3509" spans="3:3">
      <c r="C3509" s="6"/>
    </row>
    <row r="3510" spans="3:3">
      <c r="C3510" s="6"/>
    </row>
    <row r="3511" spans="3:3">
      <c r="C3511" s="6"/>
    </row>
    <row r="3512" spans="3:3">
      <c r="C3512" s="6"/>
    </row>
    <row r="3513" spans="3:3">
      <c r="C3513" s="6"/>
    </row>
    <row r="3514" spans="3:3">
      <c r="C3514" s="6"/>
    </row>
    <row r="3515" spans="3:3">
      <c r="C3515" s="6"/>
    </row>
    <row r="3516" spans="3:3">
      <c r="C3516" s="6"/>
    </row>
    <row r="3517" spans="3:3">
      <c r="C3517" s="6"/>
    </row>
    <row r="3518" spans="3:3">
      <c r="C3518" s="6"/>
    </row>
    <row r="3519" spans="3:3">
      <c r="C3519" s="6"/>
    </row>
    <row r="3520" spans="3:3">
      <c r="C3520" s="6"/>
    </row>
    <row r="3521" spans="3:3">
      <c r="C3521" s="6"/>
    </row>
    <row r="3522" spans="3:3">
      <c r="C3522" s="6"/>
    </row>
    <row r="3523" spans="3:3">
      <c r="C3523" s="6"/>
    </row>
    <row r="3524" spans="3:3">
      <c r="C3524" s="6"/>
    </row>
    <row r="3525" spans="3:3">
      <c r="C3525" s="6"/>
    </row>
    <row r="3526" spans="3:3">
      <c r="C3526" s="6"/>
    </row>
    <row r="3527" spans="3:3">
      <c r="C3527" s="6"/>
    </row>
    <row r="3528" spans="3:3">
      <c r="C3528" s="6"/>
    </row>
    <row r="3529" spans="3:3">
      <c r="C3529" s="6"/>
    </row>
    <row r="3530" spans="3:3">
      <c r="C3530" s="6"/>
    </row>
    <row r="3531" spans="3:3">
      <c r="C3531" s="6"/>
    </row>
    <row r="3532" spans="3:3">
      <c r="C3532" s="6"/>
    </row>
    <row r="3533" spans="3:3">
      <c r="C3533" s="6"/>
    </row>
    <row r="3534" spans="3:3">
      <c r="C3534" s="6"/>
    </row>
    <row r="3535" spans="3:3">
      <c r="C3535" s="6"/>
    </row>
    <row r="3536" spans="3:3">
      <c r="C3536" s="6"/>
    </row>
    <row r="3537" spans="3:3">
      <c r="C3537" s="6"/>
    </row>
    <row r="3538" spans="3:3">
      <c r="C3538" s="6"/>
    </row>
    <row r="3539" spans="3:3">
      <c r="C3539" s="6"/>
    </row>
    <row r="3540" spans="3:3">
      <c r="C3540" s="6"/>
    </row>
    <row r="3541" spans="3:3">
      <c r="C3541" s="6"/>
    </row>
    <row r="3542" spans="3:3">
      <c r="C3542" s="6"/>
    </row>
    <row r="3543" spans="3:3">
      <c r="C3543" s="6"/>
    </row>
    <row r="3544" spans="3:3">
      <c r="C3544" s="6"/>
    </row>
    <row r="3545" spans="3:3">
      <c r="C3545" s="6"/>
    </row>
    <row r="3546" spans="3:3">
      <c r="C3546" s="6"/>
    </row>
    <row r="3547" spans="3:3">
      <c r="C3547" s="6"/>
    </row>
    <row r="3548" spans="3:3">
      <c r="C3548" s="6"/>
    </row>
    <row r="3549" spans="3:3">
      <c r="C3549" s="6"/>
    </row>
    <row r="3550" spans="3:3">
      <c r="C3550" s="6"/>
    </row>
    <row r="3551" spans="3:3">
      <c r="C3551" s="6"/>
    </row>
    <row r="3552" spans="3:3">
      <c r="C3552" s="6"/>
    </row>
    <row r="3553" spans="3:3">
      <c r="C3553" s="6"/>
    </row>
    <row r="3554" spans="3:3">
      <c r="C3554" s="6"/>
    </row>
    <row r="3555" spans="3:3">
      <c r="C3555" s="6"/>
    </row>
    <row r="3556" spans="3:3">
      <c r="C3556" s="6"/>
    </row>
    <row r="3557" spans="3:3">
      <c r="C3557" s="6"/>
    </row>
    <row r="3558" spans="3:3">
      <c r="C3558" s="6"/>
    </row>
    <row r="3559" spans="3:3">
      <c r="C3559" s="6"/>
    </row>
    <row r="3560" spans="3:3">
      <c r="C3560" s="6"/>
    </row>
    <row r="3561" spans="3:3">
      <c r="C3561" s="6"/>
    </row>
    <row r="3562" spans="3:3">
      <c r="C3562" s="6"/>
    </row>
    <row r="3563" spans="3:3">
      <c r="C3563" s="6"/>
    </row>
    <row r="3564" spans="3:3">
      <c r="C3564" s="6"/>
    </row>
    <row r="3565" spans="3:3">
      <c r="C3565" s="6"/>
    </row>
    <row r="3566" spans="3:3">
      <c r="C3566" s="6"/>
    </row>
    <row r="3567" spans="3:3">
      <c r="C3567" s="6"/>
    </row>
    <row r="3568" spans="3:3">
      <c r="C3568" s="6"/>
    </row>
    <row r="3569" spans="3:3">
      <c r="C3569" s="6"/>
    </row>
    <row r="3570" spans="3:3">
      <c r="C3570" s="6"/>
    </row>
    <row r="3571" spans="3:3">
      <c r="C3571" s="6"/>
    </row>
    <row r="3572" spans="3:3">
      <c r="C3572" s="6"/>
    </row>
    <row r="3573" spans="3:3">
      <c r="C3573" s="6"/>
    </row>
    <row r="3574" spans="3:3">
      <c r="C3574" s="6"/>
    </row>
    <row r="3575" spans="3:3">
      <c r="C3575" s="6"/>
    </row>
    <row r="3576" spans="3:3">
      <c r="C3576" s="6"/>
    </row>
    <row r="3577" spans="3:3">
      <c r="C3577" s="6"/>
    </row>
    <row r="3578" spans="3:3">
      <c r="C3578" s="6"/>
    </row>
    <row r="3579" spans="3:3">
      <c r="C3579" s="6"/>
    </row>
    <row r="3580" spans="3:3">
      <c r="C3580" s="6"/>
    </row>
    <row r="3581" spans="3:3">
      <c r="C3581" s="6"/>
    </row>
    <row r="3582" spans="3:3">
      <c r="C3582" s="6"/>
    </row>
    <row r="3583" spans="3:3">
      <c r="C3583" s="6"/>
    </row>
    <row r="3584" spans="3:3">
      <c r="C3584" s="6"/>
    </row>
    <row r="3585" spans="3:3">
      <c r="C3585" s="6"/>
    </row>
    <row r="3586" spans="3:3">
      <c r="C3586" s="6"/>
    </row>
    <row r="3587" spans="3:3">
      <c r="C3587" s="6"/>
    </row>
    <row r="3588" spans="3:3">
      <c r="C3588" s="6"/>
    </row>
    <row r="3589" spans="3:3">
      <c r="C3589" s="6"/>
    </row>
    <row r="3590" spans="3:3">
      <c r="C3590" s="6"/>
    </row>
    <row r="3591" spans="3:3">
      <c r="C3591" s="6"/>
    </row>
    <row r="3592" spans="3:3">
      <c r="C3592" s="6"/>
    </row>
    <row r="3593" spans="3:3">
      <c r="C3593" s="6"/>
    </row>
    <row r="3594" spans="3:3">
      <c r="C3594" s="6"/>
    </row>
    <row r="3595" spans="3:3">
      <c r="C3595" s="6"/>
    </row>
    <row r="3596" spans="3:3">
      <c r="C3596" s="6"/>
    </row>
    <row r="3597" spans="3:3">
      <c r="C3597" s="6"/>
    </row>
    <row r="3598" spans="3:3">
      <c r="C3598" s="6"/>
    </row>
    <row r="3599" spans="3:3">
      <c r="C3599" s="6"/>
    </row>
    <row r="3600" spans="3:3">
      <c r="C3600" s="6"/>
    </row>
    <row r="3601" spans="3:3">
      <c r="C3601" s="6"/>
    </row>
    <row r="3602" spans="3:3">
      <c r="C3602" s="6"/>
    </row>
    <row r="3603" spans="3:3">
      <c r="C3603" s="6"/>
    </row>
    <row r="3604" spans="3:3">
      <c r="C3604" s="6"/>
    </row>
    <row r="3605" spans="3:3">
      <c r="C3605" s="6"/>
    </row>
    <row r="3606" spans="3:3">
      <c r="C3606" s="6"/>
    </row>
    <row r="3607" spans="3:3">
      <c r="C3607" s="6"/>
    </row>
    <row r="3608" spans="3:3">
      <c r="C3608" s="6"/>
    </row>
    <row r="3609" spans="3:3">
      <c r="C3609" s="6"/>
    </row>
    <row r="3610" spans="3:3">
      <c r="C3610" s="6"/>
    </row>
    <row r="3611" spans="3:3">
      <c r="C3611" s="6"/>
    </row>
    <row r="3612" spans="3:3">
      <c r="C3612" s="6"/>
    </row>
    <row r="3613" spans="3:3">
      <c r="C3613" s="6"/>
    </row>
    <row r="3614" spans="3:3">
      <c r="C3614" s="6"/>
    </row>
    <row r="3615" spans="3:3">
      <c r="C3615" s="6"/>
    </row>
    <row r="3616" spans="3:3">
      <c r="C3616" s="6"/>
    </row>
    <row r="3617" spans="3:3">
      <c r="C3617" s="6"/>
    </row>
    <row r="3618" spans="3:3">
      <c r="C3618" s="6"/>
    </row>
    <row r="3619" spans="3:3">
      <c r="C3619" s="6"/>
    </row>
    <row r="3620" spans="3:3">
      <c r="C3620" s="6"/>
    </row>
    <row r="3621" spans="3:3">
      <c r="C3621" s="6"/>
    </row>
    <row r="3622" spans="3:3">
      <c r="C3622" s="6"/>
    </row>
    <row r="3623" spans="3:3">
      <c r="C3623" s="6"/>
    </row>
    <row r="3624" spans="3:3">
      <c r="C3624" s="6"/>
    </row>
    <row r="3625" spans="3:3">
      <c r="C3625" s="6"/>
    </row>
    <row r="3626" spans="3:3">
      <c r="C3626" s="6"/>
    </row>
    <row r="3627" spans="3:3">
      <c r="C3627" s="6"/>
    </row>
    <row r="3628" spans="3:3">
      <c r="C3628" s="6"/>
    </row>
    <row r="3629" spans="3:3">
      <c r="C3629" s="6"/>
    </row>
    <row r="3630" spans="3:3">
      <c r="C3630" s="6"/>
    </row>
    <row r="3631" spans="3:3">
      <c r="C3631" s="6"/>
    </row>
    <row r="3632" spans="3:3">
      <c r="C3632" s="6"/>
    </row>
    <row r="3633" spans="3:3">
      <c r="C3633" s="6"/>
    </row>
    <row r="3634" spans="3:3">
      <c r="C3634" s="6"/>
    </row>
    <row r="3635" spans="3:3">
      <c r="C3635" s="6"/>
    </row>
    <row r="3636" spans="3:3">
      <c r="C3636" s="6"/>
    </row>
    <row r="3637" spans="3:3">
      <c r="C3637" s="6"/>
    </row>
    <row r="3638" spans="3:3">
      <c r="C3638" s="6"/>
    </row>
    <row r="3639" spans="3:3">
      <c r="C3639" s="6"/>
    </row>
    <row r="3640" spans="3:3">
      <c r="C3640" s="6"/>
    </row>
    <row r="3641" spans="3:3">
      <c r="C3641" s="6"/>
    </row>
    <row r="3642" spans="3:3">
      <c r="C3642" s="6"/>
    </row>
    <row r="3643" spans="3:3">
      <c r="C3643" s="6"/>
    </row>
    <row r="3644" spans="3:3">
      <c r="C3644" s="6"/>
    </row>
    <row r="3645" spans="3:3">
      <c r="C3645" s="6"/>
    </row>
    <row r="3646" spans="3:3">
      <c r="C3646" s="6"/>
    </row>
    <row r="3647" spans="3:3">
      <c r="C3647" s="6"/>
    </row>
    <row r="3648" spans="3:3">
      <c r="C3648" s="6"/>
    </row>
    <row r="3649" spans="3:3">
      <c r="C3649" s="6"/>
    </row>
    <row r="3650" spans="3:3">
      <c r="C3650" s="6"/>
    </row>
    <row r="3651" spans="3:3">
      <c r="C3651" s="6"/>
    </row>
    <row r="3652" spans="3:3">
      <c r="C3652" s="6"/>
    </row>
    <row r="3653" spans="3:3">
      <c r="C3653" s="6"/>
    </row>
    <row r="3654" spans="3:3">
      <c r="C3654" s="6"/>
    </row>
    <row r="3655" spans="3:3">
      <c r="C3655" s="6"/>
    </row>
    <row r="3656" spans="3:3">
      <c r="C3656" s="6"/>
    </row>
    <row r="3657" spans="3:3">
      <c r="C3657" s="6"/>
    </row>
    <row r="3658" spans="3:3">
      <c r="C3658" s="6"/>
    </row>
    <row r="3659" spans="3:3">
      <c r="C3659" s="6"/>
    </row>
    <row r="3660" spans="3:3">
      <c r="C3660" s="6"/>
    </row>
    <row r="3661" spans="3:3">
      <c r="C3661" s="6"/>
    </row>
    <row r="3662" spans="3:3">
      <c r="C3662" s="6"/>
    </row>
    <row r="3663" spans="3:3">
      <c r="C3663" s="6"/>
    </row>
    <row r="3664" spans="3:3">
      <c r="C3664" s="6"/>
    </row>
    <row r="3665" spans="3:3">
      <c r="C3665" s="6"/>
    </row>
    <row r="3666" spans="3:3">
      <c r="C3666" s="6"/>
    </row>
    <row r="3667" spans="3:3">
      <c r="C3667" s="6"/>
    </row>
    <row r="3668" spans="3:3">
      <c r="C3668" s="6"/>
    </row>
    <row r="3669" spans="3:3">
      <c r="C3669" s="6"/>
    </row>
    <row r="3670" spans="3:3">
      <c r="C3670" s="6"/>
    </row>
    <row r="3671" spans="3:3">
      <c r="C3671" s="6"/>
    </row>
    <row r="3672" spans="3:3">
      <c r="C3672" s="6"/>
    </row>
    <row r="3673" spans="3:3">
      <c r="C3673" s="6"/>
    </row>
    <row r="3674" spans="3:3">
      <c r="C3674" s="6"/>
    </row>
    <row r="3675" spans="3:3">
      <c r="C3675" s="6"/>
    </row>
    <row r="3676" spans="3:3">
      <c r="C3676" s="6"/>
    </row>
    <row r="3677" spans="3:3">
      <c r="C3677" s="6"/>
    </row>
    <row r="3678" spans="3:3">
      <c r="C3678" s="6"/>
    </row>
    <row r="3679" spans="3:3">
      <c r="C3679" s="6"/>
    </row>
    <row r="3680" spans="3:3">
      <c r="C3680" s="6"/>
    </row>
    <row r="3681" spans="3:3">
      <c r="C3681" s="6"/>
    </row>
    <row r="3682" spans="3:3">
      <c r="C3682" s="6"/>
    </row>
    <row r="3683" spans="3:3">
      <c r="C3683" s="6"/>
    </row>
    <row r="3684" spans="3:3">
      <c r="C3684" s="6"/>
    </row>
    <row r="3685" spans="3:3">
      <c r="C3685" s="6"/>
    </row>
    <row r="3686" spans="3:3">
      <c r="C3686" s="6"/>
    </row>
    <row r="3687" spans="3:3">
      <c r="C3687" s="6"/>
    </row>
    <row r="3688" spans="3:3">
      <c r="C3688" s="6"/>
    </row>
    <row r="3689" spans="3:3">
      <c r="C3689" s="6"/>
    </row>
    <row r="3690" spans="3:3">
      <c r="C3690" s="6"/>
    </row>
    <row r="3691" spans="3:3">
      <c r="C3691" s="6"/>
    </row>
    <row r="3692" spans="3:3">
      <c r="C3692" s="6"/>
    </row>
    <row r="3693" spans="3:3">
      <c r="C3693" s="6"/>
    </row>
    <row r="3694" spans="3:3">
      <c r="C3694" s="6"/>
    </row>
    <row r="3695" spans="3:3">
      <c r="C3695" s="6"/>
    </row>
    <row r="3696" spans="3:3">
      <c r="C3696" s="6"/>
    </row>
    <row r="3697" spans="3:3">
      <c r="C3697" s="6"/>
    </row>
    <row r="3698" spans="3:3">
      <c r="C3698" s="6"/>
    </row>
    <row r="3699" spans="3:3">
      <c r="C3699" s="6"/>
    </row>
    <row r="3700" spans="3:3">
      <c r="C3700" s="6"/>
    </row>
    <row r="3701" spans="3:3">
      <c r="C3701" s="6"/>
    </row>
    <row r="3702" spans="3:3">
      <c r="C3702" s="6"/>
    </row>
    <row r="3703" spans="3:3">
      <c r="C3703" s="6"/>
    </row>
    <row r="3704" spans="3:3">
      <c r="C3704" s="6"/>
    </row>
    <row r="3705" spans="3:3">
      <c r="C3705" s="6"/>
    </row>
    <row r="3706" spans="3:3">
      <c r="C3706" s="6"/>
    </row>
    <row r="3707" spans="3:3">
      <c r="C3707" s="6"/>
    </row>
    <row r="3708" spans="3:3">
      <c r="C3708" s="6"/>
    </row>
    <row r="3709" spans="3:3">
      <c r="C3709" s="6"/>
    </row>
    <row r="3710" spans="3:3">
      <c r="C3710" s="6"/>
    </row>
    <row r="3711" spans="3:3">
      <c r="C3711" s="6"/>
    </row>
    <row r="3712" spans="3:3">
      <c r="C3712" s="6"/>
    </row>
    <row r="3713" spans="3:3">
      <c r="C3713" s="6"/>
    </row>
    <row r="3714" spans="3:3">
      <c r="C3714" s="6"/>
    </row>
    <row r="3715" spans="3:3">
      <c r="C3715" s="6"/>
    </row>
    <row r="3716" spans="3:3">
      <c r="C3716" s="6"/>
    </row>
    <row r="3717" spans="3:3">
      <c r="C3717" s="6"/>
    </row>
    <row r="3718" spans="3:3">
      <c r="C3718" s="6"/>
    </row>
    <row r="3719" spans="3:3">
      <c r="C3719" s="6"/>
    </row>
    <row r="3720" spans="3:3">
      <c r="C3720" s="6"/>
    </row>
    <row r="3721" spans="3:3">
      <c r="C3721" s="6"/>
    </row>
    <row r="3722" spans="3:3">
      <c r="C3722" s="6"/>
    </row>
    <row r="3723" spans="3:3">
      <c r="C3723" s="6"/>
    </row>
    <row r="3724" spans="3:3">
      <c r="C3724" s="6"/>
    </row>
    <row r="3725" spans="3:3">
      <c r="C3725" s="6"/>
    </row>
    <row r="3726" spans="3:3">
      <c r="C3726" s="6"/>
    </row>
    <row r="3727" spans="3:3">
      <c r="C3727" s="6"/>
    </row>
    <row r="3728" spans="3:3">
      <c r="C3728" s="6"/>
    </row>
    <row r="3729" spans="3:3">
      <c r="C3729" s="6"/>
    </row>
    <row r="3730" spans="3:3">
      <c r="C3730" s="6"/>
    </row>
    <row r="3731" spans="3:3">
      <c r="C3731" s="6"/>
    </row>
    <row r="3732" spans="3:3">
      <c r="C3732" s="6"/>
    </row>
    <row r="3733" spans="3:3">
      <c r="C3733" s="6"/>
    </row>
    <row r="3734" spans="3:3">
      <c r="C3734" s="6"/>
    </row>
    <row r="3735" spans="3:3">
      <c r="C3735" s="6"/>
    </row>
    <row r="3736" spans="3:3">
      <c r="C3736" s="6"/>
    </row>
    <row r="3737" spans="3:3">
      <c r="C3737" s="6"/>
    </row>
    <row r="3738" spans="3:3">
      <c r="C3738" s="6"/>
    </row>
    <row r="3739" spans="3:3">
      <c r="C3739" s="6"/>
    </row>
    <row r="3740" spans="3:3">
      <c r="C3740" s="6"/>
    </row>
    <row r="3741" spans="3:3">
      <c r="C3741" s="6"/>
    </row>
    <row r="3742" spans="3:3">
      <c r="C3742" s="6"/>
    </row>
    <row r="3743" spans="3:3">
      <c r="C3743" s="6"/>
    </row>
    <row r="3744" spans="3:3">
      <c r="C3744" s="6"/>
    </row>
    <row r="3745" spans="3:3">
      <c r="C3745" s="6"/>
    </row>
    <row r="3746" spans="3:3">
      <c r="C3746" s="6"/>
    </row>
    <row r="3747" spans="3:3">
      <c r="C3747" s="6"/>
    </row>
    <row r="3748" spans="3:3">
      <c r="C3748" s="6"/>
    </row>
    <row r="3749" spans="3:3">
      <c r="C3749" s="6"/>
    </row>
    <row r="3750" spans="3:3">
      <c r="C3750" s="6"/>
    </row>
    <row r="3751" spans="3:3">
      <c r="C3751" s="6"/>
    </row>
    <row r="3752" spans="3:3">
      <c r="C3752" s="6"/>
    </row>
    <row r="3753" spans="3:3">
      <c r="C3753" s="6"/>
    </row>
    <row r="3754" spans="3:3">
      <c r="C3754" s="6"/>
    </row>
    <row r="3755" spans="3:3">
      <c r="C3755" s="6"/>
    </row>
    <row r="3756" spans="3:3">
      <c r="C3756" s="6"/>
    </row>
    <row r="3757" spans="3:3">
      <c r="C3757" s="6"/>
    </row>
    <row r="3758" spans="3:3">
      <c r="C3758" s="6"/>
    </row>
    <row r="3759" spans="3:3">
      <c r="C3759" s="6"/>
    </row>
    <row r="3760" spans="3:3">
      <c r="C3760" s="6"/>
    </row>
    <row r="3761" spans="3:3">
      <c r="C3761" s="6"/>
    </row>
    <row r="3762" spans="3:3">
      <c r="C3762" s="6"/>
    </row>
    <row r="3763" spans="3:3">
      <c r="C3763" s="6"/>
    </row>
    <row r="3764" spans="3:3">
      <c r="C3764" s="6"/>
    </row>
    <row r="3765" spans="3:3">
      <c r="C3765" s="6"/>
    </row>
    <row r="3766" spans="3:3">
      <c r="C3766" s="6"/>
    </row>
    <row r="3767" spans="3:3">
      <c r="C3767" s="6"/>
    </row>
    <row r="3768" spans="3:3">
      <c r="C3768" s="6"/>
    </row>
    <row r="3769" spans="3:3">
      <c r="C3769" s="6"/>
    </row>
    <row r="3770" spans="3:3">
      <c r="C3770" s="6"/>
    </row>
    <row r="3771" spans="3:3">
      <c r="C3771" s="6"/>
    </row>
    <row r="3772" spans="3:3">
      <c r="C3772" s="6"/>
    </row>
    <row r="3773" spans="3:3">
      <c r="C3773" s="6"/>
    </row>
    <row r="3774" spans="3:3">
      <c r="C3774" s="6"/>
    </row>
    <row r="3775" spans="3:3">
      <c r="C3775" s="6"/>
    </row>
    <row r="3776" spans="3:3">
      <c r="C3776" s="6"/>
    </row>
    <row r="3777" spans="3:3">
      <c r="C3777" s="6"/>
    </row>
    <row r="3778" spans="3:3">
      <c r="C3778" s="6"/>
    </row>
    <row r="3779" spans="3:3">
      <c r="C3779" s="6"/>
    </row>
    <row r="3780" spans="3:3">
      <c r="C3780" s="6"/>
    </row>
    <row r="3781" spans="3:3">
      <c r="C3781" s="6"/>
    </row>
    <row r="3782" spans="3:3">
      <c r="C3782" s="6"/>
    </row>
    <row r="3783" spans="3:3">
      <c r="C3783" s="6"/>
    </row>
    <row r="3784" spans="3:3">
      <c r="C3784" s="6"/>
    </row>
    <row r="3785" spans="3:3">
      <c r="C3785" s="6"/>
    </row>
    <row r="3786" spans="3:3">
      <c r="C3786" s="6"/>
    </row>
    <row r="3787" spans="3:3">
      <c r="C3787" s="6"/>
    </row>
    <row r="3788" spans="3:3">
      <c r="C3788" s="6"/>
    </row>
    <row r="3789" spans="3:3">
      <c r="C3789" s="6"/>
    </row>
    <row r="3790" spans="3:3">
      <c r="C3790" s="6"/>
    </row>
    <row r="3791" spans="3:3">
      <c r="C3791" s="6"/>
    </row>
    <row r="3792" spans="3:3">
      <c r="C3792" s="6"/>
    </row>
    <row r="3793" spans="3:3">
      <c r="C3793" s="6"/>
    </row>
    <row r="3794" spans="3:3">
      <c r="C3794" s="6"/>
    </row>
    <row r="3795" spans="3:3">
      <c r="C3795" s="6"/>
    </row>
    <row r="3796" spans="3:3">
      <c r="C3796" s="6"/>
    </row>
    <row r="3797" spans="3:3">
      <c r="C3797" s="6"/>
    </row>
    <row r="3798" spans="3:3">
      <c r="C3798" s="6"/>
    </row>
    <row r="3799" spans="3:3">
      <c r="C3799" s="6"/>
    </row>
    <row r="3800" spans="3:3">
      <c r="C3800" s="6"/>
    </row>
    <row r="3801" spans="3:3">
      <c r="C3801" s="6"/>
    </row>
    <row r="3802" spans="3:3">
      <c r="C3802" s="6"/>
    </row>
    <row r="3803" spans="3:3">
      <c r="C3803" s="6"/>
    </row>
    <row r="3804" spans="3:3">
      <c r="C3804" s="6"/>
    </row>
    <row r="3805" spans="3:3">
      <c r="C3805" s="6"/>
    </row>
    <row r="3806" spans="3:3">
      <c r="C3806" s="6"/>
    </row>
    <row r="3807" spans="3:3">
      <c r="C3807" s="6"/>
    </row>
    <row r="3808" spans="3:3">
      <c r="C3808" s="6"/>
    </row>
    <row r="3809" spans="3:3">
      <c r="C3809" s="6"/>
    </row>
    <row r="3810" spans="3:3">
      <c r="C3810" s="6"/>
    </row>
    <row r="3811" spans="3:3">
      <c r="C3811" s="6"/>
    </row>
    <row r="3812" spans="3:3">
      <c r="C3812" s="6"/>
    </row>
    <row r="3813" spans="3:3">
      <c r="C3813" s="6"/>
    </row>
    <row r="3814" spans="3:3">
      <c r="C3814" s="6"/>
    </row>
    <row r="3815" spans="3:3">
      <c r="C3815" s="6"/>
    </row>
    <row r="3816" spans="3:3">
      <c r="C3816" s="6"/>
    </row>
    <row r="3817" spans="3:3">
      <c r="C3817" s="6"/>
    </row>
    <row r="3818" spans="3:3">
      <c r="C3818" s="6"/>
    </row>
    <row r="3819" spans="3:3">
      <c r="C3819" s="6"/>
    </row>
    <row r="3820" spans="3:3">
      <c r="C3820" s="6"/>
    </row>
    <row r="3821" spans="3:3">
      <c r="C3821" s="6"/>
    </row>
    <row r="3822" spans="3:3">
      <c r="C3822" s="6"/>
    </row>
    <row r="3823" spans="3:3">
      <c r="C3823" s="6"/>
    </row>
    <row r="3824" spans="3:3">
      <c r="C3824" s="6"/>
    </row>
    <row r="3825" spans="3:3">
      <c r="C3825" s="6"/>
    </row>
    <row r="3826" spans="3:3">
      <c r="C3826" s="6"/>
    </row>
    <row r="3827" spans="3:3">
      <c r="C3827" s="6"/>
    </row>
    <row r="3828" spans="3:3">
      <c r="C3828" s="6"/>
    </row>
    <row r="3829" spans="3:3">
      <c r="C3829" s="6"/>
    </row>
    <row r="3830" spans="3:3">
      <c r="C3830" s="6"/>
    </row>
    <row r="3831" spans="3:3">
      <c r="C3831" s="6"/>
    </row>
    <row r="3832" spans="3:3">
      <c r="C3832" s="6"/>
    </row>
    <row r="3833" spans="3:3">
      <c r="C3833" s="6"/>
    </row>
    <row r="3834" spans="3:3">
      <c r="C3834" s="6"/>
    </row>
    <row r="3835" spans="3:3">
      <c r="C3835" s="6"/>
    </row>
    <row r="3836" spans="3:3">
      <c r="C3836" s="6"/>
    </row>
    <row r="3837" spans="3:3">
      <c r="C3837" s="6"/>
    </row>
    <row r="3838" spans="3:3">
      <c r="C3838" s="6"/>
    </row>
    <row r="3839" spans="3:3">
      <c r="C3839" s="6"/>
    </row>
    <row r="3840" spans="3:3">
      <c r="C3840" s="6"/>
    </row>
    <row r="3841" spans="3:3">
      <c r="C3841" s="6"/>
    </row>
    <row r="3842" spans="3:3">
      <c r="C3842" s="6"/>
    </row>
    <row r="3843" spans="3:3">
      <c r="C3843" s="6"/>
    </row>
    <row r="3844" spans="3:3">
      <c r="C3844" s="6"/>
    </row>
    <row r="3845" spans="3:3">
      <c r="C3845" s="6"/>
    </row>
    <row r="3846" spans="3:3">
      <c r="C3846" s="6"/>
    </row>
    <row r="3847" spans="3:3">
      <c r="C3847" s="6"/>
    </row>
    <row r="3848" spans="3:3">
      <c r="C3848" s="6"/>
    </row>
    <row r="3849" spans="3:3">
      <c r="C3849" s="6"/>
    </row>
    <row r="3850" spans="3:3">
      <c r="C3850" s="6"/>
    </row>
    <row r="3851" spans="3:3">
      <c r="C3851" s="6"/>
    </row>
    <row r="3852" spans="3:3">
      <c r="C3852" s="6"/>
    </row>
    <row r="3853" spans="3:3">
      <c r="C3853" s="6"/>
    </row>
    <row r="3854" spans="3:3">
      <c r="C3854" s="6"/>
    </row>
    <row r="3855" spans="3:3">
      <c r="C3855" s="6"/>
    </row>
    <row r="3856" spans="3:3">
      <c r="C3856" s="6"/>
    </row>
    <row r="3857" spans="3:3">
      <c r="C3857" s="6"/>
    </row>
    <row r="3858" spans="3:3">
      <c r="C3858" s="6"/>
    </row>
    <row r="3859" spans="3:3">
      <c r="C3859" s="6"/>
    </row>
    <row r="3860" spans="3:3">
      <c r="C3860" s="6"/>
    </row>
    <row r="3861" spans="3:3">
      <c r="C3861" s="6"/>
    </row>
    <row r="3862" spans="3:3">
      <c r="C3862" s="6"/>
    </row>
    <row r="3863" spans="3:3">
      <c r="C3863" s="6"/>
    </row>
    <row r="3864" spans="3:3">
      <c r="C3864" s="6"/>
    </row>
    <row r="3865" spans="3:3">
      <c r="C3865" s="6"/>
    </row>
    <row r="3866" spans="3:3">
      <c r="C3866" s="6"/>
    </row>
    <row r="3867" spans="3:3">
      <c r="C3867" s="6"/>
    </row>
    <row r="3868" spans="3:3">
      <c r="C3868" s="6"/>
    </row>
    <row r="3869" spans="3:3">
      <c r="C3869" s="6"/>
    </row>
    <row r="3870" spans="3:3">
      <c r="C3870" s="6"/>
    </row>
    <row r="3871" spans="3:3">
      <c r="C3871" s="6"/>
    </row>
    <row r="3872" spans="3:3">
      <c r="C3872" s="6"/>
    </row>
    <row r="3873" spans="3:3">
      <c r="C3873" s="6"/>
    </row>
    <row r="3874" spans="3:3">
      <c r="C3874" s="6"/>
    </row>
    <row r="3875" spans="3:3">
      <c r="C3875" s="6"/>
    </row>
    <row r="3876" spans="3:3">
      <c r="C3876" s="6"/>
    </row>
    <row r="3877" spans="3:3">
      <c r="C3877" s="6"/>
    </row>
    <row r="3878" spans="3:3">
      <c r="C3878" s="6"/>
    </row>
    <row r="3879" spans="3:3">
      <c r="C3879" s="6"/>
    </row>
    <row r="3880" spans="3:3">
      <c r="C3880" s="6"/>
    </row>
    <row r="3881" spans="3:3">
      <c r="C3881" s="6"/>
    </row>
    <row r="3882" spans="3:3">
      <c r="C3882" s="6"/>
    </row>
    <row r="3883" spans="3:3">
      <c r="C3883" s="6"/>
    </row>
    <row r="3884" spans="3:3">
      <c r="C3884" s="6"/>
    </row>
    <row r="3885" spans="3:3">
      <c r="C3885" s="6"/>
    </row>
    <row r="3886" spans="3:3">
      <c r="C3886" s="6"/>
    </row>
    <row r="3887" spans="3:3">
      <c r="C3887" s="6"/>
    </row>
    <row r="3888" spans="3:3">
      <c r="C3888" s="6"/>
    </row>
    <row r="3889" spans="3:3">
      <c r="C3889" s="6"/>
    </row>
    <row r="3890" spans="3:3">
      <c r="C3890" s="6"/>
    </row>
    <row r="3891" spans="3:3">
      <c r="C3891" s="6"/>
    </row>
    <row r="3892" spans="3:3">
      <c r="C3892" s="6"/>
    </row>
    <row r="3893" spans="3:3">
      <c r="C3893" s="6"/>
    </row>
    <row r="3894" spans="3:3">
      <c r="C3894" s="6"/>
    </row>
    <row r="3895" spans="3:3">
      <c r="C3895" s="6"/>
    </row>
    <row r="3896" spans="3:3">
      <c r="C3896" s="6"/>
    </row>
    <row r="3897" spans="3:3">
      <c r="C3897" s="6"/>
    </row>
    <row r="3898" spans="3:3">
      <c r="C3898" s="6"/>
    </row>
    <row r="3899" spans="3:3">
      <c r="C3899" s="6"/>
    </row>
    <row r="3900" spans="3:3">
      <c r="C3900" s="6"/>
    </row>
    <row r="3901" spans="3:3">
      <c r="C3901" s="6"/>
    </row>
    <row r="3902" spans="3:3">
      <c r="C3902" s="6"/>
    </row>
    <row r="3903" spans="3:3">
      <c r="C3903" s="6"/>
    </row>
    <row r="3904" spans="3:3">
      <c r="C3904" s="6"/>
    </row>
    <row r="3905" spans="3:3">
      <c r="C3905" s="6"/>
    </row>
    <row r="3906" spans="3:3">
      <c r="C3906" s="6"/>
    </row>
    <row r="3907" spans="3:3">
      <c r="C3907" s="6"/>
    </row>
    <row r="3908" spans="3:3">
      <c r="C3908" s="6"/>
    </row>
    <row r="3909" spans="3:3">
      <c r="C3909" s="6"/>
    </row>
    <row r="3910" spans="3:3">
      <c r="C3910" s="6"/>
    </row>
    <row r="3911" spans="3:3">
      <c r="C3911" s="6"/>
    </row>
    <row r="3912" spans="3:3">
      <c r="C3912" s="6"/>
    </row>
    <row r="3913" spans="3:3">
      <c r="C3913" s="6"/>
    </row>
    <row r="3914" spans="3:3">
      <c r="C3914" s="6"/>
    </row>
    <row r="3915" spans="3:3">
      <c r="C3915" s="6"/>
    </row>
    <row r="3916" spans="3:3">
      <c r="C3916" s="6"/>
    </row>
    <row r="3917" spans="3:3">
      <c r="C3917" s="6"/>
    </row>
    <row r="3918" spans="3:3">
      <c r="C3918" s="6"/>
    </row>
    <row r="3919" spans="3:3">
      <c r="C3919" s="6"/>
    </row>
    <row r="3920" spans="3:3">
      <c r="C3920" s="6"/>
    </row>
    <row r="3921" spans="3:3">
      <c r="C3921" s="6"/>
    </row>
    <row r="3922" spans="3:3">
      <c r="C3922" s="6"/>
    </row>
    <row r="3923" spans="3:3">
      <c r="C3923" s="6"/>
    </row>
    <row r="3924" spans="3:3">
      <c r="C3924" s="6"/>
    </row>
    <row r="3925" spans="3:3">
      <c r="C3925" s="6"/>
    </row>
    <row r="3926" spans="3:3">
      <c r="C3926" s="6"/>
    </row>
    <row r="3927" spans="3:3">
      <c r="C3927" s="6"/>
    </row>
    <row r="3928" spans="3:3">
      <c r="C3928" s="6"/>
    </row>
    <row r="3929" spans="3:3">
      <c r="C3929" s="6"/>
    </row>
    <row r="3930" spans="3:3">
      <c r="C3930" s="6"/>
    </row>
    <row r="3931" spans="3:3">
      <c r="C3931" s="6"/>
    </row>
    <row r="3932" spans="3:3">
      <c r="C3932" s="6"/>
    </row>
    <row r="3933" spans="3:3">
      <c r="C3933" s="6"/>
    </row>
    <row r="3934" spans="3:3">
      <c r="C3934" s="6"/>
    </row>
    <row r="3935" spans="3:3">
      <c r="C3935" s="6"/>
    </row>
    <row r="3936" spans="3:3">
      <c r="C3936" s="6"/>
    </row>
    <row r="3937" spans="3:3">
      <c r="C3937" s="6"/>
    </row>
    <row r="3938" spans="3:3">
      <c r="C3938" s="6"/>
    </row>
    <row r="3939" spans="3:3">
      <c r="C3939" s="6"/>
    </row>
    <row r="3940" spans="3:3">
      <c r="C3940" s="6"/>
    </row>
    <row r="3941" spans="3:3">
      <c r="C3941" s="6"/>
    </row>
    <row r="3942" spans="3:3">
      <c r="C3942" s="6"/>
    </row>
    <row r="3943" spans="3:3">
      <c r="C3943" s="6"/>
    </row>
    <row r="3944" spans="3:3">
      <c r="C3944" s="6"/>
    </row>
    <row r="3945" spans="3:3">
      <c r="C3945" s="6"/>
    </row>
    <row r="3946" spans="3:3">
      <c r="C3946" s="6"/>
    </row>
    <row r="3947" spans="3:3">
      <c r="C3947" s="6"/>
    </row>
    <row r="3948" spans="3:3">
      <c r="C3948" s="6"/>
    </row>
    <row r="3949" spans="3:3">
      <c r="C3949" s="6"/>
    </row>
    <row r="3950" spans="3:3">
      <c r="C3950" s="6"/>
    </row>
    <row r="3951" spans="3:3">
      <c r="C3951" s="6"/>
    </row>
    <row r="3952" spans="3:3">
      <c r="C3952" s="6"/>
    </row>
    <row r="3953" spans="3:3">
      <c r="C3953" s="6"/>
    </row>
    <row r="3954" spans="3:3">
      <c r="C3954" s="6"/>
    </row>
    <row r="3955" spans="3:3">
      <c r="C3955" s="6"/>
    </row>
    <row r="3956" spans="3:3">
      <c r="C3956" s="6"/>
    </row>
    <row r="3957" spans="3:3">
      <c r="C3957" s="6"/>
    </row>
    <row r="3958" spans="3:3">
      <c r="C3958" s="6"/>
    </row>
    <row r="3959" spans="3:3">
      <c r="C3959" s="6"/>
    </row>
    <row r="3960" spans="3:3">
      <c r="C3960" s="6"/>
    </row>
    <row r="3961" spans="3:3">
      <c r="C3961" s="6"/>
    </row>
    <row r="3962" spans="3:3">
      <c r="C3962" s="6"/>
    </row>
    <row r="3963" spans="3:3">
      <c r="C3963" s="6"/>
    </row>
    <row r="3964" spans="3:3">
      <c r="C3964" s="6"/>
    </row>
    <row r="3965" spans="3:3">
      <c r="C3965" s="6"/>
    </row>
    <row r="3966" spans="3:3">
      <c r="C3966" s="6"/>
    </row>
    <row r="3967" spans="3:3">
      <c r="C3967" s="6"/>
    </row>
    <row r="3968" spans="3:3">
      <c r="C3968" s="6"/>
    </row>
    <row r="3969" spans="3:3">
      <c r="C3969" s="6"/>
    </row>
    <row r="3970" spans="3:3">
      <c r="C3970" s="6"/>
    </row>
    <row r="3971" spans="3:3">
      <c r="C3971" s="6"/>
    </row>
    <row r="3972" spans="3:3">
      <c r="C3972" s="6"/>
    </row>
    <row r="3973" spans="3:3">
      <c r="C3973" s="6"/>
    </row>
    <row r="3974" spans="3:3">
      <c r="C3974" s="6"/>
    </row>
    <row r="3975" spans="3:3">
      <c r="C3975" s="6"/>
    </row>
    <row r="3976" spans="3:3">
      <c r="C3976" s="6"/>
    </row>
    <row r="3977" spans="3:3">
      <c r="C3977" s="6"/>
    </row>
    <row r="3978" spans="3:3">
      <c r="C3978" s="6"/>
    </row>
    <row r="3979" spans="3:3">
      <c r="C3979" s="6"/>
    </row>
    <row r="3980" spans="3:3">
      <c r="C3980" s="6"/>
    </row>
    <row r="3981" spans="3:3">
      <c r="C3981" s="6"/>
    </row>
    <row r="3982" spans="3:3">
      <c r="C3982" s="6"/>
    </row>
    <row r="3983" spans="3:3">
      <c r="C3983" s="6"/>
    </row>
    <row r="3984" spans="3:3">
      <c r="C3984" s="6"/>
    </row>
    <row r="3985" spans="3:3">
      <c r="C3985" s="6"/>
    </row>
    <row r="3986" spans="3:3">
      <c r="C3986" s="6"/>
    </row>
    <row r="3987" spans="3:3">
      <c r="C3987" s="6"/>
    </row>
    <row r="3988" spans="3:3">
      <c r="C3988" s="6"/>
    </row>
    <row r="3989" spans="3:3">
      <c r="C3989" s="6"/>
    </row>
    <row r="3990" spans="3:3">
      <c r="C3990" s="6"/>
    </row>
    <row r="3991" spans="3:3">
      <c r="C3991" s="6"/>
    </row>
    <row r="3992" spans="3:3">
      <c r="C3992" s="6"/>
    </row>
    <row r="3993" spans="3:3">
      <c r="C3993" s="6"/>
    </row>
    <row r="3994" spans="3:3">
      <c r="C3994" s="6"/>
    </row>
    <row r="3995" spans="3:3">
      <c r="C3995" s="6"/>
    </row>
    <row r="3996" spans="3:3">
      <c r="C3996" s="6"/>
    </row>
    <row r="3997" spans="3:3">
      <c r="C3997" s="6"/>
    </row>
    <row r="3998" spans="3:3">
      <c r="C3998" s="6"/>
    </row>
    <row r="3999" spans="3:3">
      <c r="C3999" s="6"/>
    </row>
    <row r="4000" spans="3:3">
      <c r="C4000" s="6"/>
    </row>
    <row r="4001" spans="3:3">
      <c r="C4001" s="6"/>
    </row>
    <row r="4002" spans="3:3">
      <c r="C4002" s="6"/>
    </row>
    <row r="4003" spans="3:3">
      <c r="C4003" s="6"/>
    </row>
    <row r="4004" spans="3:3">
      <c r="C4004" s="6"/>
    </row>
    <row r="4005" spans="3:3">
      <c r="C4005" s="6"/>
    </row>
    <row r="4006" spans="3:3">
      <c r="C4006" s="6"/>
    </row>
    <row r="4007" spans="3:3">
      <c r="C4007" s="6"/>
    </row>
    <row r="4008" spans="3:3">
      <c r="C4008" s="6"/>
    </row>
    <row r="4009" spans="3:3">
      <c r="C4009" s="6"/>
    </row>
    <row r="4010" spans="3:3">
      <c r="C4010" s="6"/>
    </row>
    <row r="4011" spans="3:3">
      <c r="C4011" s="6"/>
    </row>
    <row r="4012" spans="3:3">
      <c r="C4012" s="6"/>
    </row>
    <row r="4013" spans="3:3">
      <c r="C4013" s="6"/>
    </row>
    <row r="4014" spans="3:3">
      <c r="C4014" s="6"/>
    </row>
    <row r="4015" spans="3:3">
      <c r="C4015" s="6"/>
    </row>
    <row r="4016" spans="3:3">
      <c r="C4016" s="6"/>
    </row>
    <row r="4017" spans="3:3">
      <c r="C4017" s="6"/>
    </row>
    <row r="4018" spans="3:3">
      <c r="C4018" s="6"/>
    </row>
    <row r="4019" spans="3:3">
      <c r="C4019" s="6"/>
    </row>
    <row r="4020" spans="3:3">
      <c r="C4020" s="6"/>
    </row>
    <row r="4021" spans="3:3">
      <c r="C4021" s="6"/>
    </row>
    <row r="4022" spans="3:3">
      <c r="C4022" s="6"/>
    </row>
    <row r="4023" spans="3:3">
      <c r="C4023" s="6"/>
    </row>
    <row r="4024" spans="3:3">
      <c r="C4024" s="6"/>
    </row>
    <row r="4025" spans="3:3">
      <c r="C4025" s="6"/>
    </row>
    <row r="4026" spans="3:3">
      <c r="C4026" s="6"/>
    </row>
    <row r="4027" spans="3:3">
      <c r="C4027" s="6"/>
    </row>
    <row r="4028" spans="3:3">
      <c r="C4028" s="6"/>
    </row>
    <row r="4029" spans="3:3">
      <c r="C4029" s="6"/>
    </row>
    <row r="4030" spans="3:3">
      <c r="C4030" s="6"/>
    </row>
    <row r="4031" spans="3:3">
      <c r="C4031" s="6"/>
    </row>
    <row r="4032" spans="3:3">
      <c r="C4032" s="6"/>
    </row>
    <row r="4033" spans="3:3">
      <c r="C4033" s="6"/>
    </row>
    <row r="4034" spans="3:3">
      <c r="C4034" s="6"/>
    </row>
    <row r="4035" spans="3:3">
      <c r="C4035" s="6"/>
    </row>
    <row r="4036" spans="3:3">
      <c r="C4036" s="6"/>
    </row>
    <row r="4037" spans="3:3">
      <c r="C4037" s="6"/>
    </row>
    <row r="4038" spans="3:3">
      <c r="C4038" s="6"/>
    </row>
    <row r="4039" spans="3:3">
      <c r="C4039" s="6"/>
    </row>
    <row r="4040" spans="3:3">
      <c r="C4040" s="6"/>
    </row>
    <row r="4041" spans="3:3">
      <c r="C4041" s="6"/>
    </row>
    <row r="4042" spans="3:3">
      <c r="C4042" s="6"/>
    </row>
    <row r="4043" spans="3:3">
      <c r="C4043" s="6"/>
    </row>
    <row r="4044" spans="3:3">
      <c r="C4044" s="6"/>
    </row>
    <row r="4045" spans="3:3">
      <c r="C4045" s="6"/>
    </row>
    <row r="4046" spans="3:3">
      <c r="C4046" s="6"/>
    </row>
    <row r="4047" spans="3:3">
      <c r="C4047" s="6"/>
    </row>
    <row r="4048" spans="3:3">
      <c r="C4048" s="6"/>
    </row>
    <row r="4049" spans="3:3">
      <c r="C4049" s="6"/>
    </row>
    <row r="4050" spans="3:3">
      <c r="C4050" s="6"/>
    </row>
    <row r="4051" spans="3:3">
      <c r="C4051" s="6"/>
    </row>
    <row r="4052" spans="3:3">
      <c r="C4052" s="6"/>
    </row>
    <row r="4053" spans="3:3">
      <c r="C4053" s="6"/>
    </row>
    <row r="4054" spans="3:3">
      <c r="C4054" s="6"/>
    </row>
    <row r="4055" spans="3:3">
      <c r="C4055" s="6"/>
    </row>
    <row r="4056" spans="3:3">
      <c r="C4056" s="6"/>
    </row>
    <row r="4057" spans="3:3">
      <c r="C4057" s="6"/>
    </row>
    <row r="4058" spans="3:3">
      <c r="C4058" s="6"/>
    </row>
    <row r="4059" spans="3:3">
      <c r="C4059" s="6"/>
    </row>
    <row r="4060" spans="3:3">
      <c r="C4060" s="6"/>
    </row>
    <row r="4061" spans="3:3">
      <c r="C4061" s="6"/>
    </row>
    <row r="4062" spans="3:3">
      <c r="C4062" s="6"/>
    </row>
    <row r="4063" spans="3:3">
      <c r="C4063" s="6"/>
    </row>
    <row r="4064" spans="3:3">
      <c r="C4064" s="6"/>
    </row>
    <row r="4065" spans="3:3">
      <c r="C4065" s="6"/>
    </row>
    <row r="4066" spans="3:3">
      <c r="C4066" s="6"/>
    </row>
    <row r="4067" spans="3:3">
      <c r="C4067" s="6"/>
    </row>
    <row r="4068" spans="3:3">
      <c r="C4068" s="6"/>
    </row>
    <row r="4069" spans="3:3">
      <c r="C4069" s="6"/>
    </row>
    <row r="4070" spans="3:3">
      <c r="C4070" s="6"/>
    </row>
    <row r="4071" spans="3:3">
      <c r="C4071" s="6"/>
    </row>
    <row r="4072" spans="3:3">
      <c r="C4072" s="6"/>
    </row>
    <row r="4073" spans="3:3">
      <c r="C4073" s="6"/>
    </row>
    <row r="4074" spans="3:3">
      <c r="C4074" s="6"/>
    </row>
    <row r="4075" spans="3:3">
      <c r="C4075" s="6"/>
    </row>
    <row r="4076" spans="3:3">
      <c r="C4076" s="6"/>
    </row>
    <row r="4077" spans="3:3">
      <c r="C4077" s="6"/>
    </row>
    <row r="4078" spans="3:3">
      <c r="C4078" s="6"/>
    </row>
    <row r="4079" spans="3:3">
      <c r="C4079" s="6"/>
    </row>
    <row r="4080" spans="3:3">
      <c r="C4080" s="6"/>
    </row>
    <row r="4081" spans="3:3">
      <c r="C4081" s="6"/>
    </row>
    <row r="4082" spans="3:3">
      <c r="C4082" s="6"/>
    </row>
    <row r="4083" spans="3:3">
      <c r="C4083" s="6"/>
    </row>
    <row r="4084" spans="3:3">
      <c r="C4084" s="6"/>
    </row>
    <row r="4085" spans="3:3">
      <c r="C4085" s="6"/>
    </row>
    <row r="4086" spans="3:3">
      <c r="C4086" s="6"/>
    </row>
    <row r="4087" spans="3:3">
      <c r="C4087" s="6"/>
    </row>
    <row r="4088" spans="3:3">
      <c r="C4088" s="6"/>
    </row>
    <row r="4089" spans="3:3">
      <c r="C4089" s="6"/>
    </row>
    <row r="4090" spans="3:3">
      <c r="C4090" s="6"/>
    </row>
    <row r="4091" spans="3:3">
      <c r="C4091" s="6"/>
    </row>
    <row r="4092" spans="3:3">
      <c r="C4092" s="6"/>
    </row>
    <row r="4093" spans="3:3">
      <c r="C4093" s="6"/>
    </row>
    <row r="4094" spans="3:3">
      <c r="C4094" s="6"/>
    </row>
    <row r="4095" spans="3:3">
      <c r="C4095" s="6"/>
    </row>
    <row r="4096" spans="3:3">
      <c r="C4096" s="6"/>
    </row>
    <row r="4097" spans="3:3">
      <c r="C4097" s="6"/>
    </row>
    <row r="4098" spans="3:3">
      <c r="C4098" s="6"/>
    </row>
    <row r="4099" spans="3:3">
      <c r="C4099" s="6"/>
    </row>
    <row r="4100" spans="3:3">
      <c r="C4100" s="6"/>
    </row>
    <row r="4101" spans="3:3">
      <c r="C4101" s="6"/>
    </row>
    <row r="4102" spans="3:3">
      <c r="C4102" s="6"/>
    </row>
    <row r="4103" spans="3:3">
      <c r="C4103" s="6"/>
    </row>
    <row r="4104" spans="3:3">
      <c r="C4104" s="6"/>
    </row>
    <row r="4105" spans="3:3">
      <c r="C4105" s="6"/>
    </row>
    <row r="4106" spans="3:3">
      <c r="C4106" s="6"/>
    </row>
    <row r="4107" spans="3:3">
      <c r="C4107" s="6"/>
    </row>
    <row r="4108" spans="3:3">
      <c r="C4108" s="6"/>
    </row>
    <row r="4109" spans="3:3">
      <c r="C4109" s="6"/>
    </row>
    <row r="4110" spans="3:3">
      <c r="C4110" s="6"/>
    </row>
    <row r="4111" spans="3:3">
      <c r="C4111" s="6"/>
    </row>
    <row r="4112" spans="3:3">
      <c r="C4112" s="6"/>
    </row>
    <row r="4113" spans="3:3">
      <c r="C4113" s="6"/>
    </row>
    <row r="4114" spans="3:3">
      <c r="C4114" s="6"/>
    </row>
    <row r="4115" spans="3:3">
      <c r="C4115" s="6"/>
    </row>
    <row r="4116" spans="3:3">
      <c r="C4116" s="6"/>
    </row>
    <row r="4117" spans="3:3">
      <c r="C4117" s="6"/>
    </row>
    <row r="4118" spans="3:3">
      <c r="C4118" s="6"/>
    </row>
    <row r="4119" spans="3:3">
      <c r="C4119" s="6"/>
    </row>
    <row r="4120" spans="3:3">
      <c r="C4120" s="6"/>
    </row>
    <row r="4121" spans="3:3">
      <c r="C4121" s="6"/>
    </row>
    <row r="4122" spans="3:3">
      <c r="C4122" s="6"/>
    </row>
    <row r="4123" spans="3:3">
      <c r="C4123" s="6"/>
    </row>
    <row r="4124" spans="3:3">
      <c r="C4124" s="6"/>
    </row>
    <row r="4125" spans="3:3">
      <c r="C4125" s="6"/>
    </row>
    <row r="4126" spans="3:3">
      <c r="C4126" s="6"/>
    </row>
    <row r="4127" spans="3:3">
      <c r="C4127" s="6"/>
    </row>
    <row r="4128" spans="3:3">
      <c r="C4128" s="6"/>
    </row>
    <row r="4129" spans="3:3">
      <c r="C4129" s="6"/>
    </row>
    <row r="4130" spans="3:3">
      <c r="C4130" s="6"/>
    </row>
    <row r="4131" spans="3:3">
      <c r="C4131" s="6"/>
    </row>
    <row r="4132" spans="3:3">
      <c r="C4132" s="6"/>
    </row>
    <row r="4133" spans="3:3">
      <c r="C4133" s="6"/>
    </row>
    <row r="4134" spans="3:3">
      <c r="C4134" s="6"/>
    </row>
    <row r="4135" spans="3:3">
      <c r="C4135" s="6"/>
    </row>
    <row r="4136" spans="3:3">
      <c r="C4136" s="6"/>
    </row>
    <row r="4137" spans="3:3">
      <c r="C4137" s="6"/>
    </row>
    <row r="4138" spans="3:3">
      <c r="C4138" s="6"/>
    </row>
    <row r="4139" spans="3:3">
      <c r="C4139" s="6"/>
    </row>
    <row r="4140" spans="3:3">
      <c r="C4140" s="6"/>
    </row>
    <row r="4141" spans="3:3">
      <c r="C4141" s="6"/>
    </row>
    <row r="4142" spans="3:3">
      <c r="C4142" s="6"/>
    </row>
    <row r="4143" spans="3:3">
      <c r="C4143" s="6"/>
    </row>
    <row r="4144" spans="3:3">
      <c r="C4144" s="6"/>
    </row>
    <row r="4145" spans="3:3">
      <c r="C4145" s="6"/>
    </row>
    <row r="4146" spans="3:3">
      <c r="C4146" s="6"/>
    </row>
    <row r="4147" spans="3:3">
      <c r="C4147" s="6"/>
    </row>
    <row r="4148" spans="3:3">
      <c r="C4148" s="6"/>
    </row>
    <row r="4149" spans="3:3">
      <c r="C4149" s="6"/>
    </row>
    <row r="4150" spans="3:3">
      <c r="C4150" s="6"/>
    </row>
    <row r="4151" spans="3:3">
      <c r="C4151" s="6"/>
    </row>
    <row r="4152" spans="3:3">
      <c r="C4152" s="6"/>
    </row>
    <row r="4153" spans="3:3">
      <c r="C4153" s="6"/>
    </row>
    <row r="4154" spans="3:3">
      <c r="C4154" s="6"/>
    </row>
    <row r="4155" spans="3:3">
      <c r="C4155" s="6"/>
    </row>
    <row r="4156" spans="3:3">
      <c r="C4156" s="6"/>
    </row>
    <row r="4157" spans="3:3">
      <c r="C4157" s="6"/>
    </row>
    <row r="4158" spans="3:3">
      <c r="C4158" s="6"/>
    </row>
    <row r="4159" spans="3:3">
      <c r="C4159" s="6"/>
    </row>
    <row r="4160" spans="3:3">
      <c r="C4160" s="6"/>
    </row>
    <row r="4161" spans="3:3">
      <c r="C4161" s="6"/>
    </row>
    <row r="4162" spans="3:3">
      <c r="C4162" s="6"/>
    </row>
    <row r="4163" spans="3:3">
      <c r="C4163" s="6"/>
    </row>
    <row r="4164" spans="3:3">
      <c r="C4164" s="6"/>
    </row>
    <row r="4165" spans="3:3">
      <c r="C4165" s="6"/>
    </row>
    <row r="4166" spans="3:3">
      <c r="C4166" s="6"/>
    </row>
    <row r="4167" spans="3:3">
      <c r="C4167" s="6"/>
    </row>
    <row r="4168" spans="3:3">
      <c r="C4168" s="6"/>
    </row>
    <row r="4169" spans="3:3">
      <c r="C4169" s="6"/>
    </row>
    <row r="4170" spans="3:3">
      <c r="C4170" s="6"/>
    </row>
    <row r="4171" spans="3:3">
      <c r="C4171" s="6"/>
    </row>
    <row r="4172" spans="3:3">
      <c r="C4172" s="6"/>
    </row>
    <row r="4173" spans="3:3">
      <c r="C4173" s="6"/>
    </row>
    <row r="4174" spans="3:3">
      <c r="C4174" s="6"/>
    </row>
    <row r="4175" spans="3:3">
      <c r="C4175" s="6"/>
    </row>
    <row r="4176" spans="3:3">
      <c r="C4176" s="6"/>
    </row>
    <row r="4177" spans="3:3">
      <c r="C4177" s="6"/>
    </row>
    <row r="4178" spans="3:3">
      <c r="C4178" s="6"/>
    </row>
    <row r="4179" spans="3:3">
      <c r="C4179" s="6"/>
    </row>
    <row r="4180" spans="3:3">
      <c r="C4180" s="6"/>
    </row>
    <row r="4181" spans="3:3">
      <c r="C4181" s="6"/>
    </row>
    <row r="4182" spans="3:3">
      <c r="C4182" s="6"/>
    </row>
    <row r="4183" spans="3:3">
      <c r="C4183" s="6"/>
    </row>
    <row r="4184" spans="3:3">
      <c r="C4184" s="6"/>
    </row>
    <row r="4185" spans="3:3">
      <c r="C4185" s="6"/>
    </row>
    <row r="4186" spans="3:3">
      <c r="C4186" s="6"/>
    </row>
    <row r="4187" spans="3:3">
      <c r="C4187" s="6"/>
    </row>
    <row r="4188" spans="3:3">
      <c r="C4188" s="6"/>
    </row>
    <row r="4189" spans="3:3">
      <c r="C4189" s="6"/>
    </row>
    <row r="4190" spans="3:3">
      <c r="C4190" s="6"/>
    </row>
    <row r="4191" spans="3:3">
      <c r="C4191" s="6"/>
    </row>
    <row r="4192" spans="3:3">
      <c r="C4192" s="6"/>
    </row>
    <row r="4193" spans="3:3">
      <c r="C4193" s="6"/>
    </row>
    <row r="4194" spans="3:3">
      <c r="C4194" s="6"/>
    </row>
    <row r="4195" spans="3:3">
      <c r="C4195" s="6"/>
    </row>
    <row r="4196" spans="3:3">
      <c r="C4196" s="6"/>
    </row>
    <row r="4197" spans="3:3">
      <c r="C4197" s="6"/>
    </row>
    <row r="4198" spans="3:3">
      <c r="C4198" s="6"/>
    </row>
    <row r="4199" spans="3:3">
      <c r="C4199" s="6"/>
    </row>
    <row r="4200" spans="3:3">
      <c r="C4200" s="6"/>
    </row>
    <row r="4201" spans="3:3">
      <c r="C4201" s="6"/>
    </row>
    <row r="4202" spans="3:3">
      <c r="C4202" s="6"/>
    </row>
    <row r="4203" spans="3:3">
      <c r="C4203" s="6"/>
    </row>
    <row r="4204" spans="3:3">
      <c r="C4204" s="6"/>
    </row>
    <row r="4205" spans="3:3">
      <c r="C4205" s="6"/>
    </row>
    <row r="4206" spans="3:3">
      <c r="C4206" s="6"/>
    </row>
    <row r="4207" spans="3:3">
      <c r="C4207" s="6"/>
    </row>
    <row r="4208" spans="3:3">
      <c r="C4208" s="6"/>
    </row>
    <row r="4209" spans="3:3">
      <c r="C4209" s="6"/>
    </row>
    <row r="4210" spans="3:3">
      <c r="C4210" s="6"/>
    </row>
    <row r="4211" spans="3:3">
      <c r="C4211" s="6"/>
    </row>
    <row r="4212" spans="3:3">
      <c r="C4212" s="6"/>
    </row>
    <row r="4213" spans="3:3">
      <c r="C4213" s="6"/>
    </row>
    <row r="4214" spans="3:3">
      <c r="C4214" s="6"/>
    </row>
    <row r="4215" spans="3:3">
      <c r="C4215" s="6"/>
    </row>
    <row r="4216" spans="3:3">
      <c r="C4216" s="6"/>
    </row>
    <row r="4217" spans="3:3">
      <c r="C4217" s="6"/>
    </row>
    <row r="4218" spans="3:3">
      <c r="C4218" s="6"/>
    </row>
    <row r="4219" spans="3:3">
      <c r="C4219" s="6"/>
    </row>
    <row r="4220" spans="3:3">
      <c r="C4220" s="6"/>
    </row>
    <row r="4221" spans="3:3">
      <c r="C4221" s="6"/>
    </row>
    <row r="4222" spans="3:3">
      <c r="C4222" s="6"/>
    </row>
    <row r="4223" spans="3:3">
      <c r="C4223" s="6"/>
    </row>
    <row r="4224" spans="3:3">
      <c r="C4224" s="6"/>
    </row>
    <row r="4225" spans="3:3">
      <c r="C4225" s="6"/>
    </row>
    <row r="4226" spans="3:3">
      <c r="C4226" s="6"/>
    </row>
    <row r="4227" spans="3:3">
      <c r="C4227" s="6"/>
    </row>
    <row r="4228" spans="3:3">
      <c r="C4228" s="6"/>
    </row>
    <row r="4229" spans="3:3">
      <c r="C4229" s="6"/>
    </row>
    <row r="4230" spans="3:3">
      <c r="C4230" s="6"/>
    </row>
    <row r="4231" spans="3:3">
      <c r="C4231" s="6"/>
    </row>
    <row r="4232" spans="3:3">
      <c r="C4232" s="6"/>
    </row>
    <row r="4233" spans="3:3">
      <c r="C4233" s="6"/>
    </row>
    <row r="4234" spans="3:3">
      <c r="C4234" s="6"/>
    </row>
    <row r="4235" spans="3:3">
      <c r="C4235" s="6"/>
    </row>
    <row r="4236" spans="3:3">
      <c r="C4236" s="6"/>
    </row>
    <row r="4237" spans="3:3">
      <c r="C4237" s="6"/>
    </row>
    <row r="4238" spans="3:3">
      <c r="C4238" s="6"/>
    </row>
    <row r="4239" spans="3:3">
      <c r="C4239" s="6"/>
    </row>
    <row r="4240" spans="3:3">
      <c r="C4240" s="6"/>
    </row>
    <row r="4241" spans="3:3">
      <c r="C4241" s="6"/>
    </row>
    <row r="4242" spans="3:3">
      <c r="C4242" s="6"/>
    </row>
    <row r="4243" spans="3:3">
      <c r="C4243" s="6"/>
    </row>
    <row r="4244" spans="3:3">
      <c r="C4244" s="6"/>
    </row>
    <row r="4245" spans="3:3">
      <c r="C4245" s="6"/>
    </row>
    <row r="4246" spans="3:3">
      <c r="C4246" s="6"/>
    </row>
    <row r="4247" spans="3:3">
      <c r="C4247" s="6"/>
    </row>
    <row r="4248" spans="3:3">
      <c r="C4248" s="6"/>
    </row>
    <row r="4249" spans="3:3">
      <c r="C4249" s="6"/>
    </row>
    <row r="4250" spans="3:3">
      <c r="C4250" s="6"/>
    </row>
    <row r="4251" spans="3:3">
      <c r="C4251" s="6"/>
    </row>
    <row r="4252" spans="3:3">
      <c r="C4252" s="6"/>
    </row>
    <row r="4253" spans="3:3">
      <c r="C4253" s="6"/>
    </row>
    <row r="4254" spans="3:3">
      <c r="C4254" s="6"/>
    </row>
    <row r="4255" spans="3:3">
      <c r="C4255" s="6"/>
    </row>
    <row r="4256" spans="3:3">
      <c r="C4256" s="6"/>
    </row>
    <row r="4257" spans="3:3">
      <c r="C4257" s="6"/>
    </row>
    <row r="4258" spans="3:3">
      <c r="C4258" s="6"/>
    </row>
    <row r="4259" spans="3:3">
      <c r="C4259" s="6"/>
    </row>
    <row r="4260" spans="3:3">
      <c r="C4260" s="6"/>
    </row>
    <row r="4261" spans="3:3">
      <c r="C4261" s="6"/>
    </row>
    <row r="4262" spans="3:3">
      <c r="C4262" s="6"/>
    </row>
    <row r="4263" spans="3:3">
      <c r="C4263" s="6"/>
    </row>
    <row r="4264" spans="3:3">
      <c r="C4264" s="6"/>
    </row>
    <row r="4265" spans="3:3">
      <c r="C4265" s="6"/>
    </row>
    <row r="4266" spans="3:3">
      <c r="C4266" s="6"/>
    </row>
    <row r="4267" spans="3:3">
      <c r="C4267" s="6"/>
    </row>
    <row r="4268" spans="3:3">
      <c r="C4268" s="6"/>
    </row>
    <row r="4269" spans="3:3">
      <c r="C4269" s="6"/>
    </row>
    <row r="4270" spans="3:3">
      <c r="C4270" s="6"/>
    </row>
    <row r="4271" spans="3:3">
      <c r="C4271" s="6"/>
    </row>
    <row r="4272" spans="3:3">
      <c r="C4272" s="6"/>
    </row>
    <row r="4273" spans="3:3">
      <c r="C4273" s="6"/>
    </row>
    <row r="4274" spans="3:3">
      <c r="C4274" s="6"/>
    </row>
    <row r="4275" spans="3:3">
      <c r="C4275" s="6"/>
    </row>
    <row r="4276" spans="3:3">
      <c r="C4276" s="6"/>
    </row>
    <row r="4277" spans="3:3">
      <c r="C4277" s="6"/>
    </row>
    <row r="4278" spans="3:3">
      <c r="C4278" s="6"/>
    </row>
    <row r="4279" spans="3:3">
      <c r="C4279" s="6"/>
    </row>
    <row r="4280" spans="3:3">
      <c r="C4280" s="6"/>
    </row>
    <row r="4281" spans="3:3">
      <c r="C4281" s="6"/>
    </row>
    <row r="4282" spans="3:3">
      <c r="C4282" s="6"/>
    </row>
    <row r="4283" spans="3:3">
      <c r="C4283" s="6"/>
    </row>
    <row r="4284" spans="3:3">
      <c r="C4284" s="6"/>
    </row>
    <row r="4285" spans="3:3">
      <c r="C4285" s="6"/>
    </row>
    <row r="4286" spans="3:3">
      <c r="C4286" s="6"/>
    </row>
    <row r="4287" spans="3:3">
      <c r="C4287" s="6"/>
    </row>
    <row r="4288" spans="3:3">
      <c r="C4288" s="6"/>
    </row>
    <row r="4289" spans="3:3">
      <c r="C4289" s="6"/>
    </row>
    <row r="4290" spans="3:3">
      <c r="C4290" s="6"/>
    </row>
    <row r="4291" spans="3:3">
      <c r="C4291" s="6"/>
    </row>
    <row r="4292" spans="3:3">
      <c r="C4292" s="6"/>
    </row>
    <row r="4293" spans="3:3">
      <c r="C4293" s="6"/>
    </row>
    <row r="4294" spans="3:3">
      <c r="C4294" s="6"/>
    </row>
    <row r="4295" spans="3:3">
      <c r="C4295" s="6"/>
    </row>
    <row r="4296" spans="3:3">
      <c r="C4296" s="6"/>
    </row>
    <row r="4297" spans="3:3">
      <c r="C4297" s="6"/>
    </row>
    <row r="4298" spans="3:3">
      <c r="C4298" s="6"/>
    </row>
    <row r="4299" spans="3:3">
      <c r="C4299" s="6"/>
    </row>
    <row r="4300" spans="3:3">
      <c r="C4300" s="6"/>
    </row>
    <row r="4301" spans="3:3">
      <c r="C4301" s="6"/>
    </row>
    <row r="4302" spans="3:3">
      <c r="C4302" s="6"/>
    </row>
    <row r="4303" spans="3:3">
      <c r="C4303" s="6"/>
    </row>
    <row r="4304" spans="3:3">
      <c r="C4304" s="6"/>
    </row>
    <row r="4305" spans="3:3">
      <c r="C4305" s="6"/>
    </row>
    <row r="4306" spans="3:3">
      <c r="C4306" s="6"/>
    </row>
    <row r="4307" spans="3:3">
      <c r="C4307" s="6"/>
    </row>
    <row r="4308" spans="3:3">
      <c r="C4308" s="6"/>
    </row>
    <row r="4309" spans="3:3">
      <c r="C4309" s="6"/>
    </row>
    <row r="4310" spans="3:3">
      <c r="C4310" s="6"/>
    </row>
    <row r="4311" spans="3:3">
      <c r="C4311" s="6"/>
    </row>
    <row r="4312" spans="3:3">
      <c r="C4312" s="6"/>
    </row>
    <row r="4313" spans="3:3">
      <c r="C4313" s="6"/>
    </row>
    <row r="4314" spans="3:3">
      <c r="C4314" s="6"/>
    </row>
    <row r="4315" spans="3:3">
      <c r="C4315" s="6"/>
    </row>
    <row r="4316" spans="3:3">
      <c r="C4316" s="6"/>
    </row>
    <row r="4317" spans="3:3">
      <c r="C4317" s="6"/>
    </row>
    <row r="4318" spans="3:3">
      <c r="C4318" s="6"/>
    </row>
    <row r="4319" spans="3:3">
      <c r="C4319" s="6"/>
    </row>
    <row r="4320" spans="3:3">
      <c r="C4320" s="6"/>
    </row>
    <row r="4321" spans="3:3">
      <c r="C4321" s="6"/>
    </row>
    <row r="4322" spans="3:3">
      <c r="C4322" s="6"/>
    </row>
    <row r="4323" spans="3:3">
      <c r="C4323" s="6"/>
    </row>
    <row r="4324" spans="3:3">
      <c r="C4324" s="6"/>
    </row>
    <row r="4325" spans="3:3">
      <c r="C4325" s="6"/>
    </row>
    <row r="4326" spans="3:3">
      <c r="C4326" s="6"/>
    </row>
    <row r="4327" spans="3:3">
      <c r="C4327" s="6"/>
    </row>
    <row r="4328" spans="3:3">
      <c r="C4328" s="6"/>
    </row>
    <row r="4329" spans="3:3">
      <c r="C4329" s="6"/>
    </row>
    <row r="4330" spans="3:3">
      <c r="C4330" s="6"/>
    </row>
    <row r="4331" spans="3:3">
      <c r="C4331" s="6"/>
    </row>
    <row r="4332" spans="3:3">
      <c r="C4332" s="6"/>
    </row>
    <row r="4333" spans="3:3">
      <c r="C4333" s="6"/>
    </row>
    <row r="4334" spans="3:3">
      <c r="C4334" s="6"/>
    </row>
    <row r="4335" spans="3:3">
      <c r="C4335" s="6"/>
    </row>
    <row r="4336" spans="3:3">
      <c r="C4336" s="6"/>
    </row>
    <row r="4337" spans="3:3">
      <c r="C4337" s="6"/>
    </row>
    <row r="4338" spans="3:3">
      <c r="C4338" s="6"/>
    </row>
    <row r="4339" spans="3:3">
      <c r="C4339" s="6"/>
    </row>
    <row r="4340" spans="3:3">
      <c r="C4340" s="6"/>
    </row>
    <row r="4341" spans="3:3">
      <c r="C4341" s="6"/>
    </row>
    <row r="4342" spans="3:3">
      <c r="C4342" s="6"/>
    </row>
    <row r="4343" spans="3:3">
      <c r="C4343" s="6"/>
    </row>
    <row r="4344" spans="3:3">
      <c r="C4344" s="6"/>
    </row>
    <row r="4345" spans="3:3">
      <c r="C4345" s="6"/>
    </row>
    <row r="4346" spans="3:3">
      <c r="C4346" s="6"/>
    </row>
    <row r="4347" spans="3:3">
      <c r="C4347" s="6"/>
    </row>
    <row r="4348" spans="3:3">
      <c r="C4348" s="6"/>
    </row>
    <row r="4349" spans="3:3">
      <c r="C4349" s="6"/>
    </row>
    <row r="4350" spans="3:3">
      <c r="C4350" s="6"/>
    </row>
    <row r="4351" spans="3:3">
      <c r="C4351" s="6"/>
    </row>
    <row r="4352" spans="3:3">
      <c r="C4352" s="6"/>
    </row>
    <row r="4353" spans="3:3">
      <c r="C4353" s="6"/>
    </row>
    <row r="4354" spans="3:3">
      <c r="C4354" s="6"/>
    </row>
    <row r="4355" spans="3:3">
      <c r="C4355" s="6"/>
    </row>
    <row r="4356" spans="3:3">
      <c r="C4356" s="6"/>
    </row>
    <row r="4357" spans="3:3">
      <c r="C4357" s="6"/>
    </row>
    <row r="4358" spans="3:3">
      <c r="C4358" s="6"/>
    </row>
    <row r="4359" spans="3:3">
      <c r="C4359" s="6"/>
    </row>
    <row r="4360" spans="3:3">
      <c r="C4360" s="6"/>
    </row>
    <row r="4361" spans="3:3">
      <c r="C4361" s="6"/>
    </row>
    <row r="4362" spans="3:3">
      <c r="C4362" s="6"/>
    </row>
    <row r="4363" spans="3:3">
      <c r="C4363" s="6"/>
    </row>
    <row r="4364" spans="3:3">
      <c r="C4364" s="6"/>
    </row>
    <row r="4365" spans="3:3">
      <c r="C4365" s="6"/>
    </row>
    <row r="4366" spans="3:3">
      <c r="C4366" s="6"/>
    </row>
    <row r="4367" spans="3:3">
      <c r="C4367" s="6"/>
    </row>
    <row r="4368" spans="3:3">
      <c r="C4368" s="6"/>
    </row>
    <row r="4369" spans="3:3">
      <c r="C4369" s="6"/>
    </row>
    <row r="4370" spans="3:3">
      <c r="C4370" s="6"/>
    </row>
    <row r="4371" spans="3:3">
      <c r="C4371" s="6"/>
    </row>
    <row r="4372" spans="3:3">
      <c r="C4372" s="6"/>
    </row>
    <row r="4373" spans="3:3">
      <c r="C4373" s="6"/>
    </row>
    <row r="4374" spans="3:3">
      <c r="C4374" s="6"/>
    </row>
    <row r="4375" spans="3:3">
      <c r="C4375" s="6"/>
    </row>
    <row r="4376" spans="3:3">
      <c r="C4376" s="6"/>
    </row>
    <row r="4377" spans="3:3">
      <c r="C4377" s="6"/>
    </row>
    <row r="4378" spans="3:3">
      <c r="C4378" s="6"/>
    </row>
    <row r="4379" spans="3:3">
      <c r="C4379" s="6"/>
    </row>
    <row r="4380" spans="3:3">
      <c r="C4380" s="6"/>
    </row>
    <row r="4381" spans="3:3">
      <c r="C4381" s="6"/>
    </row>
    <row r="4382" spans="3:3">
      <c r="C4382" s="6"/>
    </row>
    <row r="4383" spans="3:3">
      <c r="C4383" s="6"/>
    </row>
    <row r="4384" spans="3:3">
      <c r="C4384" s="6"/>
    </row>
    <row r="4385" spans="3:3">
      <c r="C4385" s="6"/>
    </row>
    <row r="4386" spans="3:3">
      <c r="C4386" s="6"/>
    </row>
    <row r="4387" spans="3:3">
      <c r="C4387" s="6"/>
    </row>
    <row r="4388" spans="3:3">
      <c r="C4388" s="6"/>
    </row>
    <row r="4389" spans="3:3">
      <c r="C4389" s="6"/>
    </row>
    <row r="4390" spans="3:3">
      <c r="C4390" s="6"/>
    </row>
    <row r="4391" spans="3:3">
      <c r="C4391" s="6"/>
    </row>
    <row r="4392" spans="3:3">
      <c r="C4392" s="6"/>
    </row>
    <row r="4393" spans="3:3">
      <c r="C4393" s="6"/>
    </row>
    <row r="4394" spans="3:3">
      <c r="C4394" s="6"/>
    </row>
    <row r="4395" spans="3:3">
      <c r="C4395" s="6"/>
    </row>
    <row r="4396" spans="3:3">
      <c r="C4396" s="6"/>
    </row>
    <row r="4397" spans="3:3">
      <c r="C4397" s="6"/>
    </row>
    <row r="4398" spans="3:3">
      <c r="C4398" s="6"/>
    </row>
    <row r="4399" spans="3:3">
      <c r="C4399" s="6"/>
    </row>
    <row r="4400" spans="3:3">
      <c r="C4400" s="6"/>
    </row>
    <row r="4401" spans="3:3">
      <c r="C4401" s="6"/>
    </row>
    <row r="4402" spans="3:3">
      <c r="C4402" s="6"/>
    </row>
    <row r="4403" spans="3:3">
      <c r="C4403" s="6"/>
    </row>
    <row r="4404" spans="3:3">
      <c r="C4404" s="6"/>
    </row>
    <row r="4405" spans="3:3">
      <c r="C4405" s="6"/>
    </row>
    <row r="4406" spans="3:3">
      <c r="C4406" s="6"/>
    </row>
    <row r="4407" spans="3:3">
      <c r="C4407" s="6"/>
    </row>
    <row r="4408" spans="3:3">
      <c r="C4408" s="6"/>
    </row>
    <row r="4409" spans="3:3">
      <c r="C4409" s="6"/>
    </row>
    <row r="4410" spans="3:3">
      <c r="C4410" s="6"/>
    </row>
    <row r="4411" spans="3:3">
      <c r="C4411" s="6"/>
    </row>
    <row r="4412" spans="3:3">
      <c r="C4412" s="6"/>
    </row>
    <row r="4413" spans="3:3">
      <c r="C4413" s="6"/>
    </row>
    <row r="4414" spans="3:3">
      <c r="C4414" s="6"/>
    </row>
    <row r="4415" spans="3:3">
      <c r="C4415" s="6"/>
    </row>
    <row r="4416" spans="3:3">
      <c r="C4416" s="6"/>
    </row>
    <row r="4417" spans="3:3">
      <c r="C4417" s="6"/>
    </row>
    <row r="4418" spans="3:3">
      <c r="C4418" s="6"/>
    </row>
    <row r="4419" spans="3:3">
      <c r="C4419" s="6"/>
    </row>
    <row r="4420" spans="3:3">
      <c r="C4420" s="6"/>
    </row>
    <row r="4421" spans="3:3">
      <c r="C4421" s="6"/>
    </row>
    <row r="4422" spans="3:3">
      <c r="C4422" s="6"/>
    </row>
    <row r="4423" spans="3:3">
      <c r="C4423" s="6"/>
    </row>
    <row r="4424" spans="3:3">
      <c r="C4424" s="6"/>
    </row>
    <row r="4425" spans="3:3">
      <c r="C4425" s="6"/>
    </row>
    <row r="4426" spans="3:3">
      <c r="C4426" s="6"/>
    </row>
    <row r="4427" spans="3:3">
      <c r="C4427" s="6"/>
    </row>
    <row r="4428" spans="3:3">
      <c r="C4428" s="6"/>
    </row>
    <row r="4429" spans="3:3">
      <c r="C4429" s="6"/>
    </row>
    <row r="4430" spans="3:3">
      <c r="C4430" s="6"/>
    </row>
    <row r="4431" spans="3:3">
      <c r="C4431" s="6"/>
    </row>
    <row r="4432" spans="3:3">
      <c r="C4432" s="6"/>
    </row>
    <row r="4433" spans="3:3">
      <c r="C4433" s="6"/>
    </row>
    <row r="4434" spans="3:3">
      <c r="C4434" s="6"/>
    </row>
    <row r="4435" spans="3:3">
      <c r="C4435" s="6"/>
    </row>
    <row r="4436" spans="3:3">
      <c r="C4436" s="6"/>
    </row>
    <row r="4437" spans="3:3">
      <c r="C4437" s="6"/>
    </row>
    <row r="4438" spans="3:3">
      <c r="C4438" s="6"/>
    </row>
    <row r="4439" spans="3:3">
      <c r="C4439" s="6"/>
    </row>
    <row r="4440" spans="3:3">
      <c r="C4440" s="6"/>
    </row>
    <row r="4441" spans="3:3">
      <c r="C4441" s="6"/>
    </row>
    <row r="4442" spans="3:3">
      <c r="C4442" s="6"/>
    </row>
    <row r="4443" spans="3:3">
      <c r="C4443" s="6"/>
    </row>
    <row r="4444" spans="3:3">
      <c r="C4444" s="6"/>
    </row>
    <row r="4445" spans="3:3">
      <c r="C4445" s="6"/>
    </row>
    <row r="4446" spans="3:3">
      <c r="C4446" s="6"/>
    </row>
    <row r="4447" spans="3:3">
      <c r="C4447" s="6"/>
    </row>
    <row r="4448" spans="3:3">
      <c r="C4448" s="6"/>
    </row>
    <row r="4449" spans="3:3">
      <c r="C4449" s="6"/>
    </row>
    <row r="4450" spans="3:3">
      <c r="C4450" s="6"/>
    </row>
    <row r="4451" spans="3:3">
      <c r="C4451" s="6"/>
    </row>
    <row r="4452" spans="3:3">
      <c r="C4452" s="6"/>
    </row>
    <row r="4453" spans="3:3">
      <c r="C4453" s="6"/>
    </row>
    <row r="4454" spans="3:3">
      <c r="C4454" s="6"/>
    </row>
    <row r="4455" spans="3:3">
      <c r="C4455" s="6"/>
    </row>
    <row r="4456" spans="3:3">
      <c r="C4456" s="6"/>
    </row>
    <row r="4457" spans="3:3">
      <c r="C4457" s="6"/>
    </row>
    <row r="4458" spans="3:3">
      <c r="C4458" s="6"/>
    </row>
    <row r="4459" spans="3:3">
      <c r="C4459" s="6"/>
    </row>
    <row r="4460" spans="3:3">
      <c r="C4460" s="6"/>
    </row>
    <row r="4461" spans="3:3">
      <c r="C4461" s="6"/>
    </row>
    <row r="4462" spans="3:3">
      <c r="C4462" s="6"/>
    </row>
    <row r="4463" spans="3:3">
      <c r="C4463" s="6"/>
    </row>
    <row r="4464" spans="3:3">
      <c r="C4464" s="6"/>
    </row>
    <row r="4465" spans="3:3">
      <c r="C4465" s="6"/>
    </row>
    <row r="4466" spans="3:3">
      <c r="C4466" s="6"/>
    </row>
    <row r="4467" spans="3:3">
      <c r="C4467" s="6"/>
    </row>
    <row r="4468" spans="3:3">
      <c r="C4468" s="6"/>
    </row>
    <row r="4469" spans="3:3">
      <c r="C4469" s="6"/>
    </row>
    <row r="4470" spans="3:3">
      <c r="C4470" s="6"/>
    </row>
    <row r="4471" spans="3:3">
      <c r="C4471" s="6"/>
    </row>
    <row r="4472" spans="3:3">
      <c r="C4472" s="6"/>
    </row>
    <row r="4473" spans="3:3">
      <c r="C4473" s="6"/>
    </row>
    <row r="4474" spans="3:3">
      <c r="C4474" s="6"/>
    </row>
    <row r="4475" spans="3:3">
      <c r="C4475" s="6"/>
    </row>
    <row r="4476" spans="3:3">
      <c r="C4476" s="6"/>
    </row>
    <row r="4477" spans="3:3">
      <c r="C4477" s="6"/>
    </row>
    <row r="4478" spans="3:3">
      <c r="C4478" s="6"/>
    </row>
    <row r="4479" spans="3:3">
      <c r="C4479" s="6"/>
    </row>
    <row r="4480" spans="3:3">
      <c r="C4480" s="6"/>
    </row>
    <row r="4481" spans="3:3">
      <c r="C4481" s="6"/>
    </row>
    <row r="4482" spans="3:3">
      <c r="C4482" s="6"/>
    </row>
    <row r="4483" spans="3:3">
      <c r="C4483" s="6"/>
    </row>
    <row r="4484" spans="3:3">
      <c r="C4484" s="6"/>
    </row>
    <row r="4485" spans="3:3">
      <c r="C4485" s="6"/>
    </row>
    <row r="4486" spans="3:3">
      <c r="C4486" s="6"/>
    </row>
    <row r="4487" spans="3:3">
      <c r="C4487" s="6"/>
    </row>
    <row r="4488" spans="3:3">
      <c r="C4488" s="6"/>
    </row>
    <row r="4489" spans="3:3">
      <c r="C4489" s="6"/>
    </row>
    <row r="4490" spans="3:3">
      <c r="C4490" s="6"/>
    </row>
    <row r="4491" spans="3:3">
      <c r="C4491" s="6"/>
    </row>
    <row r="4492" spans="3:3">
      <c r="C4492" s="6"/>
    </row>
    <row r="4493" spans="3:3">
      <c r="C4493" s="6"/>
    </row>
    <row r="4494" spans="3:3">
      <c r="C4494" s="6"/>
    </row>
    <row r="4495" spans="3:3">
      <c r="C4495" s="6"/>
    </row>
    <row r="4496" spans="3:3">
      <c r="C4496" s="6"/>
    </row>
    <row r="4497" spans="3:3">
      <c r="C4497" s="6"/>
    </row>
    <row r="4498" spans="3:3">
      <c r="C4498" s="6"/>
    </row>
    <row r="4499" spans="3:3">
      <c r="C4499" s="6"/>
    </row>
    <row r="4500" spans="3:3">
      <c r="C4500" s="6"/>
    </row>
    <row r="4501" spans="3:3">
      <c r="C4501" s="6"/>
    </row>
    <row r="4502" spans="3:3">
      <c r="C4502" s="6"/>
    </row>
    <row r="4503" spans="3:3">
      <c r="C4503" s="6"/>
    </row>
    <row r="4504" spans="3:3">
      <c r="C4504" s="6"/>
    </row>
    <row r="4505" spans="3:3">
      <c r="C4505" s="6"/>
    </row>
    <row r="4506" spans="3:3">
      <c r="C4506" s="6"/>
    </row>
    <row r="4507" spans="3:3">
      <c r="C4507" s="6"/>
    </row>
    <row r="4508" spans="3:3">
      <c r="C4508" s="6"/>
    </row>
    <row r="4509" spans="3:3">
      <c r="C4509" s="6"/>
    </row>
    <row r="4510" spans="3:3">
      <c r="C4510" s="6"/>
    </row>
    <row r="4511" spans="3:3">
      <c r="C4511" s="6"/>
    </row>
    <row r="4512" spans="3:3">
      <c r="C4512" s="6"/>
    </row>
    <row r="4513" spans="3:3">
      <c r="C4513" s="6"/>
    </row>
    <row r="4514" spans="3:3">
      <c r="C4514" s="6"/>
    </row>
    <row r="4515" spans="3:3">
      <c r="C4515" s="6"/>
    </row>
    <row r="4516" spans="3:3">
      <c r="C4516" s="6"/>
    </row>
    <row r="4517" spans="3:3">
      <c r="C4517" s="6"/>
    </row>
    <row r="4518" spans="3:3">
      <c r="C4518" s="6"/>
    </row>
    <row r="4519" spans="3:3">
      <c r="C4519" s="6"/>
    </row>
    <row r="4520" spans="3:3">
      <c r="C4520" s="6"/>
    </row>
    <row r="4521" spans="3:3">
      <c r="C4521" s="6"/>
    </row>
    <row r="4522" spans="3:3">
      <c r="C4522" s="6"/>
    </row>
    <row r="4523" spans="3:3">
      <c r="C4523" s="6"/>
    </row>
    <row r="4524" spans="3:3">
      <c r="C4524" s="6"/>
    </row>
    <row r="4525" spans="3:3">
      <c r="C4525" s="6"/>
    </row>
    <row r="4526" spans="3:3">
      <c r="C4526" s="6"/>
    </row>
    <row r="4527" spans="3:3">
      <c r="C4527" s="6"/>
    </row>
    <row r="4528" spans="3:3">
      <c r="C4528" s="6"/>
    </row>
    <row r="4529" spans="3:3">
      <c r="C4529" s="6"/>
    </row>
    <row r="4530" spans="3:3">
      <c r="C4530" s="6"/>
    </row>
    <row r="4531" spans="3:3">
      <c r="C4531" s="6"/>
    </row>
    <row r="4532" spans="3:3">
      <c r="C4532" s="6"/>
    </row>
    <row r="4533" spans="3:3">
      <c r="C4533" s="6"/>
    </row>
    <row r="4534" spans="3:3">
      <c r="C4534" s="6"/>
    </row>
    <row r="4535" spans="3:3">
      <c r="C4535" s="6"/>
    </row>
    <row r="4536" spans="3:3">
      <c r="C4536" s="6"/>
    </row>
    <row r="4537" spans="3:3">
      <c r="C4537" s="6"/>
    </row>
    <row r="4538" spans="3:3">
      <c r="C4538" s="6"/>
    </row>
    <row r="4539" spans="3:3">
      <c r="C4539" s="6"/>
    </row>
    <row r="4540" spans="3:3">
      <c r="C4540" s="6"/>
    </row>
    <row r="4541" spans="3:3">
      <c r="C4541" s="6"/>
    </row>
    <row r="4542" spans="3:3">
      <c r="C4542" s="6"/>
    </row>
    <row r="4543" spans="3:3">
      <c r="C4543" s="6"/>
    </row>
    <row r="4544" spans="3:3">
      <c r="C4544" s="6"/>
    </row>
    <row r="4545" spans="3:3">
      <c r="C4545" s="6"/>
    </row>
    <row r="4546" spans="3:3">
      <c r="C4546" s="6"/>
    </row>
    <row r="4547" spans="3:3">
      <c r="C4547" s="6"/>
    </row>
    <row r="4548" spans="3:3">
      <c r="C4548" s="6"/>
    </row>
    <row r="4549" spans="3:3">
      <c r="C4549" s="6"/>
    </row>
    <row r="4550" spans="3:3">
      <c r="C4550" s="6"/>
    </row>
    <row r="4551" spans="3:3">
      <c r="C4551" s="6"/>
    </row>
    <row r="4552" spans="3:3">
      <c r="C4552" s="6"/>
    </row>
    <row r="4553" spans="3:3">
      <c r="C4553" s="6"/>
    </row>
    <row r="4554" spans="3:3">
      <c r="C4554" s="6"/>
    </row>
    <row r="4555" spans="3:3">
      <c r="C4555" s="6"/>
    </row>
    <row r="4556" spans="3:3">
      <c r="C4556" s="6"/>
    </row>
    <row r="4557" spans="3:3">
      <c r="C4557" s="6"/>
    </row>
    <row r="4558" spans="3:3">
      <c r="C4558" s="6"/>
    </row>
    <row r="4559" spans="3:3">
      <c r="C4559" s="6"/>
    </row>
    <row r="4560" spans="3:3">
      <c r="C4560" s="6"/>
    </row>
    <row r="4561" spans="3:3">
      <c r="C4561" s="6"/>
    </row>
    <row r="4562" spans="3:3">
      <c r="C4562" s="6"/>
    </row>
    <row r="4563" spans="3:3">
      <c r="C4563" s="6"/>
    </row>
    <row r="4564" spans="3:3">
      <c r="C4564" s="6"/>
    </row>
    <row r="4565" spans="3:3">
      <c r="C4565" s="6"/>
    </row>
    <row r="4566" spans="3:3">
      <c r="C4566" s="6"/>
    </row>
    <row r="4567" spans="3:3">
      <c r="C4567" s="6"/>
    </row>
    <row r="4568" spans="3:3">
      <c r="C4568" s="6"/>
    </row>
    <row r="4569" spans="3:3">
      <c r="C4569" s="6"/>
    </row>
    <row r="4570" spans="3:3">
      <c r="C4570" s="6"/>
    </row>
    <row r="4571" spans="3:3">
      <c r="C4571" s="6"/>
    </row>
    <row r="4572" spans="3:3">
      <c r="C4572" s="6"/>
    </row>
    <row r="4573" spans="3:3">
      <c r="C4573" s="6"/>
    </row>
    <row r="4574" spans="3:3">
      <c r="C4574" s="6"/>
    </row>
    <row r="4575" spans="3:3">
      <c r="C4575" s="6"/>
    </row>
    <row r="4576" spans="3:3">
      <c r="C4576" s="6"/>
    </row>
    <row r="4577" spans="3:3">
      <c r="C4577" s="6"/>
    </row>
    <row r="4578" spans="3:3">
      <c r="C4578" s="6"/>
    </row>
    <row r="4579" spans="3:3">
      <c r="C4579" s="6"/>
    </row>
    <row r="4580" spans="3:3">
      <c r="C4580" s="6"/>
    </row>
    <row r="4581" spans="3:3">
      <c r="C4581" s="6"/>
    </row>
    <row r="4582" spans="3:3">
      <c r="C4582" s="6"/>
    </row>
    <row r="4583" spans="3:3">
      <c r="C4583" s="6"/>
    </row>
    <row r="4584" spans="3:3">
      <c r="C4584" s="6"/>
    </row>
    <row r="4585" spans="3:3">
      <c r="C4585" s="6"/>
    </row>
    <row r="4586" spans="3:3">
      <c r="C4586" s="6"/>
    </row>
    <row r="4587" spans="3:3">
      <c r="C4587" s="6"/>
    </row>
    <row r="4588" spans="3:3">
      <c r="C4588" s="6"/>
    </row>
    <row r="4589" spans="3:3">
      <c r="C4589" s="6"/>
    </row>
    <row r="4590" spans="3:3">
      <c r="C4590" s="6"/>
    </row>
    <row r="4591" spans="3:3">
      <c r="C4591" s="6"/>
    </row>
    <row r="4592" spans="3:3">
      <c r="C4592" s="6"/>
    </row>
    <row r="4593" spans="3:3">
      <c r="C4593" s="6"/>
    </row>
    <row r="4594" spans="3:3">
      <c r="C4594" s="6"/>
    </row>
    <row r="4595" spans="3:3">
      <c r="C4595" s="6"/>
    </row>
    <row r="4596" spans="3:3">
      <c r="C4596" s="6"/>
    </row>
    <row r="4597" spans="3:3">
      <c r="C4597" s="6"/>
    </row>
    <row r="4598" spans="3:3">
      <c r="C4598" s="6"/>
    </row>
    <row r="4599" spans="3:3">
      <c r="C4599" s="6"/>
    </row>
    <row r="4600" spans="3:3">
      <c r="C4600" s="6"/>
    </row>
    <row r="4601" spans="3:3">
      <c r="C4601" s="6"/>
    </row>
    <row r="4602" spans="3:3">
      <c r="C4602" s="6"/>
    </row>
    <row r="4603" spans="3:3">
      <c r="C4603" s="6"/>
    </row>
    <row r="4604" spans="3:3">
      <c r="C4604" s="6"/>
    </row>
    <row r="4605" spans="3:3">
      <c r="C4605" s="6"/>
    </row>
    <row r="4606" spans="3:3">
      <c r="C4606" s="6"/>
    </row>
    <row r="4607" spans="3:3">
      <c r="C4607" s="6"/>
    </row>
    <row r="4608" spans="3:3">
      <c r="C4608" s="6"/>
    </row>
    <row r="4609" spans="3:3">
      <c r="C4609" s="6"/>
    </row>
    <row r="4610" spans="3:3">
      <c r="C4610" s="6"/>
    </row>
    <row r="4611" spans="3:3">
      <c r="C4611" s="6"/>
    </row>
    <row r="4612" spans="3:3">
      <c r="C4612" s="6"/>
    </row>
    <row r="4613" spans="3:3">
      <c r="C4613" s="6"/>
    </row>
    <row r="4614" spans="3:3">
      <c r="C4614" s="6"/>
    </row>
    <row r="4615" spans="3:3">
      <c r="C4615" s="6"/>
    </row>
    <row r="4616" spans="3:3">
      <c r="C4616" s="6"/>
    </row>
    <row r="4617" spans="3:3">
      <c r="C4617" s="6"/>
    </row>
    <row r="4618" spans="3:3">
      <c r="C4618" s="6"/>
    </row>
    <row r="4619" spans="3:3">
      <c r="C4619" s="6"/>
    </row>
    <row r="4620" spans="3:3">
      <c r="C4620" s="6"/>
    </row>
    <row r="4621" spans="3:3">
      <c r="C4621" s="6"/>
    </row>
    <row r="4622" spans="3:3">
      <c r="C4622" s="6"/>
    </row>
    <row r="4623" spans="3:3">
      <c r="C4623" s="6"/>
    </row>
    <row r="4624" spans="3:3">
      <c r="C4624" s="6"/>
    </row>
    <row r="4625" spans="3:3">
      <c r="C4625" s="6"/>
    </row>
    <row r="4626" spans="3:3">
      <c r="C4626" s="6"/>
    </row>
    <row r="4627" spans="3:3">
      <c r="C4627" s="6"/>
    </row>
    <row r="4628" spans="3:3">
      <c r="C4628" s="6"/>
    </row>
    <row r="4629" spans="3:3">
      <c r="C4629" s="6"/>
    </row>
    <row r="4630" spans="3:3">
      <c r="C4630" s="6"/>
    </row>
    <row r="4631" spans="3:3">
      <c r="C4631" s="6"/>
    </row>
    <row r="4632" spans="3:3">
      <c r="C4632" s="6"/>
    </row>
    <row r="4633" spans="3:3">
      <c r="C4633" s="6"/>
    </row>
    <row r="4634" spans="3:3">
      <c r="C4634" s="6"/>
    </row>
    <row r="4635" spans="3:3">
      <c r="C4635" s="6"/>
    </row>
    <row r="4636" spans="3:3">
      <c r="C4636" s="6"/>
    </row>
    <row r="4637" spans="3:3">
      <c r="C4637" s="6"/>
    </row>
    <row r="4638" spans="3:3">
      <c r="C4638" s="6"/>
    </row>
    <row r="4639" spans="3:3">
      <c r="C4639" s="6"/>
    </row>
    <row r="4640" spans="3:3">
      <c r="C4640" s="6"/>
    </row>
    <row r="4641" spans="3:3">
      <c r="C4641" s="6"/>
    </row>
    <row r="4642" spans="3:3">
      <c r="C4642" s="6"/>
    </row>
    <row r="4643" spans="3:3">
      <c r="C4643" s="6"/>
    </row>
    <row r="4644" spans="3:3">
      <c r="C4644" s="6"/>
    </row>
    <row r="4645" spans="3:3">
      <c r="C4645" s="6"/>
    </row>
    <row r="4646" spans="3:3">
      <c r="C4646" s="6"/>
    </row>
    <row r="4647" spans="3:3">
      <c r="C4647" s="6"/>
    </row>
    <row r="4648" spans="3:3">
      <c r="C4648" s="6"/>
    </row>
    <row r="4649" spans="3:3">
      <c r="C4649" s="6"/>
    </row>
    <row r="4650" spans="3:3">
      <c r="C4650" s="6"/>
    </row>
    <row r="4651" spans="3:3">
      <c r="C4651" s="6"/>
    </row>
    <row r="4652" spans="3:3">
      <c r="C4652" s="6"/>
    </row>
    <row r="4653" spans="3:3">
      <c r="C4653" s="6"/>
    </row>
    <row r="4654" spans="3:3">
      <c r="C4654" s="6"/>
    </row>
    <row r="4655" spans="3:3">
      <c r="C4655" s="6"/>
    </row>
    <row r="4656" spans="3:3">
      <c r="C4656" s="6"/>
    </row>
    <row r="4657" spans="3:3">
      <c r="C4657" s="6"/>
    </row>
    <row r="4658" spans="3:3">
      <c r="C4658" s="6"/>
    </row>
    <row r="4659" spans="3:3">
      <c r="C4659" s="6"/>
    </row>
    <row r="4660" spans="3:3">
      <c r="C4660" s="6"/>
    </row>
    <row r="4661" spans="3:3">
      <c r="C4661" s="6"/>
    </row>
    <row r="4662" spans="3:3">
      <c r="C4662" s="6"/>
    </row>
    <row r="4663" spans="3:3">
      <c r="C4663" s="6"/>
    </row>
    <row r="4664" spans="3:3">
      <c r="C4664" s="6"/>
    </row>
    <row r="4665" spans="3:3">
      <c r="C4665" s="6"/>
    </row>
    <row r="4666" spans="3:3">
      <c r="C4666" s="6"/>
    </row>
    <row r="4667" spans="3:3">
      <c r="C4667" s="6"/>
    </row>
    <row r="4668" spans="3:3">
      <c r="C4668" s="6"/>
    </row>
    <row r="4669" spans="3:3">
      <c r="C4669" s="6"/>
    </row>
    <row r="4670" spans="3:3">
      <c r="C4670" s="6"/>
    </row>
    <row r="4671" spans="3:3">
      <c r="C4671" s="6"/>
    </row>
    <row r="4672" spans="3:3">
      <c r="C4672" s="6"/>
    </row>
    <row r="4673" spans="3:3">
      <c r="C4673" s="6"/>
    </row>
    <row r="4674" spans="3:3">
      <c r="C4674" s="6"/>
    </row>
    <row r="4675" spans="3:3">
      <c r="C4675" s="6"/>
    </row>
    <row r="4676" spans="3:3">
      <c r="C4676" s="6"/>
    </row>
    <row r="4677" spans="3:3">
      <c r="C4677" s="6"/>
    </row>
    <row r="4678" spans="3:3">
      <c r="C4678" s="6"/>
    </row>
    <row r="4679" spans="3:3">
      <c r="C4679" s="6"/>
    </row>
    <row r="4680" spans="3:3">
      <c r="C4680" s="6"/>
    </row>
    <row r="4681" spans="3:3">
      <c r="C4681" s="6"/>
    </row>
    <row r="4682" spans="3:3">
      <c r="C4682" s="6"/>
    </row>
    <row r="4683" spans="3:3">
      <c r="C4683" s="6"/>
    </row>
    <row r="4684" spans="3:3">
      <c r="C4684" s="6"/>
    </row>
    <row r="4685" spans="3:3">
      <c r="C4685" s="6"/>
    </row>
    <row r="4686" spans="3:3">
      <c r="C4686" s="6"/>
    </row>
    <row r="4687" spans="3:3">
      <c r="C4687" s="6"/>
    </row>
    <row r="4688" spans="3:3">
      <c r="C4688" s="6"/>
    </row>
    <row r="4689" spans="3:3">
      <c r="C4689" s="6"/>
    </row>
    <row r="4690" spans="3:3">
      <c r="C4690" s="6"/>
    </row>
    <row r="4691" spans="3:3">
      <c r="C4691" s="6"/>
    </row>
    <row r="4692" spans="3:3">
      <c r="C4692" s="6"/>
    </row>
    <row r="4693" spans="3:3">
      <c r="C4693" s="6"/>
    </row>
    <row r="4694" spans="3:3">
      <c r="C4694" s="6"/>
    </row>
    <row r="4695" spans="3:3">
      <c r="C4695" s="6"/>
    </row>
    <row r="4696" spans="3:3">
      <c r="C4696" s="6"/>
    </row>
    <row r="4697" spans="3:3">
      <c r="C4697" s="6"/>
    </row>
    <row r="4698" spans="3:3">
      <c r="C4698" s="6"/>
    </row>
    <row r="4699" spans="3:3">
      <c r="C4699" s="6"/>
    </row>
    <row r="4700" spans="3:3">
      <c r="C4700" s="6"/>
    </row>
    <row r="4701" spans="3:3">
      <c r="C4701" s="6"/>
    </row>
    <row r="4702" spans="3:3">
      <c r="C4702" s="6"/>
    </row>
    <row r="4703" spans="3:3">
      <c r="C4703" s="6"/>
    </row>
    <row r="4704" spans="3:3">
      <c r="C4704" s="6"/>
    </row>
    <row r="4705" spans="3:3">
      <c r="C4705" s="6"/>
    </row>
    <row r="4706" spans="3:3">
      <c r="C4706" s="6"/>
    </row>
    <row r="4707" spans="3:3">
      <c r="C4707" s="6"/>
    </row>
    <row r="4708" spans="3:3">
      <c r="C4708" s="6"/>
    </row>
    <row r="4709" spans="3:3">
      <c r="C4709" s="6"/>
    </row>
    <row r="4710" spans="3:3">
      <c r="C4710" s="6"/>
    </row>
    <row r="4711" spans="3:3">
      <c r="C4711" s="6"/>
    </row>
    <row r="4712" spans="3:3">
      <c r="C4712" s="6"/>
    </row>
    <row r="4713" spans="3:3">
      <c r="C4713" s="6"/>
    </row>
    <row r="4714" spans="3:3">
      <c r="C4714" s="6"/>
    </row>
    <row r="4715" spans="3:3">
      <c r="C4715" s="6"/>
    </row>
    <row r="4716" spans="3:3">
      <c r="C4716" s="6"/>
    </row>
    <row r="4717" spans="3:3">
      <c r="C4717" s="6"/>
    </row>
    <row r="4718" spans="3:3">
      <c r="C4718" s="6"/>
    </row>
    <row r="4719" spans="3:3">
      <c r="C4719" s="6"/>
    </row>
    <row r="4720" spans="3:3">
      <c r="C4720" s="6"/>
    </row>
    <row r="4721" spans="3:3">
      <c r="C4721" s="6"/>
    </row>
    <row r="4722" spans="3:3">
      <c r="C4722" s="6"/>
    </row>
    <row r="4723" spans="3:3">
      <c r="C4723" s="6"/>
    </row>
    <row r="4724" spans="3:3">
      <c r="C4724" s="6"/>
    </row>
    <row r="4725" spans="3:3">
      <c r="C4725" s="6"/>
    </row>
    <row r="4726" spans="3:3">
      <c r="C4726" s="6"/>
    </row>
    <row r="4727" spans="3:3">
      <c r="C4727" s="6"/>
    </row>
    <row r="4728" spans="3:3">
      <c r="C4728" s="6"/>
    </row>
    <row r="4729" spans="3:3">
      <c r="C4729" s="6"/>
    </row>
    <row r="4730" spans="3:3">
      <c r="C4730" s="6"/>
    </row>
    <row r="4731" spans="3:3">
      <c r="C4731" s="6"/>
    </row>
    <row r="4732" spans="3:3">
      <c r="C4732" s="6"/>
    </row>
    <row r="4733" spans="3:3">
      <c r="C4733" s="6"/>
    </row>
    <row r="4734" spans="3:3">
      <c r="C4734" s="6"/>
    </row>
    <row r="4735" spans="3:3">
      <c r="C4735" s="6"/>
    </row>
    <row r="4736" spans="3:3">
      <c r="C4736" s="6"/>
    </row>
    <row r="4737" spans="3:3">
      <c r="C4737" s="6"/>
    </row>
    <row r="4738" spans="3:3">
      <c r="C4738" s="6"/>
    </row>
    <row r="4739" spans="3:3">
      <c r="C4739" s="6"/>
    </row>
    <row r="4740" spans="3:3">
      <c r="C4740" s="6"/>
    </row>
    <row r="4741" spans="3:3">
      <c r="C4741" s="6"/>
    </row>
    <row r="4742" spans="3:3">
      <c r="C4742" s="6"/>
    </row>
    <row r="4743" spans="3:3">
      <c r="C4743" s="6"/>
    </row>
    <row r="4744" spans="3:3">
      <c r="C4744" s="6"/>
    </row>
    <row r="4745" spans="3:3">
      <c r="C4745" s="6"/>
    </row>
    <row r="4746" spans="3:3">
      <c r="C4746" s="6"/>
    </row>
    <row r="4747" spans="3:3">
      <c r="C4747" s="6"/>
    </row>
    <row r="4748" spans="3:3">
      <c r="C4748" s="6"/>
    </row>
    <row r="4749" spans="3:3">
      <c r="C4749" s="6"/>
    </row>
    <row r="4750" spans="3:3">
      <c r="C4750" s="6"/>
    </row>
    <row r="4751" spans="3:3">
      <c r="C4751" s="6"/>
    </row>
    <row r="4752" spans="3:3">
      <c r="C4752" s="6"/>
    </row>
    <row r="4753" spans="3:3">
      <c r="C4753" s="6"/>
    </row>
    <row r="4754" spans="3:3">
      <c r="C4754" s="6"/>
    </row>
    <row r="4755" spans="3:3">
      <c r="C4755" s="6"/>
    </row>
    <row r="4756" spans="3:3">
      <c r="C4756" s="6"/>
    </row>
    <row r="4757" spans="3:3">
      <c r="C4757" s="6"/>
    </row>
    <row r="4758" spans="3:3">
      <c r="C4758" s="6"/>
    </row>
    <row r="4759" spans="3:3">
      <c r="C4759" s="6"/>
    </row>
    <row r="4760" spans="3:3">
      <c r="C4760" s="6"/>
    </row>
    <row r="4761" spans="3:3">
      <c r="C4761" s="6"/>
    </row>
    <row r="4762" spans="3:3">
      <c r="C4762" s="6"/>
    </row>
    <row r="4763" spans="3:3">
      <c r="C4763" s="6"/>
    </row>
    <row r="4764" spans="3:3">
      <c r="C4764" s="6"/>
    </row>
    <row r="4765" spans="3:3">
      <c r="C4765" s="6"/>
    </row>
    <row r="4766" spans="3:3">
      <c r="C4766" s="6"/>
    </row>
    <row r="4767" spans="3:3">
      <c r="C4767" s="6"/>
    </row>
    <row r="4768" spans="3:3">
      <c r="C4768" s="6"/>
    </row>
    <row r="4769" spans="3:3">
      <c r="C4769" s="6"/>
    </row>
    <row r="4770" spans="3:3">
      <c r="C4770" s="6"/>
    </row>
    <row r="4771" spans="3:3">
      <c r="C4771" s="6"/>
    </row>
    <row r="4772" spans="3:3">
      <c r="C4772" s="6"/>
    </row>
    <row r="4773" spans="3:3">
      <c r="C4773" s="6"/>
    </row>
    <row r="4774" spans="3:3">
      <c r="C4774" s="6"/>
    </row>
    <row r="4775" spans="3:3">
      <c r="C4775" s="6"/>
    </row>
    <row r="4776" spans="3:3">
      <c r="C4776" s="6"/>
    </row>
    <row r="4777" spans="3:3">
      <c r="C4777" s="6"/>
    </row>
    <row r="4778" spans="3:3">
      <c r="C4778" s="6"/>
    </row>
    <row r="4779" spans="3:3">
      <c r="C4779" s="6"/>
    </row>
    <row r="4780" spans="3:3">
      <c r="C4780" s="6"/>
    </row>
    <row r="4781" spans="3:3">
      <c r="C4781" s="6"/>
    </row>
    <row r="4782" spans="3:3">
      <c r="C4782" s="6"/>
    </row>
    <row r="4783" spans="3:3">
      <c r="C4783" s="6"/>
    </row>
    <row r="4784" spans="3:3">
      <c r="C4784" s="6"/>
    </row>
    <row r="4785" spans="3:3">
      <c r="C4785" s="6"/>
    </row>
    <row r="4786" spans="3:3">
      <c r="C4786" s="6"/>
    </row>
    <row r="4787" spans="3:3">
      <c r="C4787" s="6"/>
    </row>
    <row r="4788" spans="3:3">
      <c r="C4788" s="6"/>
    </row>
    <row r="4789" spans="3:3">
      <c r="C4789" s="6"/>
    </row>
    <row r="4790" spans="3:3">
      <c r="C4790" s="6"/>
    </row>
    <row r="4791" spans="3:3">
      <c r="C4791" s="6"/>
    </row>
    <row r="4792" spans="3:3">
      <c r="C4792" s="6"/>
    </row>
    <row r="4793" spans="3:3">
      <c r="C4793" s="6"/>
    </row>
    <row r="4794" spans="3:3">
      <c r="C4794" s="6"/>
    </row>
    <row r="4795" spans="3:3">
      <c r="C4795" s="6"/>
    </row>
    <row r="4796" spans="3:3">
      <c r="C4796" s="6"/>
    </row>
    <row r="4797" spans="3:3">
      <c r="C4797" s="6"/>
    </row>
    <row r="4798" spans="3:3">
      <c r="C4798" s="6"/>
    </row>
    <row r="4799" spans="3:3">
      <c r="C4799" s="6"/>
    </row>
    <row r="4800" spans="3:3">
      <c r="C4800" s="6"/>
    </row>
    <row r="4801" spans="3:3">
      <c r="C4801" s="6"/>
    </row>
    <row r="4802" spans="3:3">
      <c r="C4802" s="6"/>
    </row>
    <row r="4803" spans="3:3">
      <c r="C4803" s="6"/>
    </row>
    <row r="4804" spans="3:3">
      <c r="C4804" s="6"/>
    </row>
    <row r="4805" spans="3:3">
      <c r="C4805" s="6"/>
    </row>
    <row r="4806" spans="3:3">
      <c r="C4806" s="6"/>
    </row>
    <row r="4807" spans="3:3">
      <c r="C4807" s="6"/>
    </row>
    <row r="4808" spans="3:3">
      <c r="C4808" s="6"/>
    </row>
    <row r="4809" spans="3:3">
      <c r="C4809" s="6"/>
    </row>
    <row r="4810" spans="3:3">
      <c r="C4810" s="6"/>
    </row>
    <row r="4811" spans="3:3">
      <c r="C4811" s="6"/>
    </row>
    <row r="4812" spans="3:3">
      <c r="C4812" s="6"/>
    </row>
    <row r="4813" spans="3:3">
      <c r="C4813" s="6"/>
    </row>
    <row r="4814" spans="3:3">
      <c r="C4814" s="6"/>
    </row>
    <row r="4815" spans="3:3">
      <c r="C4815" s="6"/>
    </row>
    <row r="4816" spans="3:3">
      <c r="C4816" s="6"/>
    </row>
    <row r="4817" spans="3:3">
      <c r="C4817" s="6"/>
    </row>
    <row r="4818" spans="3:3">
      <c r="C4818" s="6"/>
    </row>
    <row r="4819" spans="3:3">
      <c r="C4819" s="6"/>
    </row>
    <row r="4820" spans="3:3">
      <c r="C4820" s="6"/>
    </row>
    <row r="4821" spans="3:3">
      <c r="C4821" s="6"/>
    </row>
    <row r="4822" spans="3:3">
      <c r="C4822" s="6"/>
    </row>
    <row r="4823" spans="3:3">
      <c r="C4823" s="6"/>
    </row>
    <row r="4824" spans="3:3">
      <c r="C4824" s="6"/>
    </row>
    <row r="4825" spans="3:3">
      <c r="C4825" s="6"/>
    </row>
    <row r="4826" spans="3:3">
      <c r="C4826" s="6"/>
    </row>
    <row r="4827" spans="3:3">
      <c r="C4827" s="6"/>
    </row>
    <row r="4828" spans="3:3">
      <c r="C4828" s="6"/>
    </row>
    <row r="4829" spans="3:3">
      <c r="C4829" s="6"/>
    </row>
    <row r="4830" spans="3:3">
      <c r="C4830" s="6"/>
    </row>
    <row r="4831" spans="3:3">
      <c r="C4831" s="6"/>
    </row>
    <row r="4832" spans="3:3">
      <c r="C4832" s="6"/>
    </row>
    <row r="4833" spans="3:3">
      <c r="C4833" s="6"/>
    </row>
    <row r="4834" spans="3:3">
      <c r="C4834" s="6"/>
    </row>
    <row r="4835" spans="3:3">
      <c r="C4835" s="6"/>
    </row>
    <row r="4836" spans="3:3">
      <c r="C4836" s="6"/>
    </row>
    <row r="4837" spans="3:3">
      <c r="C4837" s="6"/>
    </row>
    <row r="4838" spans="3:3">
      <c r="C4838" s="6"/>
    </row>
    <row r="4839" spans="3:3">
      <c r="C4839" s="6"/>
    </row>
    <row r="4840" spans="3:3">
      <c r="C4840" s="6"/>
    </row>
    <row r="4841" spans="3:3">
      <c r="C4841" s="6"/>
    </row>
    <row r="4842" spans="3:3">
      <c r="C4842" s="6"/>
    </row>
    <row r="4843" spans="3:3">
      <c r="C4843" s="6"/>
    </row>
    <row r="4844" spans="3:3">
      <c r="C4844" s="6"/>
    </row>
    <row r="4845" spans="3:3">
      <c r="C4845" s="6"/>
    </row>
    <row r="4846" spans="3:3">
      <c r="C4846" s="6"/>
    </row>
    <row r="4847" spans="3:3">
      <c r="C4847" s="6"/>
    </row>
    <row r="4848" spans="3:3">
      <c r="C4848" s="6"/>
    </row>
    <row r="4849" spans="3:3">
      <c r="C4849" s="6"/>
    </row>
    <row r="4850" spans="3:3">
      <c r="C4850" s="6"/>
    </row>
    <row r="4851" spans="3:3">
      <c r="C4851" s="6"/>
    </row>
    <row r="4852" spans="3:3">
      <c r="C4852" s="6"/>
    </row>
    <row r="4853" spans="3:3">
      <c r="C4853" s="6"/>
    </row>
    <row r="4854" spans="3:3">
      <c r="C4854" s="6"/>
    </row>
    <row r="4855" spans="3:3">
      <c r="C4855" s="6"/>
    </row>
    <row r="4856" spans="3:3">
      <c r="C4856" s="6"/>
    </row>
    <row r="4857" spans="3:3">
      <c r="C4857" s="6"/>
    </row>
    <row r="4858" spans="3:3">
      <c r="C4858" s="6"/>
    </row>
    <row r="4859" spans="3:3">
      <c r="C4859" s="6"/>
    </row>
    <row r="4860" spans="3:3">
      <c r="C4860" s="6"/>
    </row>
    <row r="4861" spans="3:3">
      <c r="C4861" s="6"/>
    </row>
    <row r="4862" spans="3:3">
      <c r="C4862" s="6"/>
    </row>
    <row r="4863" spans="3:3">
      <c r="C4863" s="6"/>
    </row>
    <row r="4864" spans="3:3">
      <c r="C4864" s="6"/>
    </row>
    <row r="4865" spans="3:3">
      <c r="C4865" s="6"/>
    </row>
    <row r="4866" spans="3:3">
      <c r="C4866" s="6"/>
    </row>
    <row r="4867" spans="3:3">
      <c r="C4867" s="6"/>
    </row>
    <row r="4868" spans="3:3">
      <c r="C4868" s="6"/>
    </row>
    <row r="4869" spans="3:3">
      <c r="C4869" s="6"/>
    </row>
    <row r="4870" spans="3:3">
      <c r="C4870" s="6"/>
    </row>
    <row r="4871" spans="3:3">
      <c r="C4871" s="6"/>
    </row>
    <row r="4872" spans="3:3">
      <c r="C4872" s="6"/>
    </row>
    <row r="4873" spans="3:3">
      <c r="C4873" s="6"/>
    </row>
    <row r="4874" spans="3:3">
      <c r="C4874" s="6"/>
    </row>
    <row r="4875" spans="3:3">
      <c r="C4875" s="6"/>
    </row>
    <row r="4876" spans="3:3">
      <c r="C4876" s="6"/>
    </row>
    <row r="4877" spans="3:3">
      <c r="C4877" s="6"/>
    </row>
    <row r="4878" spans="3:3">
      <c r="C4878" s="6"/>
    </row>
    <row r="4879" spans="3:3">
      <c r="C4879" s="6"/>
    </row>
    <row r="4880" spans="3:3">
      <c r="C4880" s="6"/>
    </row>
    <row r="4881" spans="3:3">
      <c r="C4881" s="6"/>
    </row>
    <row r="4882" spans="3:3">
      <c r="C4882" s="6"/>
    </row>
    <row r="4883" spans="3:3">
      <c r="C4883" s="6"/>
    </row>
    <row r="4884" spans="3:3">
      <c r="C4884" s="6"/>
    </row>
    <row r="4885" spans="3:3">
      <c r="C4885" s="6"/>
    </row>
    <row r="4886" spans="3:3">
      <c r="C4886" s="6"/>
    </row>
    <row r="4887" spans="3:3">
      <c r="C4887" s="6"/>
    </row>
    <row r="4888" spans="3:3">
      <c r="C4888" s="6"/>
    </row>
    <row r="4889" spans="3:3">
      <c r="C4889" s="6"/>
    </row>
    <row r="4890" spans="3:3">
      <c r="C4890" s="6"/>
    </row>
    <row r="4891" spans="3:3">
      <c r="C4891" s="6"/>
    </row>
    <row r="4892" spans="3:3">
      <c r="C4892" s="6"/>
    </row>
    <row r="4893" spans="3:3">
      <c r="C4893" s="6"/>
    </row>
    <row r="4894" spans="3:3">
      <c r="C4894" s="6"/>
    </row>
    <row r="4895" spans="3:3">
      <c r="C4895" s="6"/>
    </row>
    <row r="4896" spans="3:3">
      <c r="C4896" s="6"/>
    </row>
    <row r="4897" spans="3:3">
      <c r="C4897" s="6"/>
    </row>
    <row r="4898" spans="3:3">
      <c r="C4898" s="6"/>
    </row>
    <row r="4899" spans="3:3">
      <c r="C4899" s="6"/>
    </row>
    <row r="4900" spans="3:3">
      <c r="C4900" s="6"/>
    </row>
    <row r="4901" spans="3:3">
      <c r="C4901" s="6"/>
    </row>
    <row r="4902" spans="3:3">
      <c r="C4902" s="6"/>
    </row>
    <row r="4903" spans="3:3">
      <c r="C4903" s="6"/>
    </row>
    <row r="4904" spans="3:3">
      <c r="C4904" s="6"/>
    </row>
    <row r="4905" spans="3:3">
      <c r="C4905" s="6"/>
    </row>
    <row r="4906" spans="3:3">
      <c r="C4906" s="6"/>
    </row>
    <row r="4907" spans="3:3">
      <c r="C4907" s="6"/>
    </row>
    <row r="4908" spans="3:3">
      <c r="C4908" s="6"/>
    </row>
    <row r="4909" spans="3:3">
      <c r="C4909" s="6"/>
    </row>
    <row r="4910" spans="3:3">
      <c r="C4910" s="6"/>
    </row>
    <row r="4911" spans="3:3">
      <c r="C4911" s="6"/>
    </row>
    <row r="4912" spans="3:3">
      <c r="C4912" s="6"/>
    </row>
    <row r="4913" spans="3:3">
      <c r="C4913" s="6"/>
    </row>
    <row r="4914" spans="3:3">
      <c r="C4914" s="6"/>
    </row>
    <row r="4915" spans="3:3">
      <c r="C4915" s="6"/>
    </row>
    <row r="4916" spans="3:3">
      <c r="C4916" s="6"/>
    </row>
    <row r="4917" spans="3:3">
      <c r="C4917" s="6"/>
    </row>
    <row r="4918" spans="3:3">
      <c r="C4918" s="6"/>
    </row>
    <row r="4919" spans="3:3">
      <c r="C4919" s="6"/>
    </row>
    <row r="4920" spans="3:3">
      <c r="C4920" s="6"/>
    </row>
    <row r="4921" spans="3:3">
      <c r="C4921" s="6"/>
    </row>
    <row r="4922" spans="3:3">
      <c r="C4922" s="6"/>
    </row>
    <row r="4923" spans="3:3">
      <c r="C4923" s="6"/>
    </row>
    <row r="4924" spans="3:3">
      <c r="C4924" s="6"/>
    </row>
    <row r="4925" spans="3:3">
      <c r="C4925" s="6"/>
    </row>
    <row r="4926" spans="3:3">
      <c r="C4926" s="6"/>
    </row>
    <row r="4927" spans="3:3">
      <c r="C4927" s="6"/>
    </row>
    <row r="4928" spans="3:3">
      <c r="C4928" s="6"/>
    </row>
    <row r="4929" spans="3:3">
      <c r="C4929" s="6"/>
    </row>
    <row r="4930" spans="3:3">
      <c r="C4930" s="6"/>
    </row>
    <row r="4931" spans="3:3">
      <c r="C4931" s="6"/>
    </row>
    <row r="4932" spans="3:3">
      <c r="C4932" s="6"/>
    </row>
    <row r="4933" spans="3:3">
      <c r="C4933" s="6"/>
    </row>
    <row r="4934" spans="3:3">
      <c r="C4934" s="6"/>
    </row>
    <row r="4935" spans="3:3">
      <c r="C4935" s="6"/>
    </row>
    <row r="4936" spans="3:3">
      <c r="C4936" s="6"/>
    </row>
    <row r="4937" spans="3:3">
      <c r="C4937" s="6"/>
    </row>
    <row r="4938" spans="3:3">
      <c r="C4938" s="6"/>
    </row>
    <row r="4939" spans="3:3">
      <c r="C4939" s="6"/>
    </row>
    <row r="4940" spans="3:3">
      <c r="C4940" s="6"/>
    </row>
    <row r="4941" spans="3:3">
      <c r="C4941" s="6"/>
    </row>
    <row r="4942" spans="3:3">
      <c r="C4942" s="6"/>
    </row>
    <row r="4943" spans="3:3">
      <c r="C4943" s="6"/>
    </row>
    <row r="4944" spans="3:3">
      <c r="C4944" s="6"/>
    </row>
    <row r="4945" spans="3:3">
      <c r="C4945" s="6"/>
    </row>
    <row r="4946" spans="3:3">
      <c r="C4946" s="6"/>
    </row>
    <row r="4947" spans="3:3">
      <c r="C4947" s="6"/>
    </row>
    <row r="4948" spans="3:3">
      <c r="C4948" s="6"/>
    </row>
    <row r="4949" spans="3:3">
      <c r="C4949" s="6"/>
    </row>
    <row r="4950" spans="3:3">
      <c r="C4950" s="6"/>
    </row>
    <row r="4951" spans="3:3">
      <c r="C4951" s="6"/>
    </row>
    <row r="4952" spans="3:3">
      <c r="C4952" s="6"/>
    </row>
    <row r="4953" spans="3:3">
      <c r="C4953" s="6"/>
    </row>
    <row r="4954" spans="3:3">
      <c r="C4954" s="6"/>
    </row>
    <row r="4955" spans="3:3">
      <c r="C4955" s="6"/>
    </row>
    <row r="4956" spans="3:3">
      <c r="C4956" s="6"/>
    </row>
    <row r="4957" spans="3:3">
      <c r="C4957" s="6"/>
    </row>
    <row r="4958" spans="3:3">
      <c r="C4958" s="6"/>
    </row>
    <row r="4959" spans="3:3">
      <c r="C4959" s="6"/>
    </row>
    <row r="4960" spans="3:3">
      <c r="C4960" s="6"/>
    </row>
    <row r="4961" spans="3:3">
      <c r="C4961" s="6"/>
    </row>
    <row r="4962" spans="3:3">
      <c r="C4962" s="6"/>
    </row>
    <row r="4963" spans="3:3">
      <c r="C4963" s="6"/>
    </row>
    <row r="4964" spans="3:3">
      <c r="C4964" s="6"/>
    </row>
    <row r="4965" spans="3:3">
      <c r="C4965" s="6"/>
    </row>
    <row r="4966" spans="3:3">
      <c r="C4966" s="6"/>
    </row>
    <row r="4967" spans="3:3">
      <c r="C4967" s="6"/>
    </row>
    <row r="4968" spans="3:3">
      <c r="C4968" s="6"/>
    </row>
    <row r="4969" spans="3:3">
      <c r="C4969" s="6"/>
    </row>
    <row r="4970" spans="3:3">
      <c r="C4970" s="6"/>
    </row>
    <row r="4971" spans="3:3">
      <c r="C4971" s="6"/>
    </row>
    <row r="4972" spans="3:3">
      <c r="C4972" s="6"/>
    </row>
    <row r="4973" spans="3:3">
      <c r="C4973" s="6"/>
    </row>
    <row r="4974" spans="3:3">
      <c r="C4974" s="6"/>
    </row>
    <row r="4975" spans="3:3">
      <c r="C4975" s="6"/>
    </row>
    <row r="4976" spans="3:3">
      <c r="C4976" s="6"/>
    </row>
    <row r="4977" spans="3:3">
      <c r="C4977" s="6"/>
    </row>
    <row r="4978" spans="3:3">
      <c r="C4978" s="6"/>
    </row>
    <row r="4979" spans="3:3">
      <c r="C4979" s="6"/>
    </row>
    <row r="4980" spans="3:3">
      <c r="C4980" s="6"/>
    </row>
    <row r="4981" spans="3:3">
      <c r="C4981" s="6"/>
    </row>
    <row r="4982" spans="3:3">
      <c r="C4982" s="6"/>
    </row>
    <row r="4983" spans="3:3">
      <c r="C4983" s="6"/>
    </row>
    <row r="4984" spans="3:3">
      <c r="C4984" s="6"/>
    </row>
    <row r="4985" spans="3:3">
      <c r="C4985" s="6"/>
    </row>
    <row r="4986" spans="3:3">
      <c r="C4986" s="6"/>
    </row>
    <row r="4987" spans="3:3">
      <c r="C4987" s="6"/>
    </row>
    <row r="4988" spans="3:3">
      <c r="C4988" s="6"/>
    </row>
    <row r="4989" spans="3:3">
      <c r="C4989" s="6"/>
    </row>
    <row r="4990" spans="3:3">
      <c r="C4990" s="6"/>
    </row>
    <row r="4991" spans="3:3">
      <c r="C4991" s="6"/>
    </row>
    <row r="4992" spans="3:3">
      <c r="C4992" s="6"/>
    </row>
    <row r="4993" spans="3:3">
      <c r="C4993" s="6"/>
    </row>
    <row r="4994" spans="3:3">
      <c r="C4994" s="6"/>
    </row>
    <row r="4995" spans="3:3">
      <c r="C4995" s="6"/>
    </row>
    <row r="4996" spans="3:3">
      <c r="C4996" s="6"/>
    </row>
    <row r="4997" spans="3:3">
      <c r="C4997" s="6"/>
    </row>
    <row r="4998" spans="3:3">
      <c r="C4998" s="6"/>
    </row>
    <row r="4999" spans="3:3">
      <c r="C4999" s="6"/>
    </row>
    <row r="5000" spans="3:3">
      <c r="C5000" s="6"/>
    </row>
    <row r="5001" spans="3:3">
      <c r="C5001" s="6"/>
    </row>
    <row r="5002" spans="3:3">
      <c r="C5002" s="6"/>
    </row>
    <row r="5003" spans="3:3">
      <c r="C5003" s="6"/>
    </row>
    <row r="5004" spans="3:3">
      <c r="C5004" s="6"/>
    </row>
    <row r="5005" spans="3:3">
      <c r="C5005" s="6"/>
    </row>
    <row r="5006" spans="3:3">
      <c r="C5006" s="6"/>
    </row>
    <row r="5007" spans="3:3">
      <c r="C5007" s="6"/>
    </row>
    <row r="5008" spans="3:3">
      <c r="C5008" s="6"/>
    </row>
    <row r="5009" spans="3:3">
      <c r="C5009" s="6"/>
    </row>
    <row r="5010" spans="3:3">
      <c r="C5010" s="6"/>
    </row>
    <row r="5011" spans="3:3">
      <c r="C5011" s="6"/>
    </row>
    <row r="5012" spans="3:3">
      <c r="C5012" s="6"/>
    </row>
    <row r="5013" spans="3:3">
      <c r="C5013" s="6"/>
    </row>
    <row r="5014" spans="3:3">
      <c r="C5014" s="6"/>
    </row>
    <row r="5015" spans="3:3">
      <c r="C5015" s="6"/>
    </row>
    <row r="5016" spans="3:3">
      <c r="C5016" s="6"/>
    </row>
    <row r="5017" spans="3:3">
      <c r="C5017" s="6"/>
    </row>
    <row r="5018" spans="3:3">
      <c r="C5018" s="6"/>
    </row>
    <row r="5019" spans="3:3">
      <c r="C5019" s="6"/>
    </row>
    <row r="5020" spans="3:3">
      <c r="C5020" s="6"/>
    </row>
    <row r="5021" spans="3:3">
      <c r="C5021" s="6"/>
    </row>
    <row r="5022" spans="3:3">
      <c r="C5022" s="6"/>
    </row>
    <row r="5023" spans="3:3">
      <c r="C5023" s="6"/>
    </row>
    <row r="5024" spans="3:3">
      <c r="C5024" s="6"/>
    </row>
    <row r="5025" spans="3:3">
      <c r="C5025" s="6"/>
    </row>
    <row r="5026" spans="3:3">
      <c r="C5026" s="6"/>
    </row>
    <row r="5027" spans="3:3">
      <c r="C5027" s="6"/>
    </row>
    <row r="5028" spans="3:3">
      <c r="C5028" s="6"/>
    </row>
    <row r="5029" spans="3:3">
      <c r="C5029" s="6"/>
    </row>
    <row r="5030" spans="3:3">
      <c r="C5030" s="6"/>
    </row>
    <row r="5031" spans="3:3">
      <c r="C5031" s="6"/>
    </row>
    <row r="5032" spans="3:3">
      <c r="C5032" s="6"/>
    </row>
    <row r="5033" spans="3:3">
      <c r="C5033" s="6"/>
    </row>
    <row r="5034" spans="3:3">
      <c r="C5034" s="6"/>
    </row>
    <row r="5035" spans="3:3">
      <c r="C5035" s="6"/>
    </row>
    <row r="5036" spans="3:3">
      <c r="C5036" s="6"/>
    </row>
    <row r="5037" spans="3:3">
      <c r="C5037" s="6"/>
    </row>
    <row r="5038" spans="3:3">
      <c r="C5038" s="6"/>
    </row>
    <row r="5039" spans="3:3">
      <c r="C5039" s="6"/>
    </row>
    <row r="5040" spans="3:3">
      <c r="C5040" s="6"/>
    </row>
    <row r="5041" spans="3:3">
      <c r="C5041" s="6"/>
    </row>
    <row r="5042" spans="3:3">
      <c r="C5042" s="6"/>
    </row>
    <row r="5043" spans="3:3">
      <c r="C5043" s="6"/>
    </row>
    <row r="5044" spans="3:3">
      <c r="C5044" s="6"/>
    </row>
    <row r="5045" spans="3:3">
      <c r="C5045" s="6"/>
    </row>
    <row r="5046" spans="3:3">
      <c r="C5046" s="6"/>
    </row>
    <row r="5047" spans="3:3">
      <c r="C5047" s="6"/>
    </row>
    <row r="5048" spans="3:3">
      <c r="C5048" s="6"/>
    </row>
    <row r="5049" spans="3:3">
      <c r="C5049" s="6"/>
    </row>
    <row r="5050" spans="3:3">
      <c r="C5050" s="6"/>
    </row>
    <row r="5051" spans="3:3">
      <c r="C5051" s="6"/>
    </row>
    <row r="5052" spans="3:3">
      <c r="C5052" s="6"/>
    </row>
    <row r="5053" spans="3:3">
      <c r="C5053" s="6"/>
    </row>
    <row r="5054" spans="3:3">
      <c r="C5054" s="6"/>
    </row>
    <row r="5055" spans="3:3">
      <c r="C5055" s="6"/>
    </row>
    <row r="5056" spans="3:3">
      <c r="C5056" s="6"/>
    </row>
    <row r="5057" spans="3:3">
      <c r="C5057" s="6"/>
    </row>
    <row r="5058" spans="3:3">
      <c r="C5058" s="6"/>
    </row>
    <row r="5059" spans="3:3">
      <c r="C5059" s="6"/>
    </row>
    <row r="5060" spans="3:3">
      <c r="C5060" s="6"/>
    </row>
    <row r="5061" spans="3:3">
      <c r="C5061" s="6"/>
    </row>
    <row r="5062" spans="3:3">
      <c r="C5062" s="6"/>
    </row>
    <row r="5063" spans="3:3">
      <c r="C5063" s="6"/>
    </row>
    <row r="5064" spans="3:3">
      <c r="C5064" s="6"/>
    </row>
    <row r="5065" spans="3:3">
      <c r="C5065" s="6"/>
    </row>
    <row r="5066" spans="3:3">
      <c r="C5066" s="6"/>
    </row>
    <row r="5067" spans="3:3">
      <c r="C5067" s="6"/>
    </row>
    <row r="5068" spans="3:3">
      <c r="C5068" s="6"/>
    </row>
    <row r="5069" spans="3:3">
      <c r="C5069" s="6"/>
    </row>
    <row r="5070" spans="3:3">
      <c r="C5070" s="6"/>
    </row>
    <row r="5071" spans="3:3">
      <c r="C5071" s="6"/>
    </row>
    <row r="5072" spans="3:3">
      <c r="C5072" s="6"/>
    </row>
    <row r="5073" spans="3:3">
      <c r="C5073" s="6"/>
    </row>
    <row r="5074" spans="3:3">
      <c r="C5074" s="6"/>
    </row>
    <row r="5075" spans="3:3">
      <c r="C5075" s="6"/>
    </row>
    <row r="5076" spans="3:3">
      <c r="C5076" s="6"/>
    </row>
    <row r="5077" spans="3:3">
      <c r="C5077" s="6"/>
    </row>
    <row r="5078" spans="3:3">
      <c r="C5078" s="6"/>
    </row>
    <row r="5079" spans="3:3">
      <c r="C5079" s="6"/>
    </row>
    <row r="5080" spans="3:3">
      <c r="C5080" s="6"/>
    </row>
    <row r="5081" spans="3:3">
      <c r="C5081" s="6"/>
    </row>
    <row r="5082" spans="3:3">
      <c r="C5082" s="6"/>
    </row>
    <row r="5083" spans="3:3">
      <c r="C5083" s="6"/>
    </row>
    <row r="5084" spans="3:3">
      <c r="C5084" s="6"/>
    </row>
    <row r="5085" spans="3:3">
      <c r="C5085" s="6"/>
    </row>
    <row r="5086" spans="3:3">
      <c r="C5086" s="6"/>
    </row>
    <row r="5087" spans="3:3">
      <c r="C5087" s="6"/>
    </row>
    <row r="5088" spans="3:3">
      <c r="C5088" s="6"/>
    </row>
    <row r="5089" spans="3:3">
      <c r="C5089" s="6"/>
    </row>
    <row r="5090" spans="3:3">
      <c r="C5090" s="6"/>
    </row>
    <row r="5091" spans="3:3">
      <c r="C5091" s="6"/>
    </row>
    <row r="5092" spans="3:3">
      <c r="C5092" s="6"/>
    </row>
    <row r="5093" spans="3:3">
      <c r="C5093" s="6"/>
    </row>
    <row r="5094" spans="3:3">
      <c r="C5094" s="6"/>
    </row>
    <row r="5095" spans="3:3">
      <c r="C5095" s="6"/>
    </row>
    <row r="5096" spans="3:3">
      <c r="C5096" s="6"/>
    </row>
    <row r="5097" spans="3:3">
      <c r="C5097" s="6"/>
    </row>
    <row r="5098" spans="3:3">
      <c r="C5098" s="6"/>
    </row>
    <row r="5099" spans="3:3">
      <c r="C5099" s="6"/>
    </row>
    <row r="5100" spans="3:3">
      <c r="C5100" s="6"/>
    </row>
    <row r="5101" spans="3:3">
      <c r="C5101" s="6"/>
    </row>
    <row r="5102" spans="3:3">
      <c r="C5102" s="6"/>
    </row>
    <row r="5103" spans="3:3">
      <c r="C5103" s="6"/>
    </row>
    <row r="5104" spans="3:3">
      <c r="C5104" s="6"/>
    </row>
    <row r="5105" spans="3:3">
      <c r="C5105" s="6"/>
    </row>
    <row r="5106" spans="3:3">
      <c r="C5106" s="6"/>
    </row>
    <row r="5107" spans="3:3">
      <c r="C5107" s="6"/>
    </row>
    <row r="5108" spans="3:3">
      <c r="C5108" s="6"/>
    </row>
    <row r="5109" spans="3:3">
      <c r="C5109" s="6"/>
    </row>
    <row r="5110" spans="3:3">
      <c r="C5110" s="6"/>
    </row>
    <row r="5111" spans="3:3">
      <c r="C5111" s="6"/>
    </row>
    <row r="5112" spans="3:3">
      <c r="C5112" s="6"/>
    </row>
    <row r="5113" spans="3:3">
      <c r="C5113" s="6"/>
    </row>
    <row r="5114" spans="3:3">
      <c r="C5114" s="6"/>
    </row>
    <row r="5115" spans="3:3">
      <c r="C5115" s="6"/>
    </row>
    <row r="5116" spans="3:3">
      <c r="C5116" s="6"/>
    </row>
    <row r="5117" spans="3:3">
      <c r="C5117" s="6"/>
    </row>
    <row r="5118" spans="3:3">
      <c r="C5118" s="6"/>
    </row>
    <row r="5119" spans="3:3">
      <c r="C5119" s="6"/>
    </row>
    <row r="5120" spans="3:3">
      <c r="C5120" s="6"/>
    </row>
    <row r="5121" spans="3:3">
      <c r="C5121" s="6"/>
    </row>
    <row r="5122" spans="3:3">
      <c r="C5122" s="6"/>
    </row>
    <row r="5123" spans="3:3">
      <c r="C5123" s="6"/>
    </row>
    <row r="5124" spans="3:3">
      <c r="C5124" s="6"/>
    </row>
    <row r="5125" spans="3:3">
      <c r="C5125" s="6"/>
    </row>
    <row r="5126" spans="3:3">
      <c r="C5126" s="6"/>
    </row>
    <row r="5127" spans="3:3">
      <c r="C5127" s="6"/>
    </row>
    <row r="5128" spans="3:3">
      <c r="C5128" s="6"/>
    </row>
    <row r="5129" spans="3:3">
      <c r="C5129" s="6"/>
    </row>
    <row r="5130" spans="3:3">
      <c r="C5130" s="6"/>
    </row>
    <row r="5131" spans="3:3">
      <c r="C5131" s="6"/>
    </row>
    <row r="5132" spans="3:3">
      <c r="C5132" s="6"/>
    </row>
    <row r="5133" spans="3:3">
      <c r="C5133" s="6"/>
    </row>
    <row r="5134" spans="3:3">
      <c r="C5134" s="6"/>
    </row>
    <row r="5135" spans="3:3">
      <c r="C5135" s="6"/>
    </row>
    <row r="5136" spans="3:3">
      <c r="C5136" s="6"/>
    </row>
    <row r="5137" spans="3:3">
      <c r="C5137" s="6"/>
    </row>
    <row r="5138" spans="3:3">
      <c r="C5138" s="6"/>
    </row>
    <row r="5139" spans="3:3">
      <c r="C5139" s="6"/>
    </row>
    <row r="5140" spans="3:3">
      <c r="C5140" s="6"/>
    </row>
    <row r="5141" spans="3:3">
      <c r="C5141" s="6"/>
    </row>
    <row r="5142" spans="3:3">
      <c r="C5142" s="6"/>
    </row>
    <row r="5143" spans="3:3">
      <c r="C5143" s="6"/>
    </row>
    <row r="5144" spans="3:3">
      <c r="C5144" s="6"/>
    </row>
    <row r="5145" spans="3:3">
      <c r="C5145" s="6"/>
    </row>
    <row r="5146" spans="3:3">
      <c r="C5146" s="6"/>
    </row>
    <row r="5147" spans="3:3">
      <c r="C5147" s="6"/>
    </row>
    <row r="5148" spans="3:3">
      <c r="C5148" s="6"/>
    </row>
    <row r="5149" spans="3:3">
      <c r="C5149" s="6"/>
    </row>
    <row r="5150" spans="3:3">
      <c r="C5150" s="6"/>
    </row>
    <row r="5151" spans="3:3">
      <c r="C5151" s="6"/>
    </row>
    <row r="5152" spans="3:3">
      <c r="C5152" s="6"/>
    </row>
    <row r="5153" spans="3:3">
      <c r="C5153" s="6"/>
    </row>
    <row r="5154" spans="3:3">
      <c r="C5154" s="6"/>
    </row>
    <row r="5155" spans="3:3">
      <c r="C5155" s="6"/>
    </row>
    <row r="5156" spans="3:3">
      <c r="C5156" s="6"/>
    </row>
    <row r="5157" spans="3:3">
      <c r="C5157" s="6"/>
    </row>
    <row r="5158" spans="3:3">
      <c r="C5158" s="6"/>
    </row>
    <row r="5159" spans="3:3">
      <c r="C5159" s="6"/>
    </row>
    <row r="5160" spans="3:3">
      <c r="C5160" s="6"/>
    </row>
    <row r="5161" spans="3:3">
      <c r="C5161" s="6"/>
    </row>
    <row r="5162" spans="3:3">
      <c r="C5162" s="6"/>
    </row>
    <row r="5163" spans="3:3">
      <c r="C5163" s="6"/>
    </row>
    <row r="5164" spans="3:3">
      <c r="C5164" s="6"/>
    </row>
    <row r="5165" spans="3:3">
      <c r="C5165" s="6"/>
    </row>
    <row r="5166" spans="3:3">
      <c r="C5166" s="6"/>
    </row>
    <row r="5167" spans="3:3">
      <c r="C5167" s="6"/>
    </row>
    <row r="5168" spans="3:3">
      <c r="C5168" s="6"/>
    </row>
    <row r="5169" spans="3:3">
      <c r="C5169" s="6"/>
    </row>
    <row r="5170" spans="3:3">
      <c r="C5170" s="6"/>
    </row>
    <row r="5171" spans="3:3">
      <c r="C5171" s="6"/>
    </row>
    <row r="5172" spans="3:3">
      <c r="C5172" s="6"/>
    </row>
    <row r="5173" spans="3:3">
      <c r="C5173" s="6"/>
    </row>
    <row r="5174" spans="3:3">
      <c r="C5174" s="6"/>
    </row>
    <row r="5175" spans="3:3">
      <c r="C5175" s="6"/>
    </row>
    <row r="5176" spans="3:3">
      <c r="C5176" s="6"/>
    </row>
    <row r="5177" spans="3:3">
      <c r="C5177" s="6"/>
    </row>
    <row r="5178" spans="3:3">
      <c r="C5178" s="6"/>
    </row>
    <row r="5179" spans="3:3">
      <c r="C5179" s="6"/>
    </row>
    <row r="5180" spans="3:3">
      <c r="C5180" s="6"/>
    </row>
    <row r="5181" spans="3:3">
      <c r="C5181" s="6"/>
    </row>
    <row r="5182" spans="3:3">
      <c r="C5182" s="6"/>
    </row>
    <row r="5183" spans="3:3">
      <c r="C5183" s="6"/>
    </row>
    <row r="5184" spans="3:3">
      <c r="C5184" s="6"/>
    </row>
    <row r="5185" spans="3:3">
      <c r="C5185" s="6"/>
    </row>
    <row r="5186" spans="3:3">
      <c r="C5186" s="6"/>
    </row>
    <row r="5187" spans="3:3">
      <c r="C5187" s="6"/>
    </row>
    <row r="5188" spans="3:3">
      <c r="C5188" s="6"/>
    </row>
    <row r="5189" spans="3:3">
      <c r="C5189" s="6"/>
    </row>
    <row r="5190" spans="3:3">
      <c r="C5190" s="6"/>
    </row>
    <row r="5191" spans="3:3">
      <c r="C5191" s="6"/>
    </row>
    <row r="5192" spans="3:3">
      <c r="C5192" s="6"/>
    </row>
    <row r="5193" spans="3:3">
      <c r="C5193" s="6"/>
    </row>
    <row r="5194" spans="3:3">
      <c r="C5194" s="6"/>
    </row>
    <row r="5195" spans="3:3">
      <c r="C5195" s="6"/>
    </row>
    <row r="5196" spans="3:3">
      <c r="C5196" s="6"/>
    </row>
    <row r="5197" spans="3:3">
      <c r="C5197" s="6"/>
    </row>
    <row r="5198" spans="3:3">
      <c r="C5198" s="6"/>
    </row>
    <row r="5199" spans="3:3">
      <c r="C5199" s="6"/>
    </row>
    <row r="5200" spans="3:3">
      <c r="C5200" s="6"/>
    </row>
    <row r="5201" spans="3:3">
      <c r="C5201" s="6"/>
    </row>
    <row r="5202" spans="3:3">
      <c r="C5202" s="6"/>
    </row>
    <row r="5203" spans="3:3">
      <c r="C5203" s="6"/>
    </row>
    <row r="5204" spans="3:3">
      <c r="C5204" s="6"/>
    </row>
    <row r="5205" spans="3:3">
      <c r="C5205" s="6"/>
    </row>
    <row r="5206" spans="3:3">
      <c r="C5206" s="6"/>
    </row>
    <row r="5207" spans="3:3">
      <c r="C5207" s="6"/>
    </row>
    <row r="5208" spans="3:3">
      <c r="C5208" s="6"/>
    </row>
    <row r="5209" spans="3:3">
      <c r="C5209" s="6"/>
    </row>
    <row r="5210" spans="3:3">
      <c r="C5210" s="6"/>
    </row>
    <row r="5211" spans="3:3">
      <c r="C5211" s="6"/>
    </row>
    <row r="5212" spans="3:3">
      <c r="C5212" s="6"/>
    </row>
    <row r="5213" spans="3:3">
      <c r="C5213" s="6"/>
    </row>
    <row r="5214" spans="3:3">
      <c r="C5214" s="6"/>
    </row>
    <row r="5215" spans="3:3">
      <c r="C5215" s="6"/>
    </row>
    <row r="5216" spans="3:3">
      <c r="C5216" s="6"/>
    </row>
    <row r="5217" spans="3:3">
      <c r="C5217" s="6"/>
    </row>
    <row r="5218" spans="3:3">
      <c r="C5218" s="6"/>
    </row>
    <row r="5219" spans="3:3">
      <c r="C5219" s="6"/>
    </row>
    <row r="5220" spans="3:3">
      <c r="C5220" s="6"/>
    </row>
    <row r="5221" spans="3:3">
      <c r="C5221" s="6"/>
    </row>
    <row r="5222" spans="3:3">
      <c r="C5222" s="6"/>
    </row>
    <row r="5223" spans="3:3">
      <c r="C5223" s="6"/>
    </row>
    <row r="5224" spans="3:3">
      <c r="C5224" s="6"/>
    </row>
    <row r="5225" spans="3:3">
      <c r="C5225" s="6"/>
    </row>
    <row r="5226" spans="3:3">
      <c r="C5226" s="6"/>
    </row>
    <row r="5227" spans="3:3">
      <c r="C5227" s="6"/>
    </row>
    <row r="5228" spans="3:3">
      <c r="C5228" s="6"/>
    </row>
    <row r="5229" spans="3:3">
      <c r="C5229" s="6"/>
    </row>
    <row r="5230" spans="3:3">
      <c r="C5230" s="6"/>
    </row>
    <row r="5231" spans="3:3">
      <c r="C5231" s="6"/>
    </row>
    <row r="5232" spans="3:3">
      <c r="C5232" s="6"/>
    </row>
    <row r="5233" spans="3:3">
      <c r="C5233" s="6"/>
    </row>
    <row r="5234" spans="3:3">
      <c r="C5234" s="6"/>
    </row>
    <row r="5235" spans="3:3">
      <c r="C5235" s="6"/>
    </row>
    <row r="5236" spans="3:3">
      <c r="C5236" s="6"/>
    </row>
    <row r="5237" spans="3:3">
      <c r="C5237" s="6"/>
    </row>
    <row r="5238" spans="3:3">
      <c r="C5238" s="6"/>
    </row>
    <row r="5239" spans="3:3">
      <c r="C5239" s="6"/>
    </row>
    <row r="5240" spans="3:3">
      <c r="C5240" s="6"/>
    </row>
    <row r="5241" spans="3:3">
      <c r="C5241" s="6"/>
    </row>
    <row r="5242" spans="3:3">
      <c r="C5242" s="6"/>
    </row>
    <row r="5243" spans="3:3">
      <c r="C5243" s="6"/>
    </row>
    <row r="5244" spans="3:3">
      <c r="C5244" s="6"/>
    </row>
    <row r="5245" spans="3:3">
      <c r="C5245" s="6"/>
    </row>
    <row r="5246" spans="3:3">
      <c r="C5246" s="6"/>
    </row>
    <row r="5247" spans="3:3">
      <c r="C5247" s="6"/>
    </row>
    <row r="5248" spans="3:3">
      <c r="C5248" s="6"/>
    </row>
    <row r="5249" spans="3:3">
      <c r="C5249" s="6"/>
    </row>
    <row r="5250" spans="3:3">
      <c r="C5250" s="6"/>
    </row>
    <row r="5251" spans="3:3">
      <c r="C5251" s="6"/>
    </row>
    <row r="5252" spans="3:3">
      <c r="C5252" s="6"/>
    </row>
    <row r="5253" spans="3:3">
      <c r="C5253" s="6"/>
    </row>
    <row r="5254" spans="3:3">
      <c r="C5254" s="6"/>
    </row>
    <row r="5255" spans="3:3">
      <c r="C5255" s="6"/>
    </row>
    <row r="5256" spans="3:3">
      <c r="C5256" s="6"/>
    </row>
    <row r="5257" spans="3:3">
      <c r="C5257" s="6"/>
    </row>
    <row r="5258" spans="3:3">
      <c r="C5258" s="6"/>
    </row>
    <row r="5259" spans="3:3">
      <c r="C5259" s="6"/>
    </row>
    <row r="5260" spans="3:3">
      <c r="C5260" s="6"/>
    </row>
    <row r="5261" spans="3:3">
      <c r="C5261" s="6"/>
    </row>
    <row r="5262" spans="3:3">
      <c r="C5262" s="6"/>
    </row>
    <row r="5263" spans="3:3">
      <c r="C5263" s="6"/>
    </row>
    <row r="5264" spans="3:3">
      <c r="C5264" s="6"/>
    </row>
    <row r="5265" spans="3:3">
      <c r="C5265" s="6"/>
    </row>
    <row r="5266" spans="3:3">
      <c r="C5266" s="6"/>
    </row>
    <row r="5267" spans="3:3">
      <c r="C5267" s="6"/>
    </row>
    <row r="5268" spans="3:3">
      <c r="C5268" s="6"/>
    </row>
    <row r="5269" spans="3:3">
      <c r="C5269" s="6"/>
    </row>
    <row r="5270" spans="3:3">
      <c r="C5270" s="6"/>
    </row>
    <row r="5271" spans="3:3">
      <c r="C5271" s="6"/>
    </row>
    <row r="5272" spans="3:3">
      <c r="C5272" s="6"/>
    </row>
    <row r="5273" spans="3:3">
      <c r="C5273" s="6"/>
    </row>
    <row r="5274" spans="3:3">
      <c r="C5274" s="6"/>
    </row>
    <row r="5275" spans="3:3">
      <c r="C5275" s="6"/>
    </row>
    <row r="5276" spans="3:3">
      <c r="C5276" s="6"/>
    </row>
    <row r="5277" spans="3:3">
      <c r="C5277" s="6"/>
    </row>
    <row r="5278" spans="3:3">
      <c r="C5278" s="6"/>
    </row>
    <row r="5279" spans="3:3">
      <c r="C5279" s="6"/>
    </row>
    <row r="5280" spans="3:3">
      <c r="C5280" s="6"/>
    </row>
    <row r="5281" spans="3:3">
      <c r="C5281" s="6"/>
    </row>
    <row r="5282" spans="3:3">
      <c r="C5282" s="6"/>
    </row>
    <row r="5283" spans="3:3">
      <c r="C5283" s="6"/>
    </row>
    <row r="5284" spans="3:3">
      <c r="C5284" s="6"/>
    </row>
    <row r="5285" spans="3:3">
      <c r="C5285" s="6"/>
    </row>
    <row r="5286" spans="3:3">
      <c r="C5286" s="6"/>
    </row>
    <row r="5287" spans="3:3">
      <c r="C5287" s="6"/>
    </row>
    <row r="5288" spans="3:3">
      <c r="C5288" s="6"/>
    </row>
    <row r="5289" spans="3:3">
      <c r="C5289" s="6"/>
    </row>
    <row r="5290" spans="3:3">
      <c r="C5290" s="6"/>
    </row>
    <row r="5291" spans="3:3">
      <c r="C5291" s="6"/>
    </row>
    <row r="5292" spans="3:3">
      <c r="C5292" s="6"/>
    </row>
    <row r="5293" spans="3:3">
      <c r="C5293" s="6"/>
    </row>
    <row r="5294" spans="3:3">
      <c r="C5294" s="6"/>
    </row>
    <row r="5295" spans="3:3">
      <c r="C5295" s="6"/>
    </row>
    <row r="5296" spans="3:3">
      <c r="C5296" s="6"/>
    </row>
    <row r="5297" spans="3:3">
      <c r="C5297" s="6"/>
    </row>
    <row r="5298" spans="3:3">
      <c r="C5298" s="6"/>
    </row>
    <row r="5299" spans="3:3">
      <c r="C5299" s="6"/>
    </row>
    <row r="5300" spans="3:3">
      <c r="C5300" s="6"/>
    </row>
    <row r="5301" spans="3:3">
      <c r="C5301" s="6"/>
    </row>
    <row r="5302" spans="3:3">
      <c r="C5302" s="6"/>
    </row>
    <row r="5303" spans="3:3">
      <c r="C5303" s="6"/>
    </row>
    <row r="5304" spans="3:3">
      <c r="C5304" s="6"/>
    </row>
    <row r="5305" spans="3:3">
      <c r="C5305" s="6"/>
    </row>
    <row r="5306" spans="3:3">
      <c r="C5306" s="6"/>
    </row>
    <row r="5307" spans="3:3">
      <c r="C5307" s="6"/>
    </row>
    <row r="5308" spans="3:3">
      <c r="C5308" s="6"/>
    </row>
    <row r="5309" spans="3:3">
      <c r="C5309" s="6"/>
    </row>
    <row r="5310" spans="3:3">
      <c r="C5310" s="6"/>
    </row>
    <row r="5311" spans="3:3">
      <c r="C5311" s="6"/>
    </row>
    <row r="5312" spans="3:3">
      <c r="C5312" s="6"/>
    </row>
    <row r="5313" spans="3:3">
      <c r="C5313" s="6"/>
    </row>
    <row r="5314" spans="3:3">
      <c r="C5314" s="6"/>
    </row>
    <row r="5315" spans="3:3">
      <c r="C5315" s="6"/>
    </row>
    <row r="5316" spans="3:3">
      <c r="C5316" s="6"/>
    </row>
    <row r="5317" spans="3:3">
      <c r="C5317" s="6"/>
    </row>
    <row r="5318" spans="3:3">
      <c r="C5318" s="6"/>
    </row>
    <row r="5319" spans="3:3">
      <c r="C5319" s="6"/>
    </row>
    <row r="5320" spans="3:3">
      <c r="C5320" s="6"/>
    </row>
    <row r="5321" spans="3:3">
      <c r="C5321" s="6"/>
    </row>
    <row r="5322" spans="3:3">
      <c r="C5322" s="6"/>
    </row>
    <row r="5323" spans="3:3">
      <c r="C5323" s="6"/>
    </row>
    <row r="5324" spans="3:3">
      <c r="C5324" s="6"/>
    </row>
    <row r="5325" spans="3:3">
      <c r="C5325" s="6"/>
    </row>
    <row r="5326" spans="3:3">
      <c r="C5326" s="6"/>
    </row>
    <row r="5327" spans="3:3">
      <c r="C5327" s="6"/>
    </row>
    <row r="5328" spans="3:3">
      <c r="C5328" s="6"/>
    </row>
    <row r="5329" spans="3:3">
      <c r="C5329" s="6"/>
    </row>
    <row r="5330" spans="3:3">
      <c r="C5330" s="6"/>
    </row>
    <row r="5331" spans="3:3">
      <c r="C5331" s="6"/>
    </row>
    <row r="5332" spans="3:3">
      <c r="C5332" s="6"/>
    </row>
    <row r="5333" spans="3:3">
      <c r="C5333" s="6"/>
    </row>
    <row r="5334" spans="3:3">
      <c r="C5334" s="6"/>
    </row>
    <row r="5335" spans="3:3">
      <c r="C5335" s="6"/>
    </row>
    <row r="5336" spans="3:3">
      <c r="C5336" s="6"/>
    </row>
    <row r="5337" spans="3:3">
      <c r="C5337" s="6"/>
    </row>
    <row r="5338" spans="3:3">
      <c r="C5338" s="6"/>
    </row>
    <row r="5339" spans="3:3">
      <c r="C5339" s="6"/>
    </row>
    <row r="5340" spans="3:3">
      <c r="C5340" s="6"/>
    </row>
    <row r="5341" spans="3:3">
      <c r="C5341" s="6"/>
    </row>
    <row r="5342" spans="3:3">
      <c r="C5342" s="6"/>
    </row>
    <row r="5343" spans="3:3">
      <c r="C5343" s="6"/>
    </row>
    <row r="5344" spans="3:3">
      <c r="C5344" s="6"/>
    </row>
    <row r="5345" spans="3:3">
      <c r="C5345" s="6"/>
    </row>
    <row r="5346" spans="3:3">
      <c r="C5346" s="6"/>
    </row>
    <row r="5347" spans="3:3">
      <c r="C5347" s="6"/>
    </row>
    <row r="5348" spans="3:3">
      <c r="C5348" s="6"/>
    </row>
    <row r="5349" spans="3:3">
      <c r="C5349" s="6"/>
    </row>
    <row r="5350" spans="3:3">
      <c r="C5350" s="6"/>
    </row>
    <row r="5351" spans="3:3">
      <c r="C5351" s="6"/>
    </row>
    <row r="5352" spans="3:3">
      <c r="C5352" s="6"/>
    </row>
    <row r="5353" spans="3:3">
      <c r="C5353" s="6"/>
    </row>
    <row r="5354" spans="3:3">
      <c r="C5354" s="6"/>
    </row>
    <row r="5355" spans="3:3">
      <c r="C5355" s="6"/>
    </row>
    <row r="5356" spans="3:3">
      <c r="C5356" s="6"/>
    </row>
    <row r="5357" spans="3:3">
      <c r="C5357" s="6"/>
    </row>
    <row r="5358" spans="3:3">
      <c r="C5358" s="6"/>
    </row>
    <row r="5359" spans="3:3">
      <c r="C5359" s="6"/>
    </row>
    <row r="5360" spans="3:3">
      <c r="C5360" s="6"/>
    </row>
    <row r="5361" spans="3:3">
      <c r="C5361" s="6"/>
    </row>
    <row r="5362" spans="3:3">
      <c r="C5362" s="6"/>
    </row>
    <row r="5363" spans="3:3">
      <c r="C5363" s="6"/>
    </row>
    <row r="5364" spans="3:3">
      <c r="C5364" s="6"/>
    </row>
    <row r="5365" spans="3:3">
      <c r="C5365" s="6"/>
    </row>
    <row r="5366" spans="3:3">
      <c r="C5366" s="6"/>
    </row>
    <row r="5367" spans="3:3">
      <c r="C5367" s="6"/>
    </row>
    <row r="5368" spans="3:3">
      <c r="C5368" s="6"/>
    </row>
    <row r="5369" spans="3:3">
      <c r="C5369" s="6"/>
    </row>
    <row r="5370" spans="3:3">
      <c r="C5370" s="6"/>
    </row>
    <row r="5371" spans="3:3">
      <c r="C5371" s="6"/>
    </row>
    <row r="5372" spans="3:3">
      <c r="C5372" s="6"/>
    </row>
    <row r="5373" spans="3:3">
      <c r="C5373" s="6"/>
    </row>
    <row r="5374" spans="3:3">
      <c r="C5374" s="6"/>
    </row>
    <row r="5375" spans="3:3">
      <c r="C5375" s="6"/>
    </row>
    <row r="5376" spans="3:3">
      <c r="C5376" s="6"/>
    </row>
    <row r="5377" spans="3:3">
      <c r="C5377" s="6"/>
    </row>
    <row r="5378" spans="3:3">
      <c r="C5378" s="6"/>
    </row>
    <row r="5379" spans="3:3">
      <c r="C5379" s="6"/>
    </row>
    <row r="5380" spans="3:3">
      <c r="C5380" s="6"/>
    </row>
    <row r="5381" spans="3:3">
      <c r="C5381" s="6"/>
    </row>
    <row r="5382" spans="3:3">
      <c r="C5382" s="6"/>
    </row>
    <row r="5383" spans="3:3">
      <c r="C5383" s="6"/>
    </row>
    <row r="5384" spans="3:3">
      <c r="C5384" s="6"/>
    </row>
    <row r="5385" spans="3:3">
      <c r="C5385" s="6"/>
    </row>
    <row r="5386" spans="3:3">
      <c r="C5386" s="6"/>
    </row>
    <row r="5387" spans="3:3">
      <c r="C5387" s="6"/>
    </row>
    <row r="5388" spans="3:3">
      <c r="C5388" s="6"/>
    </row>
    <row r="5389" spans="3:3">
      <c r="C5389" s="6"/>
    </row>
    <row r="5390" spans="3:3">
      <c r="C5390" s="6"/>
    </row>
    <row r="5391" spans="3:3">
      <c r="C5391" s="6"/>
    </row>
    <row r="5392" spans="3:3">
      <c r="C5392" s="6"/>
    </row>
    <row r="5393" spans="3:3">
      <c r="C5393" s="6"/>
    </row>
    <row r="5394" spans="3:3">
      <c r="C5394" s="6"/>
    </row>
    <row r="5395" spans="3:3">
      <c r="C5395" s="6"/>
    </row>
    <row r="5396" spans="3:3">
      <c r="C5396" s="6"/>
    </row>
    <row r="5397" spans="3:3">
      <c r="C5397" s="6"/>
    </row>
    <row r="5398" spans="3:3">
      <c r="C5398" s="6"/>
    </row>
    <row r="5399" spans="3:3">
      <c r="C5399" s="6"/>
    </row>
    <row r="5400" spans="3:3">
      <c r="C5400" s="6"/>
    </row>
    <row r="5401" spans="3:3">
      <c r="C5401" s="6"/>
    </row>
    <row r="5402" spans="3:3">
      <c r="C5402" s="6"/>
    </row>
    <row r="5403" spans="3:3">
      <c r="C5403" s="6"/>
    </row>
    <row r="5404" spans="3:3">
      <c r="C5404" s="6"/>
    </row>
    <row r="5405" spans="3:3">
      <c r="C5405" s="6"/>
    </row>
    <row r="5406" spans="3:3">
      <c r="C5406" s="6"/>
    </row>
    <row r="5407" spans="3:3">
      <c r="C5407" s="6"/>
    </row>
    <row r="5408" spans="3:3">
      <c r="C5408" s="6"/>
    </row>
    <row r="5409" spans="3:3">
      <c r="C5409" s="6"/>
    </row>
    <row r="5410" spans="3:3">
      <c r="C5410" s="6"/>
    </row>
    <row r="5411" spans="3:3">
      <c r="C5411" s="6"/>
    </row>
    <row r="5412" spans="3:3">
      <c r="C5412" s="6"/>
    </row>
    <row r="5413" spans="3:3">
      <c r="C5413" s="6"/>
    </row>
    <row r="5414" spans="3:3">
      <c r="C5414" s="6"/>
    </row>
    <row r="5415" spans="3:3">
      <c r="C5415" s="6"/>
    </row>
    <row r="5416" spans="3:3">
      <c r="C5416" s="6"/>
    </row>
    <row r="5417" spans="3:3">
      <c r="C5417" s="6"/>
    </row>
    <row r="5418" spans="3:3">
      <c r="C5418" s="6"/>
    </row>
    <row r="5419" spans="3:3">
      <c r="C5419" s="6"/>
    </row>
    <row r="5420" spans="3:3">
      <c r="C5420" s="6"/>
    </row>
    <row r="5421" spans="3:3">
      <c r="C5421" s="6"/>
    </row>
    <row r="5422" spans="3:3">
      <c r="C5422" s="6"/>
    </row>
    <row r="5423" spans="3:3">
      <c r="C5423" s="6"/>
    </row>
    <row r="5424" spans="3:3">
      <c r="C5424" s="6"/>
    </row>
    <row r="5425" spans="3:3">
      <c r="C5425" s="6"/>
    </row>
    <row r="5426" spans="3:3">
      <c r="C5426" s="6"/>
    </row>
    <row r="5427" spans="3:3">
      <c r="C5427" s="6"/>
    </row>
    <row r="5428" spans="3:3">
      <c r="C5428" s="6"/>
    </row>
    <row r="5429" spans="3:3">
      <c r="C5429" s="6"/>
    </row>
    <row r="5430" spans="3:3">
      <c r="C5430" s="6"/>
    </row>
    <row r="5431" spans="3:3">
      <c r="C5431" s="6"/>
    </row>
    <row r="5432" spans="3:3">
      <c r="C5432" s="6"/>
    </row>
    <row r="5433" spans="3:3">
      <c r="C5433" s="6"/>
    </row>
    <row r="5434" spans="3:3">
      <c r="C5434" s="6"/>
    </row>
    <row r="5435" spans="3:3">
      <c r="C5435" s="6"/>
    </row>
    <row r="5436" spans="3:3">
      <c r="C5436" s="6"/>
    </row>
    <row r="5437" spans="3:3">
      <c r="C5437" s="6"/>
    </row>
    <row r="5438" spans="3:3">
      <c r="C5438" s="6"/>
    </row>
    <row r="5439" spans="3:3">
      <c r="C5439" s="6"/>
    </row>
    <row r="5440" spans="3:3">
      <c r="C5440" s="6"/>
    </row>
    <row r="5441" spans="3:3">
      <c r="C5441" s="6"/>
    </row>
    <row r="5442" spans="3:3">
      <c r="C5442" s="6"/>
    </row>
    <row r="5443" spans="3:3">
      <c r="C5443" s="6"/>
    </row>
    <row r="5444" spans="3:3">
      <c r="C5444" s="6"/>
    </row>
    <row r="5445" spans="3:3">
      <c r="C5445" s="6"/>
    </row>
    <row r="5446" spans="3:3">
      <c r="C5446" s="6"/>
    </row>
    <row r="5447" spans="3:3">
      <c r="C5447" s="6"/>
    </row>
    <row r="5448" spans="3:3">
      <c r="C5448" s="6"/>
    </row>
    <row r="5449" spans="3:3">
      <c r="C5449" s="6"/>
    </row>
    <row r="5450" spans="3:3">
      <c r="C5450" s="6"/>
    </row>
    <row r="5451" spans="3:3">
      <c r="C5451" s="6"/>
    </row>
    <row r="5452" spans="3:3">
      <c r="C5452" s="6"/>
    </row>
    <row r="5453" spans="3:3">
      <c r="C5453" s="6"/>
    </row>
    <row r="5454" spans="3:3">
      <c r="C5454" s="6"/>
    </row>
    <row r="5455" spans="3:3">
      <c r="C5455" s="6"/>
    </row>
    <row r="5456" spans="3:3">
      <c r="C5456" s="6"/>
    </row>
    <row r="5457" spans="3:3">
      <c r="C5457" s="6"/>
    </row>
    <row r="5458" spans="3:3">
      <c r="C5458" s="6"/>
    </row>
    <row r="5459" spans="3:3">
      <c r="C5459" s="6"/>
    </row>
    <row r="5460" spans="3:3">
      <c r="C5460" s="6"/>
    </row>
    <row r="5461" spans="3:3">
      <c r="C5461" s="6"/>
    </row>
    <row r="5462" spans="3:3">
      <c r="C5462" s="6"/>
    </row>
    <row r="5463" spans="3:3">
      <c r="C5463" s="6"/>
    </row>
    <row r="5464" spans="3:3">
      <c r="C5464" s="6"/>
    </row>
    <row r="5465" spans="3:3">
      <c r="C5465" s="6"/>
    </row>
    <row r="5466" spans="3:3">
      <c r="C5466" s="6"/>
    </row>
    <row r="5467" spans="3:3">
      <c r="C5467" s="6"/>
    </row>
    <row r="5468" spans="3:3">
      <c r="C5468" s="6"/>
    </row>
    <row r="5469" spans="3:3">
      <c r="C5469" s="6"/>
    </row>
    <row r="5470" spans="3:3">
      <c r="C5470" s="6"/>
    </row>
    <row r="5471" spans="3:3">
      <c r="C5471" s="6"/>
    </row>
    <row r="5472" spans="3:3">
      <c r="C5472" s="6"/>
    </row>
    <row r="5473" spans="3:3">
      <c r="C5473" s="6"/>
    </row>
    <row r="5474" spans="3:3">
      <c r="C5474" s="6"/>
    </row>
    <row r="5475" spans="3:3">
      <c r="C5475" s="6"/>
    </row>
    <row r="5476" spans="3:3">
      <c r="C5476" s="6"/>
    </row>
    <row r="5477" spans="3:3">
      <c r="C5477" s="6"/>
    </row>
    <row r="5478" spans="3:3">
      <c r="C5478" s="6"/>
    </row>
    <row r="5479" spans="3:3">
      <c r="C5479" s="6"/>
    </row>
    <row r="5480" spans="3:3">
      <c r="C5480" s="6"/>
    </row>
    <row r="5481" spans="3:3">
      <c r="C5481" s="6"/>
    </row>
    <row r="5482" spans="3:3">
      <c r="C5482" s="6"/>
    </row>
    <row r="5483" spans="3:3">
      <c r="C5483" s="6"/>
    </row>
    <row r="5484" spans="3:3">
      <c r="C5484" s="6"/>
    </row>
    <row r="5485" spans="3:3">
      <c r="C5485" s="6"/>
    </row>
    <row r="5486" spans="3:3">
      <c r="C5486" s="6"/>
    </row>
    <row r="5487" spans="3:3">
      <c r="C5487" s="6"/>
    </row>
    <row r="5488" spans="3:3">
      <c r="C5488" s="6"/>
    </row>
    <row r="5489" spans="3:3">
      <c r="C5489" s="6"/>
    </row>
    <row r="5490" spans="3:3">
      <c r="C5490" s="6"/>
    </row>
    <row r="5491" spans="3:3">
      <c r="C5491" s="6"/>
    </row>
    <row r="5492" spans="3:3">
      <c r="C5492" s="6"/>
    </row>
    <row r="5493" spans="3:3">
      <c r="C5493" s="6"/>
    </row>
    <row r="5494" spans="3:3">
      <c r="C5494" s="6"/>
    </row>
    <row r="5495" spans="3:3">
      <c r="C5495" s="6"/>
    </row>
    <row r="5496" spans="3:3">
      <c r="C5496" s="6"/>
    </row>
    <row r="5497" spans="3:3">
      <c r="C5497" s="6"/>
    </row>
    <row r="5498" spans="3:3">
      <c r="C5498" s="6"/>
    </row>
    <row r="5499" spans="3:3">
      <c r="C5499" s="6"/>
    </row>
    <row r="5500" spans="3:3">
      <c r="C5500" s="6"/>
    </row>
    <row r="5501" spans="3:3">
      <c r="C5501" s="6"/>
    </row>
    <row r="5502" spans="3:3">
      <c r="C5502" s="6"/>
    </row>
    <row r="5503" spans="3:3">
      <c r="C5503" s="6"/>
    </row>
    <row r="5504" spans="3:3">
      <c r="C5504" s="6"/>
    </row>
    <row r="5505" spans="3:3">
      <c r="C5505" s="6"/>
    </row>
    <row r="5506" spans="3:3">
      <c r="C5506" s="6"/>
    </row>
    <row r="5507" spans="3:3">
      <c r="C5507" s="6"/>
    </row>
    <row r="5508" spans="3:3">
      <c r="C5508" s="6"/>
    </row>
    <row r="5509" spans="3:3">
      <c r="C5509" s="6"/>
    </row>
    <row r="5510" spans="3:3">
      <c r="C5510" s="6"/>
    </row>
    <row r="5511" spans="3:3">
      <c r="C5511" s="6"/>
    </row>
    <row r="5512" spans="3:3">
      <c r="C5512" s="6"/>
    </row>
    <row r="5513" spans="3:3">
      <c r="C5513" s="6"/>
    </row>
    <row r="5514" spans="3:3">
      <c r="C5514" s="6"/>
    </row>
    <row r="5515" spans="3:3">
      <c r="C5515" s="6"/>
    </row>
    <row r="5516" spans="3:3">
      <c r="C5516" s="6"/>
    </row>
    <row r="5517" spans="3:3">
      <c r="C5517" s="6"/>
    </row>
    <row r="5518" spans="3:3">
      <c r="C5518" s="6"/>
    </row>
    <row r="5519" spans="3:3">
      <c r="C5519" s="6"/>
    </row>
    <row r="5520" spans="3:3">
      <c r="C5520" s="6"/>
    </row>
    <row r="5521" spans="3:3">
      <c r="C5521" s="6"/>
    </row>
    <row r="5522" spans="3:3">
      <c r="C5522" s="6"/>
    </row>
    <row r="5523" spans="3:3">
      <c r="C5523" s="6"/>
    </row>
    <row r="5524" spans="3:3">
      <c r="C5524" s="6"/>
    </row>
    <row r="5525" spans="3:3">
      <c r="C5525" s="6"/>
    </row>
    <row r="5526" spans="3:3">
      <c r="C5526" s="6"/>
    </row>
    <row r="5527" spans="3:3">
      <c r="C5527" s="6"/>
    </row>
    <row r="5528" spans="3:3">
      <c r="C5528" s="6"/>
    </row>
    <row r="5529" spans="3:3">
      <c r="C5529" s="6"/>
    </row>
    <row r="5530" spans="3:3">
      <c r="C5530" s="6"/>
    </row>
    <row r="5531" spans="3:3">
      <c r="C5531" s="6"/>
    </row>
    <row r="5532" spans="3:3">
      <c r="C5532" s="6"/>
    </row>
    <row r="5533" spans="3:3">
      <c r="C5533" s="6"/>
    </row>
    <row r="5534" spans="3:3">
      <c r="C5534" s="6"/>
    </row>
    <row r="5535" spans="3:3">
      <c r="C5535" s="6"/>
    </row>
    <row r="5536" spans="3:3">
      <c r="C5536" s="6"/>
    </row>
    <row r="5537" spans="3:3">
      <c r="C5537" s="6"/>
    </row>
    <row r="5538" spans="3:3">
      <c r="C5538" s="6"/>
    </row>
    <row r="5539" spans="3:3">
      <c r="C5539" s="6"/>
    </row>
    <row r="5540" spans="3:3">
      <c r="C5540" s="6"/>
    </row>
    <row r="5541" spans="3:3">
      <c r="C5541" s="6"/>
    </row>
    <row r="5542" spans="3:3">
      <c r="C5542" s="6"/>
    </row>
    <row r="5543" spans="3:3">
      <c r="C5543" s="6"/>
    </row>
    <row r="5544" spans="3:3">
      <c r="C5544" s="6"/>
    </row>
    <row r="5545" spans="3:3">
      <c r="C5545" s="6"/>
    </row>
    <row r="5546" spans="3:3">
      <c r="C5546" s="6"/>
    </row>
    <row r="5547" spans="3:3">
      <c r="C5547" s="6"/>
    </row>
    <row r="5548" spans="3:3">
      <c r="C5548" s="6"/>
    </row>
    <row r="5549" spans="3:3">
      <c r="C5549" s="6"/>
    </row>
    <row r="5550" spans="3:3">
      <c r="C5550" s="6"/>
    </row>
    <row r="5551" spans="3:3">
      <c r="C5551" s="6"/>
    </row>
    <row r="5552" spans="3:3">
      <c r="C5552" s="6"/>
    </row>
    <row r="5553" spans="3:3">
      <c r="C5553" s="6"/>
    </row>
    <row r="5554" spans="3:3">
      <c r="C5554" s="6"/>
    </row>
    <row r="5555" spans="3:3">
      <c r="C5555" s="6"/>
    </row>
    <row r="5556" spans="3:3">
      <c r="C5556" s="6"/>
    </row>
    <row r="5557" spans="3:3">
      <c r="C5557" s="6"/>
    </row>
    <row r="5558" spans="3:3">
      <c r="C5558" s="6"/>
    </row>
    <row r="5559" spans="3:3">
      <c r="C5559" s="6"/>
    </row>
    <row r="5560" spans="3:3">
      <c r="C5560" s="6"/>
    </row>
    <row r="5561" spans="3:3">
      <c r="C5561" s="6"/>
    </row>
    <row r="5562" spans="3:3">
      <c r="C5562" s="6"/>
    </row>
    <row r="5563" spans="3:3">
      <c r="C5563" s="6"/>
    </row>
    <row r="5564" spans="3:3">
      <c r="C5564" s="6"/>
    </row>
    <row r="5565" spans="3:3">
      <c r="C5565" s="6"/>
    </row>
    <row r="5566" spans="3:3">
      <c r="C5566" s="6"/>
    </row>
    <row r="5567" spans="3:3">
      <c r="C5567" s="6"/>
    </row>
    <row r="5568" spans="3:3">
      <c r="C5568" s="6"/>
    </row>
    <row r="5569" spans="3:3">
      <c r="C5569" s="6"/>
    </row>
    <row r="5570" spans="3:3">
      <c r="C5570" s="6"/>
    </row>
    <row r="5571" spans="3:3">
      <c r="C5571" s="6"/>
    </row>
    <row r="5572" spans="3:3">
      <c r="C5572" s="6"/>
    </row>
    <row r="5573" spans="3:3">
      <c r="C5573" s="6"/>
    </row>
    <row r="5574" spans="3:3">
      <c r="C5574" s="6"/>
    </row>
    <row r="5575" spans="3:3">
      <c r="C5575" s="6"/>
    </row>
    <row r="5576" spans="3:3">
      <c r="C5576" s="6"/>
    </row>
    <row r="5577" spans="3:3">
      <c r="C5577" s="6"/>
    </row>
    <row r="5578" spans="3:3">
      <c r="C5578" s="6"/>
    </row>
    <row r="5579" spans="3:3">
      <c r="C5579" s="6"/>
    </row>
    <row r="5580" spans="3:3">
      <c r="C5580" s="6"/>
    </row>
    <row r="5581" spans="3:3">
      <c r="C5581" s="6"/>
    </row>
    <row r="5582" spans="3:3">
      <c r="C5582" s="6"/>
    </row>
    <row r="5583" spans="3:3">
      <c r="C5583" s="6"/>
    </row>
    <row r="5584" spans="3:3">
      <c r="C5584" s="6"/>
    </row>
    <row r="5585" spans="3:3">
      <c r="C5585" s="6"/>
    </row>
    <row r="5586" spans="3:3">
      <c r="C5586" s="6"/>
    </row>
    <row r="5587" spans="3:3">
      <c r="C5587" s="6"/>
    </row>
    <row r="5588" spans="3:3">
      <c r="C5588" s="6"/>
    </row>
    <row r="5589" spans="3:3">
      <c r="C5589" s="6"/>
    </row>
    <row r="5590" spans="3:3">
      <c r="C5590" s="6"/>
    </row>
    <row r="5591" spans="3:3">
      <c r="C5591" s="6"/>
    </row>
    <row r="5592" spans="3:3">
      <c r="C5592" s="6"/>
    </row>
    <row r="5593" spans="3:3">
      <c r="C5593" s="6"/>
    </row>
    <row r="5594" spans="3:3">
      <c r="C5594" s="6"/>
    </row>
    <row r="5595" spans="3:3">
      <c r="C5595" s="6"/>
    </row>
    <row r="5596" spans="3:3">
      <c r="C5596" s="6"/>
    </row>
    <row r="5597" spans="3:3">
      <c r="C5597" s="6"/>
    </row>
    <row r="5598" spans="3:3">
      <c r="C5598" s="6"/>
    </row>
    <row r="5599" spans="3:3">
      <c r="C5599" s="6"/>
    </row>
    <row r="5600" spans="3:3">
      <c r="C5600" s="6"/>
    </row>
    <row r="5601" spans="3:3">
      <c r="C5601" s="6"/>
    </row>
    <row r="5602" spans="3:3">
      <c r="C5602" s="6"/>
    </row>
    <row r="5603" spans="3:3">
      <c r="C5603" s="6"/>
    </row>
    <row r="5604" spans="3:3">
      <c r="C5604" s="6"/>
    </row>
    <row r="5605" spans="3:3">
      <c r="C5605" s="6"/>
    </row>
    <row r="5606" spans="3:3">
      <c r="C5606" s="6"/>
    </row>
    <row r="5607" spans="3:3">
      <c r="C5607" s="6"/>
    </row>
    <row r="5608" spans="3:3">
      <c r="C5608" s="6"/>
    </row>
    <row r="5609" spans="3:3">
      <c r="C5609" s="6"/>
    </row>
    <row r="5610" spans="3:3">
      <c r="C5610" s="6"/>
    </row>
    <row r="5611" spans="3:3">
      <c r="C5611" s="6"/>
    </row>
    <row r="5612" spans="3:3">
      <c r="C5612" s="6"/>
    </row>
    <row r="5613" spans="3:3">
      <c r="C5613" s="6"/>
    </row>
    <row r="5614" spans="3:3">
      <c r="C5614" s="6"/>
    </row>
    <row r="5615" spans="3:3">
      <c r="C5615" s="6"/>
    </row>
    <row r="5616" spans="3:3">
      <c r="C5616" s="6"/>
    </row>
    <row r="5617" spans="3:3">
      <c r="C5617" s="6"/>
    </row>
    <row r="5618" spans="3:3">
      <c r="C5618" s="6"/>
    </row>
    <row r="5619" spans="3:3">
      <c r="C5619" s="6"/>
    </row>
    <row r="5620" spans="3:3">
      <c r="C5620" s="6"/>
    </row>
    <row r="5621" spans="3:3">
      <c r="C5621" s="6"/>
    </row>
    <row r="5622" spans="3:3">
      <c r="C5622" s="6"/>
    </row>
    <row r="5623" spans="3:3">
      <c r="C5623" s="6"/>
    </row>
    <row r="5624" spans="3:3">
      <c r="C5624" s="6"/>
    </row>
    <row r="5625" spans="3:3">
      <c r="C5625" s="6"/>
    </row>
    <row r="5626" spans="3:3">
      <c r="C5626" s="6"/>
    </row>
    <row r="5627" spans="3:3">
      <c r="C5627" s="6"/>
    </row>
    <row r="5628" spans="3:3">
      <c r="C5628" s="6"/>
    </row>
    <row r="5629" spans="3:3">
      <c r="C5629" s="6"/>
    </row>
    <row r="5630" spans="3:3">
      <c r="C5630" s="6"/>
    </row>
    <row r="5631" spans="3:3">
      <c r="C5631" s="6"/>
    </row>
    <row r="5632" spans="3:3">
      <c r="C5632" s="6"/>
    </row>
    <row r="5633" spans="3:3">
      <c r="C5633" s="6"/>
    </row>
    <row r="5634" spans="3:3">
      <c r="C5634" s="6"/>
    </row>
    <row r="5635" spans="3:3">
      <c r="C5635" s="6"/>
    </row>
    <row r="5636" spans="3:3">
      <c r="C5636" s="6"/>
    </row>
    <row r="5637" spans="3:3">
      <c r="C5637" s="6"/>
    </row>
    <row r="5638" spans="3:3">
      <c r="C5638" s="6"/>
    </row>
    <row r="5639" spans="3:3">
      <c r="C5639" s="6"/>
    </row>
    <row r="5640" spans="3:3">
      <c r="C5640" s="6"/>
    </row>
    <row r="5641" spans="3:3">
      <c r="C5641" s="6"/>
    </row>
    <row r="5642" spans="3:3">
      <c r="C5642" s="6"/>
    </row>
    <row r="5643" spans="3:3">
      <c r="C5643" s="6"/>
    </row>
    <row r="5644" spans="3:3">
      <c r="C5644" s="6"/>
    </row>
    <row r="5645" spans="3:3">
      <c r="C5645" s="6"/>
    </row>
    <row r="5646" spans="3:3">
      <c r="C5646" s="6"/>
    </row>
    <row r="5647" spans="3:3">
      <c r="C5647" s="6"/>
    </row>
    <row r="5648" spans="3:3">
      <c r="C5648" s="6"/>
    </row>
    <row r="5649" spans="3:3">
      <c r="C5649" s="6"/>
    </row>
    <row r="5650" spans="3:3">
      <c r="C5650" s="6"/>
    </row>
    <row r="5651" spans="3:3">
      <c r="C5651" s="6"/>
    </row>
    <row r="5652" spans="3:3">
      <c r="C5652" s="6"/>
    </row>
    <row r="5653" spans="3:3">
      <c r="C5653" s="6"/>
    </row>
    <row r="5654" spans="3:3">
      <c r="C5654" s="6"/>
    </row>
    <row r="5655" spans="3:3">
      <c r="C5655" s="6"/>
    </row>
    <row r="5656" spans="3:3">
      <c r="C5656" s="6"/>
    </row>
    <row r="5657" spans="3:3">
      <c r="C5657" s="6"/>
    </row>
    <row r="5658" spans="3:3">
      <c r="C5658" s="6"/>
    </row>
    <row r="5659" spans="3:3">
      <c r="C5659" s="6"/>
    </row>
    <row r="5660" spans="3:3">
      <c r="C5660" s="6"/>
    </row>
    <row r="5661" spans="3:3">
      <c r="C5661" s="6"/>
    </row>
    <row r="5662" spans="3:3">
      <c r="C5662" s="6"/>
    </row>
    <row r="5663" spans="3:3">
      <c r="C5663" s="6"/>
    </row>
    <row r="5664" spans="3:3">
      <c r="C5664" s="6"/>
    </row>
    <row r="5665" spans="3:3">
      <c r="C5665" s="6"/>
    </row>
    <row r="5666" spans="3:3">
      <c r="C5666" s="6"/>
    </row>
    <row r="5667" spans="3:3">
      <c r="C5667" s="6"/>
    </row>
    <row r="5668" spans="3:3">
      <c r="C5668" s="6"/>
    </row>
    <row r="5669" spans="3:3">
      <c r="C5669" s="6"/>
    </row>
    <row r="5670" spans="3:3">
      <c r="C5670" s="6"/>
    </row>
    <row r="5671" spans="3:3">
      <c r="C5671" s="6"/>
    </row>
    <row r="5672" spans="3:3">
      <c r="C5672" s="6"/>
    </row>
    <row r="5673" spans="3:3">
      <c r="C5673" s="6"/>
    </row>
    <row r="5674" spans="3:3">
      <c r="C5674" s="6"/>
    </row>
    <row r="5675" spans="3:3">
      <c r="C5675" s="6"/>
    </row>
    <row r="5676" spans="3:3">
      <c r="C5676" s="6"/>
    </row>
    <row r="5677" spans="3:3">
      <c r="C5677" s="6"/>
    </row>
    <row r="5678" spans="3:3">
      <c r="C5678" s="6"/>
    </row>
    <row r="5679" spans="3:3">
      <c r="C5679" s="6"/>
    </row>
    <row r="5680" spans="3:3">
      <c r="C5680" s="6"/>
    </row>
    <row r="5681" spans="3:3">
      <c r="C5681" s="6"/>
    </row>
    <row r="5682" spans="3:3">
      <c r="C5682" s="6"/>
    </row>
    <row r="5683" spans="3:3">
      <c r="C5683" s="6"/>
    </row>
    <row r="5684" spans="3:3">
      <c r="C5684" s="6"/>
    </row>
    <row r="5685" spans="3:3">
      <c r="C5685" s="6"/>
    </row>
    <row r="5686" spans="3:3">
      <c r="C5686" s="6"/>
    </row>
    <row r="5687" spans="3:3">
      <c r="C5687" s="6"/>
    </row>
    <row r="5688" spans="3:3">
      <c r="C5688" s="6"/>
    </row>
    <row r="5689" spans="3:3">
      <c r="C5689" s="6"/>
    </row>
    <row r="5690" spans="3:3">
      <c r="C5690" s="6"/>
    </row>
    <row r="5691" spans="3:3">
      <c r="C5691" s="6"/>
    </row>
    <row r="5692" spans="3:3">
      <c r="C5692" s="6"/>
    </row>
    <row r="5693" spans="3:3">
      <c r="C5693" s="6"/>
    </row>
    <row r="5694" spans="3:3">
      <c r="C5694" s="6"/>
    </row>
    <row r="5695" spans="3:3">
      <c r="C5695" s="6"/>
    </row>
    <row r="5696" spans="3:3">
      <c r="C5696" s="6"/>
    </row>
    <row r="5697" spans="3:3">
      <c r="C5697" s="6"/>
    </row>
    <row r="5698" spans="3:3">
      <c r="C5698" s="6"/>
    </row>
    <row r="5699" spans="3:3">
      <c r="C5699" s="6"/>
    </row>
    <row r="5700" spans="3:3">
      <c r="C5700" s="6"/>
    </row>
    <row r="5701" spans="3:3">
      <c r="C5701" s="6"/>
    </row>
    <row r="5702" spans="3:3">
      <c r="C5702" s="6"/>
    </row>
    <row r="5703" spans="3:3">
      <c r="C5703" s="6"/>
    </row>
    <row r="5704" spans="3:3">
      <c r="C5704" s="6"/>
    </row>
    <row r="5705" spans="3:3">
      <c r="C5705" s="6"/>
    </row>
    <row r="5706" spans="3:3">
      <c r="C5706" s="6"/>
    </row>
    <row r="5707" spans="3:3">
      <c r="C5707" s="6"/>
    </row>
    <row r="5708" spans="3:3">
      <c r="C5708" s="6"/>
    </row>
    <row r="5709" spans="3:3">
      <c r="C5709" s="6"/>
    </row>
    <row r="5710" spans="3:3">
      <c r="C5710" s="6"/>
    </row>
    <row r="5711" spans="3:3">
      <c r="C5711" s="6"/>
    </row>
    <row r="5712" spans="3:3">
      <c r="C5712" s="6"/>
    </row>
    <row r="5713" spans="3:3">
      <c r="C5713" s="6"/>
    </row>
    <row r="5714" spans="3:3">
      <c r="C5714" s="6"/>
    </row>
    <row r="5715" spans="3:3">
      <c r="C5715" s="6"/>
    </row>
    <row r="5716" spans="3:3">
      <c r="C5716" s="6"/>
    </row>
    <row r="5717" spans="3:3">
      <c r="C5717" s="6"/>
    </row>
    <row r="5718" spans="3:3">
      <c r="C5718" s="6"/>
    </row>
    <row r="5719" spans="3:3">
      <c r="C5719" s="6"/>
    </row>
    <row r="5720" spans="3:3">
      <c r="C5720" s="6"/>
    </row>
    <row r="5721" spans="3:3">
      <c r="C5721" s="6"/>
    </row>
    <row r="5722" spans="3:3">
      <c r="C5722" s="6"/>
    </row>
    <row r="5723" spans="3:3">
      <c r="C5723" s="6"/>
    </row>
    <row r="5724" spans="3:3">
      <c r="C5724" s="6"/>
    </row>
    <row r="5725" spans="3:3">
      <c r="C5725" s="6"/>
    </row>
    <row r="5726" spans="3:3">
      <c r="C5726" s="6"/>
    </row>
    <row r="5727" spans="3:3">
      <c r="C5727" s="6"/>
    </row>
    <row r="5728" spans="3:3">
      <c r="C5728" s="6"/>
    </row>
    <row r="5729" spans="3:3">
      <c r="C5729" s="6"/>
    </row>
    <row r="5730" spans="3:3">
      <c r="C5730" s="6"/>
    </row>
    <row r="5731" spans="3:3">
      <c r="C5731" s="6"/>
    </row>
    <row r="5732" spans="3:3">
      <c r="C5732" s="6"/>
    </row>
    <row r="5733" spans="3:3">
      <c r="C5733" s="6"/>
    </row>
    <row r="5734" spans="3:3">
      <c r="C5734" s="6"/>
    </row>
    <row r="5735" spans="3:3">
      <c r="C5735" s="6"/>
    </row>
    <row r="5736" spans="3:3">
      <c r="C5736" s="6"/>
    </row>
    <row r="5737" spans="3:3">
      <c r="C5737" s="6"/>
    </row>
    <row r="5738" spans="3:3">
      <c r="C5738" s="6"/>
    </row>
    <row r="5739" spans="3:3">
      <c r="C5739" s="6"/>
    </row>
    <row r="5740" spans="3:3">
      <c r="C5740" s="6"/>
    </row>
    <row r="5741" spans="3:3">
      <c r="C5741" s="6"/>
    </row>
    <row r="5742" spans="3:3">
      <c r="C5742" s="6"/>
    </row>
    <row r="5743" spans="3:3">
      <c r="C5743" s="6"/>
    </row>
    <row r="5744" spans="3:3">
      <c r="C5744" s="6"/>
    </row>
    <row r="5745" spans="3:3">
      <c r="C5745" s="6"/>
    </row>
    <row r="5746" spans="3:3">
      <c r="C5746" s="6"/>
    </row>
    <row r="5747" spans="3:3">
      <c r="C5747" s="6"/>
    </row>
    <row r="5748" spans="3:3">
      <c r="C5748" s="6"/>
    </row>
    <row r="5749" spans="3:3">
      <c r="C5749" s="6"/>
    </row>
    <row r="5750" spans="3:3">
      <c r="C5750" s="6"/>
    </row>
    <row r="5751" spans="3:3">
      <c r="C5751" s="6"/>
    </row>
    <row r="5752" spans="3:3">
      <c r="C5752" s="6"/>
    </row>
    <row r="5753" spans="3:3">
      <c r="C5753" s="6"/>
    </row>
    <row r="5754" spans="3:3">
      <c r="C5754" s="6"/>
    </row>
    <row r="5755" spans="3:3">
      <c r="C5755" s="6"/>
    </row>
    <row r="5756" spans="3:3">
      <c r="C5756" s="6"/>
    </row>
    <row r="5757" spans="3:3">
      <c r="C5757" s="6"/>
    </row>
    <row r="5758" spans="3:3">
      <c r="C5758" s="6"/>
    </row>
    <row r="5759" spans="3:3">
      <c r="C5759" s="6"/>
    </row>
    <row r="5760" spans="3:3">
      <c r="C5760" s="6"/>
    </row>
    <row r="5761" spans="3:3">
      <c r="C5761" s="6"/>
    </row>
    <row r="5762" spans="3:3">
      <c r="C5762" s="6"/>
    </row>
    <row r="5763" spans="3:3">
      <c r="C5763" s="6"/>
    </row>
    <row r="5764" spans="3:3">
      <c r="C5764" s="6"/>
    </row>
    <row r="5765" spans="3:3">
      <c r="C5765" s="6"/>
    </row>
    <row r="5766" spans="3:3">
      <c r="C5766" s="6"/>
    </row>
    <row r="5767" spans="3:3">
      <c r="C5767" s="6"/>
    </row>
    <row r="5768" spans="3:3">
      <c r="C5768" s="6"/>
    </row>
    <row r="5769" spans="3:3">
      <c r="C5769" s="6"/>
    </row>
    <row r="5770" spans="3:3">
      <c r="C5770" s="6"/>
    </row>
    <row r="5771" spans="3:3">
      <c r="C5771" s="6"/>
    </row>
    <row r="5772" spans="3:3">
      <c r="C5772" s="6"/>
    </row>
    <row r="5773" spans="3:3">
      <c r="C5773" s="6"/>
    </row>
    <row r="5774" spans="3:3">
      <c r="C5774" s="6"/>
    </row>
    <row r="5775" spans="3:3">
      <c r="C5775" s="6"/>
    </row>
    <row r="5776" spans="3:3">
      <c r="C5776" s="6"/>
    </row>
    <row r="5777" spans="3:3">
      <c r="C5777" s="6"/>
    </row>
    <row r="5778" spans="3:3">
      <c r="C5778" s="6"/>
    </row>
    <row r="5779" spans="3:3">
      <c r="C5779" s="6"/>
    </row>
    <row r="5780" spans="3:3">
      <c r="C5780" s="6"/>
    </row>
    <row r="5781" spans="3:3">
      <c r="C5781" s="6"/>
    </row>
    <row r="5782" spans="3:3">
      <c r="C5782" s="6"/>
    </row>
    <row r="5783" spans="3:3">
      <c r="C5783" s="6"/>
    </row>
    <row r="5784" spans="3:3">
      <c r="C5784" s="6"/>
    </row>
    <row r="5785" spans="3:3">
      <c r="C5785" s="6"/>
    </row>
    <row r="5786" spans="3:3">
      <c r="C5786" s="6"/>
    </row>
    <row r="5787" spans="3:3">
      <c r="C5787" s="6"/>
    </row>
    <row r="5788" spans="3:3">
      <c r="C5788" s="6"/>
    </row>
    <row r="5789" spans="3:3">
      <c r="C5789" s="6"/>
    </row>
    <row r="5790" spans="3:3">
      <c r="C5790" s="6"/>
    </row>
    <row r="5791" spans="3:3">
      <c r="C5791" s="6"/>
    </row>
    <row r="5792" spans="3:3">
      <c r="C5792" s="6"/>
    </row>
    <row r="5793" spans="3:3">
      <c r="C5793" s="6"/>
    </row>
    <row r="5794" spans="3:3">
      <c r="C5794" s="6"/>
    </row>
    <row r="5795" spans="3:3">
      <c r="C5795" s="6"/>
    </row>
    <row r="5796" spans="3:3">
      <c r="C5796" s="6"/>
    </row>
    <row r="5797" spans="3:3">
      <c r="C5797" s="6"/>
    </row>
    <row r="5798" spans="3:3">
      <c r="C5798" s="6"/>
    </row>
    <row r="5799" spans="3:3">
      <c r="C5799" s="6"/>
    </row>
    <row r="5800" spans="3:3">
      <c r="C5800" s="6"/>
    </row>
    <row r="5801" spans="3:3">
      <c r="C5801" s="6"/>
    </row>
    <row r="5802" spans="3:3">
      <c r="C5802" s="6"/>
    </row>
    <row r="5803" spans="3:3">
      <c r="C5803" s="6"/>
    </row>
    <row r="5804" spans="3:3">
      <c r="C5804" s="6"/>
    </row>
    <row r="5805" spans="3:3">
      <c r="C5805" s="6"/>
    </row>
    <row r="5806" spans="3:3">
      <c r="C5806" s="6"/>
    </row>
    <row r="5807" spans="3:3">
      <c r="C5807" s="6"/>
    </row>
    <row r="5808" spans="3:3">
      <c r="C5808" s="6"/>
    </row>
    <row r="5809" spans="3:3">
      <c r="C5809" s="6"/>
    </row>
    <row r="5810" spans="3:3">
      <c r="C5810" s="6"/>
    </row>
    <row r="5811" spans="3:3">
      <c r="C5811" s="6"/>
    </row>
    <row r="5812" spans="3:3">
      <c r="C5812" s="6"/>
    </row>
    <row r="5813" spans="3:3">
      <c r="C5813" s="6"/>
    </row>
    <row r="5814" spans="3:3">
      <c r="C5814" s="6"/>
    </row>
    <row r="5815" spans="3:3">
      <c r="C5815" s="6"/>
    </row>
    <row r="5816" spans="3:3">
      <c r="C5816" s="6"/>
    </row>
    <row r="5817" spans="3:3">
      <c r="C5817" s="6"/>
    </row>
    <row r="5818" spans="3:3">
      <c r="C5818" s="6"/>
    </row>
    <row r="5819" spans="3:3">
      <c r="C5819" s="6"/>
    </row>
    <row r="5820" spans="3:3">
      <c r="C5820" s="6"/>
    </row>
    <row r="5821" spans="3:3">
      <c r="C5821" s="6"/>
    </row>
    <row r="5822" spans="3:3">
      <c r="C5822" s="6"/>
    </row>
    <row r="5823" spans="3:3">
      <c r="C5823" s="6"/>
    </row>
    <row r="5824" spans="3:3">
      <c r="C5824" s="6"/>
    </row>
    <row r="5825" spans="3:3">
      <c r="C5825" s="6"/>
    </row>
    <row r="5826" spans="3:3">
      <c r="C5826" s="6"/>
    </row>
    <row r="5827" spans="3:3">
      <c r="C5827" s="6"/>
    </row>
    <row r="5828" spans="3:3">
      <c r="C5828" s="6"/>
    </row>
    <row r="5829" spans="3:3">
      <c r="C5829" s="6"/>
    </row>
    <row r="5830" spans="3:3">
      <c r="C5830" s="6"/>
    </row>
    <row r="5831" spans="3:3">
      <c r="C5831" s="6"/>
    </row>
    <row r="5832" spans="3:3">
      <c r="C5832" s="6"/>
    </row>
    <row r="5833" spans="3:3">
      <c r="C5833" s="6"/>
    </row>
    <row r="5834" spans="3:3">
      <c r="C5834" s="6"/>
    </row>
    <row r="5835" spans="3:3">
      <c r="C5835" s="6"/>
    </row>
    <row r="5836" spans="3:3">
      <c r="C5836" s="6"/>
    </row>
    <row r="5837" spans="3:3">
      <c r="C5837" s="6"/>
    </row>
    <row r="5838" spans="3:3">
      <c r="C5838" s="6"/>
    </row>
    <row r="5839" spans="3:3">
      <c r="C5839" s="6"/>
    </row>
    <row r="5840" spans="3:3">
      <c r="C5840" s="6"/>
    </row>
    <row r="5841" spans="3:3">
      <c r="C5841" s="6"/>
    </row>
    <row r="5842" spans="3:3">
      <c r="C5842" s="6"/>
    </row>
    <row r="5843" spans="3:3">
      <c r="C5843" s="6"/>
    </row>
    <row r="5844" spans="3:3">
      <c r="C5844" s="6"/>
    </row>
    <row r="5845" spans="3:3">
      <c r="C5845" s="6"/>
    </row>
    <row r="5846" spans="3:3">
      <c r="C5846" s="6"/>
    </row>
    <row r="5847" spans="3:3">
      <c r="C5847" s="6"/>
    </row>
    <row r="5848" spans="3:3">
      <c r="C5848" s="6"/>
    </row>
    <row r="5849" spans="3:3">
      <c r="C5849" s="6"/>
    </row>
    <row r="5850" spans="3:3">
      <c r="C5850" s="6"/>
    </row>
    <row r="5851" spans="3:3">
      <c r="C5851" s="6"/>
    </row>
    <row r="5852" spans="3:3">
      <c r="C5852" s="6"/>
    </row>
    <row r="5853" spans="3:3">
      <c r="C5853" s="6"/>
    </row>
    <row r="5854" spans="3:3">
      <c r="C5854" s="6"/>
    </row>
    <row r="5855" spans="3:3">
      <c r="C5855" s="6"/>
    </row>
    <row r="5856" spans="3:3">
      <c r="C5856" s="6"/>
    </row>
    <row r="5857" spans="3:3">
      <c r="C5857" s="6"/>
    </row>
    <row r="5858" spans="3:3">
      <c r="C5858" s="6"/>
    </row>
    <row r="5859" spans="3:3">
      <c r="C5859" s="6"/>
    </row>
    <row r="5860" spans="3:3">
      <c r="C5860" s="6"/>
    </row>
    <row r="5861" spans="3:3">
      <c r="C5861" s="6"/>
    </row>
    <row r="5862" spans="3:3">
      <c r="C5862" s="6"/>
    </row>
    <row r="5863" spans="3:3">
      <c r="C5863" s="6"/>
    </row>
    <row r="5864" spans="3:3">
      <c r="C5864" s="6"/>
    </row>
    <row r="5865" spans="3:3">
      <c r="C5865" s="6"/>
    </row>
    <row r="5866" spans="3:3">
      <c r="C5866" s="6"/>
    </row>
    <row r="5867" spans="3:3">
      <c r="C5867" s="6"/>
    </row>
    <row r="5868" spans="3:3">
      <c r="C5868" s="6"/>
    </row>
    <row r="5869" spans="3:3">
      <c r="C5869" s="6"/>
    </row>
    <row r="5870" spans="3:3">
      <c r="C5870" s="6"/>
    </row>
    <row r="5871" spans="3:3">
      <c r="C5871" s="6"/>
    </row>
    <row r="5872" spans="3:3">
      <c r="C5872" s="6"/>
    </row>
    <row r="5873" spans="3:3">
      <c r="C5873" s="6"/>
    </row>
    <row r="5874" spans="3:3">
      <c r="C5874" s="6"/>
    </row>
    <row r="5875" spans="3:3">
      <c r="C5875" s="6"/>
    </row>
    <row r="5876" spans="3:3">
      <c r="C5876" s="6"/>
    </row>
    <row r="5877" spans="3:3">
      <c r="C5877" s="6"/>
    </row>
    <row r="5878" spans="3:3">
      <c r="C5878" s="6"/>
    </row>
    <row r="5879" spans="3:3">
      <c r="C5879" s="6"/>
    </row>
    <row r="5880" spans="3:3">
      <c r="C5880" s="6"/>
    </row>
    <row r="5881" spans="3:3">
      <c r="C5881" s="6"/>
    </row>
    <row r="5882" spans="3:3">
      <c r="C5882" s="6"/>
    </row>
    <row r="5883" spans="3:3">
      <c r="C5883" s="6"/>
    </row>
    <row r="5884" spans="3:3">
      <c r="C5884" s="6"/>
    </row>
    <row r="5885" spans="3:3">
      <c r="C5885" s="6"/>
    </row>
    <row r="5886" spans="3:3">
      <c r="C5886" s="6"/>
    </row>
    <row r="5887" spans="3:3">
      <c r="C5887" s="6"/>
    </row>
    <row r="5888" spans="3:3">
      <c r="C5888" s="6"/>
    </row>
    <row r="5889" spans="3:3">
      <c r="C5889" s="6"/>
    </row>
    <row r="5890" spans="3:3">
      <c r="C5890" s="6"/>
    </row>
    <row r="5891" spans="3:3">
      <c r="C5891" s="6"/>
    </row>
    <row r="5892" spans="3:3">
      <c r="C5892" s="6"/>
    </row>
    <row r="5893" spans="3:3">
      <c r="C5893" s="6"/>
    </row>
    <row r="5894" spans="3:3">
      <c r="C5894" s="6"/>
    </row>
    <row r="5895" spans="3:3">
      <c r="C5895" s="6"/>
    </row>
    <row r="5896" spans="3:3">
      <c r="C5896" s="6"/>
    </row>
    <row r="5897" spans="3:3">
      <c r="C5897" s="6"/>
    </row>
    <row r="5898" spans="3:3">
      <c r="C5898" s="6"/>
    </row>
    <row r="5899" spans="3:3">
      <c r="C5899" s="6"/>
    </row>
    <row r="5900" spans="3:3">
      <c r="C5900" s="6"/>
    </row>
    <row r="5901" spans="3:3">
      <c r="C5901" s="6"/>
    </row>
    <row r="5902" spans="3:3">
      <c r="C5902" s="6"/>
    </row>
    <row r="5903" spans="3:3">
      <c r="C5903" s="6"/>
    </row>
    <row r="5904" spans="3:3">
      <c r="C5904" s="6"/>
    </row>
    <row r="5905" spans="3:3">
      <c r="C5905" s="6"/>
    </row>
    <row r="5906" spans="3:3">
      <c r="C5906" s="6"/>
    </row>
    <row r="5907" spans="3:3">
      <c r="C5907" s="6"/>
    </row>
    <row r="5908" spans="3:3">
      <c r="C5908" s="6"/>
    </row>
    <row r="5909" spans="3:3">
      <c r="C5909" s="6"/>
    </row>
    <row r="5910" spans="3:3">
      <c r="C5910" s="6"/>
    </row>
    <row r="5911" spans="3:3">
      <c r="C5911" s="6"/>
    </row>
    <row r="5912" spans="3:3">
      <c r="C5912" s="6"/>
    </row>
    <row r="5913" spans="3:3">
      <c r="C5913" s="6"/>
    </row>
    <row r="5914" spans="3:3">
      <c r="C5914" s="6"/>
    </row>
    <row r="5915" spans="3:3">
      <c r="C5915" s="6"/>
    </row>
    <row r="5916" spans="3:3">
      <c r="C5916" s="6"/>
    </row>
    <row r="5917" spans="3:3">
      <c r="C5917" s="6"/>
    </row>
    <row r="5918" spans="3:3">
      <c r="C5918" s="6"/>
    </row>
    <row r="5919" spans="3:3">
      <c r="C5919" s="6"/>
    </row>
    <row r="5920" spans="3:3">
      <c r="C5920" s="6"/>
    </row>
    <row r="5921" spans="3:3">
      <c r="C5921" s="6"/>
    </row>
    <row r="5922" spans="3:3">
      <c r="C5922" s="6"/>
    </row>
    <row r="5923" spans="3:3">
      <c r="C5923" s="6"/>
    </row>
    <row r="5924" spans="3:3">
      <c r="C5924" s="6"/>
    </row>
    <row r="5925" spans="3:3">
      <c r="C5925" s="6"/>
    </row>
    <row r="5926" spans="3:3">
      <c r="C5926" s="6"/>
    </row>
    <row r="5927" spans="3:3">
      <c r="C5927" s="6"/>
    </row>
    <row r="5928" spans="3:3">
      <c r="C5928" s="6"/>
    </row>
    <row r="5929" spans="3:3">
      <c r="C5929" s="6"/>
    </row>
    <row r="5930" spans="3:3">
      <c r="C5930" s="6"/>
    </row>
    <row r="5931" spans="3:3">
      <c r="C5931" s="6"/>
    </row>
    <row r="5932" spans="3:3">
      <c r="C5932" s="6"/>
    </row>
    <row r="5933" spans="3:3">
      <c r="C5933" s="6"/>
    </row>
    <row r="5934" spans="3:3">
      <c r="C5934" s="6"/>
    </row>
    <row r="5935" spans="3:3">
      <c r="C5935" s="6"/>
    </row>
    <row r="5936" spans="3:3">
      <c r="C5936" s="6"/>
    </row>
    <row r="5937" spans="3:3">
      <c r="C5937" s="6"/>
    </row>
    <row r="5938" spans="3:3">
      <c r="C5938" s="6"/>
    </row>
    <row r="5939" spans="3:3">
      <c r="C5939" s="6"/>
    </row>
    <row r="5940" spans="3:3">
      <c r="C5940" s="6"/>
    </row>
    <row r="5941" spans="3:3">
      <c r="C5941" s="6"/>
    </row>
    <row r="5942" spans="3:3">
      <c r="C5942" s="6"/>
    </row>
    <row r="5943" spans="3:3">
      <c r="C5943" s="6"/>
    </row>
    <row r="5944" spans="3:3">
      <c r="C5944" s="6"/>
    </row>
    <row r="5945" spans="3:3">
      <c r="C5945" s="6"/>
    </row>
    <row r="5946" spans="3:3">
      <c r="C5946" s="6"/>
    </row>
    <row r="5947" spans="3:3">
      <c r="C5947" s="6"/>
    </row>
    <row r="5948" spans="3:3">
      <c r="C5948" s="6"/>
    </row>
    <row r="5949" spans="3:3">
      <c r="C5949" s="6"/>
    </row>
    <row r="5950" spans="3:3">
      <c r="C5950" s="6"/>
    </row>
    <row r="5951" spans="3:3">
      <c r="C5951" s="6"/>
    </row>
    <row r="5952" spans="3:3">
      <c r="C5952" s="6"/>
    </row>
    <row r="5953" spans="3:3">
      <c r="C5953" s="6"/>
    </row>
    <row r="5954" spans="3:3">
      <c r="C5954" s="6"/>
    </row>
    <row r="5955" spans="3:3">
      <c r="C5955" s="6"/>
    </row>
    <row r="5956" spans="3:3">
      <c r="C5956" s="6"/>
    </row>
    <row r="5957" spans="3:3">
      <c r="C5957" s="6"/>
    </row>
    <row r="5958" spans="3:3">
      <c r="C5958" s="6"/>
    </row>
    <row r="5959" spans="3:3">
      <c r="C5959" s="6"/>
    </row>
    <row r="5960" spans="3:3">
      <c r="C5960" s="6"/>
    </row>
    <row r="5961" spans="3:3">
      <c r="C5961" s="6"/>
    </row>
    <row r="5962" spans="3:3">
      <c r="C5962" s="6"/>
    </row>
    <row r="5963" spans="3:3">
      <c r="C5963" s="6"/>
    </row>
    <row r="5964" spans="3:3">
      <c r="C5964" s="6"/>
    </row>
    <row r="5965" spans="3:3">
      <c r="C5965" s="6"/>
    </row>
    <row r="5966" spans="3:3">
      <c r="C5966" s="6"/>
    </row>
    <row r="5967" spans="3:3">
      <c r="C5967" s="6"/>
    </row>
    <row r="5968" spans="3:3">
      <c r="C5968" s="6"/>
    </row>
    <row r="5969" spans="3:3">
      <c r="C5969" s="6"/>
    </row>
    <row r="5970" spans="3:3">
      <c r="C5970" s="6"/>
    </row>
    <row r="5971" spans="3:3">
      <c r="C5971" s="6"/>
    </row>
    <row r="5972" spans="3:3">
      <c r="C5972" s="6"/>
    </row>
    <row r="5973" spans="3:3">
      <c r="C5973" s="6"/>
    </row>
    <row r="5974" spans="3:3">
      <c r="C5974" s="6"/>
    </row>
    <row r="5975" spans="3:3">
      <c r="C5975" s="6"/>
    </row>
    <row r="5976" spans="3:3">
      <c r="C5976" s="6"/>
    </row>
    <row r="5977" spans="3:3">
      <c r="C5977" s="6"/>
    </row>
    <row r="5978" spans="3:3">
      <c r="C5978" s="6"/>
    </row>
    <row r="5979" spans="3:3">
      <c r="C5979" s="6"/>
    </row>
    <row r="5980" spans="3:3">
      <c r="C5980" s="6"/>
    </row>
    <row r="5981" spans="3:3">
      <c r="C5981" s="6"/>
    </row>
    <row r="5982" spans="3:3">
      <c r="C5982" s="6"/>
    </row>
    <row r="5983" spans="3:3">
      <c r="C5983" s="6"/>
    </row>
    <row r="5984" spans="3:3">
      <c r="C5984" s="6"/>
    </row>
    <row r="5985" spans="3:3">
      <c r="C5985" s="6"/>
    </row>
    <row r="5986" spans="3:3">
      <c r="C5986" s="6"/>
    </row>
    <row r="5987" spans="3:3">
      <c r="C5987" s="6"/>
    </row>
    <row r="5988" spans="3:3">
      <c r="C5988" s="6"/>
    </row>
    <row r="5989" spans="3:3">
      <c r="C5989" s="6"/>
    </row>
    <row r="5990" spans="3:3">
      <c r="C5990" s="6"/>
    </row>
    <row r="5991" spans="3:3">
      <c r="C5991" s="6"/>
    </row>
    <row r="5992" spans="3:3">
      <c r="C5992" s="6"/>
    </row>
    <row r="5993" spans="3:3">
      <c r="C5993" s="6"/>
    </row>
    <row r="5994" spans="3:3">
      <c r="C5994" s="6"/>
    </row>
    <row r="5995" spans="3:3">
      <c r="C5995" s="6"/>
    </row>
    <row r="5996" spans="3:3">
      <c r="C5996" s="6"/>
    </row>
    <row r="5997" spans="3:3">
      <c r="C5997" s="6"/>
    </row>
    <row r="5998" spans="3:3">
      <c r="C5998" s="6"/>
    </row>
    <row r="5999" spans="3:3">
      <c r="C5999" s="6"/>
    </row>
    <row r="6000" spans="3:3">
      <c r="C6000" s="6"/>
    </row>
    <row r="6001" spans="3:3">
      <c r="C6001" s="6"/>
    </row>
    <row r="6002" spans="3:3">
      <c r="C6002" s="6"/>
    </row>
    <row r="6003" spans="3:3">
      <c r="C6003" s="6"/>
    </row>
    <row r="6004" spans="3:3">
      <c r="C6004" s="6"/>
    </row>
    <row r="6005" spans="3:3">
      <c r="C6005" s="6"/>
    </row>
    <row r="6006" spans="3:3">
      <c r="C6006" s="6"/>
    </row>
    <row r="6007" spans="3:3">
      <c r="C6007" s="6"/>
    </row>
    <row r="6008" spans="3:3">
      <c r="C6008" s="6"/>
    </row>
    <row r="6009" spans="3:3">
      <c r="C6009" s="6"/>
    </row>
    <row r="6010" spans="3:3">
      <c r="C6010" s="6"/>
    </row>
    <row r="6011" spans="3:3">
      <c r="C6011" s="6"/>
    </row>
    <row r="6012" spans="3:3">
      <c r="C6012" s="6"/>
    </row>
    <row r="6013" spans="3:3">
      <c r="C6013" s="6"/>
    </row>
    <row r="6014" spans="3:3">
      <c r="C6014" s="6"/>
    </row>
    <row r="6015" spans="3:3">
      <c r="C6015" s="6"/>
    </row>
    <row r="6016" spans="3:3">
      <c r="C6016" s="6"/>
    </row>
    <row r="6017" spans="3:3">
      <c r="C6017" s="6"/>
    </row>
    <row r="6018" spans="3:3">
      <c r="C6018" s="6"/>
    </row>
    <row r="6019" spans="3:3">
      <c r="C6019" s="6"/>
    </row>
    <row r="6020" spans="3:3">
      <c r="C6020" s="6"/>
    </row>
    <row r="6021" spans="3:3">
      <c r="C6021" s="6"/>
    </row>
    <row r="6022" spans="3:3">
      <c r="C6022" s="6"/>
    </row>
    <row r="6023" spans="3:3">
      <c r="C6023" s="6"/>
    </row>
    <row r="6024" spans="3:3">
      <c r="C6024" s="6"/>
    </row>
    <row r="6025" spans="3:3">
      <c r="C6025" s="6"/>
    </row>
    <row r="6026" spans="3:3">
      <c r="C6026" s="6"/>
    </row>
    <row r="6027" spans="3:3">
      <c r="C6027" s="6"/>
    </row>
    <row r="6028" spans="3:3">
      <c r="C6028" s="6"/>
    </row>
    <row r="6029" spans="3:3">
      <c r="C6029" s="6"/>
    </row>
    <row r="6030" spans="3:3">
      <c r="C6030" s="6"/>
    </row>
    <row r="6031" spans="3:3">
      <c r="C6031" s="6"/>
    </row>
    <row r="6032" spans="3:3">
      <c r="C6032" s="6"/>
    </row>
    <row r="6033" spans="3:3">
      <c r="C6033" s="6"/>
    </row>
    <row r="6034" spans="3:3">
      <c r="C6034" s="6"/>
    </row>
    <row r="6035" spans="3:3">
      <c r="C6035" s="6"/>
    </row>
    <row r="6036" spans="3:3">
      <c r="C6036" s="6"/>
    </row>
    <row r="6037" spans="3:3">
      <c r="C6037" s="6"/>
    </row>
    <row r="6038" spans="3:3">
      <c r="C6038" s="6"/>
    </row>
    <row r="6039" spans="3:3">
      <c r="C6039" s="6"/>
    </row>
    <row r="6040" spans="3:3">
      <c r="C6040" s="6"/>
    </row>
    <row r="6041" spans="3:3">
      <c r="C6041" s="6"/>
    </row>
    <row r="6042" spans="3:3">
      <c r="C6042" s="6"/>
    </row>
    <row r="6043" spans="3:3">
      <c r="C6043" s="6"/>
    </row>
    <row r="6044" spans="3:3">
      <c r="C6044" s="6"/>
    </row>
    <row r="6045" spans="3:3">
      <c r="C6045" s="6"/>
    </row>
    <row r="6046" spans="3:3">
      <c r="C6046" s="6"/>
    </row>
    <row r="6047" spans="3:3">
      <c r="C6047" s="6"/>
    </row>
    <row r="6048" spans="3:3">
      <c r="C6048" s="6"/>
    </row>
    <row r="6049" spans="3:3">
      <c r="C6049" s="6"/>
    </row>
    <row r="6050" spans="3:3">
      <c r="C6050" s="6"/>
    </row>
    <row r="6051" spans="3:3">
      <c r="C6051" s="6"/>
    </row>
    <row r="6052" spans="3:3">
      <c r="C6052" s="6"/>
    </row>
    <row r="6053" spans="3:3">
      <c r="C6053" s="6"/>
    </row>
    <row r="6054" spans="3:3">
      <c r="C6054" s="6"/>
    </row>
    <row r="6055" spans="3:3">
      <c r="C6055" s="6"/>
    </row>
    <row r="6056" spans="3:3">
      <c r="C6056" s="6"/>
    </row>
    <row r="6057" spans="3:3">
      <c r="C6057" s="6"/>
    </row>
    <row r="6058" spans="3:3">
      <c r="C6058" s="6"/>
    </row>
    <row r="6059" spans="3:3">
      <c r="C6059" s="6"/>
    </row>
    <row r="6060" spans="3:3">
      <c r="C6060" s="6"/>
    </row>
    <row r="6061" spans="3:3">
      <c r="C6061" s="6"/>
    </row>
    <row r="6062" spans="3:3">
      <c r="C6062" s="6"/>
    </row>
    <row r="6063" spans="3:3">
      <c r="C6063" s="6"/>
    </row>
    <row r="6064" spans="3:3">
      <c r="C6064" s="6"/>
    </row>
    <row r="6065" spans="3:3">
      <c r="C6065" s="6"/>
    </row>
    <row r="6066" spans="3:3">
      <c r="C6066" s="6"/>
    </row>
    <row r="6067" spans="3:3">
      <c r="C6067" s="6"/>
    </row>
    <row r="6068" spans="3:3">
      <c r="C6068" s="6"/>
    </row>
    <row r="6069" spans="3:3">
      <c r="C6069" s="6"/>
    </row>
    <row r="6070" spans="3:3">
      <c r="C6070" s="6"/>
    </row>
    <row r="6071" spans="3:3">
      <c r="C6071" s="6"/>
    </row>
    <row r="6072" spans="3:3">
      <c r="C6072" s="6"/>
    </row>
    <row r="6073" spans="3:3">
      <c r="C6073" s="6"/>
    </row>
    <row r="6074" spans="3:3">
      <c r="C6074" s="6"/>
    </row>
    <row r="6075" spans="3:3">
      <c r="C6075" s="6"/>
    </row>
    <row r="6076" spans="3:3">
      <c r="C6076" s="6"/>
    </row>
    <row r="6077" spans="3:3">
      <c r="C6077" s="6"/>
    </row>
    <row r="6078" spans="3:3">
      <c r="C6078" s="6"/>
    </row>
    <row r="6079" spans="3:3">
      <c r="C6079" s="6"/>
    </row>
    <row r="6080" spans="3:3">
      <c r="C6080" s="6"/>
    </row>
    <row r="6081" spans="3:3">
      <c r="C6081" s="6"/>
    </row>
    <row r="6082" spans="3:3">
      <c r="C6082" s="6"/>
    </row>
    <row r="6083" spans="3:3">
      <c r="C6083" s="6"/>
    </row>
    <row r="6084" spans="3:3">
      <c r="C6084" s="6"/>
    </row>
    <row r="6085" spans="3:3">
      <c r="C6085" s="6"/>
    </row>
    <row r="6086" spans="3:3">
      <c r="C6086" s="6"/>
    </row>
    <row r="6087" spans="3:3">
      <c r="C6087" s="6"/>
    </row>
    <row r="6088" spans="3:3">
      <c r="C6088" s="6"/>
    </row>
    <row r="6089" spans="3:3">
      <c r="C6089" s="6"/>
    </row>
    <row r="6090" spans="3:3">
      <c r="C6090" s="6"/>
    </row>
    <row r="6091" spans="3:3">
      <c r="C6091" s="6"/>
    </row>
    <row r="6092" spans="3:3">
      <c r="C6092" s="6"/>
    </row>
    <row r="6093" spans="3:3">
      <c r="C6093" s="6"/>
    </row>
    <row r="6094" spans="3:3">
      <c r="C6094" s="6"/>
    </row>
    <row r="6095" spans="3:3">
      <c r="C6095" s="6"/>
    </row>
    <row r="6096" spans="3:3">
      <c r="C6096" s="6"/>
    </row>
    <row r="6097" spans="3:3">
      <c r="C6097" s="6"/>
    </row>
    <row r="6098" spans="3:3">
      <c r="C6098" s="6"/>
    </row>
    <row r="6099" spans="3:3">
      <c r="C6099" s="6"/>
    </row>
    <row r="6100" spans="3:3">
      <c r="C6100" s="6"/>
    </row>
    <row r="6101" spans="3:3">
      <c r="C6101" s="6"/>
    </row>
    <row r="6102" spans="3:3">
      <c r="C6102" s="6"/>
    </row>
    <row r="6103" spans="3:3">
      <c r="C6103" s="6"/>
    </row>
    <row r="6104" spans="3:3">
      <c r="C6104" s="6"/>
    </row>
    <row r="6105" spans="3:3">
      <c r="C6105" s="6"/>
    </row>
    <row r="6106" spans="3:3">
      <c r="C6106" s="6"/>
    </row>
    <row r="6107" spans="3:3">
      <c r="C6107" s="6"/>
    </row>
    <row r="6108" spans="3:3">
      <c r="C6108" s="6"/>
    </row>
    <row r="6109" spans="3:3">
      <c r="C6109" s="6"/>
    </row>
    <row r="6110" spans="3:3">
      <c r="C6110" s="6"/>
    </row>
    <row r="6111" spans="3:3">
      <c r="C6111" s="6"/>
    </row>
    <row r="6112" spans="3:3">
      <c r="C6112" s="6"/>
    </row>
    <row r="6113" spans="3:3">
      <c r="C6113" s="6"/>
    </row>
    <row r="6114" spans="3:3">
      <c r="C6114" s="6"/>
    </row>
    <row r="6115" spans="3:3">
      <c r="C6115" s="6"/>
    </row>
    <row r="6116" spans="3:3">
      <c r="C6116" s="6"/>
    </row>
    <row r="6117" spans="3:3">
      <c r="C6117" s="6"/>
    </row>
    <row r="6118" spans="3:3">
      <c r="C6118" s="6"/>
    </row>
    <row r="6119" spans="3:3">
      <c r="C6119" s="6"/>
    </row>
    <row r="6120" spans="3:3">
      <c r="C6120" s="6"/>
    </row>
    <row r="6121" spans="3:3">
      <c r="C6121" s="6"/>
    </row>
    <row r="6122" spans="3:3">
      <c r="C6122" s="6"/>
    </row>
    <row r="6123" spans="3:3">
      <c r="C6123" s="6"/>
    </row>
    <row r="6124" spans="3:3">
      <c r="C6124" s="6"/>
    </row>
    <row r="6125" spans="3:3">
      <c r="C6125" s="6"/>
    </row>
    <row r="6126" spans="3:3">
      <c r="C6126" s="6"/>
    </row>
    <row r="6127" spans="3:3">
      <c r="C6127" s="6"/>
    </row>
    <row r="6128" spans="3:3">
      <c r="C6128" s="6"/>
    </row>
    <row r="6129" spans="3:3">
      <c r="C6129" s="6"/>
    </row>
    <row r="6130" spans="3:3">
      <c r="C6130" s="6"/>
    </row>
    <row r="6131" spans="3:3">
      <c r="C6131" s="6"/>
    </row>
    <row r="6132" spans="3:3">
      <c r="C6132" s="6"/>
    </row>
    <row r="6133" spans="3:3">
      <c r="C6133" s="6"/>
    </row>
    <row r="6134" spans="3:3">
      <c r="C6134" s="6"/>
    </row>
    <row r="6135" spans="3:3">
      <c r="C6135" s="6"/>
    </row>
    <row r="6136" spans="3:3">
      <c r="C6136" s="6"/>
    </row>
    <row r="6137" spans="3:3">
      <c r="C6137" s="6"/>
    </row>
    <row r="6138" spans="3:3">
      <c r="C6138" s="6"/>
    </row>
    <row r="6139" spans="3:3">
      <c r="C6139" s="6"/>
    </row>
    <row r="6140" spans="3:3">
      <c r="C6140" s="6"/>
    </row>
    <row r="6141" spans="3:3">
      <c r="C6141" s="6"/>
    </row>
    <row r="6142" spans="3:3">
      <c r="C6142" s="6"/>
    </row>
    <row r="6143" spans="3:3">
      <c r="C6143" s="6"/>
    </row>
    <row r="6144" spans="3:3">
      <c r="C6144" s="6"/>
    </row>
    <row r="6145" spans="3:3">
      <c r="C6145" s="6"/>
    </row>
    <row r="6146" spans="3:3">
      <c r="C6146" s="6"/>
    </row>
    <row r="6147" spans="3:3">
      <c r="C6147" s="6"/>
    </row>
    <row r="6148" spans="3:3">
      <c r="C6148" s="6"/>
    </row>
    <row r="6149" spans="3:3">
      <c r="C6149" s="6"/>
    </row>
    <row r="6150" spans="3:3">
      <c r="C6150" s="6"/>
    </row>
    <row r="6151" spans="3:3">
      <c r="C6151" s="6"/>
    </row>
    <row r="6152" spans="3:3">
      <c r="C6152" s="6"/>
    </row>
    <row r="6153" spans="3:3">
      <c r="C6153" s="6"/>
    </row>
    <row r="6154" spans="3:3">
      <c r="C6154" s="6"/>
    </row>
    <row r="6155" spans="3:3">
      <c r="C6155" s="6"/>
    </row>
    <row r="6156" spans="3:3">
      <c r="C6156" s="6"/>
    </row>
    <row r="6157" spans="3:3">
      <c r="C6157" s="6"/>
    </row>
    <row r="6158" spans="3:3">
      <c r="C6158" s="6"/>
    </row>
    <row r="6159" spans="3:3">
      <c r="C6159" s="6"/>
    </row>
    <row r="6160" spans="3:3">
      <c r="C6160" s="6"/>
    </row>
    <row r="6161" spans="3:3">
      <c r="C6161" s="6"/>
    </row>
    <row r="6162" spans="3:3">
      <c r="C6162" s="6"/>
    </row>
    <row r="6163" spans="3:3">
      <c r="C6163" s="6"/>
    </row>
    <row r="6164" spans="3:3">
      <c r="C6164" s="6"/>
    </row>
    <row r="6165" spans="3:3">
      <c r="C6165" s="6"/>
    </row>
    <row r="6166" spans="3:3">
      <c r="C6166" s="6"/>
    </row>
    <row r="6167" spans="3:3">
      <c r="C6167" s="6"/>
    </row>
    <row r="6168" spans="3:3">
      <c r="C6168" s="6"/>
    </row>
    <row r="6169" spans="3:3">
      <c r="C6169" s="6"/>
    </row>
    <row r="6170" spans="3:3">
      <c r="C6170" s="6"/>
    </row>
    <row r="6171" spans="3:3">
      <c r="C6171" s="6"/>
    </row>
    <row r="6172" spans="3:3">
      <c r="C6172" s="6"/>
    </row>
    <row r="6173" spans="3:3">
      <c r="C6173" s="6"/>
    </row>
    <row r="6174" spans="3:3">
      <c r="C6174" s="6"/>
    </row>
    <row r="6175" spans="3:3">
      <c r="C6175" s="6"/>
    </row>
    <row r="6176" spans="3:3">
      <c r="C6176" s="6"/>
    </row>
    <row r="6177" spans="3:3">
      <c r="C6177" s="6"/>
    </row>
    <row r="6178" spans="3:3">
      <c r="C6178" s="6"/>
    </row>
    <row r="6179" spans="3:3">
      <c r="C6179" s="6"/>
    </row>
    <row r="6180" spans="3:3">
      <c r="C6180" s="6"/>
    </row>
    <row r="6181" spans="3:3">
      <c r="C6181" s="6"/>
    </row>
    <row r="6182" spans="3:3">
      <c r="C6182" s="6"/>
    </row>
    <row r="6183" spans="3:3">
      <c r="C6183" s="6"/>
    </row>
    <row r="6184" spans="3:3">
      <c r="C6184" s="6"/>
    </row>
    <row r="6185" spans="3:3">
      <c r="C6185" s="6"/>
    </row>
    <row r="6186" spans="3:3">
      <c r="C6186" s="6"/>
    </row>
    <row r="6187" spans="3:3">
      <c r="C6187" s="6"/>
    </row>
    <row r="6188" spans="3:3">
      <c r="C6188" s="6"/>
    </row>
    <row r="6189" spans="3:3">
      <c r="C6189" s="6"/>
    </row>
    <row r="6190" spans="3:3">
      <c r="C6190" s="6"/>
    </row>
    <row r="6191" spans="3:3">
      <c r="C6191" s="6"/>
    </row>
    <row r="6192" spans="3:3">
      <c r="C6192" s="6"/>
    </row>
    <row r="6193" spans="3:3">
      <c r="C6193" s="6"/>
    </row>
    <row r="6194" spans="3:3">
      <c r="C6194" s="6"/>
    </row>
    <row r="6195" spans="3:3">
      <c r="C6195" s="6"/>
    </row>
    <row r="6196" spans="3:3">
      <c r="C6196" s="6"/>
    </row>
    <row r="6197" spans="3:3">
      <c r="C6197" s="6"/>
    </row>
    <row r="6198" spans="3:3">
      <c r="C6198" s="6"/>
    </row>
    <row r="6199" spans="3:3">
      <c r="C6199" s="6"/>
    </row>
    <row r="6200" spans="3:3">
      <c r="C6200" s="6"/>
    </row>
    <row r="6201" spans="3:3">
      <c r="C6201" s="6"/>
    </row>
    <row r="6202" spans="3:3">
      <c r="C6202" s="6"/>
    </row>
    <row r="6203" spans="3:3">
      <c r="C6203" s="6"/>
    </row>
    <row r="6204" spans="3:3">
      <c r="C6204" s="6"/>
    </row>
    <row r="6205" spans="3:3">
      <c r="C6205" s="6"/>
    </row>
    <row r="6206" spans="3:3">
      <c r="C6206" s="6"/>
    </row>
    <row r="6207" spans="3:3">
      <c r="C6207" s="6"/>
    </row>
    <row r="6208" spans="3:3">
      <c r="C6208" s="6"/>
    </row>
    <row r="6209" spans="3:3">
      <c r="C6209" s="6"/>
    </row>
    <row r="6210" spans="3:3">
      <c r="C6210" s="6"/>
    </row>
    <row r="6211" spans="3:3">
      <c r="C6211" s="6"/>
    </row>
    <row r="6212" spans="3:3">
      <c r="C6212" s="6"/>
    </row>
    <row r="6213" spans="3:3">
      <c r="C6213" s="6"/>
    </row>
    <row r="6214" spans="3:3">
      <c r="C6214" s="6"/>
    </row>
    <row r="6215" spans="3:3">
      <c r="C6215" s="6"/>
    </row>
    <row r="6216" spans="3:3">
      <c r="C6216" s="6"/>
    </row>
    <row r="6217" spans="3:3">
      <c r="C6217" s="6"/>
    </row>
    <row r="6218" spans="3:3">
      <c r="C6218" s="6"/>
    </row>
    <row r="6219" spans="3:3">
      <c r="C6219" s="6"/>
    </row>
    <row r="6220" spans="3:3">
      <c r="C6220" s="6"/>
    </row>
    <row r="6221" spans="3:3">
      <c r="C6221" s="6"/>
    </row>
    <row r="6222" spans="3:3">
      <c r="C6222" s="6"/>
    </row>
    <row r="6223" spans="3:3">
      <c r="C6223" s="6"/>
    </row>
    <row r="6224" spans="3:3">
      <c r="C6224" s="6"/>
    </row>
    <row r="6225" spans="3:3">
      <c r="C6225" s="6"/>
    </row>
    <row r="6226" spans="3:3">
      <c r="C6226" s="6"/>
    </row>
    <row r="6227" spans="3:3">
      <c r="C6227" s="6"/>
    </row>
    <row r="6228" spans="3:3">
      <c r="C6228" s="6"/>
    </row>
    <row r="6229" spans="3:3">
      <c r="C6229" s="6"/>
    </row>
    <row r="6230" spans="3:3">
      <c r="C6230" s="6"/>
    </row>
    <row r="6231" spans="3:3">
      <c r="C6231" s="6"/>
    </row>
    <row r="6232" spans="3:3">
      <c r="C6232" s="6"/>
    </row>
    <row r="6233" spans="3:3">
      <c r="C6233" s="6"/>
    </row>
    <row r="6234" spans="3:3">
      <c r="C6234" s="6"/>
    </row>
    <row r="6235" spans="3:3">
      <c r="C6235" s="6"/>
    </row>
    <row r="6236" spans="3:3">
      <c r="C6236" s="6"/>
    </row>
    <row r="6237" spans="3:3">
      <c r="C6237" s="6"/>
    </row>
    <row r="6238" spans="3:3">
      <c r="C6238" s="6"/>
    </row>
    <row r="6239" spans="3:3">
      <c r="C6239" s="6"/>
    </row>
    <row r="6240" spans="3:3">
      <c r="C6240" s="6"/>
    </row>
    <row r="6241" spans="3:3">
      <c r="C6241" s="6"/>
    </row>
    <row r="6242" spans="3:3">
      <c r="C6242" s="6"/>
    </row>
    <row r="6243" spans="3:3">
      <c r="C6243" s="6"/>
    </row>
    <row r="6244" spans="3:3">
      <c r="C6244" s="6"/>
    </row>
    <row r="6245" spans="3:3">
      <c r="C6245" s="6"/>
    </row>
    <row r="6246" spans="3:3">
      <c r="C6246" s="6"/>
    </row>
    <row r="6247" spans="3:3">
      <c r="C6247" s="6"/>
    </row>
    <row r="6248" spans="3:3">
      <c r="C6248" s="6"/>
    </row>
    <row r="6249" spans="3:3">
      <c r="C6249" s="6"/>
    </row>
    <row r="6250" spans="3:3">
      <c r="C6250" s="6"/>
    </row>
    <row r="6251" spans="3:3">
      <c r="C6251" s="6"/>
    </row>
    <row r="6252" spans="3:3">
      <c r="C6252" s="6"/>
    </row>
    <row r="6253" spans="3:3">
      <c r="C6253" s="6"/>
    </row>
    <row r="6254" spans="3:3">
      <c r="C6254" s="6"/>
    </row>
    <row r="6255" spans="3:3">
      <c r="C6255" s="6"/>
    </row>
    <row r="6256" spans="3:3">
      <c r="C6256" s="6"/>
    </row>
    <row r="6257" spans="3:3">
      <c r="C6257" s="6"/>
    </row>
    <row r="6258" spans="3:3">
      <c r="C6258" s="6"/>
    </row>
    <row r="6259" spans="3:3">
      <c r="C6259" s="6"/>
    </row>
    <row r="6260" spans="3:3">
      <c r="C6260" s="6"/>
    </row>
    <row r="6261" spans="3:3">
      <c r="C6261" s="6"/>
    </row>
    <row r="6262" spans="3:3">
      <c r="C6262" s="6"/>
    </row>
    <row r="6263" spans="3:3">
      <c r="C6263" s="6"/>
    </row>
    <row r="6264" spans="3:3">
      <c r="C6264" s="6"/>
    </row>
    <row r="6265" spans="3:3">
      <c r="C6265" s="6"/>
    </row>
    <row r="6266" spans="3:3">
      <c r="C6266" s="6"/>
    </row>
    <row r="6267" spans="3:3">
      <c r="C6267" s="6"/>
    </row>
    <row r="6268" spans="3:3">
      <c r="C6268" s="6"/>
    </row>
    <row r="6269" spans="3:3">
      <c r="C6269" s="6"/>
    </row>
    <row r="6270" spans="3:3">
      <c r="C6270" s="6"/>
    </row>
    <row r="6271" spans="3:3">
      <c r="C6271" s="6"/>
    </row>
    <row r="6272" spans="3:3">
      <c r="C6272" s="6"/>
    </row>
    <row r="6273" spans="3:3">
      <c r="C6273" s="6"/>
    </row>
    <row r="6274" spans="3:3">
      <c r="C6274" s="6"/>
    </row>
    <row r="6275" spans="3:3">
      <c r="C6275" s="6"/>
    </row>
    <row r="6276" spans="3:3">
      <c r="C6276" s="6"/>
    </row>
    <row r="6277" spans="3:3">
      <c r="C6277" s="6"/>
    </row>
    <row r="6278" spans="3:3">
      <c r="C6278" s="6"/>
    </row>
    <row r="6279" spans="3:3">
      <c r="C6279" s="6"/>
    </row>
    <row r="6280" spans="3:3">
      <c r="C6280" s="6"/>
    </row>
    <row r="6281" spans="3:3">
      <c r="C6281" s="6"/>
    </row>
    <row r="6282" spans="3:3">
      <c r="C6282" s="6"/>
    </row>
    <row r="6283" spans="3:3">
      <c r="C6283" s="6"/>
    </row>
    <row r="6284" spans="3:3">
      <c r="C6284" s="6"/>
    </row>
    <row r="6285" spans="3:3">
      <c r="C6285" s="6"/>
    </row>
    <row r="6286" spans="3:3">
      <c r="C6286" s="6"/>
    </row>
    <row r="6287" spans="3:3">
      <c r="C6287" s="6"/>
    </row>
    <row r="6288" spans="3:3">
      <c r="C6288" s="6"/>
    </row>
    <row r="6289" spans="3:3">
      <c r="C6289" s="6"/>
    </row>
    <row r="6290" spans="3:3">
      <c r="C6290" s="6"/>
    </row>
    <row r="6291" spans="3:3">
      <c r="C6291" s="6"/>
    </row>
    <row r="6292" spans="3:3">
      <c r="C6292" s="6"/>
    </row>
    <row r="6293" spans="3:3">
      <c r="C6293" s="6"/>
    </row>
    <row r="6294" spans="3:3">
      <c r="C6294" s="6"/>
    </row>
    <row r="6295" spans="3:3">
      <c r="C6295" s="6"/>
    </row>
    <row r="6296" spans="3:3">
      <c r="C6296" s="6"/>
    </row>
    <row r="6297" spans="3:3">
      <c r="C6297" s="6"/>
    </row>
    <row r="6298" spans="3:3">
      <c r="C6298" s="6"/>
    </row>
    <row r="6299" spans="3:3">
      <c r="C6299" s="6"/>
    </row>
    <row r="6300" spans="3:3">
      <c r="C6300" s="6"/>
    </row>
    <row r="6301" spans="3:3">
      <c r="C6301" s="6"/>
    </row>
    <row r="6302" spans="3:3">
      <c r="C6302" s="6"/>
    </row>
    <row r="6303" spans="3:3">
      <c r="C6303" s="6"/>
    </row>
    <row r="6304" spans="3:3">
      <c r="C6304" s="6"/>
    </row>
    <row r="6305" spans="3:3">
      <c r="C6305" s="6"/>
    </row>
    <row r="6306" spans="3:3">
      <c r="C6306" s="6"/>
    </row>
    <row r="6307" spans="3:3">
      <c r="C6307" s="6"/>
    </row>
    <row r="6308" spans="3:3">
      <c r="C6308" s="6"/>
    </row>
    <row r="6309" spans="3:3">
      <c r="C6309" s="6"/>
    </row>
    <row r="6310" spans="3:3">
      <c r="C6310" s="6"/>
    </row>
    <row r="6311" spans="3:3">
      <c r="C6311" s="6"/>
    </row>
    <row r="6312" spans="3:3">
      <c r="C6312" s="6"/>
    </row>
    <row r="6313" spans="3:3">
      <c r="C6313" s="6"/>
    </row>
    <row r="6314" spans="3:3">
      <c r="C6314" s="6"/>
    </row>
    <row r="6315" spans="3:3">
      <c r="C6315" s="6"/>
    </row>
    <row r="6316" spans="3:3">
      <c r="C6316" s="6"/>
    </row>
    <row r="6317" spans="3:3">
      <c r="C6317" s="6"/>
    </row>
    <row r="6318" spans="3:3">
      <c r="C6318" s="6"/>
    </row>
    <row r="6319" spans="3:3">
      <c r="C6319" s="6"/>
    </row>
    <row r="6320" spans="3:3">
      <c r="C6320" s="6"/>
    </row>
    <row r="6321" spans="3:3">
      <c r="C6321" s="6"/>
    </row>
    <row r="6322" spans="3:3">
      <c r="C6322" s="6"/>
    </row>
    <row r="6323" spans="3:3">
      <c r="C6323" s="6"/>
    </row>
    <row r="6324" spans="3:3">
      <c r="C6324" s="6"/>
    </row>
    <row r="6325" spans="3:3">
      <c r="C6325" s="6"/>
    </row>
    <row r="6326" spans="3:3">
      <c r="C6326" s="6"/>
    </row>
    <row r="6327" spans="3:3">
      <c r="C6327" s="6"/>
    </row>
    <row r="6328" spans="3:3">
      <c r="C6328" s="6"/>
    </row>
    <row r="6329" spans="3:3">
      <c r="C6329" s="6"/>
    </row>
    <row r="6330" spans="3:3">
      <c r="C6330" s="6"/>
    </row>
    <row r="6331" spans="3:3">
      <c r="C6331" s="6"/>
    </row>
    <row r="6332" spans="3:3">
      <c r="C6332" s="6"/>
    </row>
    <row r="6333" spans="3:3">
      <c r="C6333" s="6"/>
    </row>
    <row r="6334" spans="3:3">
      <c r="C6334" s="6"/>
    </row>
    <row r="6335" spans="3:3">
      <c r="C6335" s="6"/>
    </row>
    <row r="6336" spans="3:3">
      <c r="C6336" s="6"/>
    </row>
    <row r="6337" spans="3:3">
      <c r="C6337" s="6"/>
    </row>
    <row r="6338" spans="3:3">
      <c r="C6338" s="6"/>
    </row>
    <row r="6339" spans="3:3">
      <c r="C6339" s="6"/>
    </row>
    <row r="6340" spans="3:3">
      <c r="C6340" s="6"/>
    </row>
    <row r="6341" spans="3:3">
      <c r="C6341" s="6"/>
    </row>
    <row r="6342" spans="3:3">
      <c r="C6342" s="6"/>
    </row>
    <row r="6343" spans="3:3">
      <c r="C6343" s="6"/>
    </row>
    <row r="6344" spans="3:3">
      <c r="C6344" s="6"/>
    </row>
    <row r="6345" spans="3:3">
      <c r="C6345" s="6"/>
    </row>
    <row r="6346" spans="3:3">
      <c r="C6346" s="6"/>
    </row>
    <row r="6347" spans="3:3">
      <c r="C6347" s="6"/>
    </row>
    <row r="6348" spans="3:3">
      <c r="C6348" s="6"/>
    </row>
    <row r="6349" spans="3:3">
      <c r="C6349" s="6"/>
    </row>
    <row r="6350" spans="3:3">
      <c r="C6350" s="6"/>
    </row>
    <row r="6351" spans="3:3">
      <c r="C6351" s="6"/>
    </row>
    <row r="6352" spans="3:3">
      <c r="C6352" s="6"/>
    </row>
    <row r="6353" spans="3:3">
      <c r="C6353" s="6"/>
    </row>
    <row r="6354" spans="3:3">
      <c r="C6354" s="6"/>
    </row>
    <row r="6355" spans="3:3">
      <c r="C6355" s="6"/>
    </row>
    <row r="6356" spans="3:3">
      <c r="C6356" s="6"/>
    </row>
    <row r="6357" spans="3:3">
      <c r="C6357" s="6"/>
    </row>
    <row r="6358" spans="3:3">
      <c r="C6358" s="6"/>
    </row>
    <row r="6359" spans="3:3">
      <c r="C6359" s="6"/>
    </row>
    <row r="6360" spans="3:3">
      <c r="C6360" s="6"/>
    </row>
    <row r="6361" spans="3:3">
      <c r="C6361" s="6"/>
    </row>
    <row r="6362" spans="3:3">
      <c r="C6362" s="6"/>
    </row>
    <row r="6363" spans="3:3">
      <c r="C6363" s="6"/>
    </row>
    <row r="6364" spans="3:3">
      <c r="C6364" s="6"/>
    </row>
    <row r="6365" spans="3:3">
      <c r="C6365" s="6"/>
    </row>
    <row r="6366" spans="3:3">
      <c r="C6366" s="6"/>
    </row>
    <row r="6367" spans="3:3">
      <c r="C6367" s="6"/>
    </row>
    <row r="6368" spans="3:3">
      <c r="C6368" s="6"/>
    </row>
    <row r="6369" spans="3:3">
      <c r="C6369" s="6"/>
    </row>
    <row r="6370" spans="3:3">
      <c r="C6370" s="6"/>
    </row>
    <row r="6371" spans="3:3">
      <c r="C6371" s="6"/>
    </row>
    <row r="6372" spans="3:3">
      <c r="C6372" s="6"/>
    </row>
    <row r="6373" spans="3:3">
      <c r="C6373" s="6"/>
    </row>
    <row r="6374" spans="3:3">
      <c r="C6374" s="6"/>
    </row>
    <row r="6375" spans="3:3">
      <c r="C6375" s="6"/>
    </row>
    <row r="6376" spans="3:3">
      <c r="C6376" s="6"/>
    </row>
    <row r="6377" spans="3:3">
      <c r="C6377" s="6"/>
    </row>
    <row r="6378" spans="3:3">
      <c r="C6378" s="6"/>
    </row>
    <row r="6379" spans="3:3">
      <c r="C6379" s="6"/>
    </row>
    <row r="6380" spans="3:3">
      <c r="C6380" s="6"/>
    </row>
    <row r="6381" spans="3:3">
      <c r="C6381" s="6"/>
    </row>
    <row r="6382" spans="3:3">
      <c r="C6382" s="6"/>
    </row>
    <row r="6383" spans="3:3">
      <c r="C6383" s="6"/>
    </row>
    <row r="6384" spans="3:3">
      <c r="C6384" s="6"/>
    </row>
    <row r="6385" spans="3:3">
      <c r="C6385" s="6"/>
    </row>
    <row r="6386" spans="3:3">
      <c r="C6386" s="6"/>
    </row>
    <row r="6387" spans="3:3">
      <c r="C6387" s="6"/>
    </row>
    <row r="6388" spans="3:3">
      <c r="C6388" s="6"/>
    </row>
    <row r="6389" spans="3:3">
      <c r="C6389" s="6"/>
    </row>
    <row r="6390" spans="3:3">
      <c r="C6390" s="6"/>
    </row>
    <row r="6391" spans="3:3">
      <c r="C6391" s="6"/>
    </row>
    <row r="6392" spans="3:3">
      <c r="C6392" s="6"/>
    </row>
    <row r="6393" spans="3:3">
      <c r="C6393" s="6"/>
    </row>
    <row r="6394" spans="3:3">
      <c r="C6394" s="6"/>
    </row>
    <row r="6395" spans="3:3">
      <c r="C6395" s="6"/>
    </row>
    <row r="6396" spans="3:3">
      <c r="C6396" s="6"/>
    </row>
    <row r="6397" spans="3:3">
      <c r="C6397" s="6"/>
    </row>
    <row r="6398" spans="3:3">
      <c r="C6398" s="6"/>
    </row>
    <row r="6399" spans="3:3">
      <c r="C6399" s="6"/>
    </row>
    <row r="6400" spans="3:3">
      <c r="C6400" s="6"/>
    </row>
    <row r="6401" spans="3:3">
      <c r="C6401" s="6"/>
    </row>
    <row r="6402" spans="3:3">
      <c r="C6402" s="6"/>
    </row>
    <row r="6403" spans="3:3">
      <c r="C6403" s="6"/>
    </row>
    <row r="6404" spans="3:3">
      <c r="C6404" s="6"/>
    </row>
    <row r="6405" spans="3:3">
      <c r="C6405" s="6"/>
    </row>
    <row r="6406" spans="3:3">
      <c r="C6406" s="6"/>
    </row>
    <row r="6407" spans="3:3">
      <c r="C6407" s="6"/>
    </row>
    <row r="6408" spans="3:3">
      <c r="C6408" s="6"/>
    </row>
    <row r="6409" spans="3:3">
      <c r="C6409" s="6"/>
    </row>
    <row r="6410" spans="3:3">
      <c r="C6410" s="6"/>
    </row>
    <row r="6411" spans="3:3">
      <c r="C6411" s="6"/>
    </row>
    <row r="6412" spans="3:3">
      <c r="C6412" s="6"/>
    </row>
    <row r="6413" spans="3:3">
      <c r="C6413" s="6"/>
    </row>
    <row r="6414" spans="3:3">
      <c r="C6414" s="6"/>
    </row>
    <row r="6415" spans="3:3">
      <c r="C6415" s="6"/>
    </row>
    <row r="6416" spans="3:3">
      <c r="C6416" s="6"/>
    </row>
    <row r="6417" spans="3:3">
      <c r="C6417" s="6"/>
    </row>
    <row r="6418" spans="3:3">
      <c r="C6418" s="6"/>
    </row>
    <row r="6419" spans="3:3">
      <c r="C6419" s="6"/>
    </row>
    <row r="6420" spans="3:3">
      <c r="C6420" s="6"/>
    </row>
    <row r="6421" spans="3:3">
      <c r="C6421" s="6"/>
    </row>
    <row r="6422" spans="3:3">
      <c r="C6422" s="6"/>
    </row>
    <row r="6423" spans="3:3">
      <c r="C6423" s="6"/>
    </row>
    <row r="6424" spans="3:3">
      <c r="C6424" s="6"/>
    </row>
    <row r="6425" spans="3:3">
      <c r="C6425" s="6"/>
    </row>
    <row r="6426" spans="3:3">
      <c r="C6426" s="6"/>
    </row>
    <row r="6427" spans="3:3">
      <c r="C6427" s="6"/>
    </row>
    <row r="6428" spans="3:3">
      <c r="C6428" s="6"/>
    </row>
    <row r="6429" spans="3:3">
      <c r="C6429" s="6"/>
    </row>
    <row r="6430" spans="3:3">
      <c r="C6430" s="6"/>
    </row>
    <row r="6431" spans="3:3">
      <c r="C6431" s="6"/>
    </row>
    <row r="6432" spans="3:3">
      <c r="C6432" s="6"/>
    </row>
    <row r="6433" spans="3:3">
      <c r="C6433" s="6"/>
    </row>
    <row r="6434" spans="3:3">
      <c r="C6434" s="6"/>
    </row>
    <row r="6435" spans="3:3">
      <c r="C6435" s="6"/>
    </row>
    <row r="6436" spans="3:3">
      <c r="C6436" s="6"/>
    </row>
    <row r="6437" spans="3:3">
      <c r="C6437" s="6"/>
    </row>
    <row r="6438" spans="3:3">
      <c r="C6438" s="6"/>
    </row>
    <row r="6439" spans="3:3">
      <c r="C6439" s="6"/>
    </row>
    <row r="6440" spans="3:3">
      <c r="C6440" s="6"/>
    </row>
    <row r="6441" spans="3:3">
      <c r="C6441" s="6"/>
    </row>
    <row r="6442" spans="3:3">
      <c r="C6442" s="6"/>
    </row>
    <row r="6443" spans="3:3">
      <c r="C6443" s="6"/>
    </row>
    <row r="6444" spans="3:3">
      <c r="C6444" s="6"/>
    </row>
    <row r="6445" spans="3:3">
      <c r="C6445" s="6"/>
    </row>
    <row r="6446" spans="3:3">
      <c r="C6446" s="6"/>
    </row>
    <row r="6447" spans="3:3">
      <c r="C6447" s="6"/>
    </row>
    <row r="6448" spans="3:3">
      <c r="C6448" s="6"/>
    </row>
    <row r="6449" spans="3:3">
      <c r="C6449" s="6"/>
    </row>
    <row r="6450" spans="3:3">
      <c r="C6450" s="6"/>
    </row>
    <row r="6451" spans="3:3">
      <c r="C6451" s="6"/>
    </row>
    <row r="6452" spans="3:3">
      <c r="C6452" s="6"/>
    </row>
    <row r="6453" spans="3:3">
      <c r="C6453" s="6"/>
    </row>
    <row r="6454" spans="3:3">
      <c r="C6454" s="6"/>
    </row>
    <row r="6455" spans="3:3">
      <c r="C6455" s="6"/>
    </row>
    <row r="6456" spans="3:3">
      <c r="C6456" s="6"/>
    </row>
    <row r="6457" spans="3:3">
      <c r="C6457" s="6"/>
    </row>
    <row r="6458" spans="3:3">
      <c r="C6458" s="6"/>
    </row>
    <row r="6459" spans="3:3">
      <c r="C6459" s="6"/>
    </row>
    <row r="6460" spans="3:3">
      <c r="C6460" s="6"/>
    </row>
    <row r="6461" spans="3:3">
      <c r="C6461" s="6"/>
    </row>
    <row r="6462" spans="3:3">
      <c r="C6462" s="6"/>
    </row>
    <row r="6463" spans="3:3">
      <c r="C6463" s="6"/>
    </row>
    <row r="6464" spans="3:3">
      <c r="C6464" s="6"/>
    </row>
    <row r="6465" spans="3:3">
      <c r="C6465" s="6"/>
    </row>
    <row r="6466" spans="3:3">
      <c r="C6466" s="6"/>
    </row>
    <row r="6467" spans="3:3">
      <c r="C6467" s="6"/>
    </row>
    <row r="6468" spans="3:3">
      <c r="C6468" s="6"/>
    </row>
    <row r="6469" spans="3:3">
      <c r="C6469" s="6"/>
    </row>
    <row r="6470" spans="3:3">
      <c r="C6470" s="6"/>
    </row>
    <row r="6471" spans="3:3">
      <c r="C6471" s="6"/>
    </row>
    <row r="6472" spans="3:3">
      <c r="C6472" s="6"/>
    </row>
    <row r="6473" spans="3:3">
      <c r="C6473" s="6"/>
    </row>
    <row r="6474" spans="3:3">
      <c r="C6474" s="6"/>
    </row>
    <row r="6475" spans="3:3">
      <c r="C6475" s="6"/>
    </row>
    <row r="6476" spans="3:3">
      <c r="C6476" s="6"/>
    </row>
    <row r="6477" spans="3:3">
      <c r="C6477" s="6"/>
    </row>
    <row r="6478" spans="3:3">
      <c r="C6478" s="6"/>
    </row>
    <row r="6479" spans="3:3">
      <c r="C6479" s="6"/>
    </row>
    <row r="6480" spans="3:3">
      <c r="C6480" s="6"/>
    </row>
    <row r="6481" spans="3:3">
      <c r="C6481" s="6"/>
    </row>
    <row r="6482" spans="3:3">
      <c r="C6482" s="6"/>
    </row>
    <row r="6483" spans="3:3">
      <c r="C6483" s="6"/>
    </row>
    <row r="6484" spans="3:3">
      <c r="C6484" s="6"/>
    </row>
    <row r="6485" spans="3:3">
      <c r="C6485" s="6"/>
    </row>
    <row r="6486" spans="3:3">
      <c r="C6486" s="6"/>
    </row>
    <row r="6487" spans="3:3">
      <c r="C6487" s="6"/>
    </row>
    <row r="6488" spans="3:3">
      <c r="C6488" s="6"/>
    </row>
    <row r="6489" spans="3:3">
      <c r="C6489" s="6"/>
    </row>
    <row r="6490" spans="3:3">
      <c r="C6490" s="6"/>
    </row>
    <row r="6491" spans="3:3">
      <c r="C6491" s="6"/>
    </row>
    <row r="6492" spans="3:3">
      <c r="C6492" s="6"/>
    </row>
    <row r="6493" spans="3:3">
      <c r="C6493" s="6"/>
    </row>
    <row r="6494" spans="3:3">
      <c r="C6494" s="6"/>
    </row>
    <row r="6495" spans="3:3">
      <c r="C6495" s="6"/>
    </row>
    <row r="6496" spans="3:3">
      <c r="C6496" s="6"/>
    </row>
    <row r="6497" spans="3:3">
      <c r="C6497" s="6"/>
    </row>
    <row r="6498" spans="3:3">
      <c r="C6498" s="6"/>
    </row>
    <row r="6499" spans="3:3">
      <c r="C6499" s="6"/>
    </row>
    <row r="6500" spans="3:3">
      <c r="C6500" s="6"/>
    </row>
    <row r="6501" spans="3:3">
      <c r="C6501" s="6"/>
    </row>
    <row r="6502" spans="3:3">
      <c r="C6502" s="6"/>
    </row>
    <row r="6503" spans="3:3">
      <c r="C6503" s="6"/>
    </row>
    <row r="6504" spans="3:3">
      <c r="C6504" s="6"/>
    </row>
    <row r="6505" spans="3:3">
      <c r="C6505" s="6"/>
    </row>
    <row r="6506" spans="3:3">
      <c r="C6506" s="6"/>
    </row>
    <row r="6507" spans="3:3">
      <c r="C6507" s="6"/>
    </row>
    <row r="6508" spans="3:3">
      <c r="C6508" s="6"/>
    </row>
    <row r="6509" spans="3:3">
      <c r="C6509" s="6"/>
    </row>
    <row r="6510" spans="3:3">
      <c r="C6510" s="6"/>
    </row>
    <row r="6511" spans="3:3">
      <c r="C6511" s="6"/>
    </row>
    <row r="6512" spans="3:3">
      <c r="C6512" s="6"/>
    </row>
    <row r="6513" spans="3:3">
      <c r="C6513" s="6"/>
    </row>
    <row r="6514" spans="3:3">
      <c r="C6514" s="6"/>
    </row>
    <row r="6515" spans="3:3">
      <c r="C6515" s="6"/>
    </row>
    <row r="6516" spans="3:3">
      <c r="C6516" s="6"/>
    </row>
    <row r="6517" spans="3:3">
      <c r="C6517" s="6"/>
    </row>
    <row r="6518" spans="3:3">
      <c r="C6518" s="6"/>
    </row>
    <row r="6519" spans="3:3">
      <c r="C6519" s="6"/>
    </row>
    <row r="6520" spans="3:3">
      <c r="C6520" s="6"/>
    </row>
    <row r="6521" spans="3:3">
      <c r="C6521" s="6"/>
    </row>
    <row r="6522" spans="3:3">
      <c r="C6522" s="6"/>
    </row>
    <row r="6523" spans="3:3">
      <c r="C6523" s="6"/>
    </row>
    <row r="6524" spans="3:3">
      <c r="C6524" s="6"/>
    </row>
    <row r="6525" spans="3:3">
      <c r="C6525" s="6"/>
    </row>
    <row r="6526" spans="3:3">
      <c r="C6526" s="6"/>
    </row>
    <row r="6527" spans="3:3">
      <c r="C6527" s="6"/>
    </row>
    <row r="6528" spans="3:3">
      <c r="C6528" s="6"/>
    </row>
    <row r="6529" spans="3:3">
      <c r="C6529" s="6"/>
    </row>
    <row r="6530" spans="3:3">
      <c r="C6530" s="6"/>
    </row>
    <row r="6531" spans="3:3">
      <c r="C6531" s="6"/>
    </row>
    <row r="6532" spans="3:3">
      <c r="C6532" s="6"/>
    </row>
    <row r="6533" spans="3:3">
      <c r="C6533" s="6"/>
    </row>
    <row r="6534" spans="3:3">
      <c r="C6534" s="6"/>
    </row>
    <row r="6535" spans="3:3">
      <c r="C6535" s="6"/>
    </row>
    <row r="6536" spans="3:3">
      <c r="C6536" s="6"/>
    </row>
    <row r="6537" spans="3:3">
      <c r="C6537" s="6"/>
    </row>
    <row r="6538" spans="3:3">
      <c r="C6538" s="6"/>
    </row>
    <row r="6539" spans="3:3">
      <c r="C6539" s="6"/>
    </row>
    <row r="6540" spans="3:3">
      <c r="C6540" s="6"/>
    </row>
    <row r="6541" spans="3:3">
      <c r="C6541" s="6"/>
    </row>
    <row r="6542" spans="3:3">
      <c r="C6542" s="6"/>
    </row>
    <row r="6543" spans="3:3">
      <c r="C6543" s="6"/>
    </row>
    <row r="6544" spans="3:3">
      <c r="C6544" s="6"/>
    </row>
    <row r="6545" spans="3:3">
      <c r="C6545" s="6"/>
    </row>
    <row r="6546" spans="3:3">
      <c r="C6546" s="6"/>
    </row>
    <row r="6547" spans="3:3">
      <c r="C6547" s="6"/>
    </row>
    <row r="6548" spans="3:3">
      <c r="C6548" s="6"/>
    </row>
    <row r="6549" spans="3:3">
      <c r="C6549" s="6"/>
    </row>
    <row r="6550" spans="3:3">
      <c r="C6550" s="6"/>
    </row>
    <row r="6551" spans="3:3">
      <c r="C6551" s="6"/>
    </row>
    <row r="6552" spans="3:3">
      <c r="C6552" s="6"/>
    </row>
    <row r="6553" spans="3:3">
      <c r="C6553" s="6"/>
    </row>
    <row r="6554" spans="3:3">
      <c r="C6554" s="6"/>
    </row>
    <row r="6555" spans="3:3">
      <c r="C6555" s="6"/>
    </row>
    <row r="6556" spans="3:3">
      <c r="C6556" s="6"/>
    </row>
    <row r="6557" spans="3:3">
      <c r="C6557" s="6"/>
    </row>
    <row r="6558" spans="3:3">
      <c r="C6558" s="6"/>
    </row>
    <row r="6559" spans="3:3">
      <c r="C6559" s="6"/>
    </row>
    <row r="6560" spans="3:3">
      <c r="C6560" s="6"/>
    </row>
    <row r="6561" spans="3:3">
      <c r="C6561" s="6"/>
    </row>
    <row r="6562" spans="3:3">
      <c r="C6562" s="6"/>
    </row>
    <row r="6563" spans="3:3">
      <c r="C6563" s="6"/>
    </row>
    <row r="6564" spans="3:3">
      <c r="C6564" s="6"/>
    </row>
    <row r="6565" spans="3:3">
      <c r="C6565" s="6"/>
    </row>
    <row r="6566" spans="3:3">
      <c r="C6566" s="6"/>
    </row>
    <row r="6567" spans="3:3">
      <c r="C6567" s="6"/>
    </row>
    <row r="6568" spans="3:3">
      <c r="C6568" s="6"/>
    </row>
    <row r="6569" spans="3:3">
      <c r="C6569" s="6"/>
    </row>
    <row r="6570" spans="3:3">
      <c r="C6570" s="6"/>
    </row>
    <row r="6571" spans="3:3">
      <c r="C6571" s="6"/>
    </row>
    <row r="6572" spans="3:3">
      <c r="C6572" s="6"/>
    </row>
    <row r="6573" spans="3:3">
      <c r="C6573" s="6"/>
    </row>
    <row r="6574" spans="3:3">
      <c r="C6574" s="6"/>
    </row>
    <row r="6575" spans="3:3">
      <c r="C6575" s="6"/>
    </row>
    <row r="6576" spans="3:3">
      <c r="C6576" s="6"/>
    </row>
    <row r="6577" spans="3:3">
      <c r="C6577" s="6"/>
    </row>
    <row r="6578" spans="3:3">
      <c r="C6578" s="6"/>
    </row>
    <row r="6579" spans="3:3">
      <c r="C6579" s="6"/>
    </row>
    <row r="6580" spans="3:3">
      <c r="C6580" s="6"/>
    </row>
    <row r="6581" spans="3:3">
      <c r="C6581" s="6"/>
    </row>
    <row r="6582" spans="3:3">
      <c r="C6582" s="6"/>
    </row>
    <row r="6583" spans="3:3">
      <c r="C6583" s="6"/>
    </row>
    <row r="6584" spans="3:3">
      <c r="C6584" s="6"/>
    </row>
    <row r="6585" spans="3:3">
      <c r="C6585" s="6"/>
    </row>
    <row r="6586" spans="3:3">
      <c r="C6586" s="6"/>
    </row>
    <row r="6587" spans="3:3">
      <c r="C6587" s="6"/>
    </row>
    <row r="6588" spans="3:3">
      <c r="C6588" s="6"/>
    </row>
    <row r="6589" spans="3:3">
      <c r="C6589" s="6"/>
    </row>
    <row r="6590" spans="3:3">
      <c r="C6590" s="6"/>
    </row>
    <row r="6591" spans="3:3">
      <c r="C6591" s="6"/>
    </row>
    <row r="6592" spans="3:3">
      <c r="C6592" s="6"/>
    </row>
    <row r="6593" spans="3:3">
      <c r="C6593" s="6"/>
    </row>
    <row r="6594" spans="3:3">
      <c r="C6594" s="6"/>
    </row>
    <row r="6595" spans="3:3">
      <c r="C6595" s="6"/>
    </row>
    <row r="6596" spans="3:3">
      <c r="C6596" s="6"/>
    </row>
    <row r="6597" spans="3:3">
      <c r="C6597" s="6"/>
    </row>
    <row r="6598" spans="3:3">
      <c r="C6598" s="6"/>
    </row>
    <row r="6599" spans="3:3">
      <c r="C6599" s="6"/>
    </row>
    <row r="6600" spans="3:3">
      <c r="C6600" s="6"/>
    </row>
    <row r="6601" spans="3:3">
      <c r="C6601" s="6"/>
    </row>
    <row r="6602" spans="3:3">
      <c r="C6602" s="6"/>
    </row>
    <row r="6603" spans="3:3">
      <c r="C6603" s="6"/>
    </row>
    <row r="6604" spans="3:3">
      <c r="C6604" s="6"/>
    </row>
    <row r="6605" spans="3:3">
      <c r="C6605" s="6"/>
    </row>
    <row r="6606" spans="3:3">
      <c r="C6606" s="6"/>
    </row>
    <row r="6607" spans="3:3">
      <c r="C6607" s="6"/>
    </row>
    <row r="6608" spans="3:3">
      <c r="C6608" s="6"/>
    </row>
    <row r="6609" spans="3:3">
      <c r="C6609" s="6"/>
    </row>
    <row r="6610" spans="3:3">
      <c r="C6610" s="6"/>
    </row>
    <row r="6611" spans="3:3">
      <c r="C6611" s="6"/>
    </row>
    <row r="6612" spans="3:3">
      <c r="C6612" s="6"/>
    </row>
    <row r="6613" spans="3:3">
      <c r="C6613" s="6"/>
    </row>
    <row r="6614" spans="3:3">
      <c r="C6614" s="6"/>
    </row>
    <row r="6615" spans="3:3">
      <c r="C6615" s="6"/>
    </row>
    <row r="6616" spans="3:3">
      <c r="C6616" s="6"/>
    </row>
    <row r="6617" spans="3:3">
      <c r="C6617" s="6"/>
    </row>
    <row r="6618" spans="3:3">
      <c r="C6618" s="6"/>
    </row>
    <row r="6619" spans="3:3">
      <c r="C6619" s="6"/>
    </row>
    <row r="6620" spans="3:3">
      <c r="C6620" s="6"/>
    </row>
    <row r="6621" spans="3:3">
      <c r="C6621" s="6"/>
    </row>
    <row r="6622" spans="3:3">
      <c r="C6622" s="6"/>
    </row>
    <row r="6623" spans="3:3">
      <c r="C6623" s="6"/>
    </row>
    <row r="6624" spans="3:3">
      <c r="C6624" s="6"/>
    </row>
    <row r="6625" spans="3:3">
      <c r="C6625" s="6"/>
    </row>
    <row r="6626" spans="3:3">
      <c r="C6626" s="6"/>
    </row>
    <row r="6627" spans="3:3">
      <c r="C6627" s="6"/>
    </row>
    <row r="6628" spans="3:3">
      <c r="C6628" s="6"/>
    </row>
    <row r="6629" spans="3:3">
      <c r="C6629" s="6"/>
    </row>
    <row r="6630" spans="3:3">
      <c r="C6630" s="6"/>
    </row>
    <row r="6631" spans="3:3">
      <c r="C6631" s="6"/>
    </row>
    <row r="6632" spans="3:3">
      <c r="C6632" s="6"/>
    </row>
    <row r="6633" spans="3:3">
      <c r="C6633" s="6"/>
    </row>
    <row r="6634" spans="3:3">
      <c r="C6634" s="6"/>
    </row>
    <row r="6635" spans="3:3">
      <c r="C6635" s="6"/>
    </row>
    <row r="6636" spans="3:3">
      <c r="C6636" s="6"/>
    </row>
    <row r="6637" spans="3:3">
      <c r="C6637" s="6"/>
    </row>
    <row r="6638" spans="3:3">
      <c r="C6638" s="6"/>
    </row>
    <row r="6639" spans="3:3">
      <c r="C6639" s="6"/>
    </row>
    <row r="6640" spans="3:3">
      <c r="C6640" s="6"/>
    </row>
    <row r="6641" spans="3:3">
      <c r="C6641" s="6"/>
    </row>
    <row r="6642" spans="3:3">
      <c r="C6642" s="6"/>
    </row>
    <row r="6643" spans="3:3">
      <c r="C6643" s="6"/>
    </row>
    <row r="6644" spans="3:3">
      <c r="C6644" s="6"/>
    </row>
    <row r="6645" spans="3:3">
      <c r="C6645" s="6"/>
    </row>
    <row r="6646" spans="3:3">
      <c r="C6646" s="6"/>
    </row>
    <row r="6647" spans="3:3">
      <c r="C6647" s="6"/>
    </row>
    <row r="6648" spans="3:3">
      <c r="C6648" s="6"/>
    </row>
    <row r="6649" spans="3:3">
      <c r="C6649" s="6"/>
    </row>
    <row r="6650" spans="3:3">
      <c r="C6650" s="6"/>
    </row>
    <row r="6651" spans="3:3">
      <c r="C6651" s="6"/>
    </row>
    <row r="6652" spans="3:3">
      <c r="C6652" s="6"/>
    </row>
    <row r="6653" spans="3:3">
      <c r="C6653" s="6"/>
    </row>
    <row r="6654" spans="3:3">
      <c r="C6654" s="6"/>
    </row>
    <row r="6655" spans="3:3">
      <c r="C6655" s="6"/>
    </row>
    <row r="6656" spans="3:3">
      <c r="C6656" s="6"/>
    </row>
    <row r="6657" spans="3:3">
      <c r="C6657" s="6"/>
    </row>
    <row r="6658" spans="3:3">
      <c r="C6658" s="6"/>
    </row>
    <row r="6659" spans="3:3">
      <c r="C6659" s="6"/>
    </row>
    <row r="6660" spans="3:3">
      <c r="C6660" s="6"/>
    </row>
    <row r="6661" spans="3:3">
      <c r="C6661" s="6"/>
    </row>
    <row r="6662" spans="3:3">
      <c r="C6662" s="6"/>
    </row>
    <row r="6663" spans="3:3">
      <c r="C6663" s="6"/>
    </row>
    <row r="6664" spans="3:3">
      <c r="C6664" s="6"/>
    </row>
    <row r="6665" spans="3:3">
      <c r="C6665" s="6"/>
    </row>
    <row r="6666" spans="3:3">
      <c r="C6666" s="6"/>
    </row>
    <row r="6667" spans="3:3">
      <c r="C6667" s="6"/>
    </row>
    <row r="6668" spans="3:3">
      <c r="C6668" s="6"/>
    </row>
    <row r="6669" spans="3:3">
      <c r="C6669" s="6"/>
    </row>
    <row r="6670" spans="3:3">
      <c r="C6670" s="6"/>
    </row>
    <row r="6671" spans="3:3">
      <c r="C6671" s="6"/>
    </row>
    <row r="6672" spans="3:3">
      <c r="C6672" s="6"/>
    </row>
    <row r="6673" spans="3:3">
      <c r="C6673" s="6"/>
    </row>
    <row r="6674" spans="3:3">
      <c r="C6674" s="6"/>
    </row>
    <row r="6675" spans="3:3">
      <c r="C6675" s="6"/>
    </row>
    <row r="6676" spans="3:3">
      <c r="C6676" s="6"/>
    </row>
    <row r="6677" spans="3:3">
      <c r="C6677" s="6"/>
    </row>
    <row r="6678" spans="3:3">
      <c r="C6678" s="6"/>
    </row>
    <row r="6679" spans="3:3">
      <c r="C6679" s="6"/>
    </row>
    <row r="6680" spans="3:3">
      <c r="C6680" s="6"/>
    </row>
    <row r="6681" spans="3:3">
      <c r="C6681" s="6"/>
    </row>
    <row r="6682" spans="3:3">
      <c r="C6682" s="6"/>
    </row>
    <row r="6683" spans="3:3">
      <c r="C6683" s="6"/>
    </row>
    <row r="6684" spans="3:3">
      <c r="C6684" s="6"/>
    </row>
    <row r="6685" spans="3:3">
      <c r="C6685" s="6"/>
    </row>
    <row r="6686" spans="3:3">
      <c r="C6686" s="6"/>
    </row>
    <row r="6687" spans="3:3">
      <c r="C6687" s="6"/>
    </row>
    <row r="6688" spans="3:3">
      <c r="C6688" s="6"/>
    </row>
    <row r="6689" spans="3:3">
      <c r="C6689" s="6"/>
    </row>
    <row r="6690" spans="3:3">
      <c r="C6690" s="6"/>
    </row>
    <row r="6691" spans="3:3">
      <c r="C6691" s="6"/>
    </row>
    <row r="6692" spans="3:3">
      <c r="C6692" s="6"/>
    </row>
    <row r="6693" spans="3:3">
      <c r="C6693" s="6"/>
    </row>
    <row r="6694" spans="3:3">
      <c r="C6694" s="6"/>
    </row>
    <row r="6695" spans="3:3">
      <c r="C6695" s="6"/>
    </row>
    <row r="6696" spans="3:3">
      <c r="C6696" s="6"/>
    </row>
    <row r="6697" spans="3:3">
      <c r="C6697" s="6"/>
    </row>
    <row r="6698" spans="3:3">
      <c r="C6698" s="6"/>
    </row>
    <row r="6699" spans="3:3">
      <c r="C6699" s="6"/>
    </row>
    <row r="6700" spans="3:3">
      <c r="C6700" s="6"/>
    </row>
    <row r="6701" spans="3:3">
      <c r="C6701" s="6"/>
    </row>
    <row r="6702" spans="3:3">
      <c r="C6702" s="6"/>
    </row>
    <row r="6703" spans="3:3">
      <c r="C6703" s="6"/>
    </row>
    <row r="6704" spans="3:3">
      <c r="C6704" s="6"/>
    </row>
    <row r="6705" spans="3:3">
      <c r="C6705" s="6"/>
    </row>
    <row r="6706" spans="3:3">
      <c r="C6706" s="6"/>
    </row>
    <row r="6707" spans="3:3">
      <c r="C6707" s="6"/>
    </row>
    <row r="6708" spans="3:3">
      <c r="C6708" s="6"/>
    </row>
    <row r="6709" spans="3:3">
      <c r="C6709" s="6"/>
    </row>
    <row r="6710" spans="3:3">
      <c r="C6710" s="6"/>
    </row>
    <row r="6711" spans="3:3">
      <c r="C6711" s="6"/>
    </row>
    <row r="6712" spans="3:3">
      <c r="C6712" s="6"/>
    </row>
    <row r="6713" spans="3:3">
      <c r="C6713" s="6"/>
    </row>
    <row r="6714" spans="3:3">
      <c r="C6714" s="6"/>
    </row>
    <row r="6715" spans="3:3">
      <c r="C6715" s="6"/>
    </row>
    <row r="6716" spans="3:3">
      <c r="C6716" s="6"/>
    </row>
    <row r="6717" spans="3:3">
      <c r="C6717" s="6"/>
    </row>
    <row r="6718" spans="3:3">
      <c r="C6718" s="6"/>
    </row>
    <row r="6719" spans="3:3">
      <c r="C6719" s="6"/>
    </row>
    <row r="6720" spans="3:3">
      <c r="C6720" s="6"/>
    </row>
    <row r="6721" spans="3:3">
      <c r="C6721" s="6"/>
    </row>
    <row r="6722" spans="3:3">
      <c r="C6722" s="6"/>
    </row>
    <row r="6723" spans="3:3">
      <c r="C6723" s="6"/>
    </row>
    <row r="6724" spans="3:3">
      <c r="C6724" s="6"/>
    </row>
    <row r="6725" spans="3:3">
      <c r="C6725" s="6"/>
    </row>
    <row r="6726" spans="3:3">
      <c r="C6726" s="6"/>
    </row>
    <row r="6727" spans="3:3">
      <c r="C6727" s="6"/>
    </row>
    <row r="6728" spans="3:3">
      <c r="C6728" s="6"/>
    </row>
    <row r="6729" spans="3:3">
      <c r="C6729" s="6"/>
    </row>
    <row r="6730" spans="3:3">
      <c r="C6730" s="6"/>
    </row>
    <row r="6731" spans="3:3">
      <c r="C6731" s="6"/>
    </row>
    <row r="6732" spans="3:3">
      <c r="C6732" s="6"/>
    </row>
    <row r="6733" spans="3:3">
      <c r="C6733" s="6"/>
    </row>
    <row r="6734" spans="3:3">
      <c r="C6734" s="6"/>
    </row>
    <row r="6735" spans="3:3">
      <c r="C6735" s="6"/>
    </row>
    <row r="6736" spans="3:3">
      <c r="C6736" s="6"/>
    </row>
    <row r="6737" spans="3:3">
      <c r="C6737" s="6"/>
    </row>
    <row r="6738" spans="3:3">
      <c r="C6738" s="6"/>
    </row>
    <row r="6739" spans="3:3">
      <c r="C6739" s="6"/>
    </row>
    <row r="6740" spans="3:3">
      <c r="C6740" s="6"/>
    </row>
    <row r="6741" spans="3:3">
      <c r="C6741" s="6"/>
    </row>
    <row r="6742" spans="3:3">
      <c r="C6742" s="6"/>
    </row>
    <row r="6743" spans="3:3">
      <c r="C6743" s="6"/>
    </row>
    <row r="6744" spans="3:3">
      <c r="C6744" s="6"/>
    </row>
    <row r="6745" spans="3:3">
      <c r="C6745" s="6"/>
    </row>
    <row r="6746" spans="3:3">
      <c r="C6746" s="6"/>
    </row>
    <row r="6747" spans="3:3">
      <c r="C6747" s="6"/>
    </row>
    <row r="6748" spans="3:3">
      <c r="C6748" s="6"/>
    </row>
    <row r="6749" spans="3:3">
      <c r="C6749" s="6"/>
    </row>
    <row r="6750" spans="3:3">
      <c r="C6750" s="6"/>
    </row>
    <row r="6751" spans="3:3">
      <c r="C6751" s="6"/>
    </row>
    <row r="6752" spans="3:3">
      <c r="C6752" s="6"/>
    </row>
    <row r="6753" spans="3:3">
      <c r="C6753" s="6"/>
    </row>
    <row r="6754" spans="3:3">
      <c r="C6754" s="6"/>
    </row>
    <row r="6755" spans="3:3">
      <c r="C6755" s="6"/>
    </row>
    <row r="6756" spans="3:3">
      <c r="C6756" s="6"/>
    </row>
    <row r="6757" spans="3:3">
      <c r="C6757" s="6"/>
    </row>
    <row r="6758" spans="3:3">
      <c r="C6758" s="6"/>
    </row>
    <row r="6759" spans="3:3">
      <c r="C6759" s="6"/>
    </row>
    <row r="6760" spans="3:3">
      <c r="C6760" s="6"/>
    </row>
    <row r="6761" spans="3:3">
      <c r="C6761" s="6"/>
    </row>
    <row r="6762" spans="3:3">
      <c r="C6762" s="6"/>
    </row>
    <row r="6763" spans="3:3">
      <c r="C6763" s="6"/>
    </row>
    <row r="6764" spans="3:3">
      <c r="C6764" s="6"/>
    </row>
    <row r="6765" spans="3:3">
      <c r="C6765" s="6"/>
    </row>
    <row r="6766" spans="3:3">
      <c r="C6766" s="6"/>
    </row>
    <row r="6767" spans="3:3">
      <c r="C6767" s="6"/>
    </row>
    <row r="6768" spans="3:3">
      <c r="C6768" s="6"/>
    </row>
    <row r="6769" spans="3:3">
      <c r="C6769" s="6"/>
    </row>
    <row r="6770" spans="3:3">
      <c r="C6770" s="6"/>
    </row>
    <row r="6771" spans="3:3">
      <c r="C6771" s="6"/>
    </row>
    <row r="6772" spans="3:3">
      <c r="C6772" s="6"/>
    </row>
    <row r="6773" spans="3:3">
      <c r="C6773" s="6"/>
    </row>
    <row r="6774" spans="3:3">
      <c r="C6774" s="6"/>
    </row>
    <row r="6775" spans="3:3">
      <c r="C6775" s="6"/>
    </row>
    <row r="6776" spans="3:3">
      <c r="C6776" s="6"/>
    </row>
    <row r="6777" spans="3:3">
      <c r="C6777" s="6"/>
    </row>
    <row r="6778" spans="3:3">
      <c r="C6778" s="6"/>
    </row>
    <row r="6779" spans="3:3">
      <c r="C6779" s="6"/>
    </row>
    <row r="6780" spans="3:3">
      <c r="C6780" s="6"/>
    </row>
    <row r="6781" spans="3:3">
      <c r="C6781" s="6"/>
    </row>
    <row r="6782" spans="3:3">
      <c r="C6782" s="6"/>
    </row>
    <row r="6783" spans="3:3">
      <c r="C6783" s="6"/>
    </row>
    <row r="6784" spans="3:3">
      <c r="C6784" s="6"/>
    </row>
    <row r="6785" spans="3:3">
      <c r="C6785" s="6"/>
    </row>
    <row r="6786" spans="3:3">
      <c r="C6786" s="6"/>
    </row>
    <row r="6787" spans="3:3">
      <c r="C6787" s="6"/>
    </row>
    <row r="6788" spans="3:3">
      <c r="C6788" s="6"/>
    </row>
    <row r="6789" spans="3:3">
      <c r="C6789" s="6"/>
    </row>
    <row r="6790" spans="3:3">
      <c r="C6790" s="6"/>
    </row>
    <row r="6791" spans="3:3">
      <c r="C6791" s="6"/>
    </row>
    <row r="6792" spans="3:3">
      <c r="C6792" s="6"/>
    </row>
    <row r="6793" spans="3:3">
      <c r="C6793" s="6"/>
    </row>
    <row r="6794" spans="3:3">
      <c r="C6794" s="6"/>
    </row>
    <row r="6795" spans="3:3">
      <c r="C6795" s="6"/>
    </row>
    <row r="6796" spans="3:3">
      <c r="C6796" s="6"/>
    </row>
    <row r="6797" spans="3:3">
      <c r="C6797" s="6"/>
    </row>
    <row r="6798" spans="3:3">
      <c r="C6798" s="6"/>
    </row>
    <row r="6799" spans="3:3">
      <c r="C6799" s="6"/>
    </row>
    <row r="6800" spans="3:3">
      <c r="C6800" s="6"/>
    </row>
    <row r="6801" spans="3:3">
      <c r="C6801" s="6"/>
    </row>
    <row r="6802" spans="3:3">
      <c r="C6802" s="6"/>
    </row>
    <row r="6803" spans="3:3">
      <c r="C6803" s="6"/>
    </row>
    <row r="6804" spans="3:3">
      <c r="C6804" s="6"/>
    </row>
    <row r="6805" spans="3:3">
      <c r="C6805" s="6"/>
    </row>
    <row r="6806" spans="3:3">
      <c r="C6806" s="6"/>
    </row>
    <row r="6807" spans="3:3">
      <c r="C6807" s="6"/>
    </row>
    <row r="6808" spans="3:3">
      <c r="C6808" s="6"/>
    </row>
    <row r="6809" spans="3:3">
      <c r="C6809" s="6"/>
    </row>
    <row r="6810" spans="3:3">
      <c r="C6810" s="6"/>
    </row>
    <row r="6811" spans="3:3">
      <c r="C6811" s="6"/>
    </row>
    <row r="6812" spans="3:3">
      <c r="C6812" s="6"/>
    </row>
    <row r="6813" spans="3:3">
      <c r="C6813" s="6"/>
    </row>
    <row r="6814" spans="3:3">
      <c r="C6814" s="6"/>
    </row>
    <row r="6815" spans="3:3">
      <c r="C6815" s="6"/>
    </row>
    <row r="6816" spans="3:3">
      <c r="C6816" s="6"/>
    </row>
    <row r="6817" spans="3:3">
      <c r="C6817" s="6"/>
    </row>
    <row r="6818" spans="3:3">
      <c r="C6818" s="6"/>
    </row>
    <row r="6819" spans="3:3">
      <c r="C6819" s="6"/>
    </row>
    <row r="6820" spans="3:3">
      <c r="C6820" s="6"/>
    </row>
    <row r="6821" spans="3:3">
      <c r="C6821" s="6"/>
    </row>
    <row r="6822" spans="3:3">
      <c r="C6822" s="6"/>
    </row>
    <row r="6823" spans="3:3">
      <c r="C6823" s="6"/>
    </row>
    <row r="6824" spans="3:3">
      <c r="C6824" s="6"/>
    </row>
    <row r="6825" spans="3:3">
      <c r="C6825" s="6"/>
    </row>
    <row r="6826" spans="3:3">
      <c r="C6826" s="6"/>
    </row>
    <row r="6827" spans="3:3">
      <c r="C6827" s="6"/>
    </row>
    <row r="6828" spans="3:3">
      <c r="C6828" s="6"/>
    </row>
    <row r="6829" spans="3:3">
      <c r="C6829" s="6"/>
    </row>
    <row r="6830" spans="3:3">
      <c r="C6830" s="6"/>
    </row>
    <row r="6831" spans="3:3">
      <c r="C6831" s="6"/>
    </row>
    <row r="6832" spans="3:3">
      <c r="C6832" s="6"/>
    </row>
    <row r="6833" spans="3:3">
      <c r="C6833" s="6"/>
    </row>
    <row r="6834" spans="3:3">
      <c r="C6834" s="6"/>
    </row>
    <row r="6835" spans="3:3">
      <c r="C6835" s="6"/>
    </row>
    <row r="6836" spans="3:3">
      <c r="C6836" s="6"/>
    </row>
    <row r="6837" spans="3:3">
      <c r="C6837" s="6"/>
    </row>
    <row r="6838" spans="3:3">
      <c r="C6838" s="6"/>
    </row>
    <row r="6839" spans="3:3">
      <c r="C6839" s="6"/>
    </row>
    <row r="6840" spans="3:3">
      <c r="C6840" s="6"/>
    </row>
    <row r="6841" spans="3:3">
      <c r="C6841" s="6"/>
    </row>
    <row r="6842" spans="3:3">
      <c r="C6842" s="6"/>
    </row>
    <row r="6843" spans="3:3">
      <c r="C6843" s="6"/>
    </row>
    <row r="6844" spans="3:3">
      <c r="C6844" s="6"/>
    </row>
    <row r="6845" spans="3:3">
      <c r="C6845" s="6"/>
    </row>
    <row r="6846" spans="3:3">
      <c r="C6846" s="6"/>
    </row>
    <row r="6847" spans="3:3">
      <c r="C6847" s="6"/>
    </row>
    <row r="6848" spans="3:3">
      <c r="C6848" s="6"/>
    </row>
    <row r="6849" spans="3:3">
      <c r="C6849" s="6"/>
    </row>
    <row r="6850" spans="3:3">
      <c r="C6850" s="6"/>
    </row>
    <row r="6851" spans="3:3">
      <c r="C6851" s="6"/>
    </row>
    <row r="6852" spans="3:3">
      <c r="C6852" s="6"/>
    </row>
    <row r="6853" spans="3:3">
      <c r="C6853" s="6"/>
    </row>
    <row r="6854" spans="3:3">
      <c r="C6854" s="6"/>
    </row>
    <row r="6855" spans="3:3">
      <c r="C6855" s="6"/>
    </row>
    <row r="6856" spans="3:3">
      <c r="C6856" s="6"/>
    </row>
    <row r="6857" spans="3:3">
      <c r="C6857" s="6"/>
    </row>
    <row r="6858" spans="3:3">
      <c r="C6858" s="6"/>
    </row>
    <row r="6859" spans="3:3">
      <c r="C6859" s="6"/>
    </row>
    <row r="6860" spans="3:3">
      <c r="C6860" s="6"/>
    </row>
    <row r="6861" spans="3:3">
      <c r="C6861" s="6"/>
    </row>
    <row r="6862" spans="3:3">
      <c r="C6862" s="6"/>
    </row>
    <row r="6863" spans="3:3">
      <c r="C6863" s="6"/>
    </row>
    <row r="6864" spans="3:3">
      <c r="C6864" s="6"/>
    </row>
    <row r="6865" spans="3:3">
      <c r="C6865" s="6"/>
    </row>
    <row r="6866" spans="3:3">
      <c r="C6866" s="6"/>
    </row>
    <row r="6867" spans="3:3">
      <c r="C6867" s="6"/>
    </row>
    <row r="6868" spans="3:3">
      <c r="C6868" s="6"/>
    </row>
    <row r="6869" spans="3:3">
      <c r="C6869" s="6"/>
    </row>
    <row r="6870" spans="3:3">
      <c r="C6870" s="6"/>
    </row>
    <row r="6871" spans="3:3">
      <c r="C6871" s="6"/>
    </row>
    <row r="6872" spans="3:3">
      <c r="C6872" s="6"/>
    </row>
    <row r="6873" spans="3:3">
      <c r="C6873" s="6"/>
    </row>
    <row r="6874" spans="3:3">
      <c r="C6874" s="6"/>
    </row>
    <row r="6875" spans="3:3">
      <c r="C6875" s="6"/>
    </row>
    <row r="6876" spans="3:3">
      <c r="C6876" s="6"/>
    </row>
    <row r="6877" spans="3:3">
      <c r="C6877" s="6"/>
    </row>
    <row r="6878" spans="3:3">
      <c r="C6878" s="6"/>
    </row>
    <row r="6879" spans="3:3">
      <c r="C6879" s="6"/>
    </row>
    <row r="6880" spans="3:3">
      <c r="C6880" s="6"/>
    </row>
    <row r="6881" spans="3:3">
      <c r="C6881" s="6"/>
    </row>
    <row r="6882" spans="3:3">
      <c r="C6882" s="6"/>
    </row>
    <row r="6883" spans="3:3">
      <c r="C6883" s="6"/>
    </row>
    <row r="6884" spans="3:3">
      <c r="C6884" s="6"/>
    </row>
    <row r="6885" spans="3:3">
      <c r="C6885" s="6"/>
    </row>
    <row r="6886" spans="3:3">
      <c r="C6886" s="6"/>
    </row>
    <row r="6887" spans="3:3">
      <c r="C6887" s="6"/>
    </row>
    <row r="6888" spans="3:3">
      <c r="C6888" s="6"/>
    </row>
    <row r="6889" spans="3:3">
      <c r="C6889" s="6"/>
    </row>
    <row r="6890" spans="3:3">
      <c r="C6890" s="6"/>
    </row>
    <row r="6891" spans="3:3">
      <c r="C6891" s="6"/>
    </row>
    <row r="6892" spans="3:3">
      <c r="C6892" s="6"/>
    </row>
    <row r="6893" spans="3:3">
      <c r="C6893" s="6"/>
    </row>
    <row r="6894" spans="3:3">
      <c r="C6894" s="6"/>
    </row>
    <row r="6895" spans="3:3">
      <c r="C6895" s="6"/>
    </row>
    <row r="6896" spans="3:3">
      <c r="C6896" s="6"/>
    </row>
    <row r="6897" spans="3:3">
      <c r="C6897" s="6"/>
    </row>
    <row r="6898" spans="3:3">
      <c r="C6898" s="6"/>
    </row>
    <row r="6899" spans="3:3">
      <c r="C6899" s="6"/>
    </row>
    <row r="6900" spans="3:3">
      <c r="C6900" s="6"/>
    </row>
    <row r="6901" spans="3:3">
      <c r="C6901" s="6"/>
    </row>
    <row r="6902" spans="3:3">
      <c r="C6902" s="6"/>
    </row>
    <row r="6903" spans="3:3">
      <c r="C6903" s="6"/>
    </row>
    <row r="6904" spans="3:3">
      <c r="C6904" s="6"/>
    </row>
    <row r="6905" spans="3:3">
      <c r="C6905" s="6"/>
    </row>
    <row r="6906" spans="3:3">
      <c r="C6906" s="6"/>
    </row>
    <row r="6907" spans="3:3">
      <c r="C6907" s="6"/>
    </row>
    <row r="6908" spans="3:3">
      <c r="C6908" s="6"/>
    </row>
    <row r="6909" spans="3:3">
      <c r="C6909" s="6"/>
    </row>
    <row r="6910" spans="3:3">
      <c r="C6910" s="6"/>
    </row>
    <row r="6911" spans="3:3">
      <c r="C6911" s="6"/>
    </row>
    <row r="6912" spans="3:3">
      <c r="C6912" s="6"/>
    </row>
    <row r="6913" spans="3:3">
      <c r="C6913" s="6"/>
    </row>
    <row r="6914" spans="3:3">
      <c r="C6914" s="6"/>
    </row>
    <row r="6915" spans="3:3">
      <c r="C6915" s="6"/>
    </row>
    <row r="6916" spans="3:3">
      <c r="C6916" s="6"/>
    </row>
    <row r="6917" spans="3:3">
      <c r="C6917" s="6"/>
    </row>
    <row r="6918" spans="3:3">
      <c r="C6918" s="6"/>
    </row>
    <row r="6919" spans="3:3">
      <c r="C6919" s="6"/>
    </row>
    <row r="6920" spans="3:3">
      <c r="C6920" s="6"/>
    </row>
    <row r="6921" spans="3:3">
      <c r="C6921" s="6"/>
    </row>
    <row r="6922" spans="3:3">
      <c r="C6922" s="6"/>
    </row>
    <row r="6923" spans="3:3">
      <c r="C6923" s="6"/>
    </row>
    <row r="6924" spans="3:3">
      <c r="C6924" s="6"/>
    </row>
    <row r="6925" spans="3:3">
      <c r="C6925" s="6"/>
    </row>
    <row r="6926" spans="3:3">
      <c r="C6926" s="6"/>
    </row>
    <row r="6927" spans="3:3">
      <c r="C6927" s="6"/>
    </row>
    <row r="6928" spans="3:3">
      <c r="C6928" s="6"/>
    </row>
    <row r="6929" spans="3:3">
      <c r="C6929" s="6"/>
    </row>
    <row r="6930" spans="3:3">
      <c r="C6930" s="6"/>
    </row>
    <row r="6931" spans="3:3">
      <c r="C6931" s="6"/>
    </row>
    <row r="6932" spans="3:3">
      <c r="C6932" s="6"/>
    </row>
    <row r="6933" spans="3:3">
      <c r="C6933" s="6"/>
    </row>
    <row r="6934" spans="3:3">
      <c r="C6934" s="6"/>
    </row>
    <row r="6935" spans="3:3">
      <c r="C6935" s="6"/>
    </row>
    <row r="6936" spans="3:3">
      <c r="C6936" s="6"/>
    </row>
    <row r="6937" spans="3:3">
      <c r="C6937" s="6"/>
    </row>
    <row r="6938" spans="3:3">
      <c r="C6938" s="6"/>
    </row>
    <row r="6939" spans="3:3">
      <c r="C6939" s="6"/>
    </row>
    <row r="6940" spans="3:3">
      <c r="C6940" s="6"/>
    </row>
    <row r="6941" spans="3:3">
      <c r="C6941" s="6"/>
    </row>
    <row r="6942" spans="3:3">
      <c r="C6942" s="6"/>
    </row>
    <row r="6943" spans="3:3">
      <c r="C6943" s="6"/>
    </row>
    <row r="6944" spans="3:3">
      <c r="C6944" s="6"/>
    </row>
    <row r="6945" spans="3:3">
      <c r="C6945" s="6"/>
    </row>
    <row r="6946" spans="3:3">
      <c r="C6946" s="6"/>
    </row>
    <row r="6947" spans="3:3">
      <c r="C6947" s="6"/>
    </row>
    <row r="6948" spans="3:3">
      <c r="C6948" s="6"/>
    </row>
    <row r="6949" spans="3:3">
      <c r="C6949" s="6"/>
    </row>
    <row r="6950" spans="3:3">
      <c r="C6950" s="6"/>
    </row>
    <row r="6951" spans="3:3">
      <c r="C6951" s="6"/>
    </row>
    <row r="6952" spans="3:3">
      <c r="C6952" s="6"/>
    </row>
    <row r="6953" spans="3:3">
      <c r="C6953" s="6"/>
    </row>
    <row r="6954" spans="3:3">
      <c r="C6954" s="6"/>
    </row>
    <row r="6955" spans="3:3">
      <c r="C6955" s="6"/>
    </row>
    <row r="6956" spans="3:3">
      <c r="C6956" s="6"/>
    </row>
    <row r="6957" spans="3:3">
      <c r="C6957" s="6"/>
    </row>
    <row r="6958" spans="3:3">
      <c r="C6958" s="6"/>
    </row>
    <row r="6959" spans="3:3">
      <c r="C6959" s="6"/>
    </row>
    <row r="6960" spans="3:3">
      <c r="C6960" s="6"/>
    </row>
    <row r="6961" spans="3:3">
      <c r="C6961" s="6"/>
    </row>
    <row r="6962" spans="3:3">
      <c r="C6962" s="6"/>
    </row>
    <row r="6963" spans="3:3">
      <c r="C6963" s="6"/>
    </row>
    <row r="6964" spans="3:3">
      <c r="C6964" s="6"/>
    </row>
    <row r="6965" spans="3:3">
      <c r="C6965" s="6"/>
    </row>
    <row r="6966" spans="3:3">
      <c r="C6966" s="6"/>
    </row>
    <row r="6967" spans="3:3">
      <c r="C6967" s="6"/>
    </row>
    <row r="6968" spans="3:3">
      <c r="C6968" s="6"/>
    </row>
    <row r="6969" spans="3:3">
      <c r="C6969" s="6"/>
    </row>
    <row r="6970" spans="3:3">
      <c r="C6970" s="6"/>
    </row>
    <row r="6971" spans="3:3">
      <c r="C6971" s="6"/>
    </row>
    <row r="6972" spans="3:3">
      <c r="C6972" s="6"/>
    </row>
    <row r="6973" spans="3:3">
      <c r="C6973" s="6"/>
    </row>
    <row r="6974" spans="3:3">
      <c r="C6974" s="6"/>
    </row>
    <row r="6975" spans="3:3">
      <c r="C6975" s="6"/>
    </row>
    <row r="6976" spans="3:3">
      <c r="C6976" s="6"/>
    </row>
    <row r="6977" spans="3:3">
      <c r="C6977" s="6"/>
    </row>
    <row r="6978" spans="3:3">
      <c r="C6978" s="6"/>
    </row>
    <row r="6979" spans="3:3">
      <c r="C6979" s="6"/>
    </row>
    <row r="6980" spans="3:3">
      <c r="C6980" s="6"/>
    </row>
    <row r="6981" spans="3:3">
      <c r="C6981" s="6"/>
    </row>
    <row r="6982" spans="3:3">
      <c r="C6982" s="6"/>
    </row>
    <row r="6983" spans="3:3">
      <c r="C6983" s="6"/>
    </row>
    <row r="6984" spans="3:3">
      <c r="C6984" s="6"/>
    </row>
    <row r="6985" spans="3:3">
      <c r="C6985" s="6"/>
    </row>
    <row r="6986" spans="3:3">
      <c r="C6986" s="6"/>
    </row>
    <row r="6987" spans="3:3">
      <c r="C6987" s="6"/>
    </row>
    <row r="6988" spans="3:3">
      <c r="C6988" s="6"/>
    </row>
    <row r="6989" spans="3:3">
      <c r="C6989" s="6"/>
    </row>
    <row r="6990" spans="3:3">
      <c r="C6990" s="6"/>
    </row>
    <row r="6991" spans="3:3">
      <c r="C6991" s="6"/>
    </row>
    <row r="6992" spans="3:3">
      <c r="C6992" s="6"/>
    </row>
    <row r="6993" spans="3:3">
      <c r="C6993" s="6"/>
    </row>
    <row r="6994" spans="3:3">
      <c r="C6994" s="6"/>
    </row>
    <row r="6995" spans="3:3">
      <c r="C6995" s="6"/>
    </row>
    <row r="6996" spans="3:3">
      <c r="C6996" s="6"/>
    </row>
    <row r="6997" spans="3:3">
      <c r="C6997" s="6"/>
    </row>
    <row r="6998" spans="3:3">
      <c r="C6998" s="6"/>
    </row>
    <row r="6999" spans="3:3">
      <c r="C6999" s="6"/>
    </row>
    <row r="7000" spans="3:3">
      <c r="C7000" s="6"/>
    </row>
    <row r="7001" spans="3:3">
      <c r="C7001" s="6"/>
    </row>
    <row r="7002" spans="3:3">
      <c r="C7002" s="6"/>
    </row>
    <row r="7003" spans="3:3">
      <c r="C7003" s="6"/>
    </row>
    <row r="7004" spans="3:3">
      <c r="C7004" s="6"/>
    </row>
    <row r="7005" spans="3:3">
      <c r="C7005" s="6"/>
    </row>
    <row r="7006" spans="3:3">
      <c r="C7006" s="6"/>
    </row>
    <row r="7007" spans="3:3">
      <c r="C7007" s="6"/>
    </row>
    <row r="7008" spans="3:3">
      <c r="C7008" s="6"/>
    </row>
    <row r="7009" spans="3:3">
      <c r="C7009" s="6"/>
    </row>
    <row r="7010" spans="3:3">
      <c r="C7010" s="6"/>
    </row>
    <row r="7011" spans="3:3">
      <c r="C7011" s="6"/>
    </row>
    <row r="7012" spans="3:3">
      <c r="C7012" s="6"/>
    </row>
    <row r="7013" spans="3:3">
      <c r="C7013" s="6"/>
    </row>
    <row r="7014" spans="3:3">
      <c r="C7014" s="6"/>
    </row>
    <row r="7015" spans="3:3">
      <c r="C7015" s="6"/>
    </row>
    <row r="7016" spans="3:3">
      <c r="C7016" s="6"/>
    </row>
    <row r="7017" spans="3:3">
      <c r="C7017" s="6"/>
    </row>
    <row r="7018" spans="3:3">
      <c r="C7018" s="6"/>
    </row>
    <row r="7019" spans="3:3">
      <c r="C7019" s="6"/>
    </row>
    <row r="7020" spans="3:3">
      <c r="C7020" s="6"/>
    </row>
    <row r="7021" spans="3:3">
      <c r="C7021" s="6"/>
    </row>
    <row r="7022" spans="3:3">
      <c r="C7022" s="6"/>
    </row>
    <row r="7023" spans="3:3">
      <c r="C7023" s="6"/>
    </row>
    <row r="7024" spans="3:3">
      <c r="C7024" s="6"/>
    </row>
    <row r="7025" spans="3:3">
      <c r="C7025" s="6"/>
    </row>
    <row r="7026" spans="3:3">
      <c r="C7026" s="6"/>
    </row>
    <row r="7027" spans="3:3">
      <c r="C7027" s="6"/>
    </row>
    <row r="7028" spans="3:3">
      <c r="C7028" s="6"/>
    </row>
    <row r="7029" spans="3:3">
      <c r="C7029" s="6"/>
    </row>
    <row r="7030" spans="3:3">
      <c r="C7030" s="6"/>
    </row>
    <row r="7031" spans="3:3">
      <c r="C7031" s="6"/>
    </row>
    <row r="7032" spans="3:3">
      <c r="C7032" s="6"/>
    </row>
    <row r="7033" spans="3:3">
      <c r="C7033" s="6"/>
    </row>
    <row r="7034" spans="3:3">
      <c r="C7034" s="6"/>
    </row>
    <row r="7035" spans="3:3">
      <c r="C7035" s="6"/>
    </row>
    <row r="7036" spans="3:3">
      <c r="C7036" s="6"/>
    </row>
    <row r="7037" spans="3:3">
      <c r="C7037" s="6"/>
    </row>
    <row r="7038" spans="3:3">
      <c r="C7038" s="6"/>
    </row>
    <row r="7039" spans="3:3">
      <c r="C7039" s="6"/>
    </row>
    <row r="7040" spans="3:3">
      <c r="C7040" s="6"/>
    </row>
    <row r="7041" spans="3:3">
      <c r="C7041" s="6"/>
    </row>
    <row r="7042" spans="3:3">
      <c r="C7042" s="6"/>
    </row>
    <row r="7043" spans="3:3">
      <c r="C7043" s="6"/>
    </row>
    <row r="7044" spans="3:3">
      <c r="C7044" s="6"/>
    </row>
    <row r="7045" spans="3:3">
      <c r="C7045" s="6"/>
    </row>
    <row r="7046" spans="3:3">
      <c r="C7046" s="6"/>
    </row>
    <row r="7047" spans="3:3">
      <c r="C7047" s="6"/>
    </row>
    <row r="7048" spans="3:3">
      <c r="C7048" s="6"/>
    </row>
    <row r="7049" spans="3:3">
      <c r="C7049" s="6"/>
    </row>
    <row r="7050" spans="3:3">
      <c r="C7050" s="6"/>
    </row>
    <row r="7051" spans="3:3">
      <c r="C7051" s="6"/>
    </row>
    <row r="7052" spans="3:3">
      <c r="C7052" s="6"/>
    </row>
    <row r="7053" spans="3:3">
      <c r="C7053" s="6"/>
    </row>
    <row r="7054" spans="3:3">
      <c r="C7054" s="6"/>
    </row>
    <row r="7055" spans="3:3">
      <c r="C7055" s="6"/>
    </row>
    <row r="7056" spans="3:3">
      <c r="C7056" s="6"/>
    </row>
    <row r="7057" spans="3:3">
      <c r="C7057" s="6"/>
    </row>
    <row r="7058" spans="3:3">
      <c r="C7058" s="6"/>
    </row>
    <row r="7059" spans="3:3">
      <c r="C7059" s="6"/>
    </row>
    <row r="7060" spans="3:3">
      <c r="C7060" s="6"/>
    </row>
    <row r="7061" spans="3:3">
      <c r="C7061" s="6"/>
    </row>
    <row r="7062" spans="3:3">
      <c r="C7062" s="6"/>
    </row>
    <row r="7063" spans="3:3">
      <c r="C7063" s="6"/>
    </row>
    <row r="7064" spans="3:3">
      <c r="C7064" s="6"/>
    </row>
    <row r="7065" spans="3:3">
      <c r="C7065" s="6"/>
    </row>
    <row r="7066" spans="3:3">
      <c r="C7066" s="6"/>
    </row>
    <row r="7067" spans="3:3">
      <c r="C7067" s="6"/>
    </row>
    <row r="7068" spans="3:3">
      <c r="C7068" s="6"/>
    </row>
    <row r="7069" spans="3:3">
      <c r="C7069" s="6"/>
    </row>
    <row r="7070" spans="3:3">
      <c r="C7070" s="6"/>
    </row>
    <row r="7071" spans="3:3">
      <c r="C7071" s="6"/>
    </row>
    <row r="7072" spans="3:3">
      <c r="C7072" s="6"/>
    </row>
    <row r="7073" spans="3:3">
      <c r="C7073" s="6"/>
    </row>
    <row r="7074" spans="3:3">
      <c r="C7074" s="6"/>
    </row>
    <row r="7075" spans="3:3">
      <c r="C7075" s="6"/>
    </row>
    <row r="7076" spans="3:3">
      <c r="C7076" s="6"/>
    </row>
    <row r="7077" spans="3:3">
      <c r="C7077" s="6"/>
    </row>
    <row r="7078" spans="3:3">
      <c r="C7078" s="6"/>
    </row>
    <row r="7079" spans="3:3">
      <c r="C7079" s="6"/>
    </row>
    <row r="7080" spans="3:3">
      <c r="C7080" s="6"/>
    </row>
    <row r="7081" spans="3:3">
      <c r="C7081" s="6"/>
    </row>
    <row r="7082" spans="3:3">
      <c r="C7082" s="6"/>
    </row>
    <row r="7083" spans="3:3">
      <c r="C7083" s="6"/>
    </row>
    <row r="7084" spans="3:3">
      <c r="C7084" s="6"/>
    </row>
    <row r="7085" spans="3:3">
      <c r="C7085" s="6"/>
    </row>
    <row r="7086" spans="3:3">
      <c r="C7086" s="6"/>
    </row>
    <row r="7087" spans="3:3">
      <c r="C7087" s="6"/>
    </row>
    <row r="7088" spans="3:3">
      <c r="C7088" s="6"/>
    </row>
    <row r="7089" spans="3:3">
      <c r="C7089" s="6"/>
    </row>
    <row r="7090" spans="3:3">
      <c r="C7090" s="6"/>
    </row>
    <row r="7091" spans="3:3">
      <c r="C7091" s="6"/>
    </row>
    <row r="7092" spans="3:3">
      <c r="C7092" s="6"/>
    </row>
    <row r="7093" spans="3:3">
      <c r="C7093" s="6"/>
    </row>
    <row r="7094" spans="3:3">
      <c r="C7094" s="6"/>
    </row>
    <row r="7095" spans="3:3">
      <c r="C7095" s="6"/>
    </row>
    <row r="7096" spans="3:3">
      <c r="C7096" s="6"/>
    </row>
    <row r="7097" spans="3:3">
      <c r="C7097" s="6"/>
    </row>
    <row r="7098" spans="3:3">
      <c r="C7098" s="6"/>
    </row>
    <row r="7099" spans="3:3">
      <c r="C7099" s="6"/>
    </row>
    <row r="7100" spans="3:3">
      <c r="C7100" s="6"/>
    </row>
    <row r="7101" spans="3:3">
      <c r="C7101" s="6"/>
    </row>
    <row r="7102" spans="3:3">
      <c r="C7102" s="6"/>
    </row>
    <row r="7103" spans="3:3">
      <c r="C7103" s="6"/>
    </row>
    <row r="7104" spans="3:3">
      <c r="C7104" s="6"/>
    </row>
    <row r="7105" spans="3:3">
      <c r="C7105" s="6"/>
    </row>
    <row r="7106" spans="3:3">
      <c r="C7106" s="6"/>
    </row>
    <row r="7107" spans="3:3">
      <c r="C7107" s="6"/>
    </row>
    <row r="7108" spans="3:3">
      <c r="C7108" s="6"/>
    </row>
    <row r="7109" spans="3:3">
      <c r="C7109" s="6"/>
    </row>
    <row r="7110" spans="3:3">
      <c r="C7110" s="6"/>
    </row>
    <row r="7111" spans="3:3">
      <c r="C7111" s="6"/>
    </row>
    <row r="7112" spans="3:3">
      <c r="C7112" s="6"/>
    </row>
    <row r="7113" spans="3:3">
      <c r="C7113" s="6"/>
    </row>
    <row r="7114" spans="3:3">
      <c r="C7114" s="6"/>
    </row>
    <row r="7115" spans="3:3">
      <c r="C7115" s="6"/>
    </row>
    <row r="7116" spans="3:3">
      <c r="C7116" s="6"/>
    </row>
    <row r="7117" spans="3:3">
      <c r="C7117" s="6"/>
    </row>
    <row r="7118" spans="3:3">
      <c r="C7118" s="6"/>
    </row>
    <row r="7119" spans="3:3">
      <c r="C7119" s="6"/>
    </row>
    <row r="7120" spans="3:3">
      <c r="C7120" s="6"/>
    </row>
    <row r="7121" spans="3:3">
      <c r="C7121" s="6"/>
    </row>
    <row r="7122" spans="3:3">
      <c r="C7122" s="6"/>
    </row>
    <row r="7123" spans="3:3">
      <c r="C7123" s="6"/>
    </row>
    <row r="7124" spans="3:3">
      <c r="C7124" s="6"/>
    </row>
    <row r="7125" spans="3:3">
      <c r="C7125" s="6"/>
    </row>
    <row r="7126" spans="3:3">
      <c r="C7126" s="6"/>
    </row>
    <row r="7127" spans="3:3">
      <c r="C7127" s="6"/>
    </row>
    <row r="7128" spans="3:3">
      <c r="C7128" s="6"/>
    </row>
    <row r="7129" spans="3:3">
      <c r="C7129" s="6"/>
    </row>
    <row r="7130" spans="3:3">
      <c r="C7130" s="6"/>
    </row>
    <row r="7131" spans="3:3">
      <c r="C7131" s="6"/>
    </row>
    <row r="7132" spans="3:3">
      <c r="C7132" s="6"/>
    </row>
    <row r="7133" spans="3:3">
      <c r="C7133" s="6"/>
    </row>
    <row r="7134" spans="3:3">
      <c r="C7134" s="6"/>
    </row>
    <row r="7135" spans="3:3">
      <c r="C7135" s="6"/>
    </row>
    <row r="7136" spans="3:3">
      <c r="C7136" s="6"/>
    </row>
    <row r="7137" spans="3:3">
      <c r="C7137" s="6"/>
    </row>
    <row r="7138" spans="3:3">
      <c r="C7138" s="6"/>
    </row>
    <row r="7139" spans="3:3">
      <c r="C7139" s="6"/>
    </row>
    <row r="7140" spans="3:3">
      <c r="C7140" s="6"/>
    </row>
    <row r="7141" spans="3:3">
      <c r="C7141" s="6"/>
    </row>
    <row r="7142" spans="3:3">
      <c r="C7142" s="6"/>
    </row>
    <row r="7143" spans="3:3">
      <c r="C7143" s="6"/>
    </row>
    <row r="7144" spans="3:3">
      <c r="C7144" s="6"/>
    </row>
    <row r="7145" spans="3:3">
      <c r="C7145" s="6"/>
    </row>
    <row r="7146" spans="3:3">
      <c r="C7146" s="6"/>
    </row>
    <row r="7147" spans="3:3">
      <c r="C7147" s="6"/>
    </row>
    <row r="7148" spans="3:3">
      <c r="C7148" s="6"/>
    </row>
    <row r="7149" spans="3:3">
      <c r="C7149" s="6"/>
    </row>
    <row r="7150" spans="3:3">
      <c r="C7150" s="6"/>
    </row>
    <row r="7151" spans="3:3">
      <c r="C7151" s="6"/>
    </row>
    <row r="7152" spans="3:3">
      <c r="C7152" s="6"/>
    </row>
    <row r="7153" spans="3:3">
      <c r="C7153" s="6"/>
    </row>
    <row r="7154" spans="3:3">
      <c r="C7154" s="6"/>
    </row>
    <row r="7155" spans="3:3">
      <c r="C7155" s="6"/>
    </row>
    <row r="7156" spans="3:3">
      <c r="C7156" s="6"/>
    </row>
    <row r="7157" spans="3:3">
      <c r="C7157" s="6"/>
    </row>
    <row r="7158" spans="3:3">
      <c r="C7158" s="6"/>
    </row>
    <row r="7159" spans="3:3">
      <c r="C7159" s="6"/>
    </row>
    <row r="7160" spans="3:3">
      <c r="C7160" s="6"/>
    </row>
    <row r="7161" spans="3:3">
      <c r="C7161" s="6"/>
    </row>
    <row r="7162" spans="3:3">
      <c r="C7162" s="6"/>
    </row>
    <row r="7163" spans="3:3">
      <c r="C7163" s="6"/>
    </row>
    <row r="7164" spans="3:3">
      <c r="C7164" s="6"/>
    </row>
    <row r="7165" spans="3:3">
      <c r="C7165" s="6"/>
    </row>
    <row r="7166" spans="3:3">
      <c r="C7166" s="6"/>
    </row>
    <row r="7167" spans="3:3">
      <c r="C7167" s="6"/>
    </row>
    <row r="7168" spans="3:3">
      <c r="C7168" s="6"/>
    </row>
    <row r="7169" spans="3:3">
      <c r="C7169" s="6"/>
    </row>
    <row r="7170" spans="3:3">
      <c r="C7170" s="6"/>
    </row>
    <row r="7171" spans="3:3">
      <c r="C7171" s="6"/>
    </row>
    <row r="7172" spans="3:3">
      <c r="C7172" s="6"/>
    </row>
    <row r="7173" spans="3:3">
      <c r="C7173" s="6"/>
    </row>
    <row r="7174" spans="3:3">
      <c r="C7174" s="6"/>
    </row>
    <row r="7175" spans="3:3">
      <c r="C7175" s="6"/>
    </row>
    <row r="7176" spans="3:3">
      <c r="C7176" s="6"/>
    </row>
    <row r="7177" spans="3:3">
      <c r="C7177" s="6"/>
    </row>
    <row r="7178" spans="3:3">
      <c r="C7178" s="6"/>
    </row>
    <row r="7179" spans="3:3">
      <c r="C7179" s="6"/>
    </row>
    <row r="7180" spans="3:3">
      <c r="C7180" s="6"/>
    </row>
    <row r="7181" spans="3:3">
      <c r="C7181" s="6"/>
    </row>
    <row r="7182" spans="3:3">
      <c r="C7182" s="6"/>
    </row>
    <row r="7183" spans="3:3">
      <c r="C7183" s="6"/>
    </row>
    <row r="7184" spans="3:3">
      <c r="C7184" s="6"/>
    </row>
    <row r="7185" spans="3:3">
      <c r="C7185" s="6"/>
    </row>
    <row r="7186" spans="3:3">
      <c r="C7186" s="6"/>
    </row>
    <row r="7187" spans="3:3">
      <c r="C7187" s="6"/>
    </row>
    <row r="7188" spans="3:3">
      <c r="C7188" s="6"/>
    </row>
    <row r="7189" spans="3:3">
      <c r="C7189" s="6"/>
    </row>
    <row r="7190" spans="3:3">
      <c r="C7190" s="6"/>
    </row>
    <row r="7191" spans="3:3">
      <c r="C7191" s="6"/>
    </row>
    <row r="7192" spans="3:3">
      <c r="C7192" s="6"/>
    </row>
    <row r="7193" spans="3:3">
      <c r="C7193" s="6"/>
    </row>
    <row r="7194" spans="3:3">
      <c r="C7194" s="6"/>
    </row>
    <row r="7195" spans="3:3">
      <c r="C7195" s="6"/>
    </row>
    <row r="7196" spans="3:3">
      <c r="C7196" s="6"/>
    </row>
    <row r="7197" spans="3:3">
      <c r="C7197" s="6"/>
    </row>
    <row r="7198" spans="3:3">
      <c r="C7198" s="6"/>
    </row>
    <row r="7199" spans="3:3">
      <c r="C7199" s="6"/>
    </row>
    <row r="7200" spans="3:3">
      <c r="C7200" s="6"/>
    </row>
    <row r="7201" spans="3:3">
      <c r="C7201" s="6"/>
    </row>
    <row r="7202" spans="3:3">
      <c r="C7202" s="6"/>
    </row>
    <row r="7203" spans="3:3">
      <c r="C7203" s="6"/>
    </row>
    <row r="7204" spans="3:3">
      <c r="C7204" s="6"/>
    </row>
    <row r="7205" spans="3:3">
      <c r="C7205" s="6"/>
    </row>
    <row r="7206" spans="3:3">
      <c r="C7206" s="6"/>
    </row>
    <row r="7207" spans="3:3">
      <c r="C7207" s="6"/>
    </row>
    <row r="7208" spans="3:3">
      <c r="C7208" s="6"/>
    </row>
    <row r="7209" spans="3:3">
      <c r="C7209" s="6"/>
    </row>
    <row r="7210" spans="3:3">
      <c r="C7210" s="6"/>
    </row>
    <row r="7211" spans="3:3">
      <c r="C7211" s="6"/>
    </row>
    <row r="7212" spans="3:3">
      <c r="C7212" s="6"/>
    </row>
    <row r="7213" spans="3:3">
      <c r="C7213" s="6"/>
    </row>
    <row r="7214" spans="3:3">
      <c r="C7214" s="6"/>
    </row>
    <row r="7215" spans="3:3">
      <c r="C7215" s="6"/>
    </row>
    <row r="7216" spans="3:3">
      <c r="C7216" s="6"/>
    </row>
    <row r="7217" spans="3:3">
      <c r="C7217" s="6"/>
    </row>
    <row r="7218" spans="3:3">
      <c r="C7218" s="6"/>
    </row>
    <row r="7219" spans="3:3">
      <c r="C7219" s="6"/>
    </row>
    <row r="7220" spans="3:3">
      <c r="C7220" s="6"/>
    </row>
    <row r="7221" spans="3:3">
      <c r="C7221" s="6"/>
    </row>
    <row r="7222" spans="3:3">
      <c r="C7222" s="6"/>
    </row>
    <row r="7223" spans="3:3">
      <c r="C7223" s="6"/>
    </row>
    <row r="7224" spans="3:3">
      <c r="C7224" s="6"/>
    </row>
    <row r="7225" spans="3:3">
      <c r="C7225" s="6"/>
    </row>
    <row r="7226" spans="3:3">
      <c r="C7226" s="6"/>
    </row>
    <row r="7227" spans="3:3">
      <c r="C7227" s="6"/>
    </row>
    <row r="7228" spans="3:3">
      <c r="C7228" s="6"/>
    </row>
    <row r="7229" spans="3:3">
      <c r="C7229" s="6"/>
    </row>
    <row r="7230" spans="3:3">
      <c r="C7230" s="6"/>
    </row>
    <row r="7231" spans="3:3">
      <c r="C7231" s="6"/>
    </row>
    <row r="7232" spans="3:3">
      <c r="C7232" s="6"/>
    </row>
    <row r="7233" spans="3:3">
      <c r="C7233" s="6"/>
    </row>
    <row r="7234" spans="3:3">
      <c r="C7234" s="6"/>
    </row>
    <row r="7235" spans="3:3">
      <c r="C7235" s="6"/>
    </row>
    <row r="7236" spans="3:3">
      <c r="C7236" s="6"/>
    </row>
    <row r="7237" spans="3:3">
      <c r="C7237" s="6"/>
    </row>
    <row r="7238" spans="3:3">
      <c r="C7238" s="6"/>
    </row>
    <row r="7239" spans="3:3">
      <c r="C7239" s="6"/>
    </row>
    <row r="7240" spans="3:3">
      <c r="C7240" s="6"/>
    </row>
    <row r="7241" spans="3:3">
      <c r="C7241" s="6"/>
    </row>
    <row r="7242" spans="3:3">
      <c r="C7242" s="6"/>
    </row>
    <row r="7243" spans="3:3">
      <c r="C7243" s="6"/>
    </row>
    <row r="7244" spans="3:3">
      <c r="C7244" s="6"/>
    </row>
    <row r="7245" spans="3:3">
      <c r="C7245" s="6"/>
    </row>
    <row r="7246" spans="3:3">
      <c r="C7246" s="6"/>
    </row>
    <row r="7247" spans="3:3">
      <c r="C7247" s="6"/>
    </row>
    <row r="7248" spans="3:3">
      <c r="C7248" s="6"/>
    </row>
    <row r="7249" spans="3:3">
      <c r="C7249" s="6"/>
    </row>
    <row r="7250" spans="3:3">
      <c r="C7250" s="6"/>
    </row>
    <row r="7251" spans="3:3">
      <c r="C7251" s="6"/>
    </row>
    <row r="7252" spans="3:3">
      <c r="C7252" s="6"/>
    </row>
    <row r="7253" spans="3:3">
      <c r="C7253" s="6"/>
    </row>
    <row r="7254" spans="3:3">
      <c r="C7254" s="6"/>
    </row>
    <row r="7255" spans="3:3">
      <c r="C7255" s="6"/>
    </row>
    <row r="7256" spans="3:3">
      <c r="C7256" s="6"/>
    </row>
    <row r="7257" spans="3:3">
      <c r="C7257" s="6"/>
    </row>
    <row r="7258" spans="3:3">
      <c r="C7258" s="6"/>
    </row>
    <row r="7259" spans="3:3">
      <c r="C7259" s="6"/>
    </row>
    <row r="7260" spans="3:3">
      <c r="C7260" s="6"/>
    </row>
    <row r="7261" spans="3:3">
      <c r="C7261" s="6"/>
    </row>
    <row r="7262" spans="3:3">
      <c r="C7262" s="6"/>
    </row>
    <row r="7263" spans="3:3">
      <c r="C7263" s="6"/>
    </row>
    <row r="7264" spans="3:3">
      <c r="C7264" s="6"/>
    </row>
    <row r="7265" spans="3:3">
      <c r="C7265" s="6"/>
    </row>
    <row r="7266" spans="3:3">
      <c r="C7266" s="6"/>
    </row>
    <row r="7267" spans="3:3">
      <c r="C7267" s="6"/>
    </row>
    <row r="7268" spans="3:3">
      <c r="C7268" s="6"/>
    </row>
    <row r="7269" spans="3:3">
      <c r="C7269" s="6"/>
    </row>
    <row r="7270" spans="3:3">
      <c r="C7270" s="6"/>
    </row>
    <row r="7271" spans="3:3">
      <c r="C7271" s="6"/>
    </row>
    <row r="7272" spans="3:3">
      <c r="C7272" s="6"/>
    </row>
    <row r="7273" spans="3:3">
      <c r="C7273" s="6"/>
    </row>
    <row r="7274" spans="3:3">
      <c r="C7274" s="6"/>
    </row>
    <row r="7275" spans="3:3">
      <c r="C7275" s="6"/>
    </row>
    <row r="7276" spans="3:3">
      <c r="C7276" s="6"/>
    </row>
    <row r="7277" spans="3:3">
      <c r="C7277" s="6"/>
    </row>
    <row r="7278" spans="3:3">
      <c r="C7278" s="6"/>
    </row>
    <row r="7279" spans="3:3">
      <c r="C7279" s="6"/>
    </row>
    <row r="7280" spans="3:3">
      <c r="C7280" s="6"/>
    </row>
    <row r="7281" spans="3:3">
      <c r="C7281" s="6"/>
    </row>
    <row r="7282" spans="3:3">
      <c r="C7282" s="6"/>
    </row>
    <row r="7283" spans="3:3">
      <c r="C7283" s="6"/>
    </row>
    <row r="7284" spans="3:3">
      <c r="C7284" s="6"/>
    </row>
    <row r="7285" spans="3:3">
      <c r="C7285" s="6"/>
    </row>
    <row r="7286" spans="3:3">
      <c r="C7286" s="6"/>
    </row>
    <row r="7287" spans="3:3">
      <c r="C7287" s="6"/>
    </row>
    <row r="7288" spans="3:3">
      <c r="C7288" s="6"/>
    </row>
    <row r="7289" spans="3:3">
      <c r="C7289" s="6"/>
    </row>
    <row r="7290" spans="3:3">
      <c r="C7290" s="6"/>
    </row>
    <row r="7291" spans="3:3">
      <c r="C7291" s="6"/>
    </row>
    <row r="7292" spans="3:3">
      <c r="C7292" s="6"/>
    </row>
    <row r="7293" spans="3:3">
      <c r="C7293" s="6"/>
    </row>
    <row r="7294" spans="3:3">
      <c r="C7294" s="6"/>
    </row>
    <row r="7295" spans="3:3">
      <c r="C7295" s="6"/>
    </row>
    <row r="7296" spans="3:3">
      <c r="C7296" s="6"/>
    </row>
    <row r="7297" spans="3:3">
      <c r="C7297" s="6"/>
    </row>
    <row r="7298" spans="3:3">
      <c r="C7298" s="6"/>
    </row>
    <row r="7299" spans="3:3">
      <c r="C7299" s="6"/>
    </row>
    <row r="7300" spans="3:3">
      <c r="C7300" s="6"/>
    </row>
    <row r="7301" spans="3:3">
      <c r="C7301" s="6"/>
    </row>
    <row r="7302" spans="3:3">
      <c r="C7302" s="6"/>
    </row>
    <row r="7303" spans="3:3">
      <c r="C7303" s="6"/>
    </row>
    <row r="7304" spans="3:3">
      <c r="C7304" s="6"/>
    </row>
    <row r="7305" spans="3:3">
      <c r="C7305" s="6"/>
    </row>
    <row r="7306" spans="3:3">
      <c r="C7306" s="6"/>
    </row>
    <row r="7307" spans="3:3">
      <c r="C7307" s="6"/>
    </row>
    <row r="7308" spans="3:3">
      <c r="C7308" s="6"/>
    </row>
    <row r="7309" spans="3:3">
      <c r="C7309" s="6"/>
    </row>
    <row r="7310" spans="3:3">
      <c r="C7310" s="6"/>
    </row>
    <row r="7311" spans="3:3">
      <c r="C7311" s="6"/>
    </row>
    <row r="7312" spans="3:3">
      <c r="C7312" s="6"/>
    </row>
    <row r="7313" spans="3:3">
      <c r="C7313" s="6"/>
    </row>
    <row r="7314" spans="3:3">
      <c r="C7314" s="6"/>
    </row>
    <row r="7315" spans="3:3">
      <c r="C7315" s="6"/>
    </row>
    <row r="7316" spans="3:3">
      <c r="C7316" s="6"/>
    </row>
    <row r="7317" spans="3:3">
      <c r="C7317" s="6"/>
    </row>
    <row r="7318" spans="3:3">
      <c r="C7318" s="6"/>
    </row>
    <row r="7319" spans="3:3">
      <c r="C7319" s="6"/>
    </row>
    <row r="7320" spans="3:3">
      <c r="C7320" s="6"/>
    </row>
    <row r="7321" spans="3:3">
      <c r="C7321" s="6"/>
    </row>
    <row r="7322" spans="3:3">
      <c r="C7322" s="6"/>
    </row>
    <row r="7323" spans="3:3">
      <c r="C7323" s="6"/>
    </row>
    <row r="7324" spans="3:3">
      <c r="C7324" s="6"/>
    </row>
    <row r="7325" spans="3:3">
      <c r="C7325" s="6"/>
    </row>
    <row r="7326" spans="3:3">
      <c r="C7326" s="6"/>
    </row>
    <row r="7327" spans="3:3">
      <c r="C7327" s="6"/>
    </row>
    <row r="7328" spans="3:3">
      <c r="C7328" s="6"/>
    </row>
    <row r="7329" spans="3:3">
      <c r="C7329" s="6"/>
    </row>
    <row r="7330" spans="3:3">
      <c r="C7330" s="6"/>
    </row>
    <row r="7331" spans="3:3">
      <c r="C7331" s="6"/>
    </row>
    <row r="7332" spans="3:3">
      <c r="C7332" s="6"/>
    </row>
    <row r="7333" spans="3:3">
      <c r="C7333" s="6"/>
    </row>
    <row r="7334" spans="3:3">
      <c r="C7334" s="6"/>
    </row>
    <row r="7335" spans="3:3">
      <c r="C7335" s="6"/>
    </row>
    <row r="7336" spans="3:3">
      <c r="C7336" s="6"/>
    </row>
    <row r="7337" spans="3:3">
      <c r="C7337" s="6"/>
    </row>
    <row r="7338" spans="3:3">
      <c r="C7338" s="6"/>
    </row>
    <row r="7339" spans="3:3">
      <c r="C7339" s="6"/>
    </row>
    <row r="7340" spans="3:3">
      <c r="C7340" s="6"/>
    </row>
    <row r="7341" spans="3:3">
      <c r="C7341" s="6"/>
    </row>
    <row r="7342" spans="3:3">
      <c r="C7342" s="6"/>
    </row>
    <row r="7343" spans="3:3">
      <c r="C7343" s="6"/>
    </row>
    <row r="7344" spans="3:3">
      <c r="C7344" s="6"/>
    </row>
    <row r="7345" spans="3:3">
      <c r="C7345" s="6"/>
    </row>
    <row r="7346" spans="3:3">
      <c r="C7346" s="6"/>
    </row>
    <row r="7347" spans="3:3">
      <c r="C7347" s="6"/>
    </row>
    <row r="7348" spans="3:3">
      <c r="C7348" s="6"/>
    </row>
    <row r="7349" spans="3:3">
      <c r="C7349" s="6"/>
    </row>
    <row r="7350" spans="3:3">
      <c r="C7350" s="6"/>
    </row>
    <row r="7351" spans="3:3">
      <c r="C7351" s="6"/>
    </row>
    <row r="7352" spans="3:3">
      <c r="C7352" s="6"/>
    </row>
    <row r="7353" spans="3:3">
      <c r="C7353" s="6"/>
    </row>
    <row r="7354" spans="3:3">
      <c r="C7354" s="6"/>
    </row>
    <row r="7355" spans="3:3">
      <c r="C7355" s="6"/>
    </row>
    <row r="7356" spans="3:3">
      <c r="C7356" s="6"/>
    </row>
    <row r="7357" spans="3:3">
      <c r="C7357" s="6"/>
    </row>
    <row r="7358" spans="3:3">
      <c r="C7358" s="6"/>
    </row>
    <row r="7359" spans="3:3">
      <c r="C7359" s="6"/>
    </row>
    <row r="7360" spans="3:3">
      <c r="C7360" s="6"/>
    </row>
    <row r="7361" spans="3:3">
      <c r="C7361" s="6"/>
    </row>
    <row r="7362" spans="3:3">
      <c r="C7362" s="6"/>
    </row>
    <row r="7363" spans="3:3">
      <c r="C7363" s="6"/>
    </row>
    <row r="7364" spans="3:3">
      <c r="C7364" s="6"/>
    </row>
    <row r="7365" spans="3:3">
      <c r="C7365" s="6"/>
    </row>
    <row r="7366" spans="3:3">
      <c r="C7366" s="6"/>
    </row>
    <row r="7367" spans="3:3">
      <c r="C7367" s="6"/>
    </row>
    <row r="7368" spans="3:3">
      <c r="C7368" s="6"/>
    </row>
    <row r="7369" spans="3:3">
      <c r="C7369" s="6"/>
    </row>
    <row r="7370" spans="3:3">
      <c r="C7370" s="6"/>
    </row>
    <row r="7371" spans="3:3">
      <c r="C7371" s="6"/>
    </row>
    <row r="7372" spans="3:3">
      <c r="C7372" s="6"/>
    </row>
    <row r="7373" spans="3:3">
      <c r="C7373" s="6"/>
    </row>
    <row r="7374" spans="3:3">
      <c r="C7374" s="6"/>
    </row>
    <row r="7375" spans="3:3">
      <c r="C7375" s="6"/>
    </row>
    <row r="7376" spans="3:3">
      <c r="C7376" s="6"/>
    </row>
    <row r="7377" spans="3:3">
      <c r="C7377" s="6"/>
    </row>
    <row r="7378" spans="3:3">
      <c r="C7378" s="6"/>
    </row>
    <row r="7379" spans="3:3">
      <c r="C7379" s="6"/>
    </row>
    <row r="7380" spans="3:3">
      <c r="C7380" s="6"/>
    </row>
    <row r="7381" spans="3:3">
      <c r="C7381" s="6"/>
    </row>
    <row r="7382" spans="3:3">
      <c r="C7382" s="6"/>
    </row>
    <row r="7383" spans="3:3">
      <c r="C7383" s="6"/>
    </row>
    <row r="7384" spans="3:3">
      <c r="C7384" s="6"/>
    </row>
    <row r="7385" spans="3:3">
      <c r="C7385" s="6"/>
    </row>
    <row r="7386" spans="3:3">
      <c r="C7386" s="6"/>
    </row>
    <row r="7387" spans="3:3">
      <c r="C7387" s="6"/>
    </row>
    <row r="7388" spans="3:3">
      <c r="C7388" s="6"/>
    </row>
    <row r="7389" spans="3:3">
      <c r="C7389" s="6"/>
    </row>
    <row r="7390" spans="3:3">
      <c r="C7390" s="6"/>
    </row>
    <row r="7391" spans="3:3">
      <c r="C7391" s="6"/>
    </row>
    <row r="7392" spans="3:3">
      <c r="C7392" s="6"/>
    </row>
    <row r="7393" spans="3:3">
      <c r="C7393" s="6"/>
    </row>
    <row r="7394" spans="3:3">
      <c r="C7394" s="6"/>
    </row>
    <row r="7395" spans="3:3">
      <c r="C7395" s="6"/>
    </row>
    <row r="7396" spans="3:3">
      <c r="C7396" s="6"/>
    </row>
    <row r="7397" spans="3:3">
      <c r="C7397" s="6"/>
    </row>
    <row r="7398" spans="3:3">
      <c r="C7398" s="6"/>
    </row>
    <row r="7399" spans="3:3">
      <c r="C7399" s="6"/>
    </row>
    <row r="7400" spans="3:3">
      <c r="C7400" s="6"/>
    </row>
    <row r="7401" spans="3:3">
      <c r="C7401" s="6"/>
    </row>
    <row r="7402" spans="3:3">
      <c r="C7402" s="6"/>
    </row>
    <row r="7403" spans="3:3">
      <c r="C7403" s="6"/>
    </row>
    <row r="7404" spans="3:3">
      <c r="C7404" s="6"/>
    </row>
    <row r="7405" spans="3:3">
      <c r="C7405" s="6"/>
    </row>
    <row r="7406" spans="3:3">
      <c r="C7406" s="6"/>
    </row>
    <row r="7407" spans="3:3">
      <c r="C7407" s="6"/>
    </row>
    <row r="7408" spans="3:3">
      <c r="C7408" s="6"/>
    </row>
    <row r="7409" spans="3:3">
      <c r="C7409" s="6"/>
    </row>
    <row r="7410" spans="3:3">
      <c r="C7410" s="6"/>
    </row>
    <row r="7411" spans="3:3">
      <c r="C7411" s="6"/>
    </row>
    <row r="7412" spans="3:3">
      <c r="C7412" s="6"/>
    </row>
    <row r="7413" spans="3:3">
      <c r="C7413" s="6"/>
    </row>
    <row r="7414" spans="3:3">
      <c r="C7414" s="6"/>
    </row>
    <row r="7415" spans="3:3">
      <c r="C7415" s="6"/>
    </row>
    <row r="7416" spans="3:3">
      <c r="C7416" s="6"/>
    </row>
    <row r="7417" spans="3:3">
      <c r="C7417" s="6"/>
    </row>
    <row r="7418" spans="3:3">
      <c r="C7418" s="6"/>
    </row>
    <row r="7419" spans="3:3">
      <c r="C7419" s="6"/>
    </row>
    <row r="7420" spans="3:3">
      <c r="C7420" s="6"/>
    </row>
    <row r="7421" spans="3:3">
      <c r="C7421" s="6"/>
    </row>
    <row r="7422" spans="3:3">
      <c r="C7422" s="6"/>
    </row>
    <row r="7423" spans="3:3">
      <c r="C7423" s="6"/>
    </row>
    <row r="7424" spans="3:3">
      <c r="C7424" s="6"/>
    </row>
    <row r="7425" spans="3:3">
      <c r="C7425" s="6"/>
    </row>
    <row r="7426" spans="3:3">
      <c r="C7426" s="6"/>
    </row>
    <row r="7427" spans="3:3">
      <c r="C7427" s="6"/>
    </row>
    <row r="7428" spans="3:3">
      <c r="C7428" s="6"/>
    </row>
    <row r="7429" spans="3:3">
      <c r="C7429" s="6"/>
    </row>
    <row r="7430" spans="3:3">
      <c r="C7430" s="6"/>
    </row>
    <row r="7431" spans="3:3">
      <c r="C7431" s="6"/>
    </row>
    <row r="7432" spans="3:3">
      <c r="C7432" s="6"/>
    </row>
    <row r="7433" spans="3:3">
      <c r="C7433" s="6"/>
    </row>
    <row r="7434" spans="3:3">
      <c r="C7434" s="6"/>
    </row>
    <row r="7435" spans="3:3">
      <c r="C7435" s="6"/>
    </row>
    <row r="7436" spans="3:3">
      <c r="C7436" s="6"/>
    </row>
    <row r="7437" spans="3:3">
      <c r="C7437" s="6"/>
    </row>
    <row r="7438" spans="3:3">
      <c r="C7438" s="6"/>
    </row>
    <row r="7439" spans="3:3">
      <c r="C7439" s="6"/>
    </row>
    <row r="7440" spans="3:3">
      <c r="C7440" s="6"/>
    </row>
    <row r="7441" spans="3:3">
      <c r="C7441" s="6"/>
    </row>
    <row r="7442" spans="3:3">
      <c r="C7442" s="6"/>
    </row>
    <row r="7443" spans="3:3">
      <c r="C7443" s="6"/>
    </row>
    <row r="7444" spans="3:3">
      <c r="C7444" s="6"/>
    </row>
    <row r="7445" spans="3:3">
      <c r="C7445" s="6"/>
    </row>
    <row r="7446" spans="3:3">
      <c r="C7446" s="6"/>
    </row>
    <row r="7447" spans="3:3">
      <c r="C7447" s="6"/>
    </row>
    <row r="7448" spans="3:3">
      <c r="C7448" s="6"/>
    </row>
    <row r="7449" spans="3:3">
      <c r="C7449" s="6"/>
    </row>
    <row r="7450" spans="3:3">
      <c r="C7450" s="6"/>
    </row>
    <row r="7451" spans="3:3">
      <c r="C7451" s="6"/>
    </row>
    <row r="7452" spans="3:3">
      <c r="C7452" s="6"/>
    </row>
    <row r="7453" spans="3:3">
      <c r="C7453" s="6"/>
    </row>
    <row r="7454" spans="3:3">
      <c r="C7454" s="6"/>
    </row>
    <row r="7455" spans="3:3">
      <c r="C7455" s="6"/>
    </row>
    <row r="7456" spans="3:3">
      <c r="C7456" s="6"/>
    </row>
    <row r="7457" spans="3:3">
      <c r="C7457" s="6"/>
    </row>
    <row r="7458" spans="3:3">
      <c r="C7458" s="6"/>
    </row>
    <row r="7459" spans="3:3">
      <c r="C7459" s="6"/>
    </row>
    <row r="7460" spans="3:3">
      <c r="C7460" s="6"/>
    </row>
    <row r="7461" spans="3:3">
      <c r="C7461" s="6"/>
    </row>
    <row r="7462" spans="3:3">
      <c r="C7462" s="6"/>
    </row>
    <row r="7463" spans="3:3">
      <c r="C7463" s="6"/>
    </row>
    <row r="7464" spans="3:3">
      <c r="C7464" s="6"/>
    </row>
    <row r="7465" spans="3:3">
      <c r="C7465" s="6"/>
    </row>
    <row r="7466" spans="3:3">
      <c r="C7466" s="6"/>
    </row>
    <row r="7467" spans="3:3">
      <c r="C7467" s="6"/>
    </row>
    <row r="7468" spans="3:3">
      <c r="C7468" s="6"/>
    </row>
    <row r="7469" spans="3:3">
      <c r="C7469" s="6"/>
    </row>
    <row r="7470" spans="3:3">
      <c r="C7470" s="6"/>
    </row>
    <row r="7471" spans="3:3">
      <c r="C7471" s="6"/>
    </row>
    <row r="7472" spans="3:3">
      <c r="C7472" s="6"/>
    </row>
    <row r="7473" spans="3:3">
      <c r="C7473" s="6"/>
    </row>
    <row r="7474" spans="3:3">
      <c r="C7474" s="6"/>
    </row>
    <row r="7475" spans="3:3">
      <c r="C7475" s="6"/>
    </row>
    <row r="7476" spans="3:3">
      <c r="C7476" s="6"/>
    </row>
    <row r="7477" spans="3:3">
      <c r="C7477" s="6"/>
    </row>
    <row r="7478" spans="3:3">
      <c r="C7478" s="6"/>
    </row>
    <row r="7479" spans="3:3">
      <c r="C7479" s="6"/>
    </row>
    <row r="7480" spans="3:3">
      <c r="C7480" s="6"/>
    </row>
    <row r="7481" spans="3:3">
      <c r="C7481" s="6"/>
    </row>
    <row r="7482" spans="3:3">
      <c r="C7482" s="6"/>
    </row>
    <row r="7483" spans="3:3">
      <c r="C7483" s="6"/>
    </row>
    <row r="7484" spans="3:3">
      <c r="C7484" s="6"/>
    </row>
    <row r="7485" spans="3:3">
      <c r="C7485" s="6"/>
    </row>
    <row r="7486" spans="3:3">
      <c r="C7486" s="6"/>
    </row>
    <row r="7487" spans="3:3">
      <c r="C7487" s="6"/>
    </row>
    <row r="7488" spans="3:3">
      <c r="C7488" s="6"/>
    </row>
    <row r="7489" spans="3:3">
      <c r="C7489" s="6"/>
    </row>
    <row r="7490" spans="3:3">
      <c r="C7490" s="6"/>
    </row>
    <row r="7491" spans="3:3">
      <c r="C7491" s="6"/>
    </row>
    <row r="7492" spans="3:3">
      <c r="C7492" s="6"/>
    </row>
    <row r="7493" spans="3:3">
      <c r="C7493" s="6"/>
    </row>
    <row r="7494" spans="3:3">
      <c r="C7494" s="6"/>
    </row>
    <row r="7495" spans="3:3">
      <c r="C7495" s="6"/>
    </row>
    <row r="7496" spans="3:3">
      <c r="C7496" s="6"/>
    </row>
    <row r="7497" spans="3:3">
      <c r="C7497" s="6"/>
    </row>
    <row r="7498" spans="3:3">
      <c r="C7498" s="6"/>
    </row>
    <row r="7499" spans="3:3">
      <c r="C7499" s="6"/>
    </row>
    <row r="7500" spans="3:3">
      <c r="C7500" s="6"/>
    </row>
    <row r="7501" spans="3:3">
      <c r="C7501" s="6"/>
    </row>
    <row r="7502" spans="3:3">
      <c r="C7502" s="6"/>
    </row>
    <row r="7503" spans="3:3">
      <c r="C7503" s="6"/>
    </row>
    <row r="7504" spans="3:3">
      <c r="C7504" s="6"/>
    </row>
    <row r="7505" spans="3:3">
      <c r="C7505" s="6"/>
    </row>
    <row r="7506" spans="3:3">
      <c r="C7506" s="6"/>
    </row>
    <row r="7507" spans="3:3">
      <c r="C7507" s="6"/>
    </row>
    <row r="7508" spans="3:3">
      <c r="C7508" s="6"/>
    </row>
    <row r="7509" spans="3:3">
      <c r="C7509" s="6"/>
    </row>
    <row r="7510" spans="3:3">
      <c r="C7510" s="6"/>
    </row>
    <row r="7511" spans="3:3">
      <c r="C7511" s="6"/>
    </row>
    <row r="7512" spans="3:3">
      <c r="C7512" s="6"/>
    </row>
    <row r="7513" spans="3:3">
      <c r="C7513" s="6"/>
    </row>
    <row r="7514" spans="3:3">
      <c r="C7514" s="6"/>
    </row>
    <row r="7515" spans="3:3">
      <c r="C7515" s="6"/>
    </row>
    <row r="7516" spans="3:3">
      <c r="C7516" s="6"/>
    </row>
    <row r="7517" spans="3:3">
      <c r="C7517" s="6"/>
    </row>
    <row r="7518" spans="3:3">
      <c r="C7518" s="6"/>
    </row>
    <row r="7519" spans="3:3">
      <c r="C7519" s="6"/>
    </row>
    <row r="7520" spans="3:3">
      <c r="C7520" s="6"/>
    </row>
    <row r="7521" spans="3:3">
      <c r="C7521" s="6"/>
    </row>
    <row r="7522" spans="3:3">
      <c r="C7522" s="6"/>
    </row>
    <row r="7523" spans="3:3">
      <c r="C7523" s="6"/>
    </row>
    <row r="7524" spans="3:3">
      <c r="C7524" s="6"/>
    </row>
    <row r="7525" spans="3:3">
      <c r="C7525" s="6"/>
    </row>
    <row r="7526" spans="3:3">
      <c r="C7526" s="6"/>
    </row>
    <row r="7527" spans="3:3">
      <c r="C7527" s="6"/>
    </row>
    <row r="7528" spans="3:3">
      <c r="C7528" s="6"/>
    </row>
    <row r="7529" spans="3:3">
      <c r="C7529" s="6"/>
    </row>
    <row r="7530" spans="3:3">
      <c r="C7530" s="6"/>
    </row>
    <row r="7531" spans="3:3">
      <c r="C7531" s="6"/>
    </row>
    <row r="7532" spans="3:3">
      <c r="C7532" s="6"/>
    </row>
    <row r="7533" spans="3:3">
      <c r="C7533" s="6"/>
    </row>
    <row r="7534" spans="3:3">
      <c r="C7534" s="6"/>
    </row>
    <row r="7535" spans="3:3">
      <c r="C7535" s="6"/>
    </row>
    <row r="7536" spans="3:3">
      <c r="C7536" s="6"/>
    </row>
    <row r="7537" spans="3:3">
      <c r="C7537" s="6"/>
    </row>
    <row r="7538" spans="3:3">
      <c r="C7538" s="6"/>
    </row>
    <row r="7539" spans="3:3">
      <c r="C7539" s="6"/>
    </row>
    <row r="7540" spans="3:3">
      <c r="C7540" s="6"/>
    </row>
    <row r="7541" spans="3:3">
      <c r="C7541" s="6"/>
    </row>
    <row r="7542" spans="3:3">
      <c r="C7542" s="6"/>
    </row>
    <row r="7543" spans="3:3">
      <c r="C7543" s="6"/>
    </row>
    <row r="7544" spans="3:3">
      <c r="C7544" s="6"/>
    </row>
    <row r="7545" spans="3:3">
      <c r="C7545" s="6"/>
    </row>
    <row r="7546" spans="3:3">
      <c r="C7546" s="6"/>
    </row>
    <row r="7547" spans="3:3">
      <c r="C7547" s="6"/>
    </row>
    <row r="7548" spans="3:3">
      <c r="C7548" s="6"/>
    </row>
    <row r="7549" spans="3:3">
      <c r="C7549" s="6"/>
    </row>
    <row r="7550" spans="3:3">
      <c r="C7550" s="6"/>
    </row>
    <row r="7551" spans="3:3">
      <c r="C7551" s="6"/>
    </row>
    <row r="7552" spans="3:3">
      <c r="C7552" s="6"/>
    </row>
    <row r="7553" spans="3:3">
      <c r="C7553" s="6"/>
    </row>
    <row r="7554" spans="3:3">
      <c r="C7554" s="6"/>
    </row>
    <row r="7555" spans="3:3">
      <c r="C7555" s="6"/>
    </row>
    <row r="7556" spans="3:3">
      <c r="C7556" s="6"/>
    </row>
    <row r="7557" spans="3:3">
      <c r="C7557" s="6"/>
    </row>
    <row r="7558" spans="3:3">
      <c r="C7558" s="6"/>
    </row>
    <row r="7559" spans="3:3">
      <c r="C7559" s="6"/>
    </row>
    <row r="7560" spans="3:3">
      <c r="C7560" s="6"/>
    </row>
    <row r="7561" spans="3:3">
      <c r="C7561" s="6"/>
    </row>
    <row r="7562" spans="3:3">
      <c r="C7562" s="6"/>
    </row>
    <row r="7563" spans="3:3">
      <c r="C7563" s="6"/>
    </row>
    <row r="7564" spans="3:3">
      <c r="C7564" s="6"/>
    </row>
    <row r="7565" spans="3:3">
      <c r="C7565" s="6"/>
    </row>
    <row r="7566" spans="3:3">
      <c r="C7566" s="6"/>
    </row>
    <row r="7567" spans="3:3">
      <c r="C7567" s="6"/>
    </row>
    <row r="7568" spans="3:3">
      <c r="C7568" s="6"/>
    </row>
    <row r="7569" spans="3:3">
      <c r="C7569" s="6"/>
    </row>
    <row r="7570" spans="3:3">
      <c r="C7570" s="6"/>
    </row>
    <row r="7571" spans="3:3">
      <c r="C7571" s="6"/>
    </row>
    <row r="7572" spans="3:3">
      <c r="C7572" s="6"/>
    </row>
    <row r="7573" spans="3:3">
      <c r="C7573" s="6"/>
    </row>
    <row r="7574" spans="3:3">
      <c r="C7574" s="6"/>
    </row>
    <row r="7575" spans="3:3">
      <c r="C7575" s="6"/>
    </row>
    <row r="7576" spans="3:3">
      <c r="C7576" s="6"/>
    </row>
    <row r="7577" spans="3:3">
      <c r="C7577" s="6"/>
    </row>
    <row r="7578" spans="3:3">
      <c r="C7578" s="6"/>
    </row>
    <row r="7579" spans="3:3">
      <c r="C7579" s="6"/>
    </row>
    <row r="7580" spans="3:3">
      <c r="C7580" s="6"/>
    </row>
    <row r="7581" spans="3:3">
      <c r="C7581" s="6"/>
    </row>
    <row r="7582" spans="3:3">
      <c r="C7582" s="6"/>
    </row>
    <row r="7583" spans="3:3">
      <c r="C7583" s="6"/>
    </row>
    <row r="7584" spans="3:3">
      <c r="C7584" s="6"/>
    </row>
    <row r="7585" spans="3:3">
      <c r="C7585" s="6"/>
    </row>
    <row r="7586" spans="3:3">
      <c r="C7586" s="6"/>
    </row>
    <row r="7587" spans="3:3">
      <c r="C7587" s="6"/>
    </row>
    <row r="7588" spans="3:3">
      <c r="C7588" s="6"/>
    </row>
    <row r="7589" spans="3:3">
      <c r="C7589" s="6"/>
    </row>
    <row r="7590" spans="3:3">
      <c r="C7590" s="6"/>
    </row>
    <row r="7591" spans="3:3">
      <c r="C7591" s="6"/>
    </row>
    <row r="7592" spans="3:3">
      <c r="C7592" s="6"/>
    </row>
    <row r="7593" spans="3:3">
      <c r="C7593" s="6"/>
    </row>
    <row r="7594" spans="3:3">
      <c r="C7594" s="6"/>
    </row>
    <row r="7595" spans="3:3">
      <c r="C7595" s="6"/>
    </row>
    <row r="7596" spans="3:3">
      <c r="C7596" s="6"/>
    </row>
    <row r="7597" spans="3:3">
      <c r="C7597" s="6"/>
    </row>
    <row r="7598" spans="3:3">
      <c r="C7598" s="6"/>
    </row>
    <row r="7599" spans="3:3">
      <c r="C7599" s="6"/>
    </row>
    <row r="7600" spans="3:3">
      <c r="C7600" s="6"/>
    </row>
    <row r="7601" spans="3:3">
      <c r="C7601" s="6"/>
    </row>
    <row r="7602" spans="3:3">
      <c r="C7602" s="6"/>
    </row>
    <row r="7603" spans="3:3">
      <c r="C7603" s="6"/>
    </row>
    <row r="7604" spans="3:3">
      <c r="C7604" s="6"/>
    </row>
    <row r="7605" spans="3:3">
      <c r="C7605" s="6"/>
    </row>
    <row r="7606" spans="3:3">
      <c r="C7606" s="6"/>
    </row>
    <row r="7607" spans="3:3">
      <c r="C7607" s="6"/>
    </row>
    <row r="7608" spans="3:3">
      <c r="C7608" s="6"/>
    </row>
    <row r="7609" spans="3:3">
      <c r="C7609" s="6"/>
    </row>
    <row r="7610" spans="3:3">
      <c r="C7610" s="6"/>
    </row>
    <row r="7611" spans="3:3">
      <c r="C7611" s="6"/>
    </row>
    <row r="7612" spans="3:3">
      <c r="C7612" s="6"/>
    </row>
    <row r="7613" spans="3:3">
      <c r="C7613" s="6"/>
    </row>
    <row r="7614" spans="3:3">
      <c r="C7614" s="6"/>
    </row>
    <row r="7615" spans="3:3">
      <c r="C7615" s="6"/>
    </row>
    <row r="7616" spans="3:3">
      <c r="C7616" s="6"/>
    </row>
    <row r="7617" spans="3:3">
      <c r="C7617" s="6"/>
    </row>
    <row r="7618" spans="3:3">
      <c r="C7618" s="6"/>
    </row>
    <row r="7619" spans="3:3">
      <c r="C7619" s="6"/>
    </row>
    <row r="7620" spans="3:3">
      <c r="C7620" s="6"/>
    </row>
    <row r="7621" spans="3:3">
      <c r="C7621" s="6"/>
    </row>
    <row r="7622" spans="3:3">
      <c r="C7622" s="6"/>
    </row>
    <row r="7623" spans="3:3">
      <c r="C7623" s="6"/>
    </row>
    <row r="7624" spans="3:3">
      <c r="C7624" s="6"/>
    </row>
    <row r="7625" spans="3:3">
      <c r="C7625" s="6"/>
    </row>
    <row r="7626" spans="3:3">
      <c r="C7626" s="6"/>
    </row>
    <row r="7627" spans="3:3">
      <c r="C7627" s="6"/>
    </row>
    <row r="7628" spans="3:3">
      <c r="C7628" s="6"/>
    </row>
    <row r="7629" spans="3:3">
      <c r="C7629" s="6"/>
    </row>
    <row r="7630" spans="3:3">
      <c r="C7630" s="6"/>
    </row>
    <row r="7631" spans="3:3">
      <c r="C7631" s="6"/>
    </row>
    <row r="7632" spans="3:3">
      <c r="C7632" s="6"/>
    </row>
    <row r="7633" spans="3:3">
      <c r="C7633" s="6"/>
    </row>
    <row r="7634" spans="3:3">
      <c r="C7634" s="6"/>
    </row>
    <row r="7635" spans="3:3">
      <c r="C7635" s="6"/>
    </row>
    <row r="7636" spans="3:3">
      <c r="C7636" s="6"/>
    </row>
    <row r="7637" spans="3:3">
      <c r="C7637" s="6"/>
    </row>
    <row r="7638" spans="3:3">
      <c r="C7638" s="6"/>
    </row>
    <row r="7639" spans="3:3">
      <c r="C7639" s="6"/>
    </row>
    <row r="7640" spans="3:3">
      <c r="C7640" s="6"/>
    </row>
    <row r="7641" spans="3:3">
      <c r="C7641" s="6"/>
    </row>
    <row r="7642" spans="3:3">
      <c r="C7642" s="6"/>
    </row>
    <row r="7643" spans="3:3">
      <c r="C7643" s="6"/>
    </row>
    <row r="7644" spans="3:3">
      <c r="C7644" s="6"/>
    </row>
    <row r="7645" spans="3:3">
      <c r="C7645" s="6"/>
    </row>
    <row r="7646" spans="3:3">
      <c r="C7646" s="6"/>
    </row>
    <row r="7647" spans="3:3">
      <c r="C7647" s="6"/>
    </row>
    <row r="7648" spans="3:3">
      <c r="C7648" s="6"/>
    </row>
    <row r="7649" spans="3:3">
      <c r="C7649" s="6"/>
    </row>
    <row r="7650" spans="3:3">
      <c r="C7650" s="6"/>
    </row>
    <row r="7651" spans="3:3">
      <c r="C7651" s="6"/>
    </row>
    <row r="7652" spans="3:3">
      <c r="C7652" s="6"/>
    </row>
    <row r="7653" spans="3:3">
      <c r="C7653" s="6"/>
    </row>
    <row r="7654" spans="3:3">
      <c r="C7654" s="6"/>
    </row>
    <row r="7655" spans="3:3">
      <c r="C7655" s="6"/>
    </row>
    <row r="7656" spans="3:3">
      <c r="C7656" s="6"/>
    </row>
    <row r="7657" spans="3:3">
      <c r="C7657" s="6"/>
    </row>
    <row r="7658" spans="3:3">
      <c r="C7658" s="6"/>
    </row>
    <row r="7659" spans="3:3">
      <c r="C7659" s="6"/>
    </row>
    <row r="7660" spans="3:3">
      <c r="C7660" s="6"/>
    </row>
    <row r="7661" spans="3:3">
      <c r="C7661" s="6"/>
    </row>
    <row r="7662" spans="3:3">
      <c r="C7662" s="6"/>
    </row>
    <row r="7663" spans="3:3">
      <c r="C7663" s="6"/>
    </row>
    <row r="7664" spans="3:3">
      <c r="C7664" s="6"/>
    </row>
    <row r="7665" spans="3:3">
      <c r="C7665" s="6"/>
    </row>
    <row r="7666" spans="3:3">
      <c r="C7666" s="6"/>
    </row>
    <row r="7667" spans="3:3">
      <c r="C7667" s="6"/>
    </row>
    <row r="7668" spans="3:3">
      <c r="C7668" s="6"/>
    </row>
    <row r="7669" spans="3:3">
      <c r="C7669" s="6"/>
    </row>
    <row r="7670" spans="3:3">
      <c r="C7670" s="6"/>
    </row>
    <row r="7671" spans="3:3">
      <c r="C7671" s="6"/>
    </row>
    <row r="7672" spans="3:3">
      <c r="C7672" s="6"/>
    </row>
    <row r="7673" spans="3:3">
      <c r="C7673" s="6"/>
    </row>
    <row r="7674" spans="3:3">
      <c r="C7674" s="6"/>
    </row>
    <row r="7675" spans="3:3">
      <c r="C7675" s="6"/>
    </row>
    <row r="7676" spans="3:3">
      <c r="C7676" s="6"/>
    </row>
    <row r="7677" spans="3:3">
      <c r="C7677" s="6"/>
    </row>
    <row r="7678" spans="3:3">
      <c r="C7678" s="6"/>
    </row>
    <row r="7679" spans="3:3">
      <c r="C7679" s="6"/>
    </row>
    <row r="7680" spans="3:3">
      <c r="C7680" s="6"/>
    </row>
    <row r="7681" spans="3:3">
      <c r="C7681" s="6"/>
    </row>
    <row r="7682" spans="3:3">
      <c r="C7682" s="6"/>
    </row>
    <row r="7683" spans="3:3">
      <c r="C7683" s="6"/>
    </row>
    <row r="7684" spans="3:3">
      <c r="C7684" s="6"/>
    </row>
    <row r="7685" spans="3:3">
      <c r="C7685" s="6"/>
    </row>
    <row r="7686" spans="3:3">
      <c r="C7686" s="6"/>
    </row>
    <row r="7687" spans="3:3">
      <c r="C7687" s="6"/>
    </row>
    <row r="7688" spans="3:3">
      <c r="C7688" s="6"/>
    </row>
    <row r="7689" spans="3:3">
      <c r="C7689" s="6"/>
    </row>
    <row r="7690" spans="3:3">
      <c r="C7690" s="6"/>
    </row>
    <row r="7691" spans="3:3">
      <c r="C7691" s="6"/>
    </row>
    <row r="7692" spans="3:3">
      <c r="C7692" s="6"/>
    </row>
    <row r="7693" spans="3:3">
      <c r="C7693" s="6"/>
    </row>
    <row r="7694" spans="3:3">
      <c r="C7694" s="6"/>
    </row>
    <row r="7695" spans="3:3">
      <c r="C7695" s="6"/>
    </row>
    <row r="7696" spans="3:3">
      <c r="C7696" s="6"/>
    </row>
    <row r="7697" spans="3:3">
      <c r="C7697" s="6"/>
    </row>
    <row r="7698" spans="3:3">
      <c r="C7698" s="6"/>
    </row>
    <row r="7699" spans="3:3">
      <c r="C7699" s="6"/>
    </row>
    <row r="7700" spans="3:3">
      <c r="C7700" s="6"/>
    </row>
    <row r="7701" spans="3:3">
      <c r="C7701" s="6"/>
    </row>
    <row r="7702" spans="3:3">
      <c r="C7702" s="6"/>
    </row>
    <row r="7703" spans="3:3">
      <c r="C7703" s="6"/>
    </row>
    <row r="7704" spans="3:3">
      <c r="C7704" s="6"/>
    </row>
    <row r="7705" spans="3:3">
      <c r="C7705" s="6"/>
    </row>
    <row r="7706" spans="3:3">
      <c r="C7706" s="6"/>
    </row>
    <row r="7707" spans="3:3">
      <c r="C7707" s="6"/>
    </row>
    <row r="7708" spans="3:3">
      <c r="C7708" s="6"/>
    </row>
    <row r="7709" spans="3:3">
      <c r="C7709" s="6"/>
    </row>
    <row r="7710" spans="3:3">
      <c r="C7710" s="6"/>
    </row>
    <row r="7711" spans="3:3">
      <c r="C7711" s="6"/>
    </row>
    <row r="7712" spans="3:3">
      <c r="C7712" s="6"/>
    </row>
    <row r="7713" spans="3:3">
      <c r="C7713" s="6"/>
    </row>
    <row r="7714" spans="3:3">
      <c r="C7714" s="6"/>
    </row>
    <row r="7715" spans="3:3">
      <c r="C7715" s="6"/>
    </row>
    <row r="7716" spans="3:3">
      <c r="C7716" s="6"/>
    </row>
    <row r="7717" spans="3:3">
      <c r="C7717" s="6"/>
    </row>
    <row r="7718" spans="3:3">
      <c r="C7718" s="6"/>
    </row>
    <row r="7719" spans="3:3">
      <c r="C7719" s="6"/>
    </row>
    <row r="7720" spans="3:3">
      <c r="C7720" s="6"/>
    </row>
    <row r="7721" spans="3:3">
      <c r="C7721" s="6"/>
    </row>
    <row r="7722" spans="3:3">
      <c r="C7722" s="6"/>
    </row>
    <row r="7723" spans="3:3">
      <c r="C7723" s="6"/>
    </row>
    <row r="7724" spans="3:3">
      <c r="C7724" s="6"/>
    </row>
    <row r="7725" spans="3:3">
      <c r="C7725" s="6"/>
    </row>
    <row r="7726" spans="3:3">
      <c r="C7726" s="6"/>
    </row>
    <row r="7727" spans="3:3">
      <c r="C7727" s="6"/>
    </row>
    <row r="7728" spans="3:3">
      <c r="C7728" s="6"/>
    </row>
    <row r="7729" spans="3:3">
      <c r="C7729" s="6"/>
    </row>
    <row r="7730" spans="3:3">
      <c r="C7730" s="6"/>
    </row>
    <row r="7731" spans="3:3">
      <c r="C7731" s="6"/>
    </row>
    <row r="7732" spans="3:3">
      <c r="C7732" s="6"/>
    </row>
    <row r="7733" spans="3:3">
      <c r="C7733" s="6"/>
    </row>
    <row r="7734" spans="3:3">
      <c r="C7734" s="6"/>
    </row>
    <row r="7735" spans="3:3">
      <c r="C7735" s="6"/>
    </row>
    <row r="7736" spans="3:3">
      <c r="C7736" s="6"/>
    </row>
    <row r="7737" spans="3:3">
      <c r="C7737" s="6"/>
    </row>
    <row r="7738" spans="3:3">
      <c r="C7738" s="6"/>
    </row>
    <row r="7739" spans="3:3">
      <c r="C7739" s="6"/>
    </row>
    <row r="7740" spans="3:3">
      <c r="C7740" s="6"/>
    </row>
    <row r="7741" spans="3:3">
      <c r="C7741" s="6"/>
    </row>
    <row r="7742" spans="3:3">
      <c r="C7742" s="6"/>
    </row>
    <row r="7743" spans="3:3">
      <c r="C7743" s="6"/>
    </row>
    <row r="7744" spans="3:3">
      <c r="C7744" s="6"/>
    </row>
    <row r="7745" spans="3:3">
      <c r="C7745" s="6"/>
    </row>
    <row r="7746" spans="3:3">
      <c r="C7746" s="6"/>
    </row>
    <row r="7747" spans="3:3">
      <c r="C7747" s="6"/>
    </row>
    <row r="7748" spans="3:3">
      <c r="C7748" s="6"/>
    </row>
    <row r="7749" spans="3:3">
      <c r="C7749" s="6"/>
    </row>
    <row r="7750" spans="3:3">
      <c r="C7750" s="6"/>
    </row>
    <row r="7751" spans="3:3">
      <c r="C7751" s="6"/>
    </row>
    <row r="7752" spans="3:3">
      <c r="C7752" s="6"/>
    </row>
    <row r="7753" spans="3:3">
      <c r="C7753" s="6"/>
    </row>
    <row r="7754" spans="3:3">
      <c r="C7754" s="6"/>
    </row>
    <row r="7755" spans="3:3">
      <c r="C7755" s="6"/>
    </row>
    <row r="7756" spans="3:3">
      <c r="C7756" s="6"/>
    </row>
    <row r="7757" spans="3:3">
      <c r="C7757" s="6"/>
    </row>
    <row r="7758" spans="3:3">
      <c r="C7758" s="6"/>
    </row>
    <row r="7759" spans="3:3">
      <c r="C7759" s="6"/>
    </row>
    <row r="7760" spans="3:3">
      <c r="C7760" s="6"/>
    </row>
    <row r="7761" spans="3:3">
      <c r="C7761" s="6"/>
    </row>
    <row r="7762" spans="3:3">
      <c r="C7762" s="6"/>
    </row>
    <row r="7763" spans="3:3">
      <c r="C7763" s="6"/>
    </row>
    <row r="7764" spans="3:3">
      <c r="C7764" s="6"/>
    </row>
    <row r="7765" spans="3:3">
      <c r="C7765" s="6"/>
    </row>
    <row r="7766" spans="3:3">
      <c r="C7766" s="6"/>
    </row>
    <row r="7767" spans="3:3">
      <c r="C7767" s="6"/>
    </row>
    <row r="7768" spans="3:3">
      <c r="C7768" s="6"/>
    </row>
    <row r="7769" spans="3:3">
      <c r="C7769" s="6"/>
    </row>
    <row r="7770" spans="3:3">
      <c r="C7770" s="6"/>
    </row>
    <row r="7771" spans="3:3">
      <c r="C7771" s="6"/>
    </row>
    <row r="7772" spans="3:3">
      <c r="C7772" s="6"/>
    </row>
    <row r="7773" spans="3:3">
      <c r="C7773" s="6"/>
    </row>
    <row r="7774" spans="3:3">
      <c r="C7774" s="6"/>
    </row>
    <row r="7775" spans="3:3">
      <c r="C7775" s="6"/>
    </row>
    <row r="7776" spans="3:3">
      <c r="C7776" s="6"/>
    </row>
    <row r="7777" spans="3:3">
      <c r="C7777" s="6"/>
    </row>
    <row r="7778" spans="3:3">
      <c r="C7778" s="6"/>
    </row>
    <row r="7779" spans="3:3">
      <c r="C7779" s="6"/>
    </row>
    <row r="7780" spans="3:3">
      <c r="C7780" s="6"/>
    </row>
    <row r="7781" spans="3:3">
      <c r="C7781" s="6"/>
    </row>
    <row r="7782" spans="3:3">
      <c r="C7782" s="6"/>
    </row>
    <row r="7783" spans="3:3">
      <c r="C7783" s="6"/>
    </row>
    <row r="7784" spans="3:3">
      <c r="C7784" s="6"/>
    </row>
    <row r="7785" spans="3:3">
      <c r="C7785" s="6"/>
    </row>
    <row r="7786" spans="3:3">
      <c r="C7786" s="6"/>
    </row>
    <row r="7787" spans="3:3">
      <c r="C7787" s="6"/>
    </row>
    <row r="7788" spans="3:3">
      <c r="C7788" s="6"/>
    </row>
    <row r="7789" spans="3:3">
      <c r="C7789" s="6"/>
    </row>
    <row r="7790" spans="3:3">
      <c r="C7790" s="6"/>
    </row>
    <row r="7791" spans="3:3">
      <c r="C7791" s="6"/>
    </row>
    <row r="7792" spans="3:3">
      <c r="C7792" s="6"/>
    </row>
    <row r="7793" spans="3:3">
      <c r="C7793" s="6"/>
    </row>
    <row r="7794" spans="3:3">
      <c r="C7794" s="6"/>
    </row>
    <row r="7795" spans="3:3">
      <c r="C7795" s="6"/>
    </row>
    <row r="7796" spans="3:3">
      <c r="C7796" s="6"/>
    </row>
    <row r="7797" spans="3:3">
      <c r="C7797" s="6"/>
    </row>
    <row r="7798" spans="3:3">
      <c r="C7798" s="6"/>
    </row>
    <row r="7799" spans="3:3">
      <c r="C7799" s="6"/>
    </row>
    <row r="7800" spans="3:3">
      <c r="C7800" s="6"/>
    </row>
    <row r="7801" spans="3:3">
      <c r="C7801" s="6"/>
    </row>
    <row r="7802" spans="3:3">
      <c r="C7802" s="6"/>
    </row>
    <row r="7803" spans="3:3">
      <c r="C7803" s="6"/>
    </row>
    <row r="7804" spans="3:3">
      <c r="C7804" s="6"/>
    </row>
    <row r="7805" spans="3:3">
      <c r="C7805" s="6"/>
    </row>
    <row r="7806" spans="3:3">
      <c r="C7806" s="6"/>
    </row>
    <row r="7807" spans="3:3">
      <c r="C7807" s="6"/>
    </row>
    <row r="7808" spans="3:3">
      <c r="C7808" s="6"/>
    </row>
    <row r="7809" spans="3:3">
      <c r="C7809" s="6"/>
    </row>
    <row r="7810" spans="3:3">
      <c r="C7810" s="6"/>
    </row>
    <row r="7811" spans="3:3">
      <c r="C7811" s="6"/>
    </row>
    <row r="7812" spans="3:3">
      <c r="C7812" s="6"/>
    </row>
    <row r="7813" spans="3:3">
      <c r="C7813" s="6"/>
    </row>
    <row r="7814" spans="3:3">
      <c r="C7814" s="6"/>
    </row>
    <row r="7815" spans="3:3">
      <c r="C7815" s="6"/>
    </row>
    <row r="7816" spans="3:3">
      <c r="C7816" s="6"/>
    </row>
    <row r="7817" spans="3:3">
      <c r="C7817" s="6"/>
    </row>
    <row r="7818" spans="3:3">
      <c r="C7818" s="6"/>
    </row>
    <row r="7819" spans="3:3">
      <c r="C7819" s="6"/>
    </row>
    <row r="7820" spans="3:3">
      <c r="C7820" s="6"/>
    </row>
    <row r="7821" spans="3:3">
      <c r="C7821" s="6"/>
    </row>
    <row r="7822" spans="3:3">
      <c r="C7822" s="6"/>
    </row>
    <row r="7823" spans="3:3">
      <c r="C7823" s="6"/>
    </row>
    <row r="7824" spans="3:3">
      <c r="C7824" s="6"/>
    </row>
    <row r="7825" spans="3:3">
      <c r="C7825" s="6"/>
    </row>
    <row r="7826" spans="3:3">
      <c r="C7826" s="6"/>
    </row>
    <row r="7827" spans="3:3">
      <c r="C7827" s="6"/>
    </row>
    <row r="7828" spans="3:3">
      <c r="C7828" s="6"/>
    </row>
    <row r="7829" spans="3:3">
      <c r="C7829" s="6"/>
    </row>
    <row r="7830" spans="3:3">
      <c r="C7830" s="6"/>
    </row>
    <row r="7831" spans="3:3">
      <c r="C7831" s="6"/>
    </row>
    <row r="7832" spans="3:3">
      <c r="C7832" s="6"/>
    </row>
    <row r="7833" spans="3:3">
      <c r="C7833" s="6"/>
    </row>
    <row r="7834" spans="3:3">
      <c r="C7834" s="6"/>
    </row>
    <row r="7835" spans="3:3">
      <c r="C7835" s="6"/>
    </row>
    <row r="7836" spans="3:3">
      <c r="C7836" s="6"/>
    </row>
    <row r="7837" spans="3:3">
      <c r="C7837" s="6"/>
    </row>
    <row r="7838" spans="3:3">
      <c r="C7838" s="6"/>
    </row>
    <row r="7839" spans="3:3">
      <c r="C7839" s="6"/>
    </row>
    <row r="7840" spans="3:3">
      <c r="C7840" s="6"/>
    </row>
    <row r="7841" spans="3:3">
      <c r="C7841" s="6"/>
    </row>
    <row r="7842" spans="3:3">
      <c r="C7842" s="6"/>
    </row>
    <row r="7843" spans="3:3">
      <c r="C7843" s="6"/>
    </row>
    <row r="7844" spans="3:3">
      <c r="C7844" s="6"/>
    </row>
    <row r="7845" spans="3:3">
      <c r="C7845" s="6"/>
    </row>
    <row r="7846" spans="3:3">
      <c r="C7846" s="6"/>
    </row>
    <row r="7847" spans="3:3">
      <c r="C7847" s="6"/>
    </row>
    <row r="7848" spans="3:3">
      <c r="C7848" s="6"/>
    </row>
    <row r="7849" spans="3:3">
      <c r="C7849" s="6"/>
    </row>
    <row r="7850" spans="3:3">
      <c r="C7850" s="6"/>
    </row>
    <row r="7851" spans="3:3">
      <c r="C7851" s="6"/>
    </row>
    <row r="7852" spans="3:3">
      <c r="C7852" s="6"/>
    </row>
    <row r="7853" spans="3:3">
      <c r="C7853" s="6"/>
    </row>
    <row r="7854" spans="3:3">
      <c r="C7854" s="6"/>
    </row>
    <row r="7855" spans="3:3">
      <c r="C7855" s="6"/>
    </row>
    <row r="7856" spans="3:3">
      <c r="C7856" s="6"/>
    </row>
    <row r="7857" spans="3:3">
      <c r="C7857" s="6"/>
    </row>
    <row r="7858" spans="3:3">
      <c r="C7858" s="6"/>
    </row>
    <row r="7859" spans="3:3">
      <c r="C7859" s="6"/>
    </row>
    <row r="7860" spans="3:3">
      <c r="C7860" s="6"/>
    </row>
    <row r="7861" spans="3:3">
      <c r="C7861" s="6"/>
    </row>
    <row r="7862" spans="3:3">
      <c r="C7862" s="6"/>
    </row>
    <row r="7863" spans="3:3">
      <c r="C7863" s="6"/>
    </row>
    <row r="7864" spans="3:3">
      <c r="C7864" s="6"/>
    </row>
    <row r="7865" spans="3:3">
      <c r="C7865" s="6"/>
    </row>
    <row r="7866" spans="3:3">
      <c r="C7866" s="6"/>
    </row>
    <row r="7867" spans="3:3">
      <c r="C7867" s="6"/>
    </row>
    <row r="7868" spans="3:3">
      <c r="C7868" s="6"/>
    </row>
    <row r="7869" spans="3:3">
      <c r="C7869" s="6"/>
    </row>
    <row r="7870" spans="3:3">
      <c r="C7870" s="6"/>
    </row>
    <row r="7871" spans="3:3">
      <c r="C7871" s="6"/>
    </row>
    <row r="7872" spans="3:3">
      <c r="C7872" s="6"/>
    </row>
    <row r="7873" spans="3:3">
      <c r="C7873" s="6"/>
    </row>
    <row r="7874" spans="3:3">
      <c r="C7874" s="6"/>
    </row>
    <row r="7875" spans="3:3">
      <c r="C7875" s="6"/>
    </row>
    <row r="7876" spans="3:3">
      <c r="C7876" s="6"/>
    </row>
    <row r="7877" spans="3:3">
      <c r="C7877" s="6"/>
    </row>
    <row r="7878" spans="3:3">
      <c r="C7878" s="6"/>
    </row>
    <row r="7879" spans="3:3">
      <c r="C7879" s="6"/>
    </row>
    <row r="7880" spans="3:3">
      <c r="C7880" s="6"/>
    </row>
    <row r="7881" spans="3:3">
      <c r="C7881" s="6"/>
    </row>
    <row r="7882" spans="3:3">
      <c r="C7882" s="6"/>
    </row>
    <row r="7883" spans="3:3">
      <c r="C7883" s="6"/>
    </row>
    <row r="7884" spans="3:3">
      <c r="C7884" s="6"/>
    </row>
    <row r="7885" spans="3:3">
      <c r="C7885" s="6"/>
    </row>
    <row r="7886" spans="3:3">
      <c r="C7886" s="6"/>
    </row>
    <row r="7887" spans="3:3">
      <c r="C7887" s="6"/>
    </row>
    <row r="7888" spans="3:3">
      <c r="C7888" s="6"/>
    </row>
    <row r="7889" spans="3:3">
      <c r="C7889" s="6"/>
    </row>
    <row r="7890" spans="3:3">
      <c r="C7890" s="6"/>
    </row>
    <row r="7891" spans="3:3">
      <c r="C7891" s="6"/>
    </row>
    <row r="7892" spans="3:3">
      <c r="C7892" s="6"/>
    </row>
    <row r="7893" spans="3:3">
      <c r="C7893" s="6"/>
    </row>
    <row r="7894" spans="3:3">
      <c r="C7894" s="6"/>
    </row>
    <row r="7895" spans="3:3">
      <c r="C7895" s="6"/>
    </row>
    <row r="7896" spans="3:3">
      <c r="C7896" s="6"/>
    </row>
    <row r="7897" spans="3:3">
      <c r="C7897" s="6"/>
    </row>
    <row r="7898" spans="3:3">
      <c r="C7898" s="6"/>
    </row>
    <row r="7899" spans="3:3">
      <c r="C7899" s="6"/>
    </row>
    <row r="7900" spans="3:3">
      <c r="C7900" s="6"/>
    </row>
    <row r="7901" spans="3:3">
      <c r="C7901" s="6"/>
    </row>
    <row r="7902" spans="3:3">
      <c r="C7902" s="6"/>
    </row>
    <row r="7903" spans="3:3">
      <c r="C7903" s="6"/>
    </row>
    <row r="7904" spans="3:3">
      <c r="C7904" s="6"/>
    </row>
    <row r="7905" spans="3:3">
      <c r="C7905" s="6"/>
    </row>
    <row r="7906" spans="3:3">
      <c r="C7906" s="6"/>
    </row>
    <row r="7907" spans="3:3">
      <c r="C7907" s="6"/>
    </row>
    <row r="7908" spans="3:3">
      <c r="C7908" s="6"/>
    </row>
    <row r="7909" spans="3:3">
      <c r="C7909" s="6"/>
    </row>
    <row r="7910" spans="3:3">
      <c r="C7910" s="6"/>
    </row>
    <row r="7911" spans="3:3">
      <c r="C7911" s="6"/>
    </row>
    <row r="7912" spans="3:3">
      <c r="C7912" s="6"/>
    </row>
    <row r="7913" spans="3:3">
      <c r="C7913" s="6"/>
    </row>
    <row r="7914" spans="3:3">
      <c r="C7914" s="6"/>
    </row>
    <row r="7915" spans="3:3">
      <c r="C7915" s="6"/>
    </row>
    <row r="7916" spans="3:3">
      <c r="C7916" s="6"/>
    </row>
    <row r="7917" spans="3:3">
      <c r="C7917" s="6"/>
    </row>
    <row r="7918" spans="3:3">
      <c r="C7918" s="6"/>
    </row>
    <row r="7919" spans="3:3">
      <c r="C7919" s="6"/>
    </row>
    <row r="7920" spans="3:3">
      <c r="C7920" s="6"/>
    </row>
    <row r="7921" spans="3:3">
      <c r="C7921" s="6"/>
    </row>
    <row r="7922" spans="3:3">
      <c r="C7922" s="6"/>
    </row>
    <row r="7923" spans="3:3">
      <c r="C7923" s="6"/>
    </row>
    <row r="7924" spans="3:3">
      <c r="C7924" s="6"/>
    </row>
    <row r="7925" spans="3:3">
      <c r="C7925" s="6"/>
    </row>
    <row r="7926" spans="3:3">
      <c r="C7926" s="6"/>
    </row>
    <row r="7927" spans="3:3">
      <c r="C7927" s="6"/>
    </row>
    <row r="7928" spans="3:3">
      <c r="C7928" s="6"/>
    </row>
    <row r="7929" spans="3:3">
      <c r="C7929" s="6"/>
    </row>
    <row r="7930" spans="3:3">
      <c r="C7930" s="6"/>
    </row>
    <row r="7931" spans="3:3">
      <c r="C7931" s="6"/>
    </row>
    <row r="7932" spans="3:3">
      <c r="C7932" s="6"/>
    </row>
    <row r="7933" spans="3:3">
      <c r="C7933" s="6"/>
    </row>
    <row r="7934" spans="3:3">
      <c r="C7934" s="6"/>
    </row>
    <row r="7935" spans="3:3">
      <c r="C7935" s="6"/>
    </row>
    <row r="7936" spans="3:3">
      <c r="C7936" s="6"/>
    </row>
    <row r="7937" spans="3:3">
      <c r="C7937" s="6"/>
    </row>
    <row r="7938" spans="3:3">
      <c r="C7938" s="6"/>
    </row>
    <row r="7939" spans="3:3">
      <c r="C7939" s="6"/>
    </row>
    <row r="7940" spans="3:3">
      <c r="C7940" s="6"/>
    </row>
    <row r="7941" spans="3:3">
      <c r="C7941" s="6"/>
    </row>
    <row r="7942" spans="3:3">
      <c r="C7942" s="6"/>
    </row>
    <row r="7943" spans="3:3">
      <c r="C7943" s="6"/>
    </row>
    <row r="7944" spans="3:3">
      <c r="C7944" s="6"/>
    </row>
    <row r="7945" spans="3:3">
      <c r="C7945" s="6"/>
    </row>
    <row r="7946" spans="3:3">
      <c r="C7946" s="6"/>
    </row>
    <row r="7947" spans="3:3">
      <c r="C7947" s="6"/>
    </row>
    <row r="7948" spans="3:3">
      <c r="C7948" s="6"/>
    </row>
    <row r="7949" spans="3:3">
      <c r="C7949" s="6"/>
    </row>
    <row r="7950" spans="3:3">
      <c r="C7950" s="6"/>
    </row>
    <row r="7951" spans="3:3">
      <c r="C7951" s="6"/>
    </row>
    <row r="7952" spans="3:3">
      <c r="C7952" s="6"/>
    </row>
    <row r="7953" spans="3:3">
      <c r="C7953" s="6"/>
    </row>
    <row r="7954" spans="3:3">
      <c r="C7954" s="6"/>
    </row>
    <row r="7955" spans="3:3">
      <c r="C7955" s="6"/>
    </row>
    <row r="7956" spans="3:3">
      <c r="C7956" s="6"/>
    </row>
    <row r="7957" spans="3:3">
      <c r="C7957" s="6"/>
    </row>
    <row r="7958" spans="3:3">
      <c r="C7958" s="6"/>
    </row>
    <row r="7959" spans="3:3">
      <c r="C7959" s="6"/>
    </row>
    <row r="7960" spans="3:3">
      <c r="C7960" s="6"/>
    </row>
    <row r="7961" spans="3:3">
      <c r="C7961" s="6"/>
    </row>
    <row r="7962" spans="3:3">
      <c r="C7962" s="6"/>
    </row>
    <row r="7963" spans="3:3">
      <c r="C7963" s="6"/>
    </row>
    <row r="7964" spans="3:3">
      <c r="C7964" s="6"/>
    </row>
    <row r="7965" spans="3:3">
      <c r="C7965" s="6"/>
    </row>
    <row r="7966" spans="3:3">
      <c r="C7966" s="6"/>
    </row>
    <row r="7967" spans="3:3">
      <c r="C7967" s="6"/>
    </row>
    <row r="7968" spans="3:3">
      <c r="C7968" s="6"/>
    </row>
    <row r="7969" spans="3:3">
      <c r="C7969" s="6"/>
    </row>
    <row r="7970" spans="3:3">
      <c r="C7970" s="6"/>
    </row>
    <row r="7971" spans="3:3">
      <c r="C7971" s="6"/>
    </row>
    <row r="7972" spans="3:3">
      <c r="C7972" s="6"/>
    </row>
    <row r="7973" spans="3:3">
      <c r="C7973" s="6"/>
    </row>
    <row r="7974" spans="3:3">
      <c r="C7974" s="6"/>
    </row>
    <row r="7975" spans="3:3">
      <c r="C7975" s="6"/>
    </row>
    <row r="7976" spans="3:3">
      <c r="C7976" s="6"/>
    </row>
    <row r="7977" spans="3:3">
      <c r="C7977" s="6"/>
    </row>
    <row r="7978" spans="3:3">
      <c r="C7978" s="6"/>
    </row>
    <row r="7979" spans="3:3">
      <c r="C7979" s="6"/>
    </row>
    <row r="7980" spans="3:3">
      <c r="C7980" s="6"/>
    </row>
    <row r="7981" spans="3:3">
      <c r="C7981" s="6"/>
    </row>
    <row r="7982" spans="3:3">
      <c r="C7982" s="6"/>
    </row>
    <row r="7983" spans="3:3">
      <c r="C7983" s="6"/>
    </row>
    <row r="7984" spans="3:3">
      <c r="C7984" s="6"/>
    </row>
    <row r="7985" spans="3:3">
      <c r="C7985" s="6"/>
    </row>
    <row r="7986" spans="3:3">
      <c r="C7986" s="6"/>
    </row>
    <row r="7987" spans="3:3">
      <c r="C7987" s="6"/>
    </row>
    <row r="7988" spans="3:3">
      <c r="C7988" s="6"/>
    </row>
    <row r="7989" spans="3:3">
      <c r="C7989" s="6"/>
    </row>
    <row r="7990" spans="3:3">
      <c r="C7990" s="6"/>
    </row>
    <row r="7991" spans="3:3">
      <c r="C7991" s="6"/>
    </row>
    <row r="7992" spans="3:3">
      <c r="C7992" s="6"/>
    </row>
    <row r="7993" spans="3:3">
      <c r="C7993" s="6"/>
    </row>
    <row r="7994" spans="3:3">
      <c r="C7994" s="6"/>
    </row>
    <row r="7995" spans="3:3">
      <c r="C7995" s="6"/>
    </row>
    <row r="7996" spans="3:3">
      <c r="C7996" s="6"/>
    </row>
    <row r="7997" spans="3:3">
      <c r="C7997" s="6"/>
    </row>
    <row r="7998" spans="3:3">
      <c r="C7998" s="6"/>
    </row>
    <row r="7999" spans="3:3">
      <c r="C7999" s="6"/>
    </row>
    <row r="8000" spans="3:3">
      <c r="C8000" s="6"/>
    </row>
    <row r="8001" spans="3:3">
      <c r="C8001" s="6"/>
    </row>
    <row r="8002" spans="3:3">
      <c r="C8002" s="6"/>
    </row>
    <row r="8003" spans="3:3">
      <c r="C8003" s="6"/>
    </row>
    <row r="8004" spans="3:3">
      <c r="C8004" s="6"/>
    </row>
    <row r="8005" spans="3:3">
      <c r="C8005" s="6"/>
    </row>
    <row r="8006" spans="3:3">
      <c r="C8006" s="6"/>
    </row>
    <row r="8007" spans="3:3">
      <c r="C8007" s="6"/>
    </row>
    <row r="8008" spans="3:3">
      <c r="C8008" s="6"/>
    </row>
    <row r="8009" spans="3:3">
      <c r="C8009" s="6"/>
    </row>
    <row r="8010" spans="3:3">
      <c r="C8010" s="6"/>
    </row>
    <row r="8011" spans="3:3">
      <c r="C8011" s="6"/>
    </row>
    <row r="8012" spans="3:3">
      <c r="C8012" s="6"/>
    </row>
    <row r="8013" spans="3:3">
      <c r="C8013" s="6"/>
    </row>
    <row r="8014" spans="3:3">
      <c r="C8014" s="6"/>
    </row>
    <row r="8015" spans="3:3">
      <c r="C8015" s="6"/>
    </row>
    <row r="8016" spans="3:3">
      <c r="C8016" s="6"/>
    </row>
    <row r="8017" spans="3:3">
      <c r="C8017" s="6"/>
    </row>
    <row r="8018" spans="3:3">
      <c r="C8018" s="6"/>
    </row>
    <row r="8019" spans="3:3">
      <c r="C8019" s="6"/>
    </row>
    <row r="8020" spans="3:3">
      <c r="C8020" s="6"/>
    </row>
    <row r="8021" spans="3:3">
      <c r="C8021" s="6"/>
    </row>
    <row r="8022" spans="3:3">
      <c r="C8022" s="6"/>
    </row>
    <row r="8023" spans="3:3">
      <c r="C8023" s="6"/>
    </row>
    <row r="8024" spans="3:3">
      <c r="C8024" s="6"/>
    </row>
    <row r="8025" spans="3:3">
      <c r="C8025" s="6"/>
    </row>
    <row r="8026" spans="3:3">
      <c r="C8026" s="6"/>
    </row>
    <row r="8027" spans="3:3">
      <c r="C8027" s="6"/>
    </row>
    <row r="8028" spans="3:3">
      <c r="C8028" s="6"/>
    </row>
    <row r="8029" spans="3:3">
      <c r="C8029" s="6"/>
    </row>
    <row r="8030" spans="3:3">
      <c r="C8030" s="6"/>
    </row>
    <row r="8031" spans="3:3">
      <c r="C8031" s="6"/>
    </row>
    <row r="8032" spans="3:3">
      <c r="C8032" s="6"/>
    </row>
    <row r="8033" spans="3:3">
      <c r="C8033" s="6"/>
    </row>
    <row r="8034" spans="3:3">
      <c r="C8034" s="6"/>
    </row>
    <row r="8035" spans="3:3">
      <c r="C8035" s="6"/>
    </row>
    <row r="8036" spans="3:3">
      <c r="C8036" s="6"/>
    </row>
    <row r="8037" spans="3:3">
      <c r="C8037" s="6"/>
    </row>
    <row r="8038" spans="3:3">
      <c r="C8038" s="6"/>
    </row>
    <row r="8039" spans="3:3">
      <c r="C8039" s="6"/>
    </row>
    <row r="8040" spans="3:3">
      <c r="C8040" s="6"/>
    </row>
    <row r="8041" spans="3:3">
      <c r="C8041" s="6"/>
    </row>
    <row r="8042" spans="3:3">
      <c r="C8042" s="6"/>
    </row>
    <row r="8043" spans="3:3">
      <c r="C8043" s="6"/>
    </row>
    <row r="8044" spans="3:3">
      <c r="C8044" s="6"/>
    </row>
    <row r="8045" spans="3:3">
      <c r="C8045" s="6"/>
    </row>
    <row r="8046" spans="3:3">
      <c r="C8046" s="6"/>
    </row>
    <row r="8047" spans="3:3">
      <c r="C8047" s="6"/>
    </row>
    <row r="8048" spans="3:3">
      <c r="C8048" s="6"/>
    </row>
    <row r="8049" spans="3:3">
      <c r="C8049" s="6"/>
    </row>
    <row r="8050" spans="3:3">
      <c r="C8050" s="6"/>
    </row>
    <row r="8051" spans="3:3">
      <c r="C8051" s="6"/>
    </row>
    <row r="8052" spans="3:3">
      <c r="C8052" s="6"/>
    </row>
    <row r="8053" spans="3:3">
      <c r="C8053" s="6"/>
    </row>
    <row r="8054" spans="3:3">
      <c r="C8054" s="6"/>
    </row>
    <row r="8055" spans="3:3">
      <c r="C8055" s="6"/>
    </row>
    <row r="8056" spans="3:3">
      <c r="C8056" s="6"/>
    </row>
    <row r="8057" spans="3:3">
      <c r="C8057" s="6"/>
    </row>
    <row r="8058" spans="3:3">
      <c r="C8058" s="6"/>
    </row>
    <row r="8059" spans="3:3">
      <c r="C8059" s="6"/>
    </row>
    <row r="8060" spans="3:3">
      <c r="C8060" s="6"/>
    </row>
    <row r="8061" spans="3:3">
      <c r="C8061" s="6"/>
    </row>
    <row r="8062" spans="3:3">
      <c r="C8062" s="6"/>
    </row>
    <row r="8063" spans="3:3">
      <c r="C8063" s="6"/>
    </row>
    <row r="8064" spans="3:3">
      <c r="C8064" s="6"/>
    </row>
    <row r="8065" spans="3:3">
      <c r="C8065" s="6"/>
    </row>
    <row r="8066" spans="3:3">
      <c r="C8066" s="6"/>
    </row>
    <row r="8067" spans="3:3">
      <c r="C8067" s="6"/>
    </row>
    <row r="8068" spans="3:3">
      <c r="C8068" s="6"/>
    </row>
    <row r="8069" spans="3:3">
      <c r="C8069" s="6"/>
    </row>
    <row r="8070" spans="3:3">
      <c r="C8070" s="6"/>
    </row>
    <row r="8071" spans="3:3">
      <c r="C8071" s="6"/>
    </row>
    <row r="8072" spans="3:3">
      <c r="C8072" s="6"/>
    </row>
    <row r="8073" spans="3:3">
      <c r="C8073" s="6"/>
    </row>
    <row r="8074" spans="3:3">
      <c r="C8074" s="6"/>
    </row>
    <row r="8075" spans="3:3">
      <c r="C8075" s="6"/>
    </row>
    <row r="8076" spans="3:3">
      <c r="C8076" s="6"/>
    </row>
    <row r="8077" spans="3:3">
      <c r="C8077" s="6"/>
    </row>
    <row r="8078" spans="3:3">
      <c r="C8078" s="6"/>
    </row>
    <row r="8079" spans="3:3">
      <c r="C8079" s="6"/>
    </row>
    <row r="8080" spans="3:3">
      <c r="C8080" s="6"/>
    </row>
    <row r="8081" spans="3:3">
      <c r="C8081" s="6"/>
    </row>
    <row r="8082" spans="3:3">
      <c r="C8082" s="6"/>
    </row>
    <row r="8083" spans="3:3">
      <c r="C8083" s="6"/>
    </row>
    <row r="8084" spans="3:3">
      <c r="C8084" s="6"/>
    </row>
    <row r="8085" spans="3:3">
      <c r="C8085" s="6"/>
    </row>
    <row r="8086" spans="3:3">
      <c r="C8086" s="6"/>
    </row>
    <row r="8087" spans="3:3">
      <c r="C8087" s="6"/>
    </row>
    <row r="8088" spans="3:3">
      <c r="C8088" s="6"/>
    </row>
    <row r="8089" spans="3:3">
      <c r="C8089" s="6"/>
    </row>
    <row r="8090" spans="3:3">
      <c r="C8090" s="6"/>
    </row>
    <row r="8091" spans="3:3">
      <c r="C8091" s="6"/>
    </row>
    <row r="8092" spans="3:3">
      <c r="C8092" s="6"/>
    </row>
    <row r="8093" spans="3:3">
      <c r="C8093" s="6"/>
    </row>
    <row r="8094" spans="3:3">
      <c r="C8094" s="6"/>
    </row>
    <row r="8095" spans="3:3">
      <c r="C8095" s="6"/>
    </row>
    <row r="8096" spans="3:3">
      <c r="C8096" s="6"/>
    </row>
    <row r="8097" spans="3:3">
      <c r="C8097" s="6"/>
    </row>
    <row r="8098" spans="3:3">
      <c r="C8098" s="6"/>
    </row>
    <row r="8099" spans="3:3">
      <c r="C8099" s="6"/>
    </row>
    <row r="8100" spans="3:3">
      <c r="C8100" s="6"/>
    </row>
    <row r="8101" spans="3:3">
      <c r="C8101" s="6"/>
    </row>
    <row r="8102" spans="3:3">
      <c r="C8102" s="6"/>
    </row>
    <row r="8103" spans="3:3">
      <c r="C8103" s="6"/>
    </row>
    <row r="8104" spans="3:3">
      <c r="C8104" s="6"/>
    </row>
    <row r="8105" spans="3:3">
      <c r="C8105" s="6"/>
    </row>
    <row r="8106" spans="3:3">
      <c r="C8106" s="6"/>
    </row>
    <row r="8107" spans="3:3">
      <c r="C8107" s="6"/>
    </row>
    <row r="8108" spans="3:3">
      <c r="C8108" s="6"/>
    </row>
    <row r="8109" spans="3:3">
      <c r="C8109" s="6"/>
    </row>
    <row r="8110" spans="3:3">
      <c r="C8110" s="6"/>
    </row>
    <row r="8111" spans="3:3">
      <c r="C8111" s="6"/>
    </row>
    <row r="8112" spans="3:3">
      <c r="C8112" s="6"/>
    </row>
    <row r="8113" spans="3:3">
      <c r="C8113" s="6"/>
    </row>
    <row r="8114" spans="3:3">
      <c r="C8114" s="6"/>
    </row>
    <row r="8115" spans="3:3">
      <c r="C8115" s="6"/>
    </row>
    <row r="8116" spans="3:3">
      <c r="C8116" s="6"/>
    </row>
    <row r="8117" spans="3:3">
      <c r="C8117" s="6"/>
    </row>
    <row r="8118" spans="3:3">
      <c r="C8118" s="6"/>
    </row>
    <row r="8119" spans="3:3">
      <c r="C8119" s="6"/>
    </row>
    <row r="8120" spans="3:3">
      <c r="C8120" s="6"/>
    </row>
    <row r="8121" spans="3:3">
      <c r="C8121" s="6"/>
    </row>
    <row r="8122" spans="3:3">
      <c r="C8122" s="6"/>
    </row>
    <row r="8123" spans="3:3">
      <c r="C8123" s="6"/>
    </row>
    <row r="8124" spans="3:3">
      <c r="C8124" s="6"/>
    </row>
    <row r="8125" spans="3:3">
      <c r="C8125" s="6"/>
    </row>
    <row r="8126" spans="3:3">
      <c r="C8126" s="6"/>
    </row>
    <row r="8127" spans="3:3">
      <c r="C8127" s="6"/>
    </row>
    <row r="8128" spans="3:3">
      <c r="C8128" s="6"/>
    </row>
    <row r="8129" spans="3:3">
      <c r="C8129" s="6"/>
    </row>
    <row r="8130" spans="3:3">
      <c r="C8130" s="6"/>
    </row>
    <row r="8131" spans="3:3">
      <c r="C8131" s="6"/>
    </row>
    <row r="8132" spans="3:3">
      <c r="C8132" s="6"/>
    </row>
    <row r="8133" spans="3:3">
      <c r="C8133" s="6"/>
    </row>
    <row r="8134" spans="3:3">
      <c r="C8134" s="6"/>
    </row>
    <row r="8135" spans="3:3">
      <c r="C8135" s="6"/>
    </row>
    <row r="8136" spans="3:3">
      <c r="C8136" s="6"/>
    </row>
    <row r="8137" spans="3:3">
      <c r="C8137" s="6"/>
    </row>
    <row r="8138" spans="3:3">
      <c r="C8138" s="6"/>
    </row>
    <row r="8139" spans="3:3">
      <c r="C8139" s="6"/>
    </row>
    <row r="8140" spans="3:3">
      <c r="C8140" s="6"/>
    </row>
    <row r="8141" spans="3:3">
      <c r="C8141" s="6"/>
    </row>
    <row r="8142" spans="3:3">
      <c r="C8142" s="6"/>
    </row>
    <row r="8143" spans="3:3">
      <c r="C8143" s="6"/>
    </row>
    <row r="8144" spans="3:3">
      <c r="C8144" s="6"/>
    </row>
    <row r="8145" spans="3:3">
      <c r="C8145" s="6"/>
    </row>
    <row r="8146" spans="3:3">
      <c r="C8146" s="6"/>
    </row>
    <row r="8147" spans="3:3">
      <c r="C8147" s="6"/>
    </row>
    <row r="8148" spans="3:3">
      <c r="C8148" s="6"/>
    </row>
    <row r="8149" spans="3:3">
      <c r="C8149" s="6"/>
    </row>
    <row r="8150" spans="3:3">
      <c r="C8150" s="6"/>
    </row>
    <row r="8151" spans="3:3">
      <c r="C8151" s="6"/>
    </row>
    <row r="8152" spans="3:3">
      <c r="C8152" s="6"/>
    </row>
    <row r="8153" spans="3:3">
      <c r="C8153" s="6"/>
    </row>
    <row r="8154" spans="3:3">
      <c r="C8154" s="6"/>
    </row>
    <row r="8155" spans="3:3">
      <c r="C8155" s="6"/>
    </row>
    <row r="8156" spans="3:3">
      <c r="C8156" s="6"/>
    </row>
    <row r="8157" spans="3:3">
      <c r="C8157" s="6"/>
    </row>
    <row r="8158" spans="3:3">
      <c r="C8158" s="6"/>
    </row>
    <row r="8159" spans="3:3">
      <c r="C8159" s="6"/>
    </row>
    <row r="8160" spans="3:3">
      <c r="C8160" s="6"/>
    </row>
    <row r="8161" spans="3:3">
      <c r="C8161" s="6"/>
    </row>
    <row r="8162" spans="3:3">
      <c r="C8162" s="6"/>
    </row>
    <row r="8163" spans="3:3">
      <c r="C8163" s="6"/>
    </row>
    <row r="8164" spans="3:3">
      <c r="C8164" s="6"/>
    </row>
    <row r="8165" spans="3:3">
      <c r="C8165" s="6"/>
    </row>
    <row r="8166" spans="3:3">
      <c r="C8166" s="6"/>
    </row>
    <row r="8167" spans="3:3">
      <c r="C8167" s="6"/>
    </row>
    <row r="8168" spans="3:3">
      <c r="C8168" s="6"/>
    </row>
    <row r="8169" spans="3:3">
      <c r="C8169" s="6"/>
    </row>
    <row r="8170" spans="3:3">
      <c r="C8170" s="6"/>
    </row>
    <row r="8171" spans="3:3">
      <c r="C8171" s="6"/>
    </row>
    <row r="8172" spans="3:3">
      <c r="C8172" s="6"/>
    </row>
    <row r="8173" spans="3:3">
      <c r="C8173" s="6"/>
    </row>
    <row r="8174" spans="3:3">
      <c r="C8174" s="6"/>
    </row>
    <row r="8175" spans="3:3">
      <c r="C8175" s="6"/>
    </row>
    <row r="8176" spans="3:3">
      <c r="C8176" s="6"/>
    </row>
    <row r="8177" spans="3:3">
      <c r="C8177" s="6"/>
    </row>
    <row r="8178" spans="3:3">
      <c r="C8178" s="6"/>
    </row>
    <row r="8179" spans="3:3">
      <c r="C8179" s="6"/>
    </row>
    <row r="8180" spans="3:3">
      <c r="C8180" s="6"/>
    </row>
    <row r="8181" spans="3:3">
      <c r="C8181" s="6"/>
    </row>
    <row r="8182" spans="3:3">
      <c r="C8182" s="6"/>
    </row>
    <row r="8183" spans="3:3">
      <c r="C8183" s="6"/>
    </row>
    <row r="8184" spans="3:3">
      <c r="C8184" s="6"/>
    </row>
    <row r="8185" spans="3:3">
      <c r="C8185" s="6"/>
    </row>
    <row r="8186" spans="3:3">
      <c r="C8186" s="6"/>
    </row>
    <row r="8187" spans="3:3">
      <c r="C8187" s="6"/>
    </row>
    <row r="8188" spans="3:3">
      <c r="C8188" s="6"/>
    </row>
    <row r="8189" spans="3:3">
      <c r="C8189" s="6"/>
    </row>
    <row r="8190" spans="3:3">
      <c r="C8190" s="6"/>
    </row>
    <row r="8191" spans="3:3">
      <c r="C8191" s="6"/>
    </row>
    <row r="8192" spans="3:3">
      <c r="C8192" s="6"/>
    </row>
    <row r="8193" spans="3:3">
      <c r="C8193" s="6"/>
    </row>
    <row r="8194" spans="3:3">
      <c r="C8194" s="6"/>
    </row>
    <row r="8195" spans="3:3">
      <c r="C8195" s="6"/>
    </row>
    <row r="8196" spans="3:3">
      <c r="C8196" s="6"/>
    </row>
    <row r="8197" spans="3:3">
      <c r="C8197" s="6"/>
    </row>
    <row r="8198" spans="3:3">
      <c r="C8198" s="6"/>
    </row>
    <row r="8199" spans="3:3">
      <c r="C8199" s="6"/>
    </row>
    <row r="8200" spans="3:3">
      <c r="C8200" s="6"/>
    </row>
    <row r="8201" spans="3:3">
      <c r="C8201" s="6"/>
    </row>
    <row r="8202" spans="3:3">
      <c r="C8202" s="6"/>
    </row>
    <row r="8203" spans="3:3">
      <c r="C8203" s="6"/>
    </row>
    <row r="8204" spans="3:3">
      <c r="C8204" s="6"/>
    </row>
    <row r="8205" spans="3:3">
      <c r="C8205" s="6"/>
    </row>
    <row r="8206" spans="3:3">
      <c r="C8206" s="6"/>
    </row>
    <row r="8207" spans="3:3">
      <c r="C8207" s="6"/>
    </row>
    <row r="8208" spans="3:3">
      <c r="C8208" s="6"/>
    </row>
    <row r="8209" spans="3:3">
      <c r="C8209" s="6"/>
    </row>
    <row r="8210" spans="3:3">
      <c r="C8210" s="6"/>
    </row>
    <row r="8211" spans="3:3">
      <c r="C8211" s="6"/>
    </row>
    <row r="8212" spans="3:3">
      <c r="C8212" s="6"/>
    </row>
    <row r="8213" spans="3:3">
      <c r="C8213" s="6"/>
    </row>
    <row r="8214" spans="3:3">
      <c r="C8214" s="6"/>
    </row>
    <row r="8215" spans="3:3">
      <c r="C8215" s="6"/>
    </row>
    <row r="8216" spans="3:3">
      <c r="C8216" s="6"/>
    </row>
    <row r="8217" spans="3:3">
      <c r="C8217" s="6"/>
    </row>
    <row r="8218" spans="3:3">
      <c r="C8218" s="6"/>
    </row>
    <row r="8219" spans="3:3">
      <c r="C8219" s="6"/>
    </row>
    <row r="8220" spans="3:3">
      <c r="C8220" s="6"/>
    </row>
    <row r="8221" spans="3:3">
      <c r="C8221" s="6"/>
    </row>
    <row r="8222" spans="3:3">
      <c r="C8222" s="6"/>
    </row>
    <row r="8223" spans="3:3">
      <c r="C8223" s="6"/>
    </row>
    <row r="8224" spans="3:3">
      <c r="C8224" s="6"/>
    </row>
    <row r="8225" spans="3:3">
      <c r="C8225" s="6"/>
    </row>
    <row r="8226" spans="3:3">
      <c r="C8226" s="6"/>
    </row>
    <row r="8227" spans="3:3">
      <c r="C8227" s="6"/>
    </row>
    <row r="8228" spans="3:3">
      <c r="C8228" s="6"/>
    </row>
    <row r="8229" spans="3:3">
      <c r="C8229" s="6"/>
    </row>
    <row r="8230" spans="3:3">
      <c r="C8230" s="6"/>
    </row>
    <row r="8231" spans="3:3">
      <c r="C8231" s="6"/>
    </row>
    <row r="8232" spans="3:3">
      <c r="C8232" s="6"/>
    </row>
    <row r="8233" spans="3:3">
      <c r="C8233" s="6"/>
    </row>
    <row r="8234" spans="3:3">
      <c r="C8234" s="6"/>
    </row>
    <row r="8235" spans="3:3">
      <c r="C8235" s="6"/>
    </row>
    <row r="8236" spans="3:3">
      <c r="C8236" s="6"/>
    </row>
    <row r="8237" spans="3:3">
      <c r="C8237" s="6"/>
    </row>
    <row r="8238" spans="3:3">
      <c r="C8238" s="6"/>
    </row>
    <row r="8239" spans="3:3">
      <c r="C8239" s="6"/>
    </row>
    <row r="8240" spans="3:3">
      <c r="C8240" s="6"/>
    </row>
    <row r="8241" spans="3:3">
      <c r="C8241" s="6"/>
    </row>
    <row r="8242" spans="3:3">
      <c r="C8242" s="6"/>
    </row>
    <row r="8243" spans="3:3">
      <c r="C8243" s="6"/>
    </row>
    <row r="8244" spans="3:3">
      <c r="C8244" s="6"/>
    </row>
    <row r="8245" spans="3:3">
      <c r="C8245" s="6"/>
    </row>
    <row r="8246" spans="3:3">
      <c r="C8246" s="6"/>
    </row>
    <row r="8247" spans="3:3">
      <c r="C8247" s="6"/>
    </row>
    <row r="8248" spans="3:3">
      <c r="C8248" s="6"/>
    </row>
    <row r="8249" spans="3:3">
      <c r="C8249" s="6"/>
    </row>
    <row r="8250" spans="3:3">
      <c r="C8250" s="6"/>
    </row>
    <row r="8251" spans="3:3">
      <c r="C8251" s="6"/>
    </row>
    <row r="8252" spans="3:3">
      <c r="C8252" s="6"/>
    </row>
    <row r="8253" spans="3:3">
      <c r="C8253" s="6"/>
    </row>
    <row r="8254" spans="3:3">
      <c r="C8254" s="6"/>
    </row>
    <row r="8255" spans="3:3">
      <c r="C8255" s="6"/>
    </row>
    <row r="8256" spans="3:3">
      <c r="C8256" s="6"/>
    </row>
    <row r="8257" spans="3:3">
      <c r="C8257" s="6"/>
    </row>
    <row r="8258" spans="3:3">
      <c r="C8258" s="6"/>
    </row>
    <row r="8259" spans="3:3">
      <c r="C8259" s="6"/>
    </row>
    <row r="8260" spans="3:3">
      <c r="C8260" s="6"/>
    </row>
    <row r="8261" spans="3:3">
      <c r="C8261" s="6"/>
    </row>
    <row r="8262" spans="3:3">
      <c r="C8262" s="6"/>
    </row>
    <row r="8263" spans="3:3">
      <c r="C8263" s="6"/>
    </row>
    <row r="8264" spans="3:3">
      <c r="C8264" s="6"/>
    </row>
    <row r="8265" spans="3:3">
      <c r="C8265" s="6"/>
    </row>
    <row r="8266" spans="3:3">
      <c r="C8266" s="6"/>
    </row>
    <row r="8267" spans="3:3">
      <c r="C8267" s="6"/>
    </row>
    <row r="8268" spans="3:3">
      <c r="C8268" s="6"/>
    </row>
    <row r="8269" spans="3:3">
      <c r="C8269" s="6"/>
    </row>
    <row r="8270" spans="3:3">
      <c r="C8270" s="6"/>
    </row>
    <row r="8271" spans="3:3">
      <c r="C8271" s="6"/>
    </row>
    <row r="8272" spans="3:3">
      <c r="C8272" s="6"/>
    </row>
    <row r="8273" spans="3:3">
      <c r="C8273" s="6"/>
    </row>
    <row r="8274" spans="3:3">
      <c r="C8274" s="6"/>
    </row>
    <row r="8275" spans="3:3">
      <c r="C8275" s="6"/>
    </row>
    <row r="8276" spans="3:3">
      <c r="C8276" s="6"/>
    </row>
    <row r="8277" spans="3:3">
      <c r="C8277" s="6"/>
    </row>
    <row r="8278" spans="3:3">
      <c r="C8278" s="6"/>
    </row>
    <row r="8279" spans="3:3">
      <c r="C8279" s="6"/>
    </row>
    <row r="8280" spans="3:3">
      <c r="C8280" s="6"/>
    </row>
    <row r="8281" spans="3:3">
      <c r="C8281" s="6"/>
    </row>
    <row r="8282" spans="3:3">
      <c r="C8282" s="6"/>
    </row>
    <row r="8283" spans="3:3">
      <c r="C8283" s="6"/>
    </row>
    <row r="8284" spans="3:3">
      <c r="C8284" s="6"/>
    </row>
    <row r="8285" spans="3:3">
      <c r="C8285" s="6"/>
    </row>
    <row r="8286" spans="3:3">
      <c r="C8286" s="6"/>
    </row>
    <row r="8287" spans="3:3">
      <c r="C8287" s="6"/>
    </row>
    <row r="8288" spans="3:3">
      <c r="C8288" s="6"/>
    </row>
    <row r="8289" spans="3:3">
      <c r="C8289" s="6"/>
    </row>
    <row r="8290" spans="3:3">
      <c r="C8290" s="6"/>
    </row>
    <row r="8291" spans="3:3">
      <c r="C8291" s="6"/>
    </row>
    <row r="8292" spans="3:3">
      <c r="C8292" s="6"/>
    </row>
    <row r="8293" spans="3:3">
      <c r="C8293" s="6"/>
    </row>
    <row r="8294" spans="3:3">
      <c r="C8294" s="6"/>
    </row>
    <row r="8295" spans="3:3">
      <c r="C8295" s="6"/>
    </row>
    <row r="8296" spans="3:3">
      <c r="C8296" s="6"/>
    </row>
    <row r="8297" spans="3:3">
      <c r="C8297" s="6"/>
    </row>
    <row r="8298" spans="3:3">
      <c r="C8298" s="6"/>
    </row>
    <row r="8299" spans="3:3">
      <c r="C8299" s="6"/>
    </row>
    <row r="8300" spans="3:3">
      <c r="C8300" s="6"/>
    </row>
    <row r="8301" spans="3:3">
      <c r="C8301" s="6"/>
    </row>
    <row r="8302" spans="3:3">
      <c r="C8302" s="6"/>
    </row>
    <row r="8303" spans="3:3">
      <c r="C8303" s="6"/>
    </row>
    <row r="8304" spans="3:3">
      <c r="C8304" s="6"/>
    </row>
    <row r="8305" spans="3:3">
      <c r="C8305" s="6"/>
    </row>
    <row r="8306" spans="3:3">
      <c r="C8306" s="6"/>
    </row>
    <row r="8307" spans="3:3">
      <c r="C8307" s="6"/>
    </row>
    <row r="8308" spans="3:3">
      <c r="C8308" s="6"/>
    </row>
    <row r="8309" spans="3:3">
      <c r="C8309" s="6"/>
    </row>
    <row r="8310" spans="3:3">
      <c r="C8310" s="6"/>
    </row>
    <row r="8311" spans="3:3">
      <c r="C8311" s="6"/>
    </row>
    <row r="8312" spans="3:3">
      <c r="C8312" s="6"/>
    </row>
    <row r="8313" spans="3:3">
      <c r="C8313" s="6"/>
    </row>
    <row r="8314" spans="3:3">
      <c r="C8314" s="6"/>
    </row>
    <row r="8315" spans="3:3">
      <c r="C8315" s="6"/>
    </row>
    <row r="8316" spans="3:3">
      <c r="C8316" s="6"/>
    </row>
    <row r="8317" spans="3:3">
      <c r="C8317" s="6"/>
    </row>
    <row r="8318" spans="3:3">
      <c r="C8318" s="6"/>
    </row>
    <row r="8319" spans="3:3">
      <c r="C8319" s="6"/>
    </row>
    <row r="8320" spans="3:3">
      <c r="C8320" s="6"/>
    </row>
    <row r="8321" spans="3:3">
      <c r="C8321" s="6"/>
    </row>
    <row r="8322" spans="3:3">
      <c r="C8322" s="6"/>
    </row>
    <row r="8323" spans="3:3">
      <c r="C8323" s="6"/>
    </row>
    <row r="8324" spans="3:3">
      <c r="C8324" s="6"/>
    </row>
    <row r="8325" spans="3:3">
      <c r="C8325" s="6"/>
    </row>
    <row r="8326" spans="3:3">
      <c r="C8326" s="6"/>
    </row>
    <row r="8327" spans="3:3">
      <c r="C8327" s="6"/>
    </row>
    <row r="8328" spans="3:3">
      <c r="C8328" s="6"/>
    </row>
    <row r="8329" spans="3:3">
      <c r="C8329" s="6"/>
    </row>
    <row r="8330" spans="3:3">
      <c r="C8330" s="6"/>
    </row>
    <row r="8331" spans="3:3">
      <c r="C8331" s="6"/>
    </row>
    <row r="8332" spans="3:3">
      <c r="C8332" s="6"/>
    </row>
    <row r="8333" spans="3:3">
      <c r="C8333" s="6"/>
    </row>
    <row r="8334" spans="3:3">
      <c r="C8334" s="6"/>
    </row>
    <row r="8335" spans="3:3">
      <c r="C8335" s="6"/>
    </row>
    <row r="8336" spans="3:3">
      <c r="C8336" s="6"/>
    </row>
    <row r="8337" spans="3:3">
      <c r="C8337" s="6"/>
    </row>
    <row r="8338" spans="3:3">
      <c r="C8338" s="6"/>
    </row>
    <row r="8339" spans="3:3">
      <c r="C8339" s="6"/>
    </row>
    <row r="8340" spans="3:3">
      <c r="C8340" s="6"/>
    </row>
    <row r="8341" spans="3:3">
      <c r="C8341" s="6"/>
    </row>
    <row r="8342" spans="3:3">
      <c r="C8342" s="6"/>
    </row>
    <row r="8343" spans="3:3">
      <c r="C8343" s="6"/>
    </row>
    <row r="8344" spans="3:3">
      <c r="C8344" s="6"/>
    </row>
    <row r="8345" spans="3:3">
      <c r="C8345" s="6"/>
    </row>
    <row r="8346" spans="3:3">
      <c r="C8346" s="6"/>
    </row>
    <row r="8347" spans="3:3">
      <c r="C8347" s="6"/>
    </row>
    <row r="8348" spans="3:3">
      <c r="C8348" s="6"/>
    </row>
    <row r="8349" spans="3:3">
      <c r="C8349" s="6"/>
    </row>
    <row r="8350" spans="3:3">
      <c r="C8350" s="6"/>
    </row>
    <row r="8351" spans="3:3">
      <c r="C8351" s="6"/>
    </row>
    <row r="8352" spans="3:3">
      <c r="C8352" s="6"/>
    </row>
    <row r="8353" spans="3:3">
      <c r="C8353" s="6"/>
    </row>
    <row r="8354" spans="3:3">
      <c r="C8354" s="6"/>
    </row>
    <row r="8355" spans="3:3">
      <c r="C8355" s="6"/>
    </row>
    <row r="8356" spans="3:3">
      <c r="C8356" s="6"/>
    </row>
    <row r="8357" spans="3:3">
      <c r="C8357" s="6"/>
    </row>
    <row r="8358" spans="3:3">
      <c r="C8358" s="6"/>
    </row>
    <row r="8359" spans="3:3">
      <c r="C8359" s="6"/>
    </row>
    <row r="8360" spans="3:3">
      <c r="C8360" s="6"/>
    </row>
    <row r="8361" spans="3:3">
      <c r="C8361" s="6"/>
    </row>
    <row r="8362" spans="3:3">
      <c r="C8362" s="6"/>
    </row>
    <row r="8363" spans="3:3">
      <c r="C8363" s="6"/>
    </row>
    <row r="8364" spans="3:3">
      <c r="C8364" s="6"/>
    </row>
    <row r="8365" spans="3:3">
      <c r="C8365" s="6"/>
    </row>
    <row r="8366" spans="3:3">
      <c r="C8366" s="6"/>
    </row>
    <row r="8367" spans="3:3">
      <c r="C8367" s="6"/>
    </row>
    <row r="8368" spans="3:3">
      <c r="C8368" s="6"/>
    </row>
    <row r="8369" spans="3:3">
      <c r="C8369" s="6"/>
    </row>
    <row r="8370" spans="3:3">
      <c r="C8370" s="6"/>
    </row>
    <row r="8371" spans="3:3">
      <c r="C8371" s="6"/>
    </row>
    <row r="8372" spans="3:3">
      <c r="C8372" s="6"/>
    </row>
    <row r="8373" spans="3:3">
      <c r="C8373" s="6"/>
    </row>
    <row r="8374" spans="3:3">
      <c r="C8374" s="6"/>
    </row>
    <row r="8375" spans="3:3">
      <c r="C8375" s="6"/>
    </row>
    <row r="8376" spans="3:3">
      <c r="C8376" s="6"/>
    </row>
    <row r="8377" spans="3:3">
      <c r="C8377" s="6"/>
    </row>
    <row r="8378" spans="3:3">
      <c r="C8378" s="6"/>
    </row>
    <row r="8379" spans="3:3">
      <c r="C8379" s="6"/>
    </row>
    <row r="8380" spans="3:3">
      <c r="C8380" s="6"/>
    </row>
    <row r="8381" spans="3:3">
      <c r="C8381" s="6"/>
    </row>
    <row r="8382" spans="3:3">
      <c r="C8382" s="6"/>
    </row>
    <row r="8383" spans="3:3">
      <c r="C8383" s="6"/>
    </row>
    <row r="8384" spans="3:3">
      <c r="C8384" s="6"/>
    </row>
    <row r="8385" spans="3:3">
      <c r="C8385" s="6"/>
    </row>
    <row r="8386" spans="3:3">
      <c r="C8386" s="6"/>
    </row>
    <row r="8387" spans="3:3">
      <c r="C8387" s="6"/>
    </row>
    <row r="8388" spans="3:3">
      <c r="C8388" s="6"/>
    </row>
    <row r="8389" spans="3:3">
      <c r="C8389" s="6"/>
    </row>
    <row r="8390" spans="3:3">
      <c r="C8390" s="6"/>
    </row>
    <row r="8391" spans="3:3">
      <c r="C8391" s="6"/>
    </row>
    <row r="8392" spans="3:3">
      <c r="C8392" s="6"/>
    </row>
    <row r="8393" spans="3:3">
      <c r="C8393" s="6"/>
    </row>
    <row r="8394" spans="3:3">
      <c r="C8394" s="6"/>
    </row>
    <row r="8395" spans="3:3">
      <c r="C8395" s="6"/>
    </row>
    <row r="8396" spans="3:3">
      <c r="C8396" s="6"/>
    </row>
    <row r="8397" spans="3:3">
      <c r="C8397" s="6"/>
    </row>
    <row r="8398" spans="3:3">
      <c r="C8398" s="6"/>
    </row>
    <row r="8399" spans="3:3">
      <c r="C8399" s="6"/>
    </row>
    <row r="8400" spans="3:3">
      <c r="C8400" s="6"/>
    </row>
    <row r="8401" spans="3:3">
      <c r="C8401" s="6"/>
    </row>
    <row r="8402" spans="3:3">
      <c r="C8402" s="6"/>
    </row>
    <row r="8403" spans="3:3">
      <c r="C8403" s="6"/>
    </row>
    <row r="8404" spans="3:3">
      <c r="C8404" s="6"/>
    </row>
    <row r="8405" spans="3:3">
      <c r="C8405" s="6"/>
    </row>
    <row r="8406" spans="3:3">
      <c r="C8406" s="6"/>
    </row>
    <row r="8407" spans="3:3">
      <c r="C8407" s="6"/>
    </row>
    <row r="8408" spans="3:3">
      <c r="C8408" s="6"/>
    </row>
    <row r="8409" spans="3:3">
      <c r="C8409" s="6"/>
    </row>
    <row r="8410" spans="3:3">
      <c r="C8410" s="6"/>
    </row>
    <row r="8411" spans="3:3">
      <c r="C8411" s="6"/>
    </row>
    <row r="8412" spans="3:3">
      <c r="C8412" s="6"/>
    </row>
    <row r="8413" spans="3:3">
      <c r="C8413" s="6"/>
    </row>
    <row r="8414" spans="3:3">
      <c r="C8414" s="6"/>
    </row>
    <row r="8415" spans="3:3">
      <c r="C8415" s="6"/>
    </row>
    <row r="8416" spans="3:3">
      <c r="C8416" s="6"/>
    </row>
    <row r="8417" spans="3:3">
      <c r="C8417" s="6"/>
    </row>
    <row r="8418" spans="3:3">
      <c r="C8418" s="6"/>
    </row>
    <row r="8419" spans="3:3">
      <c r="C8419" s="6"/>
    </row>
    <row r="8420" spans="3:3">
      <c r="C8420" s="6"/>
    </row>
    <row r="8421" spans="3:3">
      <c r="C8421" s="6"/>
    </row>
    <row r="8422" spans="3:3">
      <c r="C8422" s="6"/>
    </row>
    <row r="8423" spans="3:3">
      <c r="C8423" s="6"/>
    </row>
    <row r="8424" spans="3:3">
      <c r="C8424" s="6"/>
    </row>
    <row r="8425" spans="3:3">
      <c r="C8425" s="6"/>
    </row>
    <row r="8426" spans="3:3">
      <c r="C8426" s="6"/>
    </row>
    <row r="8427" spans="3:3">
      <c r="C8427" s="6"/>
    </row>
    <row r="8428" spans="3:3">
      <c r="C8428" s="6"/>
    </row>
    <row r="8429" spans="3:3">
      <c r="C8429" s="6"/>
    </row>
    <row r="8430" spans="3:3">
      <c r="C8430" s="6"/>
    </row>
    <row r="8431" spans="3:3">
      <c r="C8431" s="6"/>
    </row>
    <row r="8432" spans="3:3">
      <c r="C8432" s="6"/>
    </row>
    <row r="8433" spans="3:3">
      <c r="C8433" s="6"/>
    </row>
    <row r="8434" spans="3:3">
      <c r="C8434" s="6"/>
    </row>
    <row r="8435" spans="3:3">
      <c r="C8435" s="6"/>
    </row>
    <row r="8436" spans="3:3">
      <c r="C8436" s="6"/>
    </row>
    <row r="8437" spans="3:3">
      <c r="C8437" s="6"/>
    </row>
    <row r="8438" spans="3:3">
      <c r="C8438" s="6"/>
    </row>
    <row r="8439" spans="3:3">
      <c r="C8439" s="6"/>
    </row>
    <row r="8440" spans="3:3">
      <c r="C8440" s="6"/>
    </row>
    <row r="8441" spans="3:3">
      <c r="C8441" s="6"/>
    </row>
    <row r="8442" spans="3:3">
      <c r="C8442" s="6"/>
    </row>
    <row r="8443" spans="3:3">
      <c r="C8443" s="6"/>
    </row>
    <row r="8444" spans="3:3">
      <c r="C8444" s="6"/>
    </row>
    <row r="8445" spans="3:3">
      <c r="C8445" s="6"/>
    </row>
    <row r="8446" spans="3:3">
      <c r="C8446" s="6"/>
    </row>
    <row r="8447" spans="3:3">
      <c r="C8447" s="6"/>
    </row>
    <row r="8448" spans="3:3">
      <c r="C8448" s="6"/>
    </row>
    <row r="8449" spans="3:3">
      <c r="C8449" s="6"/>
    </row>
    <row r="8450" spans="3:3">
      <c r="C8450" s="6"/>
    </row>
    <row r="8451" spans="3:3">
      <c r="C8451" s="6"/>
    </row>
    <row r="8452" spans="3:3">
      <c r="C8452" s="6"/>
    </row>
    <row r="8453" spans="3:3">
      <c r="C8453" s="6"/>
    </row>
    <row r="8454" spans="3:3">
      <c r="C8454" s="6"/>
    </row>
    <row r="8455" spans="3:3">
      <c r="C8455" s="6"/>
    </row>
    <row r="8456" spans="3:3">
      <c r="C8456" s="6"/>
    </row>
    <row r="8457" spans="3:3">
      <c r="C8457" s="6"/>
    </row>
    <row r="8458" spans="3:3">
      <c r="C8458" s="6"/>
    </row>
    <row r="8459" spans="3:3">
      <c r="C8459" s="6"/>
    </row>
    <row r="8460" spans="3:3">
      <c r="C8460" s="6"/>
    </row>
    <row r="8461" spans="3:3">
      <c r="C8461" s="6"/>
    </row>
    <row r="8462" spans="3:3">
      <c r="C8462" s="6"/>
    </row>
    <row r="8463" spans="3:3">
      <c r="C8463" s="6"/>
    </row>
    <row r="8464" spans="3:3">
      <c r="C8464" s="6"/>
    </row>
    <row r="8465" spans="3:3">
      <c r="C8465" s="6"/>
    </row>
    <row r="8466" spans="3:3">
      <c r="C8466" s="6"/>
    </row>
    <row r="8467" spans="3:3">
      <c r="C8467" s="6"/>
    </row>
    <row r="8468" spans="3:3">
      <c r="C8468" s="6"/>
    </row>
    <row r="8469" spans="3:3">
      <c r="C8469" s="6"/>
    </row>
    <row r="8470" spans="3:3">
      <c r="C8470" s="6"/>
    </row>
    <row r="8471" spans="3:3">
      <c r="C8471" s="6"/>
    </row>
    <row r="8472" spans="3:3">
      <c r="C8472" s="6"/>
    </row>
    <row r="8473" spans="3:3">
      <c r="C8473" s="6"/>
    </row>
    <row r="8474" spans="3:3">
      <c r="C8474" s="6"/>
    </row>
    <row r="8475" spans="3:3">
      <c r="C8475" s="6"/>
    </row>
    <row r="8476" spans="3:3">
      <c r="C8476" s="6"/>
    </row>
    <row r="8477" spans="3:3">
      <c r="C8477" s="6"/>
    </row>
    <row r="8478" spans="3:3">
      <c r="C8478" s="6"/>
    </row>
    <row r="8479" spans="3:3">
      <c r="C8479" s="6"/>
    </row>
    <row r="8480" spans="3:3">
      <c r="C8480" s="6"/>
    </row>
    <row r="8481" spans="3:3">
      <c r="C8481" s="6"/>
    </row>
    <row r="8482" spans="3:3">
      <c r="C8482" s="6"/>
    </row>
    <row r="8483" spans="3:3">
      <c r="C8483" s="6"/>
    </row>
    <row r="8484" spans="3:3">
      <c r="C8484" s="6"/>
    </row>
    <row r="8485" spans="3:3">
      <c r="C8485" s="6"/>
    </row>
    <row r="8486" spans="3:3">
      <c r="C8486" s="6"/>
    </row>
    <row r="8487" spans="3:3">
      <c r="C8487" s="6"/>
    </row>
    <row r="8488" spans="3:3">
      <c r="C8488" s="6"/>
    </row>
    <row r="8489" spans="3:3">
      <c r="C8489" s="6"/>
    </row>
    <row r="8490" spans="3:3">
      <c r="C8490" s="6"/>
    </row>
    <row r="8491" spans="3:3">
      <c r="C8491" s="6"/>
    </row>
    <row r="8492" spans="3:3">
      <c r="C8492" s="6"/>
    </row>
    <row r="8493" spans="3:3">
      <c r="C8493" s="6"/>
    </row>
    <row r="8494" spans="3:3">
      <c r="C8494" s="6"/>
    </row>
    <row r="8495" spans="3:3">
      <c r="C8495" s="6"/>
    </row>
    <row r="8496" spans="3:3">
      <c r="C8496" s="6"/>
    </row>
    <row r="8497" spans="3:3">
      <c r="C8497" s="6"/>
    </row>
    <row r="8498" spans="3:3">
      <c r="C8498" s="6"/>
    </row>
    <row r="8499" spans="3:3">
      <c r="C8499" s="6"/>
    </row>
    <row r="8500" spans="3:3">
      <c r="C8500" s="6"/>
    </row>
    <row r="8501" spans="3:3">
      <c r="C8501" s="6"/>
    </row>
    <row r="8502" spans="3:3">
      <c r="C8502" s="6"/>
    </row>
    <row r="8503" spans="3:3">
      <c r="C8503" s="6"/>
    </row>
    <row r="8504" spans="3:3">
      <c r="C8504" s="6"/>
    </row>
    <row r="8505" spans="3:3">
      <c r="C8505" s="6"/>
    </row>
    <row r="8506" spans="3:3">
      <c r="C8506" s="6"/>
    </row>
    <row r="8507" spans="3:3">
      <c r="C8507" s="6"/>
    </row>
    <row r="8508" spans="3:3">
      <c r="C8508" s="6"/>
    </row>
    <row r="8509" spans="3:3">
      <c r="C8509" s="6"/>
    </row>
    <row r="8510" spans="3:3">
      <c r="C8510" s="6"/>
    </row>
    <row r="8511" spans="3:3">
      <c r="C8511" s="6"/>
    </row>
    <row r="8512" spans="3:3">
      <c r="C8512" s="6"/>
    </row>
    <row r="8513" spans="3:3">
      <c r="C8513" s="6"/>
    </row>
    <row r="8514" spans="3:3">
      <c r="C8514" s="6"/>
    </row>
    <row r="8515" spans="3:3">
      <c r="C8515" s="6"/>
    </row>
    <row r="8516" spans="3:3">
      <c r="C8516" s="6"/>
    </row>
    <row r="8517" spans="3:3">
      <c r="C8517" s="6"/>
    </row>
    <row r="8518" spans="3:3">
      <c r="C8518" s="6"/>
    </row>
    <row r="8519" spans="3:3">
      <c r="C8519" s="6"/>
    </row>
    <row r="8520" spans="3:3">
      <c r="C8520" s="6"/>
    </row>
    <row r="8521" spans="3:3">
      <c r="C8521" s="6"/>
    </row>
    <row r="8522" spans="3:3">
      <c r="C8522" s="6"/>
    </row>
    <row r="8523" spans="3:3">
      <c r="C8523" s="6"/>
    </row>
    <row r="8524" spans="3:3">
      <c r="C8524" s="6"/>
    </row>
    <row r="8525" spans="3:3">
      <c r="C8525" s="6"/>
    </row>
    <row r="8526" spans="3:3">
      <c r="C8526" s="6"/>
    </row>
    <row r="8527" spans="3:3">
      <c r="C8527" s="6"/>
    </row>
    <row r="8528" spans="3:3">
      <c r="C8528" s="6"/>
    </row>
    <row r="8529" spans="3:3">
      <c r="C8529" s="6"/>
    </row>
    <row r="8530" spans="3:3">
      <c r="C8530" s="6"/>
    </row>
    <row r="8531" spans="3:3">
      <c r="C8531" s="6"/>
    </row>
    <row r="8532" spans="3:3">
      <c r="C8532" s="6"/>
    </row>
    <row r="8533" spans="3:3">
      <c r="C8533" s="6"/>
    </row>
    <row r="8534" spans="3:3">
      <c r="C8534" s="6"/>
    </row>
    <row r="8535" spans="3:3">
      <c r="C8535" s="6"/>
    </row>
    <row r="8536" spans="3:3">
      <c r="C8536" s="6"/>
    </row>
    <row r="8537" spans="3:3">
      <c r="C8537" s="6"/>
    </row>
    <row r="8538" spans="3:3">
      <c r="C8538" s="6"/>
    </row>
    <row r="8539" spans="3:3">
      <c r="C8539" s="6"/>
    </row>
    <row r="8540" spans="3:3">
      <c r="C8540" s="6"/>
    </row>
    <row r="8541" spans="3:3">
      <c r="C8541" s="6"/>
    </row>
    <row r="8542" spans="3:3">
      <c r="C8542" s="6"/>
    </row>
    <row r="8543" spans="3:3">
      <c r="C8543" s="6"/>
    </row>
    <row r="8544" spans="3:3">
      <c r="C8544" s="6"/>
    </row>
    <row r="8545" spans="3:3">
      <c r="C8545" s="6"/>
    </row>
    <row r="8546" spans="3:3">
      <c r="C8546" s="6"/>
    </row>
    <row r="8547" spans="3:3">
      <c r="C8547" s="6"/>
    </row>
    <row r="8548" spans="3:3">
      <c r="C8548" s="6"/>
    </row>
    <row r="8549" spans="3:3">
      <c r="C8549" s="6"/>
    </row>
    <row r="8550" spans="3:3">
      <c r="C8550" s="6"/>
    </row>
    <row r="8551" spans="3:3">
      <c r="C8551" s="6"/>
    </row>
    <row r="8552" spans="3:3">
      <c r="C8552" s="6"/>
    </row>
    <row r="8553" spans="3:3">
      <c r="C8553" s="6"/>
    </row>
    <row r="8554" spans="3:3">
      <c r="C8554" s="6"/>
    </row>
    <row r="8555" spans="3:3">
      <c r="C8555" s="6"/>
    </row>
    <row r="8556" spans="3:3">
      <c r="C8556" s="6"/>
    </row>
    <row r="8557" spans="3:3">
      <c r="C8557" s="6"/>
    </row>
    <row r="8558" spans="3:3">
      <c r="C8558" s="6"/>
    </row>
    <row r="8559" spans="3:3">
      <c r="C8559" s="6"/>
    </row>
    <row r="8560" spans="3:3">
      <c r="C8560" s="6"/>
    </row>
    <row r="8561" spans="3:3">
      <c r="C8561" s="6"/>
    </row>
    <row r="8562" spans="3:3">
      <c r="C8562" s="6"/>
    </row>
    <row r="8563" spans="3:3">
      <c r="C8563" s="6"/>
    </row>
    <row r="8564" spans="3:3">
      <c r="C8564" s="6"/>
    </row>
    <row r="8565" spans="3:3">
      <c r="C8565" s="6"/>
    </row>
    <row r="8566" spans="3:3">
      <c r="C8566" s="6"/>
    </row>
    <row r="8567" spans="3:3">
      <c r="C8567" s="6"/>
    </row>
    <row r="8568" spans="3:3">
      <c r="C8568" s="6"/>
    </row>
    <row r="8569" spans="3:3">
      <c r="C8569" s="6"/>
    </row>
    <row r="8570" spans="3:3">
      <c r="C8570" s="6"/>
    </row>
    <row r="8571" spans="3:3">
      <c r="C8571" s="6"/>
    </row>
    <row r="8572" spans="3:3">
      <c r="C8572" s="6"/>
    </row>
    <row r="8573" spans="3:3">
      <c r="C8573" s="6"/>
    </row>
    <row r="8574" spans="3:3">
      <c r="C8574" s="6"/>
    </row>
    <row r="8575" spans="3:3">
      <c r="C8575" s="6"/>
    </row>
    <row r="8576" spans="3:3">
      <c r="C8576" s="6"/>
    </row>
    <row r="8577" spans="3:3">
      <c r="C8577" s="6"/>
    </row>
    <row r="8578" spans="3:3">
      <c r="C8578" s="6"/>
    </row>
    <row r="8579" spans="3:3">
      <c r="C8579" s="6"/>
    </row>
    <row r="8580" spans="3:3">
      <c r="C8580" s="6"/>
    </row>
    <row r="8581" spans="3:3">
      <c r="C8581" s="6"/>
    </row>
    <row r="8582" spans="3:3">
      <c r="C8582" s="6"/>
    </row>
    <row r="8583" spans="3:3">
      <c r="C8583" s="6"/>
    </row>
    <row r="8584" spans="3:3">
      <c r="C8584" s="6"/>
    </row>
    <row r="8585" spans="3:3">
      <c r="C8585" s="6"/>
    </row>
    <row r="8586" spans="3:3">
      <c r="C8586" s="6"/>
    </row>
    <row r="8587" spans="3:3">
      <c r="C8587" s="6"/>
    </row>
    <row r="8588" spans="3:3">
      <c r="C8588" s="6"/>
    </row>
    <row r="8589" spans="3:3">
      <c r="C8589" s="6"/>
    </row>
    <row r="8590" spans="3:3">
      <c r="C8590" s="6"/>
    </row>
    <row r="8591" spans="3:3">
      <c r="C8591" s="6"/>
    </row>
    <row r="8592" spans="3:3">
      <c r="C8592" s="6"/>
    </row>
    <row r="8593" spans="3:3">
      <c r="C8593" s="6"/>
    </row>
    <row r="8594" spans="3:3">
      <c r="C8594" s="6"/>
    </row>
    <row r="8595" spans="3:3">
      <c r="C8595" s="6"/>
    </row>
    <row r="8596" spans="3:3">
      <c r="C8596" s="6"/>
    </row>
    <row r="8597" spans="3:3">
      <c r="C8597" s="6"/>
    </row>
    <row r="8598" spans="3:3">
      <c r="C8598" s="6"/>
    </row>
    <row r="8599" spans="3:3">
      <c r="C8599" s="6"/>
    </row>
    <row r="8600" spans="3:3">
      <c r="C8600" s="6"/>
    </row>
    <row r="8601" spans="3:3">
      <c r="C8601" s="6"/>
    </row>
    <row r="8602" spans="3:3">
      <c r="C8602" s="6"/>
    </row>
    <row r="8603" spans="3:3">
      <c r="C8603" s="6"/>
    </row>
    <row r="8604" spans="3:3">
      <c r="C8604" s="6"/>
    </row>
    <row r="8605" spans="3:3">
      <c r="C8605" s="6"/>
    </row>
    <row r="8606" spans="3:3">
      <c r="C8606" s="6"/>
    </row>
    <row r="8607" spans="3:3">
      <c r="C8607" s="6"/>
    </row>
    <row r="8608" spans="3:3">
      <c r="C8608" s="6"/>
    </row>
    <row r="8609" spans="3:3">
      <c r="C8609" s="6"/>
    </row>
    <row r="8610" spans="3:3">
      <c r="C8610" s="6"/>
    </row>
    <row r="8611" spans="3:3">
      <c r="C8611" s="6"/>
    </row>
    <row r="8612" spans="3:3">
      <c r="C8612" s="6"/>
    </row>
    <row r="8613" spans="3:3">
      <c r="C8613" s="6"/>
    </row>
    <row r="8614" spans="3:3">
      <c r="C8614" s="6"/>
    </row>
    <row r="8615" spans="3:3">
      <c r="C8615" s="6"/>
    </row>
    <row r="8616" spans="3:3">
      <c r="C8616" s="6"/>
    </row>
    <row r="8617" spans="3:3">
      <c r="C8617" s="6"/>
    </row>
    <row r="8618" spans="3:3">
      <c r="C8618" s="6"/>
    </row>
    <row r="8619" spans="3:3">
      <c r="C8619" s="6"/>
    </row>
    <row r="8620" spans="3:3">
      <c r="C8620" s="6"/>
    </row>
    <row r="8621" spans="3:3">
      <c r="C8621" s="6"/>
    </row>
    <row r="8622" spans="3:3">
      <c r="C8622" s="6"/>
    </row>
    <row r="8623" spans="3:3">
      <c r="C8623" s="6"/>
    </row>
    <row r="8624" spans="3:3">
      <c r="C8624" s="6"/>
    </row>
    <row r="8625" spans="3:3">
      <c r="C8625" s="6"/>
    </row>
    <row r="8626" spans="3:3">
      <c r="C8626" s="6"/>
    </row>
    <row r="8627" spans="3:3">
      <c r="C8627" s="6"/>
    </row>
    <row r="8628" spans="3:3">
      <c r="C8628" s="6"/>
    </row>
    <row r="8629" spans="3:3">
      <c r="C8629" s="6"/>
    </row>
    <row r="8630" spans="3:3">
      <c r="C8630" s="6"/>
    </row>
    <row r="8631" spans="3:3">
      <c r="C8631" s="6"/>
    </row>
    <row r="8632" spans="3:3">
      <c r="C8632" s="6"/>
    </row>
    <row r="8633" spans="3:3">
      <c r="C8633" s="6"/>
    </row>
    <row r="8634" spans="3:3">
      <c r="C8634" s="6"/>
    </row>
    <row r="8635" spans="3:3">
      <c r="C8635" s="6"/>
    </row>
    <row r="8636" spans="3:3">
      <c r="C8636" s="6"/>
    </row>
    <row r="8637" spans="3:3">
      <c r="C8637" s="6"/>
    </row>
    <row r="8638" spans="3:3">
      <c r="C8638" s="6"/>
    </row>
    <row r="8639" spans="3:3">
      <c r="C8639" s="6"/>
    </row>
    <row r="8640" spans="3:3">
      <c r="C8640" s="6"/>
    </row>
    <row r="8641" spans="3:3">
      <c r="C8641" s="6"/>
    </row>
    <row r="8642" spans="3:3">
      <c r="C8642" s="6"/>
    </row>
    <row r="8643" spans="3:3">
      <c r="C8643" s="6"/>
    </row>
    <row r="8644" spans="3:3">
      <c r="C8644" s="6"/>
    </row>
    <row r="8645" spans="3:3">
      <c r="C8645" s="6"/>
    </row>
    <row r="8646" spans="3:3">
      <c r="C8646" s="6"/>
    </row>
    <row r="8647" spans="3:3">
      <c r="C8647" s="6"/>
    </row>
    <row r="8648" spans="3:3">
      <c r="C8648" s="6"/>
    </row>
    <row r="8649" spans="3:3">
      <c r="C8649" s="6"/>
    </row>
    <row r="8650" spans="3:3">
      <c r="C8650" s="6"/>
    </row>
    <row r="8651" spans="3:3">
      <c r="C8651" s="6"/>
    </row>
    <row r="8652" spans="3:3">
      <c r="C8652" s="6"/>
    </row>
    <row r="8653" spans="3:3">
      <c r="C8653" s="6"/>
    </row>
    <row r="8654" spans="3:3">
      <c r="C8654" s="6"/>
    </row>
    <row r="8655" spans="3:3">
      <c r="C8655" s="6"/>
    </row>
    <row r="8656" spans="3:3">
      <c r="C8656" s="6"/>
    </row>
    <row r="8657" spans="3:3">
      <c r="C8657" s="6"/>
    </row>
    <row r="8658" spans="3:3">
      <c r="C8658" s="6"/>
    </row>
    <row r="8659" spans="3:3">
      <c r="C8659" s="6"/>
    </row>
    <row r="8660" spans="3:3">
      <c r="C8660" s="6"/>
    </row>
    <row r="8661" spans="3:3">
      <c r="C8661" s="6"/>
    </row>
    <row r="8662" spans="3:3">
      <c r="C8662" s="6"/>
    </row>
    <row r="8663" spans="3:3">
      <c r="C8663" s="6"/>
    </row>
    <row r="8664" spans="3:3">
      <c r="C8664" s="6"/>
    </row>
    <row r="8665" spans="3:3">
      <c r="C8665" s="6"/>
    </row>
    <row r="8666" spans="3:3">
      <c r="C8666" s="6"/>
    </row>
    <row r="8667" spans="3:3">
      <c r="C8667" s="6"/>
    </row>
    <row r="8668" spans="3:3">
      <c r="C8668" s="6"/>
    </row>
    <row r="8669" spans="3:3">
      <c r="C8669" s="6"/>
    </row>
    <row r="8670" spans="3:3">
      <c r="C8670" s="6"/>
    </row>
    <row r="8671" spans="3:3">
      <c r="C8671" s="6"/>
    </row>
    <row r="8672" spans="3:3">
      <c r="C8672" s="6"/>
    </row>
    <row r="8673" spans="3:3">
      <c r="C8673" s="6"/>
    </row>
    <row r="8674" spans="3:3">
      <c r="C8674" s="6"/>
    </row>
    <row r="8675" spans="3:3">
      <c r="C8675" s="6"/>
    </row>
    <row r="8676" spans="3:3">
      <c r="C8676" s="6"/>
    </row>
    <row r="8677" spans="3:3">
      <c r="C8677" s="6"/>
    </row>
    <row r="8678" spans="3:3">
      <c r="C8678" s="6"/>
    </row>
    <row r="8679" spans="3:3">
      <c r="C8679" s="6"/>
    </row>
    <row r="8680" spans="3:3">
      <c r="C8680" s="6"/>
    </row>
    <row r="8681" spans="3:3">
      <c r="C8681" s="6"/>
    </row>
    <row r="8682" spans="3:3">
      <c r="C8682" s="6"/>
    </row>
    <row r="8683" spans="3:3">
      <c r="C8683" s="6"/>
    </row>
    <row r="8684" spans="3:3">
      <c r="C8684" s="6"/>
    </row>
    <row r="8685" spans="3:3">
      <c r="C8685" s="6"/>
    </row>
    <row r="8686" spans="3:3">
      <c r="C8686" s="6"/>
    </row>
    <row r="8687" spans="3:3">
      <c r="C8687" s="6"/>
    </row>
    <row r="8688" spans="3:3">
      <c r="C8688" s="6"/>
    </row>
    <row r="8689" spans="3:3">
      <c r="C8689" s="6"/>
    </row>
    <row r="8690" spans="3:3">
      <c r="C8690" s="6"/>
    </row>
    <row r="8691" spans="3:3">
      <c r="C8691" s="6"/>
    </row>
    <row r="8692" spans="3:3">
      <c r="C8692" s="6"/>
    </row>
    <row r="8693" spans="3:3">
      <c r="C8693" s="6"/>
    </row>
    <row r="8694" spans="3:3">
      <c r="C8694" s="6"/>
    </row>
    <row r="8695" spans="3:3">
      <c r="C8695" s="6"/>
    </row>
    <row r="8696" spans="3:3">
      <c r="C8696" s="6"/>
    </row>
    <row r="8697" spans="3:3">
      <c r="C8697" s="6"/>
    </row>
    <row r="8698" spans="3:3">
      <c r="C8698" s="6"/>
    </row>
    <row r="8699" spans="3:3">
      <c r="C8699" s="6"/>
    </row>
    <row r="8700" spans="3:3">
      <c r="C8700" s="6"/>
    </row>
    <row r="8701" spans="3:3">
      <c r="C8701" s="6"/>
    </row>
    <row r="8702" spans="3:3">
      <c r="C8702" s="6"/>
    </row>
    <row r="8703" spans="3:3">
      <c r="C8703" s="6"/>
    </row>
    <row r="8704" spans="3:3">
      <c r="C8704" s="6"/>
    </row>
    <row r="8705" spans="3:3">
      <c r="C8705" s="6"/>
    </row>
    <row r="8706" spans="3:3">
      <c r="C8706" s="6"/>
    </row>
    <row r="8707" spans="3:3">
      <c r="C8707" s="6"/>
    </row>
    <row r="8708" spans="3:3">
      <c r="C8708" s="6"/>
    </row>
    <row r="8709" spans="3:3">
      <c r="C8709" s="6"/>
    </row>
    <row r="8710" spans="3:3">
      <c r="C8710" s="6"/>
    </row>
    <row r="8711" spans="3:3">
      <c r="C8711" s="6"/>
    </row>
    <row r="8712" spans="3:3">
      <c r="C8712" s="6"/>
    </row>
    <row r="8713" spans="3:3">
      <c r="C8713" s="6"/>
    </row>
    <row r="8714" spans="3:3">
      <c r="C8714" s="6"/>
    </row>
    <row r="8715" spans="3:3">
      <c r="C8715" s="6"/>
    </row>
    <row r="8716" spans="3:3">
      <c r="C8716" s="6"/>
    </row>
    <row r="8717" spans="3:3">
      <c r="C8717" s="6"/>
    </row>
    <row r="8718" spans="3:3">
      <c r="C8718" s="6"/>
    </row>
    <row r="8719" spans="3:3">
      <c r="C8719" s="6"/>
    </row>
    <row r="8720" spans="3:3">
      <c r="C8720" s="6"/>
    </row>
    <row r="8721" spans="3:3">
      <c r="C8721" s="6"/>
    </row>
    <row r="8722" spans="3:3">
      <c r="C8722" s="6"/>
    </row>
    <row r="8723" spans="3:3">
      <c r="C8723" s="6"/>
    </row>
    <row r="8724" spans="3:3">
      <c r="C8724" s="6"/>
    </row>
    <row r="8725" spans="3:3">
      <c r="C8725" s="6"/>
    </row>
    <row r="8726" spans="3:3">
      <c r="C8726" s="6"/>
    </row>
    <row r="8727" spans="3:3">
      <c r="C8727" s="6"/>
    </row>
    <row r="8728" spans="3:3">
      <c r="C8728" s="6"/>
    </row>
    <row r="8729" spans="3:3">
      <c r="C8729" s="6"/>
    </row>
    <row r="8730" spans="3:3">
      <c r="C8730" s="6"/>
    </row>
    <row r="8731" spans="3:3">
      <c r="C8731" s="6"/>
    </row>
    <row r="8732" spans="3:3">
      <c r="C8732" s="6"/>
    </row>
    <row r="8733" spans="3:3">
      <c r="C8733" s="6"/>
    </row>
    <row r="8734" spans="3:3">
      <c r="C8734" s="6"/>
    </row>
    <row r="8735" spans="3:3">
      <c r="C8735" s="6"/>
    </row>
    <row r="8736" spans="3:3">
      <c r="C8736" s="6"/>
    </row>
    <row r="8737" spans="3:3">
      <c r="C8737" s="6"/>
    </row>
    <row r="8738" spans="3:3">
      <c r="C8738" s="6"/>
    </row>
    <row r="8739" spans="3:3">
      <c r="C8739" s="6"/>
    </row>
    <row r="8740" spans="3:3">
      <c r="C8740" s="6"/>
    </row>
    <row r="8741" spans="3:3">
      <c r="C8741" s="6"/>
    </row>
    <row r="8742" spans="3:3">
      <c r="C8742" s="6"/>
    </row>
    <row r="8743" spans="3:3">
      <c r="C8743" s="6"/>
    </row>
    <row r="8744" spans="3:3">
      <c r="C8744" s="6"/>
    </row>
    <row r="8745" spans="3:3">
      <c r="C8745" s="6"/>
    </row>
    <row r="8746" spans="3:3">
      <c r="C8746" s="6"/>
    </row>
    <row r="8747" spans="3:3">
      <c r="C8747" s="6"/>
    </row>
    <row r="8748" spans="3:3">
      <c r="C8748" s="6"/>
    </row>
    <row r="8749" spans="3:3">
      <c r="C8749" s="6"/>
    </row>
    <row r="8750" spans="3:3">
      <c r="C8750" s="6"/>
    </row>
    <row r="8751" spans="3:3">
      <c r="C8751" s="6"/>
    </row>
    <row r="8752" spans="3:3">
      <c r="C8752" s="6"/>
    </row>
    <row r="8753" spans="3:3">
      <c r="C8753" s="6"/>
    </row>
    <row r="8754" spans="3:3">
      <c r="C8754" s="6"/>
    </row>
    <row r="8755" spans="3:3">
      <c r="C8755" s="6"/>
    </row>
    <row r="8756" spans="3:3">
      <c r="C8756" s="6"/>
    </row>
    <row r="8757" spans="3:3">
      <c r="C8757" s="6"/>
    </row>
    <row r="8758" spans="3:3">
      <c r="C8758" s="6"/>
    </row>
    <row r="8759" spans="3:3">
      <c r="C8759" s="6"/>
    </row>
    <row r="8760" spans="3:3">
      <c r="C8760" s="6"/>
    </row>
    <row r="8761" spans="3:3">
      <c r="C8761" s="6"/>
    </row>
    <row r="8762" spans="3:3">
      <c r="C8762" s="6"/>
    </row>
    <row r="8763" spans="3:3">
      <c r="C8763" s="6"/>
    </row>
    <row r="8764" spans="3:3">
      <c r="C8764" s="6"/>
    </row>
    <row r="8765" spans="3:3">
      <c r="C8765" s="6"/>
    </row>
    <row r="8766" spans="3:3">
      <c r="C8766" s="6"/>
    </row>
    <row r="8767" spans="3:3">
      <c r="C8767" s="6"/>
    </row>
    <row r="8768" spans="3:3">
      <c r="C8768" s="6"/>
    </row>
    <row r="8769" spans="3:3">
      <c r="C8769" s="6"/>
    </row>
    <row r="8770" spans="3:3">
      <c r="C8770" s="6"/>
    </row>
    <row r="8771" spans="3:3">
      <c r="C8771" s="6"/>
    </row>
    <row r="8772" spans="3:3">
      <c r="C8772" s="6"/>
    </row>
    <row r="8773" spans="3:3">
      <c r="C8773" s="6"/>
    </row>
    <row r="8774" spans="3:3">
      <c r="C8774" s="6"/>
    </row>
    <row r="8775" spans="3:3">
      <c r="C8775" s="6"/>
    </row>
    <row r="8776" spans="3:3">
      <c r="C8776" s="6"/>
    </row>
    <row r="8777" spans="3:3">
      <c r="C8777" s="6"/>
    </row>
    <row r="8778" spans="3:3">
      <c r="C8778" s="6"/>
    </row>
    <row r="8779" spans="3:3">
      <c r="C8779" s="6"/>
    </row>
    <row r="8780" spans="3:3">
      <c r="C8780" s="6"/>
    </row>
    <row r="8781" spans="3:3">
      <c r="C8781" s="6"/>
    </row>
    <row r="8782" spans="3:3">
      <c r="C8782" s="6"/>
    </row>
    <row r="8783" spans="3:3">
      <c r="C8783" s="6"/>
    </row>
    <row r="8784" spans="3:3">
      <c r="C8784" s="6"/>
    </row>
    <row r="8785" spans="3:3">
      <c r="C8785" s="6"/>
    </row>
    <row r="8786" spans="3:3">
      <c r="C8786" s="6"/>
    </row>
    <row r="8787" spans="3:3">
      <c r="C8787" s="6"/>
    </row>
    <row r="8788" spans="3:3">
      <c r="C8788" s="6"/>
    </row>
    <row r="8789" spans="3:3">
      <c r="C8789" s="6"/>
    </row>
    <row r="8790" spans="3:3">
      <c r="C8790" s="6"/>
    </row>
    <row r="8791" spans="3:3">
      <c r="C8791" s="6"/>
    </row>
    <row r="8792" spans="3:3">
      <c r="C8792" s="6"/>
    </row>
    <row r="8793" spans="3:3">
      <c r="C8793" s="6"/>
    </row>
    <row r="8794" spans="3:3">
      <c r="C8794" s="6"/>
    </row>
    <row r="8795" spans="3:3">
      <c r="C8795" s="6"/>
    </row>
    <row r="8796" spans="3:3">
      <c r="C8796" s="6"/>
    </row>
    <row r="8797" spans="3:3">
      <c r="C8797" s="6"/>
    </row>
    <row r="8798" spans="3:3">
      <c r="C8798" s="6"/>
    </row>
    <row r="8799" spans="3:3">
      <c r="C8799" s="6"/>
    </row>
    <row r="8800" spans="3:3">
      <c r="C8800" s="6"/>
    </row>
    <row r="8801" spans="3:3">
      <c r="C8801" s="6"/>
    </row>
    <row r="8802" spans="3:3">
      <c r="C8802" s="6"/>
    </row>
    <row r="8803" spans="3:3">
      <c r="C8803" s="6"/>
    </row>
    <row r="8804" spans="3:3">
      <c r="C8804" s="6"/>
    </row>
    <row r="8805" spans="3:3">
      <c r="C8805" s="6"/>
    </row>
    <row r="8806" spans="3:3">
      <c r="C8806" s="6"/>
    </row>
    <row r="8807" spans="3:3">
      <c r="C8807" s="6"/>
    </row>
    <row r="8808" spans="3:3">
      <c r="C8808" s="6"/>
    </row>
    <row r="8809" spans="3:3">
      <c r="C8809" s="6"/>
    </row>
    <row r="8810" spans="3:3">
      <c r="C8810" s="6"/>
    </row>
    <row r="8811" spans="3:3">
      <c r="C8811" s="6"/>
    </row>
    <row r="8812" spans="3:3">
      <c r="C8812" s="6"/>
    </row>
    <row r="8813" spans="3:3">
      <c r="C8813" s="6"/>
    </row>
    <row r="8814" spans="3:3">
      <c r="C8814" s="6"/>
    </row>
    <row r="8815" spans="3:3">
      <c r="C8815" s="6"/>
    </row>
    <row r="8816" spans="3:3">
      <c r="C8816" s="6"/>
    </row>
    <row r="8817" spans="3:3">
      <c r="C8817" s="6"/>
    </row>
    <row r="8818" spans="3:3">
      <c r="C8818" s="6"/>
    </row>
    <row r="8819" spans="3:3">
      <c r="C8819" s="6"/>
    </row>
    <row r="8820" spans="3:3">
      <c r="C8820" s="6"/>
    </row>
    <row r="8821" spans="3:3">
      <c r="C8821" s="6"/>
    </row>
    <row r="8822" spans="3:3">
      <c r="C8822" s="6"/>
    </row>
    <row r="8823" spans="3:3">
      <c r="C8823" s="6"/>
    </row>
    <row r="8824" spans="3:3">
      <c r="C8824" s="6"/>
    </row>
    <row r="8825" spans="3:3">
      <c r="C8825" s="6"/>
    </row>
    <row r="8826" spans="3:3">
      <c r="C8826" s="6"/>
    </row>
    <row r="8827" spans="3:3">
      <c r="C8827" s="6"/>
    </row>
    <row r="8828" spans="3:3">
      <c r="C8828" s="6"/>
    </row>
    <row r="8829" spans="3:3">
      <c r="C8829" s="6"/>
    </row>
    <row r="8830" spans="3:3">
      <c r="C8830" s="6"/>
    </row>
    <row r="8831" spans="3:3">
      <c r="C8831" s="6"/>
    </row>
    <row r="8832" spans="3:3">
      <c r="C8832" s="6"/>
    </row>
    <row r="8833" spans="3:3">
      <c r="C8833" s="6"/>
    </row>
    <row r="8834" spans="3:3">
      <c r="C8834" s="6"/>
    </row>
    <row r="8835" spans="3:3">
      <c r="C8835" s="6"/>
    </row>
    <row r="8836" spans="3:3">
      <c r="C8836" s="6"/>
    </row>
    <row r="8837" spans="3:3">
      <c r="C8837" s="6"/>
    </row>
    <row r="8838" spans="3:3">
      <c r="C8838" s="6"/>
    </row>
    <row r="8839" spans="3:3">
      <c r="C8839" s="6"/>
    </row>
    <row r="8840" spans="3:3">
      <c r="C8840" s="6"/>
    </row>
    <row r="8841" spans="3:3">
      <c r="C8841" s="6"/>
    </row>
    <row r="8842" spans="3:3">
      <c r="C8842" s="6"/>
    </row>
    <row r="8843" spans="3:3">
      <c r="C8843" s="6"/>
    </row>
    <row r="8844" spans="3:3">
      <c r="C8844" s="6"/>
    </row>
    <row r="8845" spans="3:3">
      <c r="C8845" s="6"/>
    </row>
    <row r="8846" spans="3:3">
      <c r="C8846" s="6"/>
    </row>
    <row r="8847" spans="3:3">
      <c r="C8847" s="6"/>
    </row>
    <row r="8848" spans="3:3">
      <c r="C8848" s="6"/>
    </row>
    <row r="8849" spans="3:3">
      <c r="C8849" s="6"/>
    </row>
    <row r="8850" spans="3:3">
      <c r="C8850" s="6"/>
    </row>
    <row r="8851" spans="3:3">
      <c r="C8851" s="6"/>
    </row>
    <row r="8852" spans="3:3">
      <c r="C8852" s="6"/>
    </row>
    <row r="8853" spans="3:3">
      <c r="C8853" s="6"/>
    </row>
    <row r="8854" spans="3:3">
      <c r="C8854" s="6"/>
    </row>
    <row r="8855" spans="3:3">
      <c r="C8855" s="6"/>
    </row>
    <row r="8856" spans="3:3">
      <c r="C8856" s="6"/>
    </row>
    <row r="8857" spans="3:3">
      <c r="C8857" s="6"/>
    </row>
    <row r="8858" spans="3:3">
      <c r="C8858" s="6"/>
    </row>
    <row r="8859" spans="3:3">
      <c r="C8859" s="6"/>
    </row>
    <row r="8860" spans="3:3">
      <c r="C8860" s="6"/>
    </row>
    <row r="8861" spans="3:3">
      <c r="C8861" s="6"/>
    </row>
    <row r="8862" spans="3:3">
      <c r="C8862" s="6"/>
    </row>
    <row r="8863" spans="3:3">
      <c r="C8863" s="6"/>
    </row>
    <row r="8864" spans="3:3">
      <c r="C8864" s="6"/>
    </row>
    <row r="8865" spans="3:3">
      <c r="C8865" s="6"/>
    </row>
    <row r="8866" spans="3:3">
      <c r="C8866" s="6"/>
    </row>
    <row r="8867" spans="3:3">
      <c r="C8867" s="6"/>
    </row>
    <row r="8868" spans="3:3">
      <c r="C8868" s="6"/>
    </row>
    <row r="8869" spans="3:3">
      <c r="C8869" s="6"/>
    </row>
    <row r="8870" spans="3:3">
      <c r="C8870" s="6"/>
    </row>
    <row r="8871" spans="3:3">
      <c r="C8871" s="6"/>
    </row>
    <row r="8872" spans="3:3">
      <c r="C8872" s="6"/>
    </row>
    <row r="8873" spans="3:3">
      <c r="C8873" s="6"/>
    </row>
    <row r="8874" spans="3:3">
      <c r="C8874" s="6"/>
    </row>
    <row r="8875" spans="3:3">
      <c r="C8875" s="6"/>
    </row>
    <row r="8876" spans="3:3">
      <c r="C8876" s="6"/>
    </row>
    <row r="8877" spans="3:3">
      <c r="C8877" s="6"/>
    </row>
    <row r="8878" spans="3:3">
      <c r="C8878" s="6"/>
    </row>
    <row r="8879" spans="3:3">
      <c r="C8879" s="6"/>
    </row>
    <row r="8880" spans="3:3">
      <c r="C8880" s="6"/>
    </row>
    <row r="8881" spans="3:3">
      <c r="C8881" s="6"/>
    </row>
    <row r="8882" spans="3:3">
      <c r="C8882" s="6"/>
    </row>
    <row r="8883" spans="3:3">
      <c r="C8883" s="6"/>
    </row>
    <row r="8884" spans="3:3">
      <c r="C8884" s="6"/>
    </row>
    <row r="8885" spans="3:3">
      <c r="C8885" s="6"/>
    </row>
    <row r="8886" spans="3:3">
      <c r="C8886" s="6"/>
    </row>
    <row r="8887" spans="3:3">
      <c r="C8887" s="6"/>
    </row>
    <row r="8888" spans="3:3">
      <c r="C8888" s="6"/>
    </row>
    <row r="8889" spans="3:3">
      <c r="C8889" s="6"/>
    </row>
    <row r="8890" spans="3:3">
      <c r="C8890" s="6"/>
    </row>
    <row r="8891" spans="3:3">
      <c r="C8891" s="6"/>
    </row>
    <row r="8892" spans="3:3">
      <c r="C8892" s="6"/>
    </row>
    <row r="8893" spans="3:3">
      <c r="C8893" s="6"/>
    </row>
    <row r="8894" spans="3:3">
      <c r="C8894" s="6"/>
    </row>
    <row r="8895" spans="3:3">
      <c r="C8895" s="6"/>
    </row>
    <row r="8896" spans="3:3">
      <c r="C8896" s="6"/>
    </row>
    <row r="8897" spans="3:3">
      <c r="C8897" s="6"/>
    </row>
    <row r="8898" spans="3:3">
      <c r="C8898" s="6"/>
    </row>
    <row r="8899" spans="3:3">
      <c r="C8899" s="6"/>
    </row>
    <row r="8900" spans="3:3">
      <c r="C8900" s="6"/>
    </row>
    <row r="8901" spans="3:3">
      <c r="C8901" s="6"/>
    </row>
    <row r="8902" spans="3:3">
      <c r="C8902" s="6"/>
    </row>
    <row r="8903" spans="3:3">
      <c r="C8903" s="6"/>
    </row>
    <row r="8904" spans="3:3">
      <c r="C8904" s="6"/>
    </row>
    <row r="8905" spans="3:3">
      <c r="C8905" s="6"/>
    </row>
    <row r="8906" spans="3:3">
      <c r="C8906" s="6"/>
    </row>
    <row r="8907" spans="3:3">
      <c r="C8907" s="6"/>
    </row>
    <row r="8908" spans="3:3">
      <c r="C8908" s="6"/>
    </row>
    <row r="8909" spans="3:3">
      <c r="C8909" s="6"/>
    </row>
    <row r="8910" spans="3:3">
      <c r="C8910" s="6"/>
    </row>
    <row r="8911" spans="3:3">
      <c r="C8911" s="6"/>
    </row>
    <row r="8912" spans="3:3">
      <c r="C8912" s="6"/>
    </row>
    <row r="8913" spans="3:3">
      <c r="C8913" s="6"/>
    </row>
    <row r="8914" spans="3:3">
      <c r="C8914" s="6"/>
    </row>
    <row r="8915" spans="3:3">
      <c r="C8915" s="6"/>
    </row>
    <row r="8916" spans="3:3">
      <c r="C8916" s="6"/>
    </row>
    <row r="8917" spans="3:3">
      <c r="C8917" s="6"/>
    </row>
    <row r="8918" spans="3:3">
      <c r="C8918" s="6"/>
    </row>
    <row r="8919" spans="3:3">
      <c r="C8919" s="6"/>
    </row>
    <row r="8920" spans="3:3">
      <c r="C8920" s="6"/>
    </row>
    <row r="8921" spans="3:3">
      <c r="C8921" s="6"/>
    </row>
    <row r="8922" spans="3:3">
      <c r="C8922" s="6"/>
    </row>
    <row r="8923" spans="3:3">
      <c r="C8923" s="6"/>
    </row>
    <row r="8924" spans="3:3">
      <c r="C8924" s="6"/>
    </row>
    <row r="8925" spans="3:3">
      <c r="C8925" s="6"/>
    </row>
    <row r="8926" spans="3:3">
      <c r="C8926" s="6"/>
    </row>
    <row r="8927" spans="3:3">
      <c r="C8927" s="6"/>
    </row>
    <row r="8928" spans="3:3">
      <c r="C8928" s="6"/>
    </row>
    <row r="8929" spans="3:3">
      <c r="C8929" s="6"/>
    </row>
    <row r="8930" spans="3:3">
      <c r="C8930" s="6"/>
    </row>
    <row r="8931" spans="3:3">
      <c r="C8931" s="6"/>
    </row>
    <row r="8932" spans="3:3">
      <c r="C8932" s="6"/>
    </row>
    <row r="8933" spans="3:3">
      <c r="C8933" s="6"/>
    </row>
    <row r="8934" spans="3:3">
      <c r="C8934" s="6"/>
    </row>
    <row r="8935" spans="3:3">
      <c r="C8935" s="6"/>
    </row>
    <row r="8936" spans="3:3">
      <c r="C8936" s="6"/>
    </row>
    <row r="8937" spans="3:3">
      <c r="C8937" s="6"/>
    </row>
    <row r="8938" spans="3:3">
      <c r="C8938" s="6"/>
    </row>
    <row r="8939" spans="3:3">
      <c r="C8939" s="6"/>
    </row>
    <row r="8940" spans="3:3">
      <c r="C8940" s="6"/>
    </row>
    <row r="8941" spans="3:3">
      <c r="C8941" s="6"/>
    </row>
    <row r="8942" spans="3:3">
      <c r="C8942" s="6"/>
    </row>
    <row r="8943" spans="3:3">
      <c r="C8943" s="6"/>
    </row>
    <row r="8944" spans="3:3">
      <c r="C8944" s="6"/>
    </row>
    <row r="8945" spans="3:3">
      <c r="C8945" s="6"/>
    </row>
    <row r="8946" spans="3:3">
      <c r="C8946" s="6"/>
    </row>
    <row r="8947" spans="3:3">
      <c r="C8947" s="6"/>
    </row>
    <row r="8948" spans="3:3">
      <c r="C8948" s="6"/>
    </row>
    <row r="8949" spans="3:3">
      <c r="C8949" s="6"/>
    </row>
    <row r="8950" spans="3:3">
      <c r="C8950" s="6"/>
    </row>
    <row r="8951" spans="3:3">
      <c r="C8951" s="6"/>
    </row>
    <row r="8952" spans="3:3">
      <c r="C8952" s="6"/>
    </row>
    <row r="8953" spans="3:3">
      <c r="C8953" s="6"/>
    </row>
    <row r="8954" spans="3:3">
      <c r="C8954" s="6"/>
    </row>
    <row r="8955" spans="3:3">
      <c r="C8955" s="6"/>
    </row>
    <row r="8956" spans="3:3">
      <c r="C8956" s="6"/>
    </row>
    <row r="8957" spans="3:3">
      <c r="C8957" s="6"/>
    </row>
    <row r="8958" spans="3:3">
      <c r="C8958" s="6"/>
    </row>
    <row r="8959" spans="3:3">
      <c r="C8959" s="6"/>
    </row>
    <row r="8960" spans="3:3">
      <c r="C8960" s="6"/>
    </row>
    <row r="8961" spans="3:3">
      <c r="C8961" s="6"/>
    </row>
    <row r="8962" spans="3:3">
      <c r="C8962" s="6"/>
    </row>
    <row r="8963" spans="3:3">
      <c r="C8963" s="6"/>
    </row>
    <row r="8964" spans="3:3">
      <c r="C8964" s="6"/>
    </row>
    <row r="8965" spans="3:3">
      <c r="C8965" s="6"/>
    </row>
    <row r="8966" spans="3:3">
      <c r="C8966" s="6"/>
    </row>
    <row r="8967" spans="3:3">
      <c r="C8967" s="6"/>
    </row>
    <row r="8968" spans="3:3">
      <c r="C8968" s="6"/>
    </row>
    <row r="8969" spans="3:3">
      <c r="C8969" s="6"/>
    </row>
    <row r="8970" spans="3:3">
      <c r="C8970" s="6"/>
    </row>
    <row r="8971" spans="3:3">
      <c r="C8971" s="6"/>
    </row>
    <row r="8972" spans="3:3">
      <c r="C8972" s="6"/>
    </row>
    <row r="8973" spans="3:3">
      <c r="C8973" s="6"/>
    </row>
    <row r="8974" spans="3:3">
      <c r="C8974" s="6"/>
    </row>
    <row r="8975" spans="3:3">
      <c r="C8975" s="6"/>
    </row>
    <row r="8976" spans="3:3">
      <c r="C8976" s="6"/>
    </row>
    <row r="8977" spans="3:3">
      <c r="C8977" s="6"/>
    </row>
    <row r="8978" spans="3:3">
      <c r="C8978" s="6"/>
    </row>
    <row r="8979" spans="3:3">
      <c r="C8979" s="6"/>
    </row>
    <row r="8980" spans="3:3">
      <c r="C8980" s="6"/>
    </row>
    <row r="8981" spans="3:3">
      <c r="C8981" s="6"/>
    </row>
    <row r="8982" spans="3:3">
      <c r="C8982" s="6"/>
    </row>
    <row r="8983" spans="3:3">
      <c r="C8983" s="6"/>
    </row>
    <row r="8984" spans="3:3">
      <c r="C8984" s="6"/>
    </row>
    <row r="8985" spans="3:3">
      <c r="C8985" s="6"/>
    </row>
    <row r="8986" spans="3:3">
      <c r="C8986" s="6"/>
    </row>
    <row r="8987" spans="3:3">
      <c r="C8987" s="6"/>
    </row>
    <row r="8988" spans="3:3">
      <c r="C8988" s="6"/>
    </row>
    <row r="8989" spans="3:3">
      <c r="C8989" s="6"/>
    </row>
    <row r="8990" spans="3:3">
      <c r="C8990" s="6"/>
    </row>
    <row r="8991" spans="3:3">
      <c r="C8991" s="6"/>
    </row>
    <row r="8992" spans="3:3">
      <c r="C8992" s="6"/>
    </row>
    <row r="8993" spans="3:3">
      <c r="C8993" s="6"/>
    </row>
    <row r="8994" spans="3:3">
      <c r="C8994" s="6"/>
    </row>
    <row r="8995" spans="3:3">
      <c r="C8995" s="6"/>
    </row>
    <row r="8996" spans="3:3">
      <c r="C8996" s="6"/>
    </row>
    <row r="8997" spans="3:3">
      <c r="C8997" s="6"/>
    </row>
    <row r="8998" spans="3:3">
      <c r="C8998" s="6"/>
    </row>
    <row r="8999" spans="3:3">
      <c r="C8999" s="6"/>
    </row>
    <row r="9000" spans="3:3">
      <c r="C9000" s="6"/>
    </row>
    <row r="9001" spans="3:3">
      <c r="C9001" s="6"/>
    </row>
    <row r="9002" spans="3:3">
      <c r="C9002" s="6"/>
    </row>
    <row r="9003" spans="3:3">
      <c r="C9003" s="6"/>
    </row>
    <row r="9004" spans="3:3">
      <c r="C9004" s="6"/>
    </row>
    <row r="9005" spans="3:3">
      <c r="C9005" s="6"/>
    </row>
    <row r="9006" spans="3:3">
      <c r="C9006" s="6"/>
    </row>
    <row r="9007" spans="3:3">
      <c r="C9007" s="6"/>
    </row>
    <row r="9008" spans="3:3">
      <c r="C9008" s="6"/>
    </row>
    <row r="9009" spans="3:3">
      <c r="C9009" s="6"/>
    </row>
    <row r="9010" spans="3:3">
      <c r="C9010" s="6"/>
    </row>
    <row r="9011" spans="3:3">
      <c r="C9011" s="6"/>
    </row>
    <row r="9012" spans="3:3">
      <c r="C9012" s="6"/>
    </row>
    <row r="9013" spans="3:3">
      <c r="C9013" s="6"/>
    </row>
    <row r="9014" spans="3:3">
      <c r="C9014" s="6"/>
    </row>
    <row r="9015" spans="3:3">
      <c r="C9015" s="6"/>
    </row>
    <row r="9016" spans="3:3">
      <c r="C9016" s="6"/>
    </row>
    <row r="9017" spans="3:3">
      <c r="C9017" s="6"/>
    </row>
    <row r="9018" spans="3:3">
      <c r="C9018" s="6"/>
    </row>
    <row r="9019" spans="3:3">
      <c r="C9019" s="6"/>
    </row>
    <row r="9020" spans="3:3">
      <c r="C9020" s="6"/>
    </row>
    <row r="9021" spans="3:3">
      <c r="C9021" s="6"/>
    </row>
    <row r="9022" spans="3:3">
      <c r="C9022" s="6"/>
    </row>
    <row r="9023" spans="3:3">
      <c r="C9023" s="6"/>
    </row>
    <row r="9024" spans="3:3">
      <c r="C9024" s="6"/>
    </row>
    <row r="9025" spans="3:3">
      <c r="C9025" s="6"/>
    </row>
    <row r="9026" spans="3:3">
      <c r="C9026" s="6"/>
    </row>
    <row r="9027" spans="3:3">
      <c r="C9027" s="6"/>
    </row>
    <row r="9028" spans="3:3">
      <c r="C9028" s="6"/>
    </row>
    <row r="9029" spans="3:3">
      <c r="C9029" s="6"/>
    </row>
    <row r="9030" spans="3:3">
      <c r="C9030" s="6"/>
    </row>
    <row r="9031" spans="3:3">
      <c r="C9031" s="6"/>
    </row>
    <row r="9032" spans="3:3">
      <c r="C9032" s="6"/>
    </row>
    <row r="9033" spans="3:3">
      <c r="C9033" s="6"/>
    </row>
    <row r="9034" spans="3:3">
      <c r="C9034" s="6"/>
    </row>
    <row r="9035" spans="3:3">
      <c r="C9035" s="6"/>
    </row>
    <row r="9036" spans="3:3">
      <c r="C9036" s="6"/>
    </row>
    <row r="9037" spans="3:3">
      <c r="C9037" s="6"/>
    </row>
    <row r="9038" spans="3:3">
      <c r="C9038" s="6"/>
    </row>
    <row r="9039" spans="3:3">
      <c r="C9039" s="6"/>
    </row>
    <row r="9040" spans="3:3">
      <c r="C9040" s="6"/>
    </row>
    <row r="9041" spans="3:3">
      <c r="C9041" s="6"/>
    </row>
    <row r="9042" spans="3:3">
      <c r="C9042" s="6"/>
    </row>
    <row r="9043" spans="3:3">
      <c r="C9043" s="6"/>
    </row>
    <row r="9044" spans="3:3">
      <c r="C9044" s="6"/>
    </row>
    <row r="9045" spans="3:3">
      <c r="C9045" s="6"/>
    </row>
    <row r="9046" spans="3:3">
      <c r="C9046" s="6"/>
    </row>
    <row r="9047" spans="3:3">
      <c r="C9047" s="6"/>
    </row>
    <row r="9048" spans="3:3">
      <c r="C9048" s="6"/>
    </row>
    <row r="9049" spans="3:3">
      <c r="C9049" s="6"/>
    </row>
    <row r="9050" spans="3:3">
      <c r="C9050" s="6"/>
    </row>
    <row r="9051" spans="3:3">
      <c r="C9051" s="6"/>
    </row>
    <row r="9052" spans="3:3">
      <c r="C9052" s="6"/>
    </row>
    <row r="9053" spans="3:3">
      <c r="C9053" s="6"/>
    </row>
    <row r="9054" spans="3:3">
      <c r="C9054" s="6"/>
    </row>
    <row r="9055" spans="3:3">
      <c r="C9055" s="6"/>
    </row>
    <row r="9056" spans="3:3">
      <c r="C9056" s="6"/>
    </row>
    <row r="9057" spans="3:3">
      <c r="C9057" s="6"/>
    </row>
    <row r="9058" spans="3:3">
      <c r="C9058" s="6"/>
    </row>
    <row r="9059" spans="3:3">
      <c r="C9059" s="6"/>
    </row>
    <row r="9060" spans="3:3">
      <c r="C9060" s="6"/>
    </row>
    <row r="9061" spans="3:3">
      <c r="C9061" s="6"/>
    </row>
    <row r="9062" spans="3:3">
      <c r="C9062" s="6"/>
    </row>
    <row r="9063" spans="3:3">
      <c r="C9063" s="6"/>
    </row>
    <row r="9064" spans="3:3">
      <c r="C9064" s="6"/>
    </row>
    <row r="9065" spans="3:3">
      <c r="C9065" s="6"/>
    </row>
    <row r="9066" spans="3:3">
      <c r="C9066" s="6"/>
    </row>
    <row r="9067" spans="3:3">
      <c r="C9067" s="6"/>
    </row>
    <row r="9068" spans="3:3">
      <c r="C9068" s="6"/>
    </row>
    <row r="9069" spans="3:3">
      <c r="C9069" s="6"/>
    </row>
    <row r="9070" spans="3:3">
      <c r="C9070" s="6"/>
    </row>
    <row r="9071" spans="3:3">
      <c r="C9071" s="6"/>
    </row>
    <row r="9072" spans="3:3">
      <c r="C9072" s="6"/>
    </row>
    <row r="9073" spans="3:3">
      <c r="C9073" s="6"/>
    </row>
    <row r="9074" spans="3:3">
      <c r="C9074" s="6"/>
    </row>
    <row r="9075" spans="3:3">
      <c r="C9075" s="6"/>
    </row>
    <row r="9076" spans="3:3">
      <c r="C9076" s="6"/>
    </row>
    <row r="9077" spans="3:3">
      <c r="C9077" s="6"/>
    </row>
    <row r="9078" spans="3:3">
      <c r="C9078" s="6"/>
    </row>
    <row r="9079" spans="3:3">
      <c r="C9079" s="6"/>
    </row>
    <row r="9080" spans="3:3">
      <c r="C9080" s="6"/>
    </row>
    <row r="9081" spans="3:3">
      <c r="C9081" s="6"/>
    </row>
    <row r="9082" spans="3:3">
      <c r="C9082" s="6"/>
    </row>
    <row r="9083" spans="3:3">
      <c r="C9083" s="6"/>
    </row>
    <row r="9084" spans="3:3">
      <c r="C9084" s="6"/>
    </row>
    <row r="9085" spans="3:3">
      <c r="C9085" s="6"/>
    </row>
    <row r="9086" spans="3:3">
      <c r="C9086" s="6"/>
    </row>
    <row r="9087" spans="3:3">
      <c r="C9087" s="6"/>
    </row>
    <row r="9088" spans="3:3">
      <c r="C9088" s="6"/>
    </row>
    <row r="9089" spans="3:3">
      <c r="C9089" s="6"/>
    </row>
    <row r="9090" spans="3:3">
      <c r="C9090" s="6"/>
    </row>
    <row r="9091" spans="3:3">
      <c r="C9091" s="6"/>
    </row>
    <row r="9092" spans="3:3">
      <c r="C9092" s="6"/>
    </row>
    <row r="9093" spans="3:3">
      <c r="C9093" s="6"/>
    </row>
    <row r="9094" spans="3:3">
      <c r="C9094" s="6"/>
    </row>
    <row r="9095" spans="3:3">
      <c r="C9095" s="6"/>
    </row>
    <row r="9096" spans="3:3">
      <c r="C9096" s="6"/>
    </row>
    <row r="9097" spans="3:3">
      <c r="C9097" s="6"/>
    </row>
    <row r="9098" spans="3:3">
      <c r="C9098" s="6"/>
    </row>
    <row r="9099" spans="3:3">
      <c r="C9099" s="6"/>
    </row>
    <row r="9100" spans="3:3">
      <c r="C9100" s="6"/>
    </row>
    <row r="9101" spans="3:3">
      <c r="C9101" s="6"/>
    </row>
    <row r="9102" spans="3:3">
      <c r="C9102" s="6"/>
    </row>
    <row r="9103" spans="3:3">
      <c r="C9103" s="6"/>
    </row>
    <row r="9104" spans="3:3">
      <c r="C9104" s="6"/>
    </row>
    <row r="9105" spans="3:3">
      <c r="C9105" s="6"/>
    </row>
    <row r="9106" spans="3:3">
      <c r="C9106" s="6"/>
    </row>
    <row r="9107" spans="3:3">
      <c r="C9107" s="6"/>
    </row>
    <row r="9108" spans="3:3">
      <c r="C9108" s="6"/>
    </row>
    <row r="9109" spans="3:3">
      <c r="C9109" s="6"/>
    </row>
    <row r="9110" spans="3:3">
      <c r="C9110" s="6"/>
    </row>
    <row r="9111" spans="3:3">
      <c r="C9111" s="6"/>
    </row>
    <row r="9112" spans="3:3">
      <c r="C9112" s="6"/>
    </row>
    <row r="9113" spans="3:3">
      <c r="C9113" s="6"/>
    </row>
    <row r="9114" spans="3:3">
      <c r="C9114" s="6"/>
    </row>
    <row r="9115" spans="3:3">
      <c r="C9115" s="6"/>
    </row>
    <row r="9116" spans="3:3">
      <c r="C9116" s="6"/>
    </row>
    <row r="9117" spans="3:3">
      <c r="C9117" s="6"/>
    </row>
    <row r="9118" spans="3:3">
      <c r="C9118" s="6"/>
    </row>
    <row r="9119" spans="3:3">
      <c r="C9119" s="6"/>
    </row>
    <row r="9120" spans="3:3">
      <c r="C9120" s="6"/>
    </row>
    <row r="9121" spans="3:3">
      <c r="C9121" s="6"/>
    </row>
    <row r="9122" spans="3:3">
      <c r="C9122" s="6"/>
    </row>
    <row r="9123" spans="3:3">
      <c r="C9123" s="6"/>
    </row>
    <row r="9124" spans="3:3">
      <c r="C9124" s="6"/>
    </row>
    <row r="9125" spans="3:3">
      <c r="C9125" s="6"/>
    </row>
    <row r="9126" spans="3:3">
      <c r="C9126" s="6"/>
    </row>
    <row r="9127" spans="3:3">
      <c r="C9127" s="6"/>
    </row>
    <row r="9128" spans="3:3">
      <c r="C9128" s="6"/>
    </row>
    <row r="9129" spans="3:3">
      <c r="C9129" s="6"/>
    </row>
    <row r="9130" spans="3:3">
      <c r="C9130" s="6"/>
    </row>
    <row r="9131" spans="3:3">
      <c r="C9131" s="6"/>
    </row>
    <row r="9132" spans="3:3">
      <c r="C9132" s="6"/>
    </row>
    <row r="9133" spans="3:3">
      <c r="C9133" s="6"/>
    </row>
    <row r="9134" spans="3:3">
      <c r="C9134" s="6"/>
    </row>
    <row r="9135" spans="3:3">
      <c r="C9135" s="6"/>
    </row>
    <row r="9136" spans="3:3">
      <c r="C9136" s="6"/>
    </row>
    <row r="9137" spans="3:3">
      <c r="C9137" s="6"/>
    </row>
    <row r="9138" spans="3:3">
      <c r="C9138" s="6"/>
    </row>
    <row r="9139" spans="3:3">
      <c r="C9139" s="6"/>
    </row>
    <row r="9140" spans="3:3">
      <c r="C9140" s="6"/>
    </row>
    <row r="9141" spans="3:3">
      <c r="C9141" s="6"/>
    </row>
    <row r="9142" spans="3:3">
      <c r="C9142" s="6"/>
    </row>
    <row r="9143" spans="3:3">
      <c r="C9143" s="6"/>
    </row>
    <row r="9144" spans="3:3">
      <c r="C9144" s="6"/>
    </row>
    <row r="9145" spans="3:3">
      <c r="C9145" s="6"/>
    </row>
    <row r="9146" spans="3:3">
      <c r="C9146" s="6"/>
    </row>
    <row r="9147" spans="3:3">
      <c r="C9147" s="6"/>
    </row>
    <row r="9148" spans="3:3">
      <c r="C9148" s="6"/>
    </row>
    <row r="9149" spans="3:3">
      <c r="C9149" s="6"/>
    </row>
    <row r="9150" spans="3:3">
      <c r="C9150" s="6"/>
    </row>
    <row r="9151" spans="3:3">
      <c r="C9151" s="6"/>
    </row>
    <row r="9152" spans="3:3">
      <c r="C9152" s="6"/>
    </row>
    <row r="9153" spans="3:3">
      <c r="C9153" s="6"/>
    </row>
    <row r="9154" spans="3:3">
      <c r="C9154" s="6"/>
    </row>
    <row r="9155" spans="3:3">
      <c r="C9155" s="6"/>
    </row>
    <row r="9156" spans="3:3">
      <c r="C9156" s="6"/>
    </row>
    <row r="9157" spans="3:3">
      <c r="C9157" s="6"/>
    </row>
    <row r="9158" spans="3:3">
      <c r="C9158" s="6"/>
    </row>
    <row r="9159" spans="3:3">
      <c r="C9159" s="6"/>
    </row>
    <row r="9160" spans="3:3">
      <c r="C9160" s="6"/>
    </row>
    <row r="9161" spans="3:3">
      <c r="C9161" s="6"/>
    </row>
    <row r="9162" spans="3:3">
      <c r="C9162" s="6"/>
    </row>
    <row r="9163" spans="3:3">
      <c r="C9163" s="6"/>
    </row>
    <row r="9164" spans="3:3">
      <c r="C9164" s="6"/>
    </row>
    <row r="9165" spans="3:3">
      <c r="C9165" s="6"/>
    </row>
    <row r="9166" spans="3:3">
      <c r="C9166" s="6"/>
    </row>
    <row r="9167" spans="3:3">
      <c r="C9167" s="6"/>
    </row>
    <row r="9168" spans="3:3">
      <c r="C9168" s="6"/>
    </row>
    <row r="9169" spans="3:3">
      <c r="C9169" s="6"/>
    </row>
    <row r="9170" spans="3:3">
      <c r="C9170" s="6"/>
    </row>
    <row r="9171" spans="3:3">
      <c r="C9171" s="6"/>
    </row>
    <row r="9172" spans="3:3">
      <c r="C9172" s="6"/>
    </row>
    <row r="9173" spans="3:3">
      <c r="C9173" s="6"/>
    </row>
    <row r="9174" spans="3:3">
      <c r="C9174" s="6"/>
    </row>
    <row r="9175" spans="3:3">
      <c r="C9175" s="6"/>
    </row>
    <row r="9176" spans="3:3">
      <c r="C9176" s="6"/>
    </row>
    <row r="9177" spans="3:3">
      <c r="C9177" s="6"/>
    </row>
    <row r="9178" spans="3:3">
      <c r="C9178" s="6"/>
    </row>
    <row r="9179" spans="3:3">
      <c r="C9179" s="6"/>
    </row>
    <row r="9180" spans="3:3">
      <c r="C9180" s="6"/>
    </row>
    <row r="9181" spans="3:3">
      <c r="C9181" s="6"/>
    </row>
    <row r="9182" spans="3:3">
      <c r="C9182" s="6"/>
    </row>
    <row r="9183" spans="3:3">
      <c r="C9183" s="6"/>
    </row>
    <row r="9184" spans="3:3">
      <c r="C9184" s="6"/>
    </row>
    <row r="9185" spans="3:3">
      <c r="C9185" s="6"/>
    </row>
    <row r="9186" spans="3:3">
      <c r="C9186" s="6"/>
    </row>
    <row r="9187" spans="3:3">
      <c r="C9187" s="6"/>
    </row>
    <row r="9188" spans="3:3">
      <c r="C9188" s="6"/>
    </row>
    <row r="9189" spans="3:3">
      <c r="C9189" s="6"/>
    </row>
    <row r="9190" spans="3:3">
      <c r="C9190" s="6"/>
    </row>
    <row r="9191" spans="3:3">
      <c r="C9191" s="6"/>
    </row>
    <row r="9192" spans="3:3">
      <c r="C9192" s="6"/>
    </row>
    <row r="9193" spans="3:3">
      <c r="C9193" s="6"/>
    </row>
    <row r="9194" spans="3:3">
      <c r="C9194" s="6"/>
    </row>
    <row r="9195" spans="3:3">
      <c r="C9195" s="6"/>
    </row>
    <row r="9196" spans="3:3">
      <c r="C9196" s="6"/>
    </row>
    <row r="9197" spans="3:3">
      <c r="C9197" s="6"/>
    </row>
    <row r="9198" spans="3:3">
      <c r="C9198" s="6"/>
    </row>
    <row r="9199" spans="3:3">
      <c r="C9199" s="6"/>
    </row>
    <row r="9200" spans="3:3">
      <c r="C9200" s="6"/>
    </row>
    <row r="9201" spans="3:3">
      <c r="C9201" s="6"/>
    </row>
    <row r="9202" spans="3:3">
      <c r="C9202" s="6"/>
    </row>
    <row r="9203" spans="3:3">
      <c r="C9203" s="6"/>
    </row>
    <row r="9204" spans="3:3">
      <c r="C9204" s="6"/>
    </row>
    <row r="9205" spans="3:3">
      <c r="C9205" s="6"/>
    </row>
    <row r="9206" spans="3:3">
      <c r="C9206" s="6"/>
    </row>
    <row r="9207" spans="3:3">
      <c r="C9207" s="6"/>
    </row>
    <row r="9208" spans="3:3">
      <c r="C9208" s="6"/>
    </row>
    <row r="9209" spans="3:3">
      <c r="C9209" s="6"/>
    </row>
    <row r="9210" spans="3:3">
      <c r="C9210" s="6"/>
    </row>
    <row r="9211" spans="3:3">
      <c r="C9211" s="6"/>
    </row>
    <row r="9212" spans="3:3">
      <c r="C9212" s="6"/>
    </row>
    <row r="9213" spans="3:3">
      <c r="C9213" s="6"/>
    </row>
    <row r="9214" spans="3:3">
      <c r="C9214" s="6"/>
    </row>
    <row r="9215" spans="3:3">
      <c r="C9215" s="6"/>
    </row>
    <row r="9216" spans="3:3">
      <c r="C9216" s="6"/>
    </row>
    <row r="9217" spans="3:3">
      <c r="C9217" s="6"/>
    </row>
    <row r="9218" spans="3:3">
      <c r="C9218" s="6"/>
    </row>
    <row r="9219" spans="3:3">
      <c r="C9219" s="6"/>
    </row>
    <row r="9220" spans="3:3">
      <c r="C9220" s="6"/>
    </row>
    <row r="9221" spans="3:3">
      <c r="C9221" s="6"/>
    </row>
    <row r="9222" spans="3:3">
      <c r="C9222" s="6"/>
    </row>
    <row r="9223" spans="3:3">
      <c r="C9223" s="6"/>
    </row>
    <row r="9224" spans="3:3">
      <c r="C9224" s="6"/>
    </row>
    <row r="9225" spans="3:3">
      <c r="C9225" s="6"/>
    </row>
    <row r="9226" spans="3:3">
      <c r="C9226" s="6"/>
    </row>
    <row r="9227" spans="3:3">
      <c r="C9227" s="6"/>
    </row>
    <row r="9228" spans="3:3">
      <c r="C9228" s="6"/>
    </row>
    <row r="9229" spans="3:3">
      <c r="C9229" s="6"/>
    </row>
    <row r="9230" spans="3:3">
      <c r="C9230" s="6"/>
    </row>
    <row r="9231" spans="3:3">
      <c r="C9231" s="6"/>
    </row>
    <row r="9232" spans="3:3">
      <c r="C9232" s="6"/>
    </row>
    <row r="9233" spans="3:3">
      <c r="C9233" s="6"/>
    </row>
    <row r="9234" spans="3:3">
      <c r="C9234" s="6"/>
    </row>
    <row r="9235" spans="3:3">
      <c r="C9235" s="6"/>
    </row>
    <row r="9236" spans="3:3">
      <c r="C9236" s="6"/>
    </row>
    <row r="9237" spans="3:3">
      <c r="C9237" s="6"/>
    </row>
    <row r="9238" spans="3:3">
      <c r="C9238" s="6"/>
    </row>
    <row r="9239" spans="3:3">
      <c r="C9239" s="6"/>
    </row>
    <row r="9240" spans="3:3">
      <c r="C9240" s="6"/>
    </row>
    <row r="9241" spans="3:3">
      <c r="C9241" s="6"/>
    </row>
    <row r="9242" spans="3:3">
      <c r="C9242" s="6"/>
    </row>
    <row r="9243" spans="3:3">
      <c r="C9243" s="6"/>
    </row>
    <row r="9244" spans="3:3">
      <c r="C9244" s="6"/>
    </row>
    <row r="9245" spans="3:3">
      <c r="C9245" s="6"/>
    </row>
    <row r="9246" spans="3:3">
      <c r="C9246" s="6"/>
    </row>
    <row r="9247" spans="3:3">
      <c r="C9247" s="6"/>
    </row>
    <row r="9248" spans="3:3">
      <c r="C9248" s="6"/>
    </row>
    <row r="9249" spans="3:3">
      <c r="C9249" s="6"/>
    </row>
    <row r="9250" spans="3:3">
      <c r="C9250" s="6"/>
    </row>
    <row r="9251" spans="3:3">
      <c r="C9251" s="6"/>
    </row>
    <row r="9252" spans="3:3">
      <c r="C9252" s="6"/>
    </row>
    <row r="9253" spans="3:3">
      <c r="C9253" s="6"/>
    </row>
    <row r="9254" spans="3:3">
      <c r="C9254" s="6"/>
    </row>
    <row r="9255" spans="3:3">
      <c r="C9255" s="6"/>
    </row>
    <row r="9256" spans="3:3">
      <c r="C9256" s="6"/>
    </row>
    <row r="9257" spans="3:3">
      <c r="C9257" s="6"/>
    </row>
    <row r="9258" spans="3:3">
      <c r="C9258" s="6"/>
    </row>
    <row r="9259" spans="3:3">
      <c r="C9259" s="6"/>
    </row>
    <row r="9260" spans="3:3">
      <c r="C9260" s="6"/>
    </row>
    <row r="9261" spans="3:3">
      <c r="C9261" s="6"/>
    </row>
    <row r="9262" spans="3:3">
      <c r="C9262" s="6"/>
    </row>
    <row r="9263" spans="3:3">
      <c r="C9263" s="6"/>
    </row>
    <row r="9264" spans="3:3">
      <c r="C9264" s="6"/>
    </row>
    <row r="9265" spans="3:3">
      <c r="C9265" s="6"/>
    </row>
    <row r="9266" spans="3:3">
      <c r="C9266" s="6"/>
    </row>
    <row r="9267" spans="3:3">
      <c r="C9267" s="6"/>
    </row>
    <row r="9268" spans="3:3">
      <c r="C9268" s="6"/>
    </row>
    <row r="9269" spans="3:3">
      <c r="C9269" s="6"/>
    </row>
    <row r="9270" spans="3:3">
      <c r="C9270" s="6"/>
    </row>
    <row r="9271" spans="3:3">
      <c r="C9271" s="6"/>
    </row>
    <row r="9272" spans="3:3">
      <c r="C9272" s="6"/>
    </row>
    <row r="9273" spans="3:3">
      <c r="C9273" s="6"/>
    </row>
    <row r="9274" spans="3:3">
      <c r="C9274" s="6"/>
    </row>
    <row r="9275" spans="3:3">
      <c r="C9275" s="6"/>
    </row>
    <row r="9276" spans="3:3">
      <c r="C9276" s="6"/>
    </row>
    <row r="9277" spans="3:3">
      <c r="C9277" s="6"/>
    </row>
    <row r="9278" spans="3:3">
      <c r="C9278" s="6"/>
    </row>
    <row r="9279" spans="3:3">
      <c r="C9279" s="6"/>
    </row>
    <row r="9280" spans="3:3">
      <c r="C9280" s="6"/>
    </row>
    <row r="9281" spans="3:3">
      <c r="C9281" s="6"/>
    </row>
    <row r="9282" spans="3:3">
      <c r="C9282" s="6"/>
    </row>
    <row r="9283" spans="3:3">
      <c r="C9283" s="6"/>
    </row>
    <row r="9284" spans="3:3">
      <c r="C9284" s="6"/>
    </row>
    <row r="9285" spans="3:3">
      <c r="C9285" s="6"/>
    </row>
    <row r="9286" spans="3:3">
      <c r="C9286" s="6"/>
    </row>
    <row r="9287" spans="3:3">
      <c r="C9287" s="6"/>
    </row>
    <row r="9288" spans="3:3">
      <c r="C9288" s="6"/>
    </row>
    <row r="9289" spans="3:3">
      <c r="C9289" s="6"/>
    </row>
    <row r="9290" spans="3:3">
      <c r="C9290" s="6"/>
    </row>
    <row r="9291" spans="3:3">
      <c r="C9291" s="6"/>
    </row>
    <row r="9292" spans="3:3">
      <c r="C9292" s="6"/>
    </row>
    <row r="9293" spans="3:3">
      <c r="C9293" s="6"/>
    </row>
    <row r="9294" spans="3:3">
      <c r="C9294" s="6"/>
    </row>
    <row r="9295" spans="3:3">
      <c r="C9295" s="6"/>
    </row>
    <row r="9296" spans="3:3">
      <c r="C9296" s="6"/>
    </row>
    <row r="9297" spans="3:3">
      <c r="C9297" s="6"/>
    </row>
    <row r="9298" spans="3:3">
      <c r="C9298" s="6"/>
    </row>
    <row r="9299" spans="3:3">
      <c r="C9299" s="6"/>
    </row>
    <row r="9300" spans="3:3">
      <c r="C9300" s="6"/>
    </row>
    <row r="9301" spans="3:3">
      <c r="C9301" s="6"/>
    </row>
    <row r="9302" spans="3:3">
      <c r="C9302" s="6"/>
    </row>
    <row r="9303" spans="3:3">
      <c r="C9303" s="6"/>
    </row>
    <row r="9304" spans="3:3">
      <c r="C9304" s="6"/>
    </row>
    <row r="9305" spans="3:3">
      <c r="C9305" s="6"/>
    </row>
    <row r="9306" spans="3:3">
      <c r="C9306" s="6"/>
    </row>
    <row r="9307" spans="3:3">
      <c r="C9307" s="6"/>
    </row>
    <row r="9308" spans="3:3">
      <c r="C9308" s="6"/>
    </row>
    <row r="9309" spans="3:3">
      <c r="C9309" s="6"/>
    </row>
    <row r="9310" spans="3:3">
      <c r="C9310" s="6"/>
    </row>
    <row r="9311" spans="3:3">
      <c r="C9311" s="6"/>
    </row>
    <row r="9312" spans="3:3">
      <c r="C9312" s="6"/>
    </row>
    <row r="9313" spans="3:3">
      <c r="C9313" s="6"/>
    </row>
    <row r="9314" spans="3:3">
      <c r="C9314" s="6"/>
    </row>
    <row r="9315" spans="3:3">
      <c r="C9315" s="6"/>
    </row>
    <row r="9316" spans="3:3">
      <c r="C9316" s="6"/>
    </row>
    <row r="9317" spans="3:3">
      <c r="C9317" s="6"/>
    </row>
    <row r="9318" spans="3:3">
      <c r="C9318" s="6"/>
    </row>
    <row r="9319" spans="3:3">
      <c r="C9319" s="6"/>
    </row>
    <row r="9320" spans="3:3">
      <c r="C9320" s="6"/>
    </row>
    <row r="9321" spans="3:3">
      <c r="C9321" s="6"/>
    </row>
    <row r="9322" spans="3:3">
      <c r="C9322" s="6"/>
    </row>
    <row r="9323" spans="3:3">
      <c r="C9323" s="6"/>
    </row>
    <row r="9324" spans="3:3">
      <c r="C9324" s="6"/>
    </row>
    <row r="9325" spans="3:3">
      <c r="C9325" s="6"/>
    </row>
    <row r="9326" spans="3:3">
      <c r="C9326" s="6"/>
    </row>
    <row r="9327" spans="3:3">
      <c r="C9327" s="6"/>
    </row>
    <row r="9328" spans="3:3">
      <c r="C9328" s="6"/>
    </row>
    <row r="9329" spans="3:3">
      <c r="C9329" s="6"/>
    </row>
    <row r="9330" spans="3:3">
      <c r="C9330" s="6"/>
    </row>
    <row r="9331" spans="3:3">
      <c r="C9331" s="6"/>
    </row>
    <row r="9332" spans="3:3">
      <c r="C9332" s="6"/>
    </row>
    <row r="9333" spans="3:3">
      <c r="C9333" s="6"/>
    </row>
    <row r="9334" spans="3:3">
      <c r="C9334" s="6"/>
    </row>
    <row r="9335" spans="3:3">
      <c r="C9335" s="6"/>
    </row>
    <row r="9336" spans="3:3">
      <c r="C9336" s="6"/>
    </row>
    <row r="9337" spans="3:3">
      <c r="C9337" s="6"/>
    </row>
    <row r="9338" spans="3:3">
      <c r="C9338" s="6"/>
    </row>
    <row r="9339" spans="3:3">
      <c r="C9339" s="6"/>
    </row>
    <row r="9340" spans="3:3">
      <c r="C9340" s="6"/>
    </row>
    <row r="9341" spans="3:3">
      <c r="C9341" s="6"/>
    </row>
    <row r="9342" spans="3:3">
      <c r="C9342" s="6"/>
    </row>
    <row r="9343" spans="3:3">
      <c r="C9343" s="6"/>
    </row>
    <row r="9344" spans="3:3">
      <c r="C9344" s="6"/>
    </row>
    <row r="9345" spans="3:3">
      <c r="C9345" s="6"/>
    </row>
    <row r="9346" spans="3:3">
      <c r="C9346" s="6"/>
    </row>
    <row r="9347" spans="3:3">
      <c r="C9347" s="6"/>
    </row>
    <row r="9348" spans="3:3">
      <c r="C9348" s="6"/>
    </row>
    <row r="9349" spans="3:3">
      <c r="C9349" s="6"/>
    </row>
    <row r="9350" spans="3:3">
      <c r="C9350" s="6"/>
    </row>
    <row r="9351" spans="3:3">
      <c r="C9351" s="6"/>
    </row>
    <row r="9352" spans="3:3">
      <c r="C9352" s="6"/>
    </row>
    <row r="9353" spans="3:3">
      <c r="C9353" s="6"/>
    </row>
    <row r="9354" spans="3:3">
      <c r="C9354" s="6"/>
    </row>
    <row r="9355" spans="3:3">
      <c r="C9355" s="6"/>
    </row>
    <row r="9356" spans="3:3">
      <c r="C9356" s="6"/>
    </row>
    <row r="9357" spans="3:3">
      <c r="C9357" s="6"/>
    </row>
    <row r="9358" spans="3:3">
      <c r="C9358" s="6"/>
    </row>
    <row r="9359" spans="3:3">
      <c r="C9359" s="6"/>
    </row>
    <row r="9360" spans="3:3">
      <c r="C9360" s="6"/>
    </row>
    <row r="9361" spans="3:3">
      <c r="C9361" s="6"/>
    </row>
    <row r="9362" spans="3:3">
      <c r="C9362" s="6"/>
    </row>
    <row r="9363" spans="3:3">
      <c r="C9363" s="6"/>
    </row>
    <row r="9364" spans="3:3">
      <c r="C9364" s="6"/>
    </row>
    <row r="9365" spans="3:3">
      <c r="C9365" s="6"/>
    </row>
    <row r="9366" spans="3:3">
      <c r="C9366" s="6"/>
    </row>
    <row r="9367" spans="3:3">
      <c r="C9367" s="6"/>
    </row>
    <row r="9368" spans="3:3">
      <c r="C9368" s="6"/>
    </row>
    <row r="9369" spans="3:3">
      <c r="C9369" s="6"/>
    </row>
    <row r="9370" spans="3:3">
      <c r="C9370" s="6"/>
    </row>
    <row r="9371" spans="3:3">
      <c r="C9371" s="6"/>
    </row>
    <row r="9372" spans="3:3">
      <c r="C9372" s="6"/>
    </row>
    <row r="9373" spans="3:3">
      <c r="C9373" s="6"/>
    </row>
    <row r="9374" spans="3:3">
      <c r="C9374" s="6"/>
    </row>
    <row r="9375" spans="3:3">
      <c r="C9375" s="6"/>
    </row>
    <row r="9376" spans="3:3">
      <c r="C9376" s="6"/>
    </row>
    <row r="9377" spans="3:3">
      <c r="C9377" s="6"/>
    </row>
    <row r="9378" spans="3:3">
      <c r="C9378" s="6"/>
    </row>
    <row r="9379" spans="3:3">
      <c r="C9379" s="6"/>
    </row>
    <row r="9380" spans="3:3">
      <c r="C9380" s="6"/>
    </row>
    <row r="9381" spans="3:3">
      <c r="C9381" s="6"/>
    </row>
    <row r="9382" spans="3:3">
      <c r="C9382" s="6"/>
    </row>
    <row r="9383" spans="3:3">
      <c r="C9383" s="6"/>
    </row>
    <row r="9384" spans="3:3">
      <c r="C9384" s="6"/>
    </row>
    <row r="9385" spans="3:3">
      <c r="C9385" s="6"/>
    </row>
    <row r="9386" spans="3:3">
      <c r="C9386" s="6"/>
    </row>
    <row r="9387" spans="3:3">
      <c r="C9387" s="6"/>
    </row>
    <row r="9388" spans="3:3">
      <c r="C9388" s="6"/>
    </row>
    <row r="9389" spans="3:3">
      <c r="C9389" s="6"/>
    </row>
    <row r="9390" spans="3:3">
      <c r="C9390" s="6"/>
    </row>
    <row r="9391" spans="3:3">
      <c r="C9391" s="6"/>
    </row>
    <row r="9392" spans="3:3">
      <c r="C9392" s="6"/>
    </row>
    <row r="9393" spans="3:3">
      <c r="C9393" s="6"/>
    </row>
    <row r="9394" spans="3:3">
      <c r="C9394" s="6"/>
    </row>
    <row r="9395" spans="3:3">
      <c r="C9395" s="6"/>
    </row>
    <row r="9396" spans="3:3">
      <c r="C9396" s="6"/>
    </row>
    <row r="9397" spans="3:3">
      <c r="C9397" s="6"/>
    </row>
    <row r="9398" spans="3:3">
      <c r="C9398" s="6"/>
    </row>
    <row r="9399" spans="3:3">
      <c r="C9399" s="6"/>
    </row>
    <row r="9400" spans="3:3">
      <c r="C9400" s="6"/>
    </row>
    <row r="9401" spans="3:3">
      <c r="C9401" s="6"/>
    </row>
    <row r="9402" spans="3:3">
      <c r="C9402" s="6"/>
    </row>
    <row r="9403" spans="3:3">
      <c r="C9403" s="6"/>
    </row>
    <row r="9404" spans="3:3">
      <c r="C9404" s="6"/>
    </row>
    <row r="9405" spans="3:3">
      <c r="C9405" s="6"/>
    </row>
    <row r="9406" spans="3:3">
      <c r="C9406" s="6"/>
    </row>
    <row r="9407" spans="3:3">
      <c r="C9407" s="6"/>
    </row>
    <row r="9408" spans="3:3">
      <c r="C9408" s="6"/>
    </row>
    <row r="9409" spans="3:3">
      <c r="C9409" s="6"/>
    </row>
    <row r="9410" spans="3:3">
      <c r="C9410" s="6"/>
    </row>
    <row r="9411" spans="3:3">
      <c r="C9411" s="6"/>
    </row>
    <row r="9412" spans="3:3">
      <c r="C9412" s="6"/>
    </row>
    <row r="9413" spans="3:3">
      <c r="C9413" s="6"/>
    </row>
    <row r="9414" spans="3:3">
      <c r="C9414" s="6"/>
    </row>
    <row r="9415" spans="3:3">
      <c r="C9415" s="6"/>
    </row>
    <row r="9416" spans="3:3">
      <c r="C9416" s="6"/>
    </row>
    <row r="9417" spans="3:3">
      <c r="C9417" s="6"/>
    </row>
    <row r="9418" spans="3:3">
      <c r="C9418" s="6"/>
    </row>
    <row r="9419" spans="3:3">
      <c r="C9419" s="6"/>
    </row>
    <row r="9420" spans="3:3">
      <c r="C9420" s="6"/>
    </row>
    <row r="9421" spans="3:3">
      <c r="C9421" s="6"/>
    </row>
    <row r="9422" spans="3:3">
      <c r="C9422" s="6"/>
    </row>
    <row r="9423" spans="3:3">
      <c r="C9423" s="6"/>
    </row>
    <row r="9424" spans="3:3">
      <c r="C9424" s="6"/>
    </row>
    <row r="9425" spans="3:3">
      <c r="C9425" s="6"/>
    </row>
    <row r="9426" spans="3:3">
      <c r="C9426" s="6"/>
    </row>
    <row r="9427" spans="3:3">
      <c r="C9427" s="6"/>
    </row>
    <row r="9428" spans="3:3">
      <c r="C9428" s="6"/>
    </row>
    <row r="9429" spans="3:3">
      <c r="C9429" s="6"/>
    </row>
    <row r="9430" spans="3:3">
      <c r="C9430" s="6"/>
    </row>
    <row r="9431" spans="3:3">
      <c r="C9431" s="6"/>
    </row>
    <row r="9432" spans="3:3">
      <c r="C9432" s="6"/>
    </row>
    <row r="9433" spans="3:3">
      <c r="C9433" s="6"/>
    </row>
    <row r="9434" spans="3:3">
      <c r="C9434" s="6"/>
    </row>
    <row r="9435" spans="3:3">
      <c r="C9435" s="6"/>
    </row>
    <row r="9436" spans="3:3">
      <c r="C9436" s="6"/>
    </row>
    <row r="9437" spans="3:3">
      <c r="C9437" s="6"/>
    </row>
    <row r="9438" spans="3:3">
      <c r="C9438" s="6"/>
    </row>
    <row r="9439" spans="3:3">
      <c r="C9439" s="6"/>
    </row>
    <row r="9440" spans="3:3">
      <c r="C9440" s="6"/>
    </row>
    <row r="9441" spans="3:3">
      <c r="C9441" s="6"/>
    </row>
    <row r="9442" spans="3:3">
      <c r="C9442" s="6"/>
    </row>
    <row r="9443" spans="3:3">
      <c r="C9443" s="6"/>
    </row>
    <row r="9444" spans="3:3">
      <c r="C9444" s="6"/>
    </row>
    <row r="9445" spans="3:3">
      <c r="C9445" s="6"/>
    </row>
    <row r="9446" spans="3:3">
      <c r="C9446" s="6"/>
    </row>
    <row r="9447" spans="3:3">
      <c r="C9447" s="6"/>
    </row>
    <row r="9448" spans="3:3">
      <c r="C9448" s="6"/>
    </row>
    <row r="9449" spans="3:3">
      <c r="C9449" s="6"/>
    </row>
    <row r="9450" spans="3:3">
      <c r="C9450" s="6"/>
    </row>
    <row r="9451" spans="3:3">
      <c r="C9451" s="6"/>
    </row>
    <row r="9452" spans="3:3">
      <c r="C9452" s="6"/>
    </row>
    <row r="9453" spans="3:3">
      <c r="C9453" s="6"/>
    </row>
    <row r="9454" spans="3:3">
      <c r="C9454" s="6"/>
    </row>
    <row r="9455" spans="3:3">
      <c r="C9455" s="6"/>
    </row>
    <row r="9456" spans="3:3">
      <c r="C9456" s="6"/>
    </row>
    <row r="9457" spans="3:3">
      <c r="C9457" s="6"/>
    </row>
    <row r="9458" spans="3:3">
      <c r="C9458" s="6"/>
    </row>
    <row r="9459" spans="3:3">
      <c r="C9459" s="6"/>
    </row>
    <row r="9460" spans="3:3">
      <c r="C9460" s="6"/>
    </row>
    <row r="9461" spans="3:3">
      <c r="C9461" s="6"/>
    </row>
    <row r="9462" spans="3:3">
      <c r="C9462" s="6"/>
    </row>
    <row r="9463" spans="3:3">
      <c r="C9463" s="6"/>
    </row>
    <row r="9464" spans="3:3">
      <c r="C9464" s="6"/>
    </row>
    <row r="9465" spans="3:3">
      <c r="C9465" s="6"/>
    </row>
    <row r="9466" spans="3:3">
      <c r="C9466" s="6"/>
    </row>
    <row r="9467" spans="3:3">
      <c r="C9467" s="6"/>
    </row>
    <row r="9468" spans="3:3">
      <c r="C9468" s="6"/>
    </row>
    <row r="9469" spans="3:3">
      <c r="C9469" s="6"/>
    </row>
    <row r="9470" spans="3:3">
      <c r="C9470" s="6"/>
    </row>
    <row r="9471" spans="3:3">
      <c r="C9471" s="6"/>
    </row>
    <row r="9472" spans="3:3">
      <c r="C9472" s="6"/>
    </row>
    <row r="9473" spans="3:3">
      <c r="C9473" s="6"/>
    </row>
    <row r="9474" spans="3:3">
      <c r="C9474" s="6"/>
    </row>
    <row r="9475" spans="3:3">
      <c r="C9475" s="6"/>
    </row>
    <row r="9476" spans="3:3">
      <c r="C9476" s="6"/>
    </row>
    <row r="9477" spans="3:3">
      <c r="C9477" s="6"/>
    </row>
    <row r="9478" spans="3:3">
      <c r="C9478" s="6"/>
    </row>
    <row r="9479" spans="3:3">
      <c r="C9479" s="6"/>
    </row>
    <row r="9480" spans="3:3">
      <c r="C9480" s="6"/>
    </row>
    <row r="9481" spans="3:3">
      <c r="C9481" s="6"/>
    </row>
    <row r="9482" spans="3:3">
      <c r="C9482" s="6"/>
    </row>
    <row r="9483" spans="3:3">
      <c r="C9483" s="6"/>
    </row>
    <row r="9484" spans="3:3">
      <c r="C9484" s="6"/>
    </row>
    <row r="9485" spans="3:3">
      <c r="C9485" s="6"/>
    </row>
    <row r="9486" spans="3:3">
      <c r="C9486" s="6"/>
    </row>
    <row r="9487" spans="3:3">
      <c r="C9487" s="6"/>
    </row>
    <row r="9488" spans="3:3">
      <c r="C9488" s="6"/>
    </row>
    <row r="9489" spans="3:3">
      <c r="C9489" s="6"/>
    </row>
    <row r="9490" spans="3:3">
      <c r="C9490" s="6"/>
    </row>
    <row r="9491" spans="3:3">
      <c r="C9491" s="6"/>
    </row>
    <row r="9492" spans="3:3">
      <c r="C9492" s="6"/>
    </row>
    <row r="9493" spans="3:3">
      <c r="C9493" s="6"/>
    </row>
    <row r="9494" spans="3:3">
      <c r="C9494" s="6"/>
    </row>
    <row r="9495" spans="3:3">
      <c r="C9495" s="6"/>
    </row>
    <row r="9496" spans="3:3">
      <c r="C9496" s="6"/>
    </row>
    <row r="9497" spans="3:3">
      <c r="C9497" s="6"/>
    </row>
    <row r="9498" spans="3:3">
      <c r="C9498" s="6"/>
    </row>
    <row r="9499" spans="3:3">
      <c r="C9499" s="6"/>
    </row>
    <row r="9500" spans="3:3">
      <c r="C9500" s="6"/>
    </row>
    <row r="9501" spans="3:3">
      <c r="C9501" s="6"/>
    </row>
    <row r="9502" spans="3:3">
      <c r="C9502" s="6"/>
    </row>
    <row r="9503" spans="3:3">
      <c r="C9503" s="6"/>
    </row>
    <row r="9504" spans="3:3">
      <c r="C9504" s="6"/>
    </row>
    <row r="9505" spans="3:3">
      <c r="C9505" s="6"/>
    </row>
    <row r="9506" spans="3:3">
      <c r="C9506" s="6"/>
    </row>
    <row r="9507" spans="3:3">
      <c r="C9507" s="6"/>
    </row>
    <row r="9508" spans="3:3">
      <c r="C9508" s="6"/>
    </row>
    <row r="9509" spans="3:3">
      <c r="C9509" s="6"/>
    </row>
    <row r="9510" spans="3:3">
      <c r="C9510" s="6"/>
    </row>
    <row r="9511" spans="3:3">
      <c r="C9511" s="6"/>
    </row>
    <row r="9512" spans="3:3">
      <c r="C9512" s="6"/>
    </row>
    <row r="9513" spans="3:3">
      <c r="C9513" s="6"/>
    </row>
    <row r="9514" spans="3:3">
      <c r="C9514" s="6"/>
    </row>
    <row r="9515" spans="3:3">
      <c r="C9515" s="6"/>
    </row>
    <row r="9516" spans="3:3">
      <c r="C9516" s="6"/>
    </row>
    <row r="9517" spans="3:3">
      <c r="C9517" s="6"/>
    </row>
    <row r="9518" spans="3:3">
      <c r="C9518" s="6"/>
    </row>
    <row r="9519" spans="3:3">
      <c r="C9519" s="6"/>
    </row>
    <row r="9520" spans="3:3">
      <c r="C9520" s="6"/>
    </row>
    <row r="9521" spans="3:3">
      <c r="C9521" s="6"/>
    </row>
    <row r="9522" spans="3:3">
      <c r="C9522" s="6"/>
    </row>
    <row r="9523" spans="3:3">
      <c r="C9523" s="6"/>
    </row>
    <row r="9524" spans="3:3">
      <c r="C9524" s="6"/>
    </row>
    <row r="9525" spans="3:3">
      <c r="C9525" s="6"/>
    </row>
    <row r="9526" spans="3:3">
      <c r="C9526" s="6"/>
    </row>
    <row r="9527" spans="3:3">
      <c r="C9527" s="6"/>
    </row>
    <row r="9528" spans="3:3">
      <c r="C9528" s="6"/>
    </row>
    <row r="9529" spans="3:3">
      <c r="C9529" s="6"/>
    </row>
    <row r="9530" spans="3:3">
      <c r="C9530" s="6"/>
    </row>
    <row r="9531" spans="3:3">
      <c r="C9531" s="6"/>
    </row>
    <row r="9532" spans="3:3">
      <c r="C9532" s="6"/>
    </row>
    <row r="9533" spans="3:3">
      <c r="C9533" s="6"/>
    </row>
    <row r="9534" spans="3:3">
      <c r="C9534" s="6"/>
    </row>
    <row r="9535" spans="3:3">
      <c r="C9535" s="6"/>
    </row>
    <row r="9536" spans="3:3">
      <c r="C9536" s="6"/>
    </row>
    <row r="9537" spans="3:3">
      <c r="C9537" s="6"/>
    </row>
    <row r="9538" spans="3:3">
      <c r="C9538" s="6"/>
    </row>
    <row r="9539" spans="3:3">
      <c r="C9539" s="6"/>
    </row>
    <row r="9540" spans="3:3">
      <c r="C9540" s="6"/>
    </row>
    <row r="9541" spans="3:3">
      <c r="C9541" s="6"/>
    </row>
    <row r="9542" spans="3:3">
      <c r="C9542" s="6"/>
    </row>
    <row r="9543" spans="3:3">
      <c r="C9543" s="6"/>
    </row>
    <row r="9544" spans="3:3">
      <c r="C9544" s="6"/>
    </row>
    <row r="9545" spans="3:3">
      <c r="C9545" s="6"/>
    </row>
    <row r="9546" spans="3:3">
      <c r="C9546" s="6"/>
    </row>
    <row r="9547" spans="3:3">
      <c r="C9547" s="6"/>
    </row>
    <row r="9548" spans="3:3">
      <c r="C9548" s="6"/>
    </row>
    <row r="9549" spans="3:3">
      <c r="C9549" s="6"/>
    </row>
    <row r="9550" spans="3:3">
      <c r="C9550" s="6"/>
    </row>
    <row r="9551" spans="3:3">
      <c r="C9551" s="6"/>
    </row>
    <row r="9552" spans="3:3">
      <c r="C9552" s="6"/>
    </row>
    <row r="9553" spans="3:3">
      <c r="C9553" s="6"/>
    </row>
    <row r="9554" spans="3:3">
      <c r="C9554" s="6"/>
    </row>
    <row r="9555" spans="3:3">
      <c r="C9555" s="6"/>
    </row>
    <row r="9556" spans="3:3">
      <c r="C9556" s="6"/>
    </row>
    <row r="9557" spans="3:3">
      <c r="C9557" s="6"/>
    </row>
    <row r="9558" spans="3:3">
      <c r="C9558" s="6"/>
    </row>
    <row r="9559" spans="3:3">
      <c r="C9559" s="6"/>
    </row>
    <row r="9560" spans="3:3">
      <c r="C9560" s="6"/>
    </row>
    <row r="9561" spans="3:3">
      <c r="C9561" s="6"/>
    </row>
    <row r="9562" spans="3:3">
      <c r="C9562" s="6"/>
    </row>
    <row r="9563" spans="3:3">
      <c r="C9563" s="6"/>
    </row>
    <row r="9564" spans="3:3">
      <c r="C9564" s="6"/>
    </row>
    <row r="9565" spans="3:3">
      <c r="C9565" s="6"/>
    </row>
    <row r="9566" spans="3:3">
      <c r="C9566" s="6"/>
    </row>
    <row r="9567" spans="3:3">
      <c r="C9567" s="6"/>
    </row>
    <row r="9568" spans="3:3">
      <c r="C9568" s="6"/>
    </row>
    <row r="9569" spans="3:3">
      <c r="C9569" s="6"/>
    </row>
    <row r="9570" spans="3:3">
      <c r="C9570" s="6"/>
    </row>
    <row r="9571" spans="3:3">
      <c r="C9571" s="6"/>
    </row>
    <row r="9572" spans="3:3">
      <c r="C9572" s="6"/>
    </row>
    <row r="9573" spans="3:3">
      <c r="C9573" s="6"/>
    </row>
    <row r="9574" spans="3:3">
      <c r="C9574" s="6"/>
    </row>
    <row r="9575" spans="3:3">
      <c r="C9575" s="6"/>
    </row>
    <row r="9576" spans="3:3">
      <c r="C9576" s="6"/>
    </row>
    <row r="9577" spans="3:3">
      <c r="C9577" s="6"/>
    </row>
    <row r="9578" spans="3:3">
      <c r="C9578" s="6"/>
    </row>
    <row r="9579" spans="3:3">
      <c r="C9579" s="6"/>
    </row>
    <row r="9580" spans="3:3">
      <c r="C9580" s="6"/>
    </row>
    <row r="9581" spans="3:3">
      <c r="C9581" s="6"/>
    </row>
    <row r="9582" spans="3:3">
      <c r="C9582" s="6"/>
    </row>
    <row r="9583" spans="3:3">
      <c r="C9583" s="6"/>
    </row>
    <row r="9584" spans="3:3">
      <c r="C9584" s="6"/>
    </row>
    <row r="9585" spans="3:3">
      <c r="C9585" s="6"/>
    </row>
    <row r="9586" spans="3:3">
      <c r="C9586" s="6"/>
    </row>
    <row r="9587" spans="3:3">
      <c r="C9587" s="6"/>
    </row>
    <row r="9588" spans="3:3">
      <c r="C9588" s="6"/>
    </row>
    <row r="9589" spans="3:3">
      <c r="C9589" s="6"/>
    </row>
    <row r="9590" spans="3:3">
      <c r="C9590" s="6"/>
    </row>
    <row r="9591" spans="3:3">
      <c r="C9591" s="6"/>
    </row>
    <row r="9592" spans="3:3">
      <c r="C9592" s="6"/>
    </row>
    <row r="9593" spans="3:3">
      <c r="C9593" s="6"/>
    </row>
    <row r="9594" spans="3:3">
      <c r="C9594" s="6"/>
    </row>
    <row r="9595" spans="3:3">
      <c r="C9595" s="6"/>
    </row>
    <row r="9596" spans="3:3">
      <c r="C9596" s="6"/>
    </row>
    <row r="9597" spans="3:3">
      <c r="C9597" s="6"/>
    </row>
    <row r="9598" spans="3:3">
      <c r="C9598" s="6"/>
    </row>
    <row r="9599" spans="3:3">
      <c r="C9599" s="6"/>
    </row>
    <row r="9600" spans="3:3">
      <c r="C9600" s="6"/>
    </row>
    <row r="9601" spans="3:3">
      <c r="C9601" s="6"/>
    </row>
    <row r="9602" spans="3:3">
      <c r="C9602" s="6"/>
    </row>
    <row r="9603" spans="3:3">
      <c r="C9603" s="6"/>
    </row>
    <row r="9604" spans="3:3">
      <c r="C9604" s="6"/>
    </row>
    <row r="9605" spans="3:3">
      <c r="C9605" s="6"/>
    </row>
    <row r="9606" spans="3:3">
      <c r="C9606" s="6"/>
    </row>
    <row r="9607" spans="3:3">
      <c r="C9607" s="6"/>
    </row>
    <row r="9608" spans="3:3">
      <c r="C9608" s="6"/>
    </row>
    <row r="9609" spans="3:3">
      <c r="C9609" s="6"/>
    </row>
    <row r="9610" spans="3:3">
      <c r="C9610" s="6"/>
    </row>
    <row r="9611" spans="3:3">
      <c r="C9611" s="6"/>
    </row>
    <row r="9612" spans="3:3">
      <c r="C9612" s="6"/>
    </row>
    <row r="9613" spans="3:3">
      <c r="C9613" s="6"/>
    </row>
    <row r="9614" spans="3:3">
      <c r="C9614" s="6"/>
    </row>
    <row r="9615" spans="3:3">
      <c r="C9615" s="6"/>
    </row>
    <row r="9616" spans="3:3">
      <c r="C9616" s="6"/>
    </row>
    <row r="9617" spans="3:3">
      <c r="C9617" s="6"/>
    </row>
    <row r="9618" spans="3:3">
      <c r="C9618" s="6"/>
    </row>
    <row r="9619" spans="3:3">
      <c r="C9619" s="6"/>
    </row>
    <row r="9620" spans="3:3">
      <c r="C9620" s="6"/>
    </row>
    <row r="9621" spans="3:3">
      <c r="C9621" s="6"/>
    </row>
    <row r="9622" spans="3:3">
      <c r="C9622" s="6"/>
    </row>
    <row r="9623" spans="3:3">
      <c r="C9623" s="6"/>
    </row>
    <row r="9624" spans="3:3">
      <c r="C9624" s="6"/>
    </row>
    <row r="9625" spans="3:3">
      <c r="C9625" s="6"/>
    </row>
    <row r="9626" spans="3:3">
      <c r="C9626" s="6"/>
    </row>
    <row r="9627" spans="3:3">
      <c r="C9627" s="6"/>
    </row>
    <row r="9628" spans="3:3">
      <c r="C9628" s="6"/>
    </row>
    <row r="9629" spans="3:3">
      <c r="C9629" s="6"/>
    </row>
    <row r="9630" spans="3:3">
      <c r="C9630" s="6"/>
    </row>
    <row r="9631" spans="3:3">
      <c r="C9631" s="6"/>
    </row>
    <row r="9632" spans="3:3">
      <c r="C9632" s="6"/>
    </row>
    <row r="9633" spans="3:3">
      <c r="C9633" s="6"/>
    </row>
    <row r="9634" spans="3:3">
      <c r="C9634" s="6"/>
    </row>
    <row r="9635" spans="3:3">
      <c r="C9635" s="6"/>
    </row>
    <row r="9636" spans="3:3">
      <c r="C9636" s="6"/>
    </row>
    <row r="9637" spans="3:3">
      <c r="C9637" s="6"/>
    </row>
    <row r="9638" spans="3:3">
      <c r="C9638" s="6"/>
    </row>
    <row r="9639" spans="3:3">
      <c r="C9639" s="6"/>
    </row>
    <row r="9640" spans="3:3">
      <c r="C9640" s="6"/>
    </row>
    <row r="9641" spans="3:3">
      <c r="C9641" s="6"/>
    </row>
    <row r="9642" spans="3:3">
      <c r="C9642" s="6"/>
    </row>
    <row r="9643" spans="3:3">
      <c r="C9643" s="6"/>
    </row>
    <row r="9644" spans="3:3">
      <c r="C9644" s="6"/>
    </row>
    <row r="9645" spans="3:3">
      <c r="C9645" s="6"/>
    </row>
    <row r="9646" spans="3:3">
      <c r="C9646" s="6"/>
    </row>
    <row r="9647" spans="3:3">
      <c r="C9647" s="6"/>
    </row>
    <row r="9648" spans="3:3">
      <c r="C9648" s="6"/>
    </row>
    <row r="9649" spans="3:3">
      <c r="C9649" s="6"/>
    </row>
    <row r="9650" spans="3:3">
      <c r="C9650" s="6"/>
    </row>
    <row r="9651" spans="3:3">
      <c r="C9651" s="6"/>
    </row>
    <row r="9652" spans="3:3">
      <c r="C9652" s="6"/>
    </row>
    <row r="9653" spans="3:3">
      <c r="C9653" s="6"/>
    </row>
    <row r="9654" spans="3:3">
      <c r="C9654" s="6"/>
    </row>
    <row r="9655" spans="3:3">
      <c r="C9655" s="6"/>
    </row>
    <row r="9656" spans="3:3">
      <c r="C9656" s="6"/>
    </row>
    <row r="9657" spans="3:3">
      <c r="C9657" s="6"/>
    </row>
    <row r="9658" spans="3:3">
      <c r="C9658" s="6"/>
    </row>
    <row r="9659" spans="3:3">
      <c r="C9659" s="6"/>
    </row>
    <row r="9660" spans="3:3">
      <c r="C9660" s="6"/>
    </row>
    <row r="9661" spans="3:3">
      <c r="C9661" s="6"/>
    </row>
    <row r="9662" spans="3:3">
      <c r="C9662" s="6"/>
    </row>
    <row r="9663" spans="3:3">
      <c r="C9663" s="6"/>
    </row>
    <row r="9664" spans="3:3">
      <c r="C9664" s="6"/>
    </row>
    <row r="9665" spans="3:3">
      <c r="C9665" s="6"/>
    </row>
    <row r="9666" spans="3:3">
      <c r="C9666" s="6"/>
    </row>
    <row r="9667" spans="3:3">
      <c r="C9667" s="6"/>
    </row>
    <row r="9668" spans="3:3">
      <c r="C9668" s="6"/>
    </row>
    <row r="9669" spans="3:3">
      <c r="C9669" s="6"/>
    </row>
    <row r="9670" spans="3:3">
      <c r="C9670" s="6"/>
    </row>
    <row r="9671" spans="3:3">
      <c r="C9671" s="6"/>
    </row>
    <row r="9672" spans="3:3">
      <c r="C9672" s="6"/>
    </row>
    <row r="9673" spans="3:3">
      <c r="C9673" s="6"/>
    </row>
    <row r="9674" spans="3:3">
      <c r="C9674" s="6"/>
    </row>
    <row r="9675" spans="3:3">
      <c r="C9675" s="6"/>
    </row>
    <row r="9676" spans="3:3">
      <c r="C9676" s="6"/>
    </row>
    <row r="9677" spans="3:3">
      <c r="C9677" s="6"/>
    </row>
    <row r="9678" spans="3:3">
      <c r="C9678" s="6"/>
    </row>
    <row r="9679" spans="3:3">
      <c r="C9679" s="6"/>
    </row>
    <row r="9680" spans="3:3">
      <c r="C9680" s="6"/>
    </row>
    <row r="9681" spans="3:3">
      <c r="C9681" s="6"/>
    </row>
    <row r="9682" spans="3:3">
      <c r="C9682" s="6"/>
    </row>
    <row r="9683" spans="3:3">
      <c r="C9683" s="6"/>
    </row>
    <row r="9684" spans="3:3">
      <c r="C9684" s="6"/>
    </row>
    <row r="9685" spans="3:3">
      <c r="C9685" s="6"/>
    </row>
    <row r="9686" spans="3:3">
      <c r="C9686" s="6"/>
    </row>
    <row r="9687" spans="3:3">
      <c r="C9687" s="6"/>
    </row>
    <row r="9688" spans="3:3">
      <c r="C9688" s="6"/>
    </row>
    <row r="9689" spans="3:3">
      <c r="C9689" s="6"/>
    </row>
    <row r="9690" spans="3:3">
      <c r="C9690" s="6"/>
    </row>
    <row r="9691" spans="3:3">
      <c r="C9691" s="6"/>
    </row>
    <row r="9692" spans="3:3">
      <c r="C9692" s="6"/>
    </row>
    <row r="9693" spans="3:3">
      <c r="C9693" s="6"/>
    </row>
    <row r="9694" spans="3:3">
      <c r="C9694" s="6"/>
    </row>
    <row r="9695" spans="3:3">
      <c r="C9695" s="6"/>
    </row>
    <row r="9696" spans="3:3">
      <c r="C9696" s="6"/>
    </row>
    <row r="9697" spans="3:3">
      <c r="C9697" s="6"/>
    </row>
    <row r="9698" spans="3:3">
      <c r="C9698" s="6"/>
    </row>
    <row r="9699" spans="3:3">
      <c r="C9699" s="6"/>
    </row>
    <row r="9700" spans="3:3">
      <c r="C9700" s="6"/>
    </row>
    <row r="9701" spans="3:3">
      <c r="C9701" s="6"/>
    </row>
    <row r="9702" spans="3:3">
      <c r="C9702" s="6"/>
    </row>
    <row r="9703" spans="3:3">
      <c r="C9703" s="6"/>
    </row>
    <row r="9704" spans="3:3">
      <c r="C9704" s="6"/>
    </row>
    <row r="9705" spans="3:3">
      <c r="C9705" s="6"/>
    </row>
    <row r="9706" spans="3:3">
      <c r="C9706" s="6"/>
    </row>
    <row r="9707" spans="3:3">
      <c r="C9707" s="6"/>
    </row>
    <row r="9708" spans="3:3">
      <c r="C9708" s="6"/>
    </row>
    <row r="9709" spans="3:3">
      <c r="C9709" s="6"/>
    </row>
    <row r="9710" spans="3:3">
      <c r="C9710" s="6"/>
    </row>
    <row r="9711" spans="3:3">
      <c r="C9711" s="6"/>
    </row>
    <row r="9712" spans="3:3">
      <c r="C9712" s="6"/>
    </row>
    <row r="9713" spans="3:3">
      <c r="C9713" s="6"/>
    </row>
    <row r="9714" spans="3:3">
      <c r="C9714" s="6"/>
    </row>
    <row r="9715" spans="3:3">
      <c r="C9715" s="6"/>
    </row>
    <row r="9716" spans="3:3">
      <c r="C9716" s="6"/>
    </row>
    <row r="9717" spans="3:3">
      <c r="C9717" s="6"/>
    </row>
    <row r="9718" spans="3:3">
      <c r="C9718" s="6"/>
    </row>
    <row r="9719" spans="3:3">
      <c r="C9719" s="6"/>
    </row>
    <row r="9720" spans="3:3">
      <c r="C9720" s="6"/>
    </row>
    <row r="9721" spans="3:3">
      <c r="C9721" s="6"/>
    </row>
    <row r="9722" spans="3:3">
      <c r="C9722" s="6"/>
    </row>
    <row r="9723" spans="3:3">
      <c r="C9723" s="6"/>
    </row>
    <row r="9724" spans="3:3">
      <c r="C9724" s="6"/>
    </row>
    <row r="9725" spans="3:3">
      <c r="C9725" s="6"/>
    </row>
    <row r="9726" spans="3:3">
      <c r="C9726" s="6"/>
    </row>
    <row r="9727" spans="3:3">
      <c r="C9727" s="6"/>
    </row>
    <row r="9728" spans="3:3">
      <c r="C9728" s="6"/>
    </row>
    <row r="9729" spans="3:3">
      <c r="C9729" s="6"/>
    </row>
    <row r="9730" spans="3:3">
      <c r="C9730" s="6"/>
    </row>
    <row r="9731" spans="3:3">
      <c r="C9731" s="6"/>
    </row>
    <row r="9732" spans="3:3">
      <c r="C9732" s="6"/>
    </row>
    <row r="9733" spans="3:3">
      <c r="C9733" s="6"/>
    </row>
    <row r="9734" spans="3:3">
      <c r="C9734" s="6"/>
    </row>
    <row r="9735" spans="3:3">
      <c r="C9735" s="6"/>
    </row>
    <row r="9736" spans="3:3">
      <c r="C9736" s="6"/>
    </row>
    <row r="9737" spans="3:3">
      <c r="C9737" s="6"/>
    </row>
    <row r="9738" spans="3:3">
      <c r="C9738" s="6"/>
    </row>
    <row r="9739" spans="3:3">
      <c r="C9739" s="6"/>
    </row>
    <row r="9740" spans="3:3">
      <c r="C9740" s="6"/>
    </row>
    <row r="9741" spans="3:3">
      <c r="C9741" s="6"/>
    </row>
    <row r="9742" spans="3:3">
      <c r="C9742" s="6"/>
    </row>
    <row r="9743" spans="3:3">
      <c r="C9743" s="6"/>
    </row>
    <row r="9744" spans="3:3">
      <c r="C9744" s="6"/>
    </row>
    <row r="9745" spans="3:3">
      <c r="C9745" s="6"/>
    </row>
    <row r="9746" spans="3:3">
      <c r="C9746" s="6"/>
    </row>
    <row r="9747" spans="3:3">
      <c r="C9747" s="6"/>
    </row>
    <row r="9748" spans="3:3">
      <c r="C9748" s="6"/>
    </row>
    <row r="9749" spans="3:3">
      <c r="C9749" s="6"/>
    </row>
    <row r="9750" spans="3:3">
      <c r="C9750" s="6"/>
    </row>
    <row r="9751" spans="3:3">
      <c r="C9751" s="6"/>
    </row>
    <row r="9752" spans="3:3">
      <c r="C9752" s="6"/>
    </row>
    <row r="9753" spans="3:3">
      <c r="C9753" s="6"/>
    </row>
    <row r="9754" spans="3:3">
      <c r="C9754" s="6"/>
    </row>
    <row r="9755" spans="3:3">
      <c r="C9755" s="6"/>
    </row>
    <row r="9756" spans="3:3">
      <c r="C9756" s="6"/>
    </row>
    <row r="9757" spans="3:3">
      <c r="C9757" s="6"/>
    </row>
    <row r="9758" spans="3:3">
      <c r="C9758" s="6"/>
    </row>
    <row r="9759" spans="3:3">
      <c r="C9759" s="6"/>
    </row>
    <row r="9760" spans="3:3">
      <c r="C9760" s="6"/>
    </row>
    <row r="9761" spans="3:3">
      <c r="C9761" s="6"/>
    </row>
    <row r="9762" spans="3:3">
      <c r="C9762" s="6"/>
    </row>
    <row r="9763" spans="3:3">
      <c r="C9763" s="6"/>
    </row>
    <row r="9764" spans="3:3">
      <c r="C9764" s="6"/>
    </row>
    <row r="9765" spans="3:3">
      <c r="C9765" s="6"/>
    </row>
    <row r="9766" spans="3:3">
      <c r="C9766" s="6"/>
    </row>
    <row r="9767" spans="3:3">
      <c r="C9767" s="6"/>
    </row>
    <row r="9768" spans="3:3">
      <c r="C9768" s="6"/>
    </row>
    <row r="9769" spans="3:3">
      <c r="C9769" s="6"/>
    </row>
    <row r="9770" spans="3:3">
      <c r="C9770" s="6"/>
    </row>
    <row r="9771" spans="3:3">
      <c r="C9771" s="6"/>
    </row>
    <row r="9772" spans="3:3">
      <c r="C9772" s="6"/>
    </row>
    <row r="9773" spans="3:3">
      <c r="C9773" s="6"/>
    </row>
    <row r="9774" spans="3:3">
      <c r="C9774" s="6"/>
    </row>
    <row r="9775" spans="3:3">
      <c r="C9775" s="6"/>
    </row>
    <row r="9776" spans="3:3">
      <c r="C9776" s="6"/>
    </row>
    <row r="9777" spans="3:3">
      <c r="C9777" s="6"/>
    </row>
    <row r="9778" spans="3:3">
      <c r="C9778" s="6"/>
    </row>
    <row r="9779" spans="3:3">
      <c r="C9779" s="6"/>
    </row>
    <row r="9780" spans="3:3">
      <c r="C9780" s="6"/>
    </row>
    <row r="9781" spans="3:3">
      <c r="C9781" s="6"/>
    </row>
    <row r="9782" spans="3:3">
      <c r="C9782" s="6"/>
    </row>
    <row r="9783" spans="3:3">
      <c r="C9783" s="6"/>
    </row>
    <row r="9784" spans="3:3">
      <c r="C9784" s="6"/>
    </row>
    <row r="9785" spans="3:3">
      <c r="C9785" s="6"/>
    </row>
    <row r="9786" spans="3:3">
      <c r="C9786" s="6"/>
    </row>
    <row r="9787" spans="3:3">
      <c r="C9787" s="6"/>
    </row>
    <row r="9788" spans="3:3">
      <c r="C9788" s="6"/>
    </row>
    <row r="9789" spans="3:3">
      <c r="C9789" s="6"/>
    </row>
    <row r="9790" spans="3:3">
      <c r="C9790" s="6"/>
    </row>
    <row r="9791" spans="3:3">
      <c r="C9791" s="6"/>
    </row>
    <row r="9792" spans="3:3">
      <c r="C9792" s="6"/>
    </row>
    <row r="9793" spans="3:3">
      <c r="C9793" s="6"/>
    </row>
    <row r="9794" spans="3:3">
      <c r="C9794" s="6"/>
    </row>
    <row r="9795" spans="3:3">
      <c r="C9795" s="6"/>
    </row>
    <row r="9796" spans="3:3">
      <c r="C9796" s="6"/>
    </row>
    <row r="9797" spans="3:3">
      <c r="C9797" s="6"/>
    </row>
    <row r="9798" spans="3:3">
      <c r="C9798" s="6"/>
    </row>
    <row r="9799" spans="3:3">
      <c r="C9799" s="6"/>
    </row>
    <row r="9800" spans="3:3">
      <c r="C9800" s="6"/>
    </row>
    <row r="9801" spans="3:3">
      <c r="C9801" s="6"/>
    </row>
    <row r="9802" spans="3:3">
      <c r="C9802" s="6"/>
    </row>
    <row r="9803" spans="3:3">
      <c r="C9803" s="6"/>
    </row>
    <row r="9804" spans="3:3">
      <c r="C9804" s="6"/>
    </row>
    <row r="9805" spans="3:3">
      <c r="C9805" s="6"/>
    </row>
    <row r="9806" spans="3:3">
      <c r="C9806" s="6"/>
    </row>
    <row r="9807" spans="3:3">
      <c r="C9807" s="6"/>
    </row>
    <row r="9808" spans="3:3">
      <c r="C9808" s="6"/>
    </row>
    <row r="9809" spans="3:3">
      <c r="C9809" s="6"/>
    </row>
    <row r="9810" spans="3:3">
      <c r="C9810" s="6"/>
    </row>
    <row r="9811" spans="3:3">
      <c r="C9811" s="6"/>
    </row>
    <row r="9812" spans="3:3">
      <c r="C9812" s="6"/>
    </row>
    <row r="9813" spans="3:3">
      <c r="C9813" s="6"/>
    </row>
    <row r="9814" spans="3:3">
      <c r="C9814" s="6"/>
    </row>
    <row r="9815" spans="3:3">
      <c r="C9815" s="6"/>
    </row>
    <row r="9816" spans="3:3">
      <c r="C9816" s="6"/>
    </row>
    <row r="9817" spans="3:3">
      <c r="C9817" s="6"/>
    </row>
    <row r="9818" spans="3:3">
      <c r="C9818" s="6"/>
    </row>
    <row r="9819" spans="3:3">
      <c r="C9819" s="6"/>
    </row>
    <row r="9820" spans="3:3">
      <c r="C9820" s="6"/>
    </row>
    <row r="9821" spans="3:3">
      <c r="C9821" s="6"/>
    </row>
    <row r="9822" spans="3:3">
      <c r="C9822" s="6"/>
    </row>
    <row r="9823" spans="3:3">
      <c r="C9823" s="6"/>
    </row>
    <row r="9824" spans="3:3">
      <c r="C9824" s="6"/>
    </row>
    <row r="9825" spans="3:3">
      <c r="C9825" s="6"/>
    </row>
    <row r="9826" spans="3:3">
      <c r="C9826" s="6"/>
    </row>
    <row r="9827" spans="3:3">
      <c r="C9827" s="6"/>
    </row>
    <row r="9828" spans="3:3">
      <c r="C9828" s="6"/>
    </row>
    <row r="9829" spans="3:3">
      <c r="C9829" s="6"/>
    </row>
    <row r="9830" spans="3:3">
      <c r="C9830" s="6"/>
    </row>
    <row r="9831" spans="3:3">
      <c r="C9831" s="6"/>
    </row>
    <row r="9832" spans="3:3">
      <c r="C9832" s="6"/>
    </row>
    <row r="9833" spans="3:3">
      <c r="C9833" s="6"/>
    </row>
    <row r="9834" spans="3:3">
      <c r="C9834" s="6"/>
    </row>
    <row r="9835" spans="3:3">
      <c r="C9835" s="6"/>
    </row>
    <row r="9836" spans="3:3">
      <c r="C9836" s="6"/>
    </row>
    <row r="9837" spans="3:3">
      <c r="C9837" s="6"/>
    </row>
    <row r="9838" spans="3:3">
      <c r="C9838" s="6"/>
    </row>
    <row r="9839" spans="3:3">
      <c r="C9839" s="6"/>
    </row>
    <row r="9840" spans="3:3">
      <c r="C9840" s="6"/>
    </row>
    <row r="9841" spans="3:3">
      <c r="C9841" s="6"/>
    </row>
    <row r="9842" spans="3:3">
      <c r="C9842" s="6"/>
    </row>
    <row r="9843" spans="3:3">
      <c r="C9843" s="6"/>
    </row>
    <row r="9844" spans="3:3">
      <c r="C9844" s="6"/>
    </row>
    <row r="9845" spans="3:3">
      <c r="C9845" s="6"/>
    </row>
    <row r="9846" spans="3:3">
      <c r="C9846" s="6"/>
    </row>
    <row r="9847" spans="3:3">
      <c r="C9847" s="6"/>
    </row>
    <row r="9848" spans="3:3">
      <c r="C9848" s="6"/>
    </row>
    <row r="9849" spans="3:3">
      <c r="C9849" s="6"/>
    </row>
    <row r="9850" spans="3:3">
      <c r="C9850" s="6"/>
    </row>
    <row r="9851" spans="3:3">
      <c r="C9851" s="6"/>
    </row>
    <row r="9852" spans="3:3">
      <c r="C9852" s="6"/>
    </row>
    <row r="9853" spans="3:3">
      <c r="C9853" s="6"/>
    </row>
    <row r="9854" spans="3:3">
      <c r="C9854" s="6"/>
    </row>
    <row r="9855" spans="3:3">
      <c r="C9855" s="6"/>
    </row>
    <row r="9856" spans="3:3">
      <c r="C9856" s="6"/>
    </row>
    <row r="9857" spans="3:3">
      <c r="C9857" s="6"/>
    </row>
    <row r="9858" spans="3:3">
      <c r="C9858" s="6"/>
    </row>
    <row r="9859" spans="3:3">
      <c r="C9859" s="6"/>
    </row>
    <row r="9860" spans="3:3">
      <c r="C9860" s="6"/>
    </row>
    <row r="9861" spans="3:3">
      <c r="C9861" s="6"/>
    </row>
    <row r="9862" spans="3:3">
      <c r="C9862" s="6"/>
    </row>
    <row r="9863" spans="3:3">
      <c r="C9863" s="6"/>
    </row>
    <row r="9864" spans="3:3">
      <c r="C9864" s="6"/>
    </row>
    <row r="9865" spans="3:3">
      <c r="C9865" s="6"/>
    </row>
    <row r="9866" spans="3:3">
      <c r="C9866" s="6"/>
    </row>
    <row r="9867" spans="3:3">
      <c r="C9867" s="6"/>
    </row>
    <row r="9868" spans="3:3">
      <c r="C9868" s="6"/>
    </row>
    <row r="9869" spans="3:3">
      <c r="C9869" s="6"/>
    </row>
    <row r="9870" spans="3:3">
      <c r="C9870" s="6"/>
    </row>
    <row r="9871" spans="3:3">
      <c r="C9871" s="6"/>
    </row>
    <row r="9872" spans="3:3">
      <c r="C9872" s="6"/>
    </row>
    <row r="9873" spans="3:3">
      <c r="C9873" s="6"/>
    </row>
    <row r="9874" spans="3:3">
      <c r="C9874" s="6"/>
    </row>
    <row r="9875" spans="3:3">
      <c r="C9875" s="6"/>
    </row>
    <row r="9876" spans="3:3">
      <c r="C9876" s="6"/>
    </row>
    <row r="9877" spans="3:3">
      <c r="C9877" s="6"/>
    </row>
    <row r="9878" spans="3:3">
      <c r="C9878" s="6"/>
    </row>
    <row r="9879" spans="3:3">
      <c r="C9879" s="6"/>
    </row>
    <row r="9880" spans="3:3">
      <c r="C9880" s="6"/>
    </row>
    <row r="9881" spans="3:3">
      <c r="C9881" s="6"/>
    </row>
    <row r="9882" spans="3:3">
      <c r="C9882" s="6"/>
    </row>
    <row r="9883" spans="3:3">
      <c r="C9883" s="6"/>
    </row>
    <row r="9884" spans="3:3">
      <c r="C9884" s="6"/>
    </row>
    <row r="9885" spans="3:3">
      <c r="C9885" s="6"/>
    </row>
    <row r="9886" spans="3:3">
      <c r="C9886" s="6"/>
    </row>
    <row r="9887" spans="3:3">
      <c r="C9887" s="6"/>
    </row>
    <row r="9888" spans="3:3">
      <c r="C9888" s="6"/>
    </row>
    <row r="9889" spans="3:3">
      <c r="C9889" s="6"/>
    </row>
    <row r="9890" spans="3:3">
      <c r="C9890" s="6"/>
    </row>
    <row r="9891" spans="3:3">
      <c r="C9891" s="6"/>
    </row>
    <row r="9892" spans="3:3">
      <c r="C9892" s="6"/>
    </row>
    <row r="9893" spans="3:3">
      <c r="C9893" s="6"/>
    </row>
    <row r="9894" spans="3:3">
      <c r="C9894" s="6"/>
    </row>
    <row r="9895" spans="3:3">
      <c r="C9895" s="6"/>
    </row>
    <row r="9896" spans="3:3">
      <c r="C9896" s="6"/>
    </row>
    <row r="9897" spans="3:3">
      <c r="C9897" s="6"/>
    </row>
    <row r="9898" spans="3:3">
      <c r="C9898" s="6"/>
    </row>
    <row r="9899" spans="3:3">
      <c r="C9899" s="6"/>
    </row>
    <row r="9900" spans="3:3">
      <c r="C9900" s="6"/>
    </row>
    <row r="9901" spans="3:3">
      <c r="C9901" s="6"/>
    </row>
    <row r="9902" spans="3:3">
      <c r="C9902" s="6"/>
    </row>
    <row r="9903" spans="3:3">
      <c r="C9903" s="6"/>
    </row>
    <row r="9904" spans="3:3">
      <c r="C9904" s="6"/>
    </row>
    <row r="9905" spans="3:3">
      <c r="C9905" s="6"/>
    </row>
    <row r="9906" spans="3:3">
      <c r="C9906" s="6"/>
    </row>
    <row r="9907" spans="3:3">
      <c r="C9907" s="6"/>
    </row>
    <row r="9908" spans="3:3">
      <c r="C9908" s="6"/>
    </row>
    <row r="9909" spans="3:3">
      <c r="C9909" s="6"/>
    </row>
    <row r="9910" spans="3:3">
      <c r="C9910" s="6"/>
    </row>
    <row r="9911" spans="3:3">
      <c r="C9911" s="6"/>
    </row>
    <row r="9912" spans="3:3">
      <c r="C9912" s="6"/>
    </row>
    <row r="9913" spans="3:3">
      <c r="C9913" s="6"/>
    </row>
    <row r="9914" spans="3:3">
      <c r="C9914" s="6"/>
    </row>
    <row r="9915" spans="3:3">
      <c r="C9915" s="6"/>
    </row>
    <row r="9916" spans="3:3">
      <c r="C9916" s="6"/>
    </row>
    <row r="9917" spans="3:3">
      <c r="C9917" s="6"/>
    </row>
    <row r="9918" spans="3:3">
      <c r="C9918" s="6"/>
    </row>
    <row r="9919" spans="3:3">
      <c r="C9919" s="6"/>
    </row>
    <row r="9920" spans="3:3">
      <c r="C9920" s="6"/>
    </row>
    <row r="9921" spans="3:3">
      <c r="C9921" s="6"/>
    </row>
    <row r="9922" spans="3:3">
      <c r="C9922" s="6"/>
    </row>
    <row r="9923" spans="3:3">
      <c r="C9923" s="6"/>
    </row>
    <row r="9924" spans="3:3">
      <c r="C9924" s="6"/>
    </row>
    <row r="9925" spans="3:3">
      <c r="C9925" s="6"/>
    </row>
    <row r="9926" spans="3:3">
      <c r="C9926" s="6"/>
    </row>
    <row r="9927" spans="3:3">
      <c r="C9927" s="6"/>
    </row>
  </sheetData>
  <mergeCells count="4">
    <mergeCell ref="A1:C1"/>
    <mergeCell ref="AD1:AG1"/>
    <mergeCell ref="P1:AC1"/>
    <mergeCell ref="D1:M1"/>
  </mergeCells>
  <conditionalFormatting sqref="A2:AJ928">
    <cfRule type="containsBlanks" dxfId="24" priority="3">
      <formula>LEN(TRIM(A2))=0</formula>
    </cfRule>
  </conditionalFormatting>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8">
        <x14:dataValidation type="list" allowBlank="1" showInputMessage="1" showErrorMessage="1" xr:uid="{E1732A36-0770-4B0B-A0CD-0C0D139C49C1}">
          <x14:formula1>
            <xm:f>'Data Validation'!$B$5:$B$6</xm:f>
          </x14:formula1>
          <xm:sqref>B1:B1048576</xm:sqref>
        </x14:dataValidation>
        <x14:dataValidation type="list" allowBlank="1" showInputMessage="1" showErrorMessage="1" xr:uid="{55CB6D0E-E27B-2145-8ECF-55263ED3F0C7}">
          <x14:formula1>
            <xm:f>'Data Validation'!$E$5:$E$13</xm:f>
          </x14:formula1>
          <xm:sqref>U1:U1048576 P1:P1048576 J1:J1048576 E1:E1048576</xm:sqref>
        </x14:dataValidation>
        <x14:dataValidation type="list" allowBlank="1" showInputMessage="1" showErrorMessage="1" xr:uid="{17E9121C-9DFC-F748-B4FE-8C8F70AAEBD0}">
          <x14:formula1>
            <xm:f>'Data Validation'!$F$5:$F$9</xm:f>
          </x14:formula1>
          <xm:sqref>Q1:T1048576 V1:X1048576 K1:M1048576 F1:H1048576</xm:sqref>
        </x14:dataValidation>
        <x14:dataValidation type="list" allowBlank="1" showInputMessage="1" showErrorMessage="1" xr:uid="{32869995-F878-4441-A774-CA1AAB92813D}">
          <x14:formula1>
            <xm:f>'Data Validation'!$V$5:$V$8</xm:f>
          </x14:formula1>
          <xm:sqref>AB1:AC1048576</xm:sqref>
        </x14:dataValidation>
        <x14:dataValidation type="list" allowBlank="1" showInputMessage="1" showErrorMessage="1" xr:uid="{3F0FAD72-08A0-1448-A492-98C133C1CEA5}">
          <x14:formula1>
            <xm:f>'Data Validation'!$A$5:$A$44</xm:f>
          </x14:formula1>
          <xm:sqref>A1:A1048576</xm:sqref>
        </x14:dataValidation>
        <x14:dataValidation type="list" allowBlank="1" showInputMessage="1" showErrorMessage="1" xr:uid="{198B3A1C-3CB9-A541-95A0-D5DA6426257D}">
          <x14:formula1>
            <xm:f>'Data Validation'!$D$5:$D$7</xm:f>
          </x14:formula1>
          <xm:sqref>D1:D1048576</xm:sqref>
        </x14:dataValidation>
        <x14:dataValidation type="list" allowBlank="1" showInputMessage="1" showErrorMessage="1" xr:uid="{2812587F-C983-B94C-82B1-9FC27BCF54B0}">
          <x14:formula1>
            <xm:f>'Data Validation'!$Y$5:$Y$6</xm:f>
          </x14:formula1>
          <xm:sqref>AD1:AE1048576</xm:sqref>
        </x14:dataValidation>
        <x14:dataValidation type="list" allowBlank="1" showInputMessage="1" showErrorMessage="1" xr:uid="{AC5EA06F-30B6-AD47-9A15-571DA7D6667D}">
          <x14:formula1>
            <xm:f>'Data Validation'!$X$5:$X$6</xm:f>
          </x14:formula1>
          <xm:sqref>AF1:AF1048576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B52C-3E56-4B60-B5A8-DE886F264EAF}">
  <sheetPr>
    <tabColor theme="9" tint="0.39997558519241921"/>
  </sheetPr>
  <dimension ref="A1:AK25"/>
  <sheetViews>
    <sheetView tabSelected="1" zoomScale="75" zoomScaleNormal="70" workbookViewId="0">
      <pane xSplit="2" topLeftCell="C1" activePane="topRight" state="frozen"/>
      <selection pane="topRight" activeCell="AA12" sqref="AA12"/>
    </sheetView>
  </sheetViews>
  <sheetFormatPr defaultColWidth="8.83984375" defaultRowHeight="14.4"/>
  <cols>
    <col min="1" max="1" width="13.3125" customWidth="1"/>
    <col min="2" max="2" width="15.3125" customWidth="1"/>
    <col min="3" max="3" width="33.15625" customWidth="1"/>
    <col min="4" max="4" width="25.578125" customWidth="1"/>
    <col min="5" max="5" width="30.15625" customWidth="1"/>
    <col min="6" max="6" width="12.47265625" customWidth="1"/>
    <col min="7" max="8" width="17.15625" customWidth="1"/>
    <col min="9" max="9" width="12.3125" customWidth="1"/>
    <col min="11" max="11" width="11.3125" customWidth="1"/>
    <col min="12" max="12" width="9.68359375" customWidth="1"/>
    <col min="13" max="13" width="9.47265625" customWidth="1"/>
    <col min="14" max="14" width="10.83984375" customWidth="1"/>
    <col min="15" max="15" width="10.3125" customWidth="1"/>
    <col min="16" max="16" width="12" customWidth="1"/>
    <col min="17" max="17" width="9.15625" customWidth="1"/>
    <col min="18" max="18" width="16.83984375" customWidth="1"/>
    <col min="19" max="19" width="12.47265625" customWidth="1"/>
    <col min="20" max="21" width="9.83984375" customWidth="1"/>
    <col min="22" max="22" width="9.3125" customWidth="1"/>
    <col min="24" max="24" width="12.47265625" customWidth="1"/>
    <col min="25" max="25" width="8.3125" customWidth="1"/>
    <col min="28" max="28" width="8.83984375" customWidth="1"/>
  </cols>
  <sheetData>
    <row r="1" spans="1:37" ht="15" customHeight="1" thickBot="1"/>
    <row r="2" spans="1:37" ht="16.75" customHeight="1" thickTop="1" thickBot="1">
      <c r="D2" s="96" t="e">
        <f>VLOOKUP(CONCATENATE($B$4),'EVENT DATA'!$B$5:$N$99,2,FALSE)</f>
        <v>#N/A</v>
      </c>
      <c r="G2" t="s">
        <v>199</v>
      </c>
    </row>
    <row r="3" spans="1:37" ht="28.75" customHeight="1" thickTop="1">
      <c r="A3" s="136" t="s">
        <v>116</v>
      </c>
      <c r="B3" s="136"/>
      <c r="E3" s="133"/>
      <c r="G3" t="s">
        <v>264</v>
      </c>
    </row>
    <row r="4" spans="1:37" ht="22" customHeight="1">
      <c r="A4" t="s">
        <v>117</v>
      </c>
      <c r="B4" s="119">
        <v>2</v>
      </c>
    </row>
    <row r="5" spans="1:37" ht="14.7" thickBot="1"/>
    <row r="6" spans="1:37" ht="15" thickTop="1" thickBot="1">
      <c r="A6" s="91"/>
      <c r="B6" s="99"/>
      <c r="C6" s="143" t="s">
        <v>122</v>
      </c>
      <c r="D6" s="143"/>
      <c r="E6" s="143"/>
      <c r="F6" s="143"/>
      <c r="G6" s="143"/>
      <c r="H6" s="143"/>
      <c r="I6" s="143"/>
      <c r="J6" s="143"/>
      <c r="K6" s="143"/>
      <c r="L6" s="143"/>
      <c r="M6" s="143"/>
      <c r="N6" s="143"/>
      <c r="O6" s="143"/>
      <c r="P6" s="143"/>
      <c r="Q6" s="143"/>
      <c r="R6" s="143"/>
      <c r="S6" s="143"/>
      <c r="T6" s="143"/>
      <c r="U6" s="143"/>
      <c r="V6" s="143"/>
      <c r="W6" s="143"/>
      <c r="X6" s="143"/>
      <c r="Y6" s="143"/>
      <c r="Z6" s="143"/>
      <c r="AA6" s="143"/>
      <c r="AB6" s="143"/>
      <c r="AC6" s="143"/>
      <c r="AD6" s="143"/>
      <c r="AE6" s="143"/>
      <c r="AF6" s="143"/>
      <c r="AG6" s="143"/>
      <c r="AH6" s="143"/>
      <c r="AI6" s="143"/>
      <c r="AJ6" s="143"/>
      <c r="AK6" s="144"/>
    </row>
    <row r="7" spans="1:37" ht="14.7" thickTop="1">
      <c r="A7" s="97"/>
      <c r="B7" s="149" t="s">
        <v>0</v>
      </c>
      <c r="C7" s="144"/>
      <c r="D7" s="80"/>
      <c r="E7" s="80"/>
      <c r="F7" s="80"/>
      <c r="G7" s="140" t="s">
        <v>9</v>
      </c>
      <c r="H7" s="141"/>
      <c r="I7" s="141"/>
      <c r="J7" s="141"/>
      <c r="K7" s="141"/>
      <c r="L7" s="141"/>
      <c r="M7" s="141"/>
      <c r="N7" s="141"/>
      <c r="O7" s="141"/>
      <c r="P7" s="141"/>
      <c r="Q7" s="142"/>
      <c r="R7" s="140" t="s">
        <v>1</v>
      </c>
      <c r="S7" s="141"/>
      <c r="T7" s="141"/>
      <c r="U7" s="141"/>
      <c r="V7" s="141"/>
      <c r="W7" s="141"/>
      <c r="X7" s="141"/>
      <c r="Y7" s="141"/>
      <c r="Z7" s="141"/>
      <c r="AA7" s="141"/>
      <c r="AB7" s="141"/>
      <c r="AC7" s="141"/>
      <c r="AD7" s="141"/>
      <c r="AE7" s="142"/>
      <c r="AF7" s="140" t="s">
        <v>2</v>
      </c>
      <c r="AG7" s="141"/>
      <c r="AH7" s="141"/>
      <c r="AI7" s="141"/>
      <c r="AJ7" s="141"/>
      <c r="AK7" s="142"/>
    </row>
    <row r="8" spans="1:37" ht="17.5" customHeight="1" thickBot="1">
      <c r="A8" s="97"/>
      <c r="B8" s="98" t="s">
        <v>3</v>
      </c>
      <c r="C8" s="98" t="s">
        <v>4</v>
      </c>
      <c r="D8" s="2" t="s">
        <v>261</v>
      </c>
      <c r="E8" s="2" t="s">
        <v>262</v>
      </c>
      <c r="F8" s="95" t="s">
        <v>134</v>
      </c>
      <c r="G8" s="95" t="s">
        <v>155</v>
      </c>
      <c r="H8" s="41" t="s">
        <v>156</v>
      </c>
      <c r="I8" s="41" t="s">
        <v>151</v>
      </c>
      <c r="J8" s="41" t="s">
        <v>150</v>
      </c>
      <c r="K8" s="41" t="s">
        <v>11</v>
      </c>
      <c r="L8" s="41" t="s">
        <v>12</v>
      </c>
      <c r="M8" s="41" t="s">
        <v>157</v>
      </c>
      <c r="N8" s="41" t="s">
        <v>13</v>
      </c>
      <c r="O8" s="41" t="s">
        <v>14</v>
      </c>
      <c r="P8" s="41" t="s">
        <v>15</v>
      </c>
      <c r="Q8" s="42" t="s">
        <v>16</v>
      </c>
      <c r="R8" s="95" t="s">
        <v>155</v>
      </c>
      <c r="S8" s="41" t="s">
        <v>156</v>
      </c>
      <c r="T8" s="41" t="s">
        <v>151</v>
      </c>
      <c r="U8" s="41" t="s">
        <v>150</v>
      </c>
      <c r="V8" s="41" t="s">
        <v>11</v>
      </c>
      <c r="W8" s="41" t="s">
        <v>12</v>
      </c>
      <c r="X8" s="41" t="s">
        <v>157</v>
      </c>
      <c r="Y8" s="41" t="s">
        <v>13</v>
      </c>
      <c r="Z8" s="41" t="s">
        <v>14</v>
      </c>
      <c r="AA8" s="41" t="s">
        <v>15</v>
      </c>
      <c r="AB8" s="41" t="s">
        <v>16</v>
      </c>
      <c r="AC8" s="41" t="s">
        <v>17</v>
      </c>
      <c r="AD8" s="41" t="s">
        <v>149</v>
      </c>
      <c r="AE8" s="42" t="s">
        <v>23</v>
      </c>
      <c r="AF8" s="95" t="s">
        <v>5</v>
      </c>
      <c r="AG8" s="41" t="s">
        <v>6</v>
      </c>
      <c r="AH8" s="41" t="s">
        <v>139</v>
      </c>
      <c r="AI8" s="41" t="s">
        <v>7</v>
      </c>
      <c r="AJ8" s="41" t="s">
        <v>162</v>
      </c>
      <c r="AK8" s="42" t="s">
        <v>158</v>
      </c>
    </row>
    <row r="9" spans="1:37" ht="20.8" customHeight="1" thickTop="1" thickBot="1">
      <c r="A9" s="93" t="s">
        <v>159</v>
      </c>
      <c r="B9" s="96">
        <f>VLOOKUP($B$4,'EVENT DATA'!$B$5:$N$99,2,FALSE)</f>
        <v>2200</v>
      </c>
      <c r="C9" s="96" t="str">
        <f>VLOOKUP($B9, 'Scouting Output'!A3:AJ42, 2,FALSE)</f>
        <v>MMRambotics</v>
      </c>
      <c r="D9" s="93">
        <f>VLOOKUP($B9,'Scouting Output'!$A$3:$AJ$42, COLUMN()  -  1,FALSE)</f>
        <v>28.125</v>
      </c>
      <c r="E9" s="94">
        <f>VLOOKUP($B9,'Scouting Output'!$A$3:$AJ$42, COLUMN()  -  1,FALSE)</f>
        <v>15</v>
      </c>
      <c r="F9" s="92">
        <f>VLOOKUP($B9,'Scouting Output'!$A$3:$AJ$42, COLUMN()  -  1,FALSE)</f>
        <v>0.875</v>
      </c>
      <c r="G9" s="93">
        <f>VLOOKUP($B9,'Scouting Output'!$A$3:$AJ$42, COLUMN()  -  1,FALSE)</f>
        <v>1</v>
      </c>
      <c r="H9" s="94">
        <f>VLOOKUP($B9,'Scouting Output'!$A$3:$AJ$42, COLUMN()  -  1,FALSE)</f>
        <v>1</v>
      </c>
      <c r="I9" s="94">
        <f>VLOOKUP($B9,'Scouting Output'!$A$3:$AJ$42, COLUMN()  -  1,FALSE)</f>
        <v>0.75</v>
      </c>
      <c r="J9" s="94">
        <f>VLOOKUP($B9,'Scouting Output'!$A$3:$AJ$42, COLUMN()  -  1,FALSE)</f>
        <v>0</v>
      </c>
      <c r="K9" s="94">
        <f>VLOOKUP($B9,'Scouting Output'!$A$3:$AJ$42, COLUMN()  -  1,FALSE)</f>
        <v>0</v>
      </c>
      <c r="L9" s="94">
        <f>VLOOKUP($B9,'Scouting Output'!$A$3:$AJ$42, COLUMN()  -  1,FALSE)</f>
        <v>0</v>
      </c>
      <c r="M9" s="94">
        <f>VLOOKUP($B9,'Scouting Output'!$A$3:$AJ$42, COLUMN()  -  1,FALSE)</f>
        <v>0</v>
      </c>
      <c r="N9" s="94">
        <f>VLOOKUP($B9,'Scouting Output'!$A$3:$AJ$42, COLUMN()  -  1,FALSE)</f>
        <v>0</v>
      </c>
      <c r="O9" s="94">
        <f>VLOOKUP($B9,'Scouting Output'!$A$3:$AJ$42, COLUMN()  -  1,FALSE)</f>
        <v>0</v>
      </c>
      <c r="P9" s="94">
        <f>VLOOKUP($B9,'Scouting Output'!$A$3:$AJ$42, COLUMN()  -  1,FALSE)</f>
        <v>0</v>
      </c>
      <c r="Q9" s="92">
        <f>VLOOKUP($B9,'Scouting Output'!$A$3:$AJ$42, COLUMN()  -  1,FALSE)</f>
        <v>0</v>
      </c>
      <c r="R9" s="93">
        <f>VLOOKUP($B9,'Scouting Output'!$A$3:$AJ$42, COLUMN()  -  1,FALSE)</f>
        <v>8</v>
      </c>
      <c r="S9" s="94">
        <f>VLOOKUP($B9,'Scouting Output'!$A$3:$AJ$42, COLUMN()  -  1,FALSE)</f>
        <v>4</v>
      </c>
      <c r="T9" s="94">
        <f>VLOOKUP($B9,'Scouting Output'!$A$3:$AJ$42, COLUMN()  -  1,FALSE)</f>
        <v>1</v>
      </c>
      <c r="U9" s="94">
        <f>VLOOKUP($B9,'Scouting Output'!$A$3:$AJ$42, COLUMN()  -  1,FALSE)</f>
        <v>0.875</v>
      </c>
      <c r="V9" s="94">
        <f>VLOOKUP($B9,'Scouting Output'!$A$3:$AJ$42, COLUMN()  -  1,FALSE)</f>
        <v>0.125</v>
      </c>
      <c r="W9" s="94">
        <f>VLOOKUP($B9,'Scouting Output'!$A$3:$AJ$42, COLUMN()  -  1,FALSE)</f>
        <v>0.25</v>
      </c>
      <c r="X9" s="94">
        <f>VLOOKUP($B9,'Scouting Output'!$A$3:$AJ$42, COLUMN()  -  1,FALSE)</f>
        <v>7</v>
      </c>
      <c r="Y9" s="94">
        <f>VLOOKUP($B9,'Scouting Output'!$A$3:$AJ$42, COLUMN()  -  1,FALSE)</f>
        <v>3</v>
      </c>
      <c r="Z9" s="94">
        <f>VLOOKUP($B9,'Scouting Output'!$A$3:$AJ$42, COLUMN()  -  1,FALSE)</f>
        <v>0.25</v>
      </c>
      <c r="AA9" s="94">
        <f>VLOOKUP($B9,'Scouting Output'!$A$3:$AJ$42, COLUMN()  -  1,FALSE)</f>
        <v>0</v>
      </c>
      <c r="AB9" s="94">
        <f>VLOOKUP($B9,'Scouting Output'!$A$3:$AJ$42, COLUMN()  -  1,FALSE)</f>
        <v>0.25</v>
      </c>
      <c r="AC9" s="94">
        <f>VLOOKUP($B9,'Scouting Output'!$A$3:$AJ$42, COLUMN()  -  1,FALSE)</f>
        <v>0</v>
      </c>
      <c r="AD9" s="94">
        <f>VLOOKUP($B9,'Scouting Output'!$A$3:$AJ$42, COLUMN()  -  1,FALSE)</f>
        <v>0</v>
      </c>
      <c r="AE9" s="92">
        <f>VLOOKUP($B9,'Scouting Output'!$A$3:$AJ$42, COLUMN()  -  1,FALSE)</f>
        <v>2.625</v>
      </c>
      <c r="AF9" s="93">
        <f>VLOOKUP($B9,'Scouting Output'!$A$3:$AJ$42, COLUMN()  -  1,FALSE)</f>
        <v>0</v>
      </c>
      <c r="AG9" s="94">
        <f>VLOOKUP($B9,'Scouting Output'!$A$3:$AJ$42, COLUMN()  -  1,FALSE)</f>
        <v>0</v>
      </c>
      <c r="AH9" s="94">
        <f>VLOOKUP($B9,'Scouting Output'!$A$3:$AJ$42, COLUMN()  -  1,FALSE)</f>
        <v>0</v>
      </c>
      <c r="AI9" s="94">
        <f>VLOOKUP($B9,'Scouting Output'!$A$3:$AJ$42, COLUMN()  -  1,FALSE)</f>
        <v>0.75</v>
      </c>
      <c r="AJ9" s="94">
        <f>VLOOKUP($B9,'Scouting Output'!$A$3:$AJ$42, COLUMN()  -  1,FALSE)</f>
        <v>0.125</v>
      </c>
      <c r="AK9" s="92">
        <f>VLOOKUP($B9,'Scouting Output'!$A$3:$AJ$42, COLUMN()  -  1,FALSE)</f>
        <v>8</v>
      </c>
    </row>
    <row r="10" spans="1:37" ht="21.25" customHeight="1" thickTop="1" thickBot="1">
      <c r="A10" s="93" t="s">
        <v>160</v>
      </c>
      <c r="B10" s="96">
        <f>VLOOKUP($B$4,'EVENT DATA'!$B$5:$N$99,4,FALSE)</f>
        <v>610</v>
      </c>
      <c r="C10" s="96" t="str">
        <f>VLOOKUP($B10, 'Scouting Output'!A3:AJ43, 2,FALSE)</f>
        <v>Crescent Coyotes</v>
      </c>
      <c r="D10" s="93">
        <f>VLOOKUP($B10,'Scouting Output'!$A$3:$AJ$42, COLUMN()  -  1,FALSE)</f>
        <v>21.555555555555554</v>
      </c>
      <c r="E10" s="94">
        <f>VLOOKUP($B10,'Scouting Output'!$A$3:$AJ$42, COLUMN()  -  1,FALSE)</f>
        <v>7.333333333333333</v>
      </c>
      <c r="F10" s="92">
        <f>VLOOKUP($B10,'Scouting Output'!$A$3:$AJ$42, COLUMN()  -  1,FALSE)</f>
        <v>1.3333333333333333</v>
      </c>
      <c r="G10" s="93">
        <f>VLOOKUP($B10,'Scouting Output'!$A$3:$AJ$42, COLUMN()  -  1,FALSE)</f>
        <v>1</v>
      </c>
      <c r="H10" s="94">
        <f>VLOOKUP($B10,'Scouting Output'!$A$3:$AJ$42, COLUMN()  -  1,FALSE)</f>
        <v>1</v>
      </c>
      <c r="I10" s="94">
        <f>VLOOKUP($B10,'Scouting Output'!$A$3:$AJ$42, COLUMN()  -  1,FALSE)</f>
        <v>0.1111111111111111</v>
      </c>
      <c r="J10" s="94">
        <f>VLOOKUP($B10,'Scouting Output'!$A$3:$AJ$42, COLUMN()  -  1,FALSE)</f>
        <v>0.22222222222222221</v>
      </c>
      <c r="K10" s="94">
        <f>VLOOKUP($B10,'Scouting Output'!$A$3:$AJ$42, COLUMN()  -  1,FALSE)</f>
        <v>0</v>
      </c>
      <c r="L10" s="94">
        <f>VLOOKUP($B10,'Scouting Output'!$A$3:$AJ$42, COLUMN()  -  1,FALSE)</f>
        <v>0</v>
      </c>
      <c r="M10" s="94">
        <f>VLOOKUP($B10,'Scouting Output'!$A$3:$AJ$42, COLUMN()  -  1,FALSE)</f>
        <v>1</v>
      </c>
      <c r="N10" s="94">
        <f>VLOOKUP($B10,'Scouting Output'!$A$3:$AJ$42, COLUMN()  -  1,FALSE)</f>
        <v>0.1111111111111111</v>
      </c>
      <c r="O10" s="94">
        <f>VLOOKUP($B10,'Scouting Output'!$A$3:$AJ$42, COLUMN()  -  1,FALSE)</f>
        <v>0</v>
      </c>
      <c r="P10" s="94">
        <f>VLOOKUP($B10,'Scouting Output'!$A$3:$AJ$42, COLUMN()  -  1,FALSE)</f>
        <v>0</v>
      </c>
      <c r="Q10" s="92">
        <f>VLOOKUP($B10,'Scouting Output'!$A$3:$AJ$42, COLUMN()  -  1,FALSE)</f>
        <v>0</v>
      </c>
      <c r="R10" s="93">
        <f>VLOOKUP($B10,'Scouting Output'!$A$3:$AJ$42, COLUMN()  -  1,FALSE)</f>
        <v>8</v>
      </c>
      <c r="S10" s="94">
        <f>VLOOKUP($B10,'Scouting Output'!$A$3:$AJ$42, COLUMN()  -  1,FALSE)</f>
        <v>6</v>
      </c>
      <c r="T10" s="94">
        <f>VLOOKUP($B10,'Scouting Output'!$A$3:$AJ$42, COLUMN()  -  1,FALSE)</f>
        <v>0.88888888888888884</v>
      </c>
      <c r="U10" s="94">
        <f>VLOOKUP($B10,'Scouting Output'!$A$3:$AJ$42, COLUMN()  -  1,FALSE)</f>
        <v>0.1111111111111111</v>
      </c>
      <c r="V10" s="94">
        <f>VLOOKUP($B10,'Scouting Output'!$A$3:$AJ$42, COLUMN()  -  1,FALSE)</f>
        <v>1</v>
      </c>
      <c r="W10" s="94">
        <f>VLOOKUP($B10,'Scouting Output'!$A$3:$AJ$42, COLUMN()  -  1,FALSE)</f>
        <v>0.44444444444444442</v>
      </c>
      <c r="X10" s="94">
        <f>VLOOKUP($B10,'Scouting Output'!$A$3:$AJ$42, COLUMN()  -  1,FALSE)</f>
        <v>4</v>
      </c>
      <c r="Y10" s="94">
        <f>VLOOKUP($B10,'Scouting Output'!$A$3:$AJ$42, COLUMN()  -  1,FALSE)</f>
        <v>1.4444444444444444</v>
      </c>
      <c r="Z10" s="94">
        <f>VLOOKUP($B10,'Scouting Output'!$A$3:$AJ$42, COLUMN()  -  1,FALSE)</f>
        <v>0</v>
      </c>
      <c r="AA10" s="94">
        <f>VLOOKUP($B10,'Scouting Output'!$A$3:$AJ$42, COLUMN()  -  1,FALSE)</f>
        <v>0.44444444444444442</v>
      </c>
      <c r="AB10" s="94">
        <f>VLOOKUP($B10,'Scouting Output'!$A$3:$AJ$42, COLUMN()  -  1,FALSE)</f>
        <v>0.22222222222222221</v>
      </c>
      <c r="AC10" s="94">
        <f>VLOOKUP($B10,'Scouting Output'!$A$3:$AJ$42, COLUMN()  -  1,FALSE)</f>
        <v>0</v>
      </c>
      <c r="AD10" s="94">
        <f>VLOOKUP($B10,'Scouting Output'!$A$3:$AJ$42, COLUMN()  -  1,FALSE)</f>
        <v>0</v>
      </c>
      <c r="AE10" s="92">
        <f>VLOOKUP($B10,'Scouting Output'!$A$3:$AJ$42, COLUMN()  -  1,FALSE)</f>
        <v>2</v>
      </c>
      <c r="AF10" s="93">
        <f>VLOOKUP($B10,'Scouting Output'!$A$3:$AJ$42, COLUMN()  -  1,FALSE)</f>
        <v>0</v>
      </c>
      <c r="AG10" s="94">
        <f>VLOOKUP($B10,'Scouting Output'!$A$3:$AJ$42, COLUMN()  -  1,FALSE)</f>
        <v>0</v>
      </c>
      <c r="AH10" s="94">
        <f>VLOOKUP($B10,'Scouting Output'!$A$3:$AJ$42, COLUMN()  -  1,FALSE)</f>
        <v>0</v>
      </c>
      <c r="AI10" s="94">
        <f>VLOOKUP($B10,'Scouting Output'!$A$3:$AJ$42, COLUMN()  -  1,FALSE)</f>
        <v>0.66666666666666663</v>
      </c>
      <c r="AJ10" s="94">
        <f>VLOOKUP($B10,'Scouting Output'!$A$3:$AJ$42, COLUMN()  -  1,FALSE)</f>
        <v>0.22222222222222221</v>
      </c>
      <c r="AK10" s="92">
        <f>VLOOKUP($B10,'Scouting Output'!$A$3:$AJ$42, COLUMN()  -  1,FALSE)</f>
        <v>9</v>
      </c>
    </row>
    <row r="11" spans="1:37" ht="20.8" customHeight="1" thickTop="1" thickBot="1">
      <c r="A11" s="93" t="s">
        <v>161</v>
      </c>
      <c r="B11" s="96">
        <f>VLOOKUP($B$4,'EVENT DATA'!$B$5:$N$99,6,FALSE)</f>
        <v>4783</v>
      </c>
      <c r="C11" s="96" t="str">
        <f>VLOOKUP($B11, 'Scouting Output'!$A$3:$AE$81,2,FALSE)</f>
        <v>RoboRavens</v>
      </c>
      <c r="D11" s="93">
        <f>VLOOKUP($B11,'Scouting Output'!$A$3:$AJ$42, COLUMN()  -  1,FALSE)</f>
        <v>8.4444444444444446</v>
      </c>
      <c r="E11" s="94">
        <f>VLOOKUP($B11,'Scouting Output'!$A$3:$AJ$42, COLUMN()  -  1,FALSE)</f>
        <v>2.4444444444444446</v>
      </c>
      <c r="F11" s="92">
        <f>VLOOKUP($B11,'Scouting Output'!$A$3:$AJ$42, COLUMN()  -  1,FALSE)</f>
        <v>1.4444444444444444</v>
      </c>
      <c r="G11" s="93">
        <f>VLOOKUP($B11,'Scouting Output'!$A$3:$AJ$42, COLUMN()  -  1,FALSE)</f>
        <v>1</v>
      </c>
      <c r="H11" s="94">
        <f>VLOOKUP($B11,'Scouting Output'!$A$3:$AJ$42, COLUMN()  -  1,FALSE)</f>
        <v>1</v>
      </c>
      <c r="I11" s="94">
        <f>VLOOKUP($B11,'Scouting Output'!$A$3:$AJ$42, COLUMN()  -  1,FALSE)</f>
        <v>0.22222222222222221</v>
      </c>
      <c r="J11" s="94">
        <f>VLOOKUP($B11,'Scouting Output'!$A$3:$AJ$42, COLUMN()  -  1,FALSE)</f>
        <v>0</v>
      </c>
      <c r="K11" s="94">
        <f>VLOOKUP($B11,'Scouting Output'!$A$3:$AJ$42, COLUMN()  -  1,FALSE)</f>
        <v>0</v>
      </c>
      <c r="L11" s="94">
        <f>VLOOKUP($B11,'Scouting Output'!$A$3:$AJ$42, COLUMN()  -  1,FALSE)</f>
        <v>0</v>
      </c>
      <c r="M11" s="94">
        <f>VLOOKUP($B11,'Scouting Output'!$A$3:$AJ$42, COLUMN()  -  1,FALSE)</f>
        <v>0</v>
      </c>
      <c r="N11" s="94">
        <f>VLOOKUP($B11,'Scouting Output'!$A$3:$AJ$42, COLUMN()  -  1,FALSE)</f>
        <v>0</v>
      </c>
      <c r="O11" s="94">
        <f>VLOOKUP($B11,'Scouting Output'!$A$3:$AJ$42, COLUMN()  -  1,FALSE)</f>
        <v>0</v>
      </c>
      <c r="P11" s="94">
        <f>VLOOKUP($B11,'Scouting Output'!$A$3:$AJ$42, COLUMN()  -  1,FALSE)</f>
        <v>0</v>
      </c>
      <c r="Q11" s="92">
        <f>VLOOKUP($B11,'Scouting Output'!$A$3:$AJ$42, COLUMN()  -  1,FALSE)</f>
        <v>0</v>
      </c>
      <c r="R11" s="93">
        <f>VLOOKUP($B11,'Scouting Output'!$A$3:$AJ$42, COLUMN()  -  1,FALSE)</f>
        <v>3</v>
      </c>
      <c r="S11" s="94">
        <f>VLOOKUP($B11,'Scouting Output'!$A$3:$AJ$42, COLUMN()  -  1,FALSE)</f>
        <v>3</v>
      </c>
      <c r="T11" s="94">
        <f>VLOOKUP($B11,'Scouting Output'!$A$3:$AJ$42, COLUMN()  -  1,FALSE)</f>
        <v>0.77777777777777779</v>
      </c>
      <c r="U11" s="94">
        <f>VLOOKUP($B11,'Scouting Output'!$A$3:$AJ$42, COLUMN()  -  1,FALSE)</f>
        <v>0.22222222222222221</v>
      </c>
      <c r="V11" s="94">
        <f>VLOOKUP($B11,'Scouting Output'!$A$3:$AJ$42, COLUMN()  -  1,FALSE)</f>
        <v>0</v>
      </c>
      <c r="W11" s="94">
        <f>VLOOKUP($B11,'Scouting Output'!$A$3:$AJ$42, COLUMN()  -  1,FALSE)</f>
        <v>0</v>
      </c>
      <c r="X11" s="94">
        <f>VLOOKUP($B11,'Scouting Output'!$A$3:$AJ$42, COLUMN()  -  1,FALSE)</f>
        <v>0</v>
      </c>
      <c r="Y11" s="94">
        <f>VLOOKUP($B11,'Scouting Output'!$A$3:$AJ$42, COLUMN()  -  1,FALSE)</f>
        <v>0</v>
      </c>
      <c r="Z11" s="94">
        <f>VLOOKUP($B11,'Scouting Output'!$A$3:$AJ$42, COLUMN()  -  1,FALSE)</f>
        <v>0</v>
      </c>
      <c r="AA11" s="94">
        <f>VLOOKUP($B11,'Scouting Output'!$A$3:$AJ$42, COLUMN()  -  1,FALSE)</f>
        <v>0</v>
      </c>
      <c r="AB11" s="94">
        <f>VLOOKUP($B11,'Scouting Output'!$A$3:$AJ$42, COLUMN()  -  1,FALSE)</f>
        <v>0</v>
      </c>
      <c r="AC11" s="94">
        <f>VLOOKUP($B11,'Scouting Output'!$A$3:$AJ$42, COLUMN()  -  1,FALSE)</f>
        <v>48</v>
      </c>
      <c r="AD11" s="94">
        <f>VLOOKUP($B11,'Scouting Output'!$A$3:$AJ$42, COLUMN()  -  1,FALSE)</f>
        <v>0</v>
      </c>
      <c r="AE11" s="92">
        <f>VLOOKUP($B11,'Scouting Output'!$A$3:$AJ$42, COLUMN()  -  1,FALSE)</f>
        <v>0.88888888888888884</v>
      </c>
      <c r="AF11" s="93">
        <f>VLOOKUP($B11,'Scouting Output'!$A$3:$AJ$42, COLUMN()  -  1,FALSE)</f>
        <v>0</v>
      </c>
      <c r="AG11" s="94">
        <f>VLOOKUP($B11,'Scouting Output'!$A$3:$AJ$42, COLUMN()  -  1,FALSE)</f>
        <v>0.1111111111111111</v>
      </c>
      <c r="AH11" s="94">
        <f>VLOOKUP($B11,'Scouting Output'!$A$3:$AJ$42, COLUMN()  -  1,FALSE)</f>
        <v>0</v>
      </c>
      <c r="AI11" s="94">
        <f>VLOOKUP($B11,'Scouting Output'!$A$3:$AJ$42, COLUMN()  -  1,FALSE)</f>
        <v>1</v>
      </c>
      <c r="AJ11" s="94">
        <f>VLOOKUP($B11,'Scouting Output'!$A$3:$AJ$42, COLUMN()  -  1,FALSE)</f>
        <v>0.55555555555555558</v>
      </c>
      <c r="AK11" s="92">
        <f>VLOOKUP($B11,'Scouting Output'!$A$3:$AJ$42, COLUMN()  -  1,FALSE)</f>
        <v>9</v>
      </c>
    </row>
    <row r="12" spans="1:37" ht="16.2" thickTop="1" thickBot="1">
      <c r="B12" s="35"/>
      <c r="C12" s="96" t="s">
        <v>263</v>
      </c>
      <c r="D12" s="94">
        <f>SUM($D9, $D10, $D11)</f>
        <v>58.125</v>
      </c>
      <c r="E12" s="92">
        <f>SUM($E9, $E10, $E11)</f>
        <v>24.777777777777779</v>
      </c>
    </row>
    <row r="13" spans="1:37" ht="15" thickTop="1" thickBot="1"/>
    <row r="14" spans="1:37" ht="15" thickTop="1" thickBot="1">
      <c r="A14" s="145" t="s">
        <v>118</v>
      </c>
      <c r="B14" s="146"/>
      <c r="C14" s="146"/>
      <c r="D14" s="146"/>
      <c r="E14" s="146"/>
      <c r="F14" s="146"/>
      <c r="G14" s="146"/>
      <c r="H14" s="146"/>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7"/>
    </row>
    <row r="15" spans="1:37" ht="14.7" thickTop="1">
      <c r="A15" s="37"/>
      <c r="B15" s="148" t="s">
        <v>0</v>
      </c>
      <c r="C15" s="148"/>
      <c r="D15" s="125"/>
      <c r="E15" s="1"/>
      <c r="F15" s="1"/>
      <c r="G15" s="137" t="s">
        <v>9</v>
      </c>
      <c r="H15" s="138"/>
      <c r="I15" s="138"/>
      <c r="J15" s="138"/>
      <c r="K15" s="138"/>
      <c r="L15" s="138"/>
      <c r="M15" s="138"/>
      <c r="N15" s="138"/>
      <c r="O15" s="138"/>
      <c r="P15" s="88"/>
      <c r="Q15" s="36"/>
      <c r="R15" s="137" t="s">
        <v>1</v>
      </c>
      <c r="S15" s="138"/>
      <c r="T15" s="138"/>
      <c r="U15" s="138"/>
      <c r="V15" s="138"/>
      <c r="W15" s="138"/>
      <c r="X15" s="138"/>
      <c r="Y15" s="138"/>
      <c r="Z15" s="138"/>
      <c r="AA15" s="138"/>
      <c r="AB15" s="138"/>
      <c r="AC15" s="138"/>
      <c r="AD15" s="138"/>
      <c r="AE15" s="139"/>
      <c r="AF15" s="137" t="s">
        <v>2</v>
      </c>
      <c r="AG15" s="138"/>
      <c r="AH15" s="138"/>
      <c r="AI15" s="138"/>
      <c r="AJ15" s="138"/>
      <c r="AK15" s="139"/>
    </row>
    <row r="16" spans="1:37" ht="17.5" customHeight="1" thickBot="1">
      <c r="A16" s="89"/>
      <c r="B16" s="34" t="s">
        <v>3</v>
      </c>
      <c r="C16" s="1" t="s">
        <v>4</v>
      </c>
      <c r="D16" s="2" t="s">
        <v>261</v>
      </c>
      <c r="E16" s="2" t="s">
        <v>262</v>
      </c>
      <c r="F16" s="1" t="s">
        <v>134</v>
      </c>
      <c r="G16" s="39" t="s">
        <v>155</v>
      </c>
      <c r="H16" s="40" t="s">
        <v>156</v>
      </c>
      <c r="I16" s="40" t="s">
        <v>151</v>
      </c>
      <c r="J16" s="40" t="s">
        <v>150</v>
      </c>
      <c r="K16" s="40" t="s">
        <v>11</v>
      </c>
      <c r="L16" s="40" t="s">
        <v>12</v>
      </c>
      <c r="M16" s="40" t="s">
        <v>157</v>
      </c>
      <c r="N16" s="40" t="s">
        <v>13</v>
      </c>
      <c r="O16" s="40" t="s">
        <v>14</v>
      </c>
      <c r="P16" s="40" t="s">
        <v>15</v>
      </c>
      <c r="Q16" s="38" t="s">
        <v>16</v>
      </c>
      <c r="R16" s="34" t="s">
        <v>155</v>
      </c>
      <c r="S16" s="1" t="s">
        <v>156</v>
      </c>
      <c r="T16" s="1" t="s">
        <v>151</v>
      </c>
      <c r="U16" s="1" t="s">
        <v>150</v>
      </c>
      <c r="V16" s="1" t="s">
        <v>11</v>
      </c>
      <c r="W16" s="1" t="s">
        <v>12</v>
      </c>
      <c r="X16" s="1" t="s">
        <v>157</v>
      </c>
      <c r="Y16" s="1" t="s">
        <v>13</v>
      </c>
      <c r="Z16" s="1" t="s">
        <v>14</v>
      </c>
      <c r="AA16" s="1" t="s">
        <v>15</v>
      </c>
      <c r="AB16" s="1" t="s">
        <v>16</v>
      </c>
      <c r="AC16" s="1" t="s">
        <v>17</v>
      </c>
      <c r="AD16" s="1" t="s">
        <v>149</v>
      </c>
      <c r="AE16" s="1" t="s">
        <v>23</v>
      </c>
      <c r="AF16" s="34" t="s">
        <v>5</v>
      </c>
      <c r="AG16" s="1" t="s">
        <v>6</v>
      </c>
      <c r="AH16" s="1" t="s">
        <v>139</v>
      </c>
      <c r="AI16" s="1" t="s">
        <v>7</v>
      </c>
      <c r="AJ16" s="1" t="s">
        <v>162</v>
      </c>
      <c r="AK16" s="90" t="s">
        <v>158</v>
      </c>
    </row>
    <row r="17" spans="1:37" ht="20.8" customHeight="1" thickTop="1" thickBot="1">
      <c r="A17" s="33" t="s">
        <v>119</v>
      </c>
      <c r="B17" s="86">
        <f>VLOOKUP($B$4,'EVENT DATA'!$B$5:$N$99,8,FALSE)</f>
        <v>6135</v>
      </c>
      <c r="C17" s="87" t="str">
        <f>VLOOKUP($B17, 'Scouting Output'!A3:AJ50, 2,FALSE)</f>
        <v>Arctos</v>
      </c>
      <c r="D17" s="33">
        <f>VLOOKUP($B17,'Scouting Output'!$A$3:$AJ$42, COLUMN()  -  1,FALSE)</f>
        <v>18.666666666666664</v>
      </c>
      <c r="E17" s="82">
        <f>VLOOKUP($B17,'Scouting Output'!$A$3:$AJ$42, COLUMN()  -  1,FALSE)</f>
        <v>10.666666666666668</v>
      </c>
      <c r="F17" s="82">
        <f>VLOOKUP($B17,'Scouting Output'!$A$3:$AJ$42, COLUMN()  -  1,FALSE)</f>
        <v>1.7777777777777777</v>
      </c>
      <c r="G17" s="33">
        <f>VLOOKUP($B17,'Scouting Output'!$A$3:$AJ$42,COLUMN() - 1,FALSE)</f>
        <v>1</v>
      </c>
      <c r="H17" s="82">
        <f>VLOOKUP($B17,'Scouting Output'!$A$3:$AJ$42,COLUMN() - 1,FALSE)</f>
        <v>1</v>
      </c>
      <c r="I17" s="82">
        <f>VLOOKUP($B17,'Scouting Output'!$A$3:$AJ$42,COLUMN() - 1,FALSE)</f>
        <v>0.1111111111111111</v>
      </c>
      <c r="J17" s="82">
        <f>VLOOKUP($B17,'Scouting Output'!$A$3:$AJ$42,COLUMN() - 1,FALSE)</f>
        <v>0.1111111111111111</v>
      </c>
      <c r="K17" s="82">
        <f>VLOOKUP($B17,'Scouting Output'!$A$3:$AJ$42,COLUMN() - 1,FALSE)</f>
        <v>0</v>
      </c>
      <c r="L17" s="82">
        <f>VLOOKUP($B17,'Scouting Output'!$A$3:$AJ$42,COLUMN() - 1,FALSE)</f>
        <v>0</v>
      </c>
      <c r="M17" s="82">
        <f>VLOOKUP($B17,'Scouting Output'!$A$3:$AJ$42,COLUMN() - 1,FALSE)</f>
        <v>0</v>
      </c>
      <c r="N17" s="82">
        <f>VLOOKUP($B17,'Scouting Output'!$A$3:$AJ$42,COLUMN() - 1,FALSE)</f>
        <v>0</v>
      </c>
      <c r="O17" s="82">
        <f>VLOOKUP($B17,'Scouting Output'!$A$3:$AJ$42,COLUMN() - 1,FALSE)</f>
        <v>0</v>
      </c>
      <c r="P17" s="82">
        <f>VLOOKUP($B17,'Scouting Output'!$A$3:$AJ$42,COLUMN() - 1,FALSE)</f>
        <v>0</v>
      </c>
      <c r="Q17" s="85">
        <f>VLOOKUP($B17,'Scouting Output'!$A$3:$AJ$42,COLUMN() - 1,FALSE)</f>
        <v>0</v>
      </c>
      <c r="R17" s="33">
        <f>VLOOKUP($B17,'Scouting Output'!$A$3:$AJ$42,COLUMN() - 1,FALSE)</f>
        <v>6</v>
      </c>
      <c r="S17" s="82">
        <f>VLOOKUP($B17,'Scouting Output'!$A$3:$AJ$42,COLUMN() - 1,FALSE)</f>
        <v>3</v>
      </c>
      <c r="T17" s="82">
        <f>VLOOKUP($B17,'Scouting Output'!$A$3:$AJ$42,COLUMN() - 1,FALSE)</f>
        <v>0.66666666666666663</v>
      </c>
      <c r="U17" s="82">
        <f>VLOOKUP($B17,'Scouting Output'!$A$3:$AJ$42,COLUMN() - 1,FALSE)</f>
        <v>0.77777777777777779</v>
      </c>
      <c r="V17" s="82">
        <f>VLOOKUP($B17,'Scouting Output'!$A$3:$AJ$42,COLUMN() - 1,FALSE)</f>
        <v>0</v>
      </c>
      <c r="W17" s="82">
        <f>VLOOKUP($B17,'Scouting Output'!$A$3:$AJ$42,COLUMN() - 1,FALSE)</f>
        <v>0</v>
      </c>
      <c r="X17" s="82">
        <f>VLOOKUP($B17,'Scouting Output'!$A$3:$AJ$42,COLUMN() - 1,FALSE)</f>
        <v>4</v>
      </c>
      <c r="Y17" s="82">
        <f>VLOOKUP($B17,'Scouting Output'!$A$3:$AJ$42,COLUMN() - 1,FALSE)</f>
        <v>2.1111111111111112</v>
      </c>
      <c r="Z17" s="82">
        <f>VLOOKUP($B17,'Scouting Output'!$A$3:$AJ$42,COLUMN() - 1,FALSE)</f>
        <v>0.33333333333333331</v>
      </c>
      <c r="AA17" s="82">
        <f>VLOOKUP($B17,'Scouting Output'!$A$3:$AJ$42,COLUMN() - 1,FALSE)</f>
        <v>0</v>
      </c>
      <c r="AB17" s="82">
        <f>VLOOKUP($B17,'Scouting Output'!$A$3:$AJ$42,COLUMN() - 1,FALSE)</f>
        <v>0</v>
      </c>
      <c r="AC17" s="82">
        <f>VLOOKUP($B17,'Scouting Output'!$A$3:$AJ$42,COLUMN() - 1,FALSE)</f>
        <v>6.8888888888888893</v>
      </c>
      <c r="AD17" s="82">
        <f>VLOOKUP($B17,'Scouting Output'!$A$3:$AJ$42,COLUMN() - 1,FALSE)</f>
        <v>0</v>
      </c>
      <c r="AE17" s="85">
        <f>VLOOKUP($B17,'Scouting Output'!$A$3:$AJ$42,COLUMN() - 1,FALSE)</f>
        <v>1.1111111111111112</v>
      </c>
      <c r="AF17" s="33">
        <f>VLOOKUP($B17,'Scouting Output'!$A$3:$AJ$42,COLUMN() - 1,FALSE)</f>
        <v>0</v>
      </c>
      <c r="AG17" s="82">
        <f>VLOOKUP($B17,'Scouting Output'!$A$3:$AJ$42,COLUMN() - 1,FALSE)</f>
        <v>0</v>
      </c>
      <c r="AH17" s="82">
        <f>VLOOKUP($B17,'Scouting Output'!$A$3:$AJ$42,COLUMN() - 1,FALSE)</f>
        <v>0</v>
      </c>
      <c r="AI17" s="82">
        <f>VLOOKUP($B17,'Scouting Output'!$A$3:$AJ$42,COLUMN() - 1,FALSE)</f>
        <v>0.66666666666666663</v>
      </c>
      <c r="AJ17" s="82">
        <f>VLOOKUP($B17,'Scouting Output'!$A$3:$AJ$42,COLUMN() - 1,FALSE)</f>
        <v>0.22222222222222221</v>
      </c>
      <c r="AK17" s="85">
        <f>VLOOKUP($B17,'Scouting Output'!$A$3:$AJ$42,COLUMN() - 1,FALSE)</f>
        <v>9</v>
      </c>
    </row>
    <row r="18" spans="1:37" ht="21.25" customHeight="1" thickTop="1" thickBot="1">
      <c r="A18" s="33" t="s">
        <v>120</v>
      </c>
      <c r="B18" s="86">
        <f>VLOOKUP($B$4,'EVENT DATA'!$B$5:$N$99,10,FALSE)</f>
        <v>2994</v>
      </c>
      <c r="C18" s="87" t="str">
        <f>VLOOKUP($B18, 'Scouting Output'!A3:AJ51, 2,FALSE)</f>
        <v>ASTECHZ</v>
      </c>
      <c r="D18" s="33">
        <f>VLOOKUP($B18,'Scouting Output'!$A$3:$AJ$42, COLUMN()  -  1,FALSE)</f>
        <v>13.799999999999999</v>
      </c>
      <c r="E18" s="82">
        <f>VLOOKUP($B18,'Scouting Output'!$A$3:$AJ$42, COLUMN()  -  1,FALSE)</f>
        <v>4.1999999999999993</v>
      </c>
      <c r="F18" s="82">
        <f>VLOOKUP($B18,'Scouting Output'!$A$3:$AJ$42, COLUMN()  -  1,FALSE)</f>
        <v>1.7</v>
      </c>
      <c r="G18" s="33">
        <f>VLOOKUP($B18,'Scouting Output'!$A$3:$AJ$42,COLUMN() - 1,FALSE)</f>
        <v>0</v>
      </c>
      <c r="H18" s="82">
        <f>VLOOKUP($B18,'Scouting Output'!$A$3:$AJ$42,COLUMN() - 1,FALSE)</f>
        <v>0</v>
      </c>
      <c r="I18" s="82">
        <f>VLOOKUP($B18,'Scouting Output'!$A$3:$AJ$42,COLUMN() - 1,FALSE)</f>
        <v>0</v>
      </c>
      <c r="J18" s="82">
        <f>VLOOKUP($B18,'Scouting Output'!$A$3:$AJ$42,COLUMN() - 1,FALSE)</f>
        <v>0</v>
      </c>
      <c r="K18" s="82">
        <f>VLOOKUP($B18,'Scouting Output'!$A$3:$AJ$42,COLUMN() - 1,FALSE)</f>
        <v>0</v>
      </c>
      <c r="L18" s="82">
        <f>VLOOKUP($B18,'Scouting Output'!$A$3:$AJ$42,COLUMN() - 1,FALSE)</f>
        <v>0</v>
      </c>
      <c r="M18" s="82">
        <f>VLOOKUP($B18,'Scouting Output'!$A$3:$AJ$42,COLUMN() - 1,FALSE)</f>
        <v>0</v>
      </c>
      <c r="N18" s="82">
        <f>VLOOKUP($B18,'Scouting Output'!$A$3:$AJ$42,COLUMN() - 1,FALSE)</f>
        <v>0</v>
      </c>
      <c r="O18" s="82">
        <f>VLOOKUP($B18,'Scouting Output'!$A$3:$AJ$42,COLUMN() - 1,FALSE)</f>
        <v>0</v>
      </c>
      <c r="P18" s="82">
        <f>VLOOKUP($B18,'Scouting Output'!$A$3:$AJ$42,COLUMN() - 1,FALSE)</f>
        <v>0</v>
      </c>
      <c r="Q18" s="85">
        <f>VLOOKUP($B18,'Scouting Output'!$A$3:$AJ$42,COLUMN() - 1,FALSE)</f>
        <v>0</v>
      </c>
      <c r="R18" s="33">
        <f>VLOOKUP($B18,'Scouting Output'!$A$3:$AJ$42,COLUMN() - 1,FALSE)</f>
        <v>4</v>
      </c>
      <c r="S18" s="82">
        <f>VLOOKUP($B18,'Scouting Output'!$A$3:$AJ$42,COLUMN() - 1,FALSE)</f>
        <v>1</v>
      </c>
      <c r="T18" s="82">
        <f>VLOOKUP($B18,'Scouting Output'!$A$3:$AJ$42,COLUMN() - 1,FALSE)</f>
        <v>0.3</v>
      </c>
      <c r="U18" s="82">
        <f>VLOOKUP($B18,'Scouting Output'!$A$3:$AJ$42,COLUMN() - 1,FALSE)</f>
        <v>0</v>
      </c>
      <c r="V18" s="82">
        <f>VLOOKUP($B18,'Scouting Output'!$A$3:$AJ$42,COLUMN() - 1,FALSE)</f>
        <v>0</v>
      </c>
      <c r="W18" s="82">
        <f>VLOOKUP($B18,'Scouting Output'!$A$3:$AJ$42,COLUMN() - 1,FALSE)</f>
        <v>0</v>
      </c>
      <c r="X18" s="82">
        <f>VLOOKUP($B18,'Scouting Output'!$A$3:$AJ$42,COLUMN() - 1,FALSE)</f>
        <v>4</v>
      </c>
      <c r="Y18" s="82">
        <f>VLOOKUP($B18,'Scouting Output'!$A$3:$AJ$42,COLUMN() - 1,FALSE)</f>
        <v>1.2</v>
      </c>
      <c r="Z18" s="82">
        <f>VLOOKUP($B18,'Scouting Output'!$A$3:$AJ$42,COLUMN() - 1,FALSE)</f>
        <v>0</v>
      </c>
      <c r="AA18" s="82">
        <f>VLOOKUP($B18,'Scouting Output'!$A$3:$AJ$42,COLUMN() - 1,FALSE)</f>
        <v>0</v>
      </c>
      <c r="AB18" s="82">
        <f>VLOOKUP($B18,'Scouting Output'!$A$3:$AJ$42,COLUMN() - 1,FALSE)</f>
        <v>0</v>
      </c>
      <c r="AC18" s="82">
        <f>VLOOKUP($B18,'Scouting Output'!$A$3:$AJ$42,COLUMN() - 1,FALSE)</f>
        <v>0</v>
      </c>
      <c r="AD18" s="82">
        <f>VLOOKUP($B18,'Scouting Output'!$A$3:$AJ$42,COLUMN() - 1,FALSE)</f>
        <v>0</v>
      </c>
      <c r="AE18" s="85">
        <f>VLOOKUP($B18,'Scouting Output'!$A$3:$AJ$42,COLUMN() - 1,FALSE)</f>
        <v>1.6</v>
      </c>
      <c r="AF18" s="33">
        <f>VLOOKUP($B18,'Scouting Output'!$A$3:$AJ$42,COLUMN() - 1,FALSE)</f>
        <v>0.1</v>
      </c>
      <c r="AG18" s="82">
        <f>VLOOKUP($B18,'Scouting Output'!$A$3:$AJ$42,COLUMN() - 1,FALSE)</f>
        <v>0.1</v>
      </c>
      <c r="AH18" s="82">
        <f>VLOOKUP($B18,'Scouting Output'!$A$3:$AJ$42,COLUMN() - 1,FALSE)</f>
        <v>0</v>
      </c>
      <c r="AI18" s="82">
        <f>VLOOKUP($B18,'Scouting Output'!$A$3:$AJ$42,COLUMN() - 1,FALSE)</f>
        <v>0.3</v>
      </c>
      <c r="AJ18" s="82">
        <f>VLOOKUP($B18,'Scouting Output'!$A$3:$AJ$42,COLUMN() - 1,FALSE)</f>
        <v>0.8</v>
      </c>
      <c r="AK18" s="85">
        <f>VLOOKUP($B18,'Scouting Output'!$A$3:$AJ$42,COLUMN() - 1,FALSE)</f>
        <v>10</v>
      </c>
    </row>
    <row r="19" spans="1:37" ht="20.8" customHeight="1" thickTop="1" thickBot="1">
      <c r="A19" s="33" t="s">
        <v>121</v>
      </c>
      <c r="B19" s="86">
        <f>VLOOKUP($B$4,'EVENT DATA'!$B$5:$N$99,12,FALSE)</f>
        <v>4519</v>
      </c>
      <c r="C19" s="87" t="str">
        <f>VLOOKUP($B19, 'Scouting Output'!$A$3:$AE$81,2,FALSE)</f>
        <v>King's Robotics</v>
      </c>
      <c r="D19" s="33">
        <f>VLOOKUP($B19,'Scouting Output'!$A$3:$AJ$42, COLUMN()  -  1,FALSE)</f>
        <v>12.444444444444446</v>
      </c>
      <c r="E19" s="82">
        <f>VLOOKUP($B19,'Scouting Output'!$A$3:$AJ$42, COLUMN()  -  1,FALSE)</f>
        <v>5.5555555555555554</v>
      </c>
      <c r="F19" s="82">
        <f>VLOOKUP($B19,'Scouting Output'!$A$3:$AJ$42, COLUMN()  -  1,FALSE)</f>
        <v>1.6666666666666667</v>
      </c>
      <c r="G19" s="33">
        <f>VLOOKUP($B19,'Scouting Output'!$A$3:$AJ$42,COLUMN() - 1,FALSE)</f>
        <v>1</v>
      </c>
      <c r="H19" s="82">
        <f>VLOOKUP($B19,'Scouting Output'!$A$3:$AJ$42,COLUMN() - 1,FALSE)</f>
        <v>1</v>
      </c>
      <c r="I19" s="82">
        <f>VLOOKUP($B19,'Scouting Output'!$A$3:$AJ$42,COLUMN() - 1,FALSE)</f>
        <v>0.22222222222222221</v>
      </c>
      <c r="J19" s="82">
        <f>VLOOKUP($B19,'Scouting Output'!$A$3:$AJ$42,COLUMN() - 1,FALSE)</f>
        <v>0</v>
      </c>
      <c r="K19" s="82">
        <f>VLOOKUP($B19,'Scouting Output'!$A$3:$AJ$42,COLUMN() - 1,FALSE)</f>
        <v>0</v>
      </c>
      <c r="L19" s="82">
        <f>VLOOKUP($B19,'Scouting Output'!$A$3:$AJ$42,COLUMN() - 1,FALSE)</f>
        <v>0</v>
      </c>
      <c r="M19" s="82">
        <f>VLOOKUP($B19,'Scouting Output'!$A$3:$AJ$42,COLUMN() - 1,FALSE)</f>
        <v>1</v>
      </c>
      <c r="N19" s="82">
        <f>VLOOKUP($B19,'Scouting Output'!$A$3:$AJ$42,COLUMN() - 1,FALSE)</f>
        <v>0.1111111111111111</v>
      </c>
      <c r="O19" s="82">
        <f>VLOOKUP($B19,'Scouting Output'!$A$3:$AJ$42,COLUMN() - 1,FALSE)</f>
        <v>0</v>
      </c>
      <c r="P19" s="82">
        <f>VLOOKUP($B19,'Scouting Output'!$A$3:$AJ$42,COLUMN() - 1,FALSE)</f>
        <v>0</v>
      </c>
      <c r="Q19" s="85">
        <f>VLOOKUP($B19,'Scouting Output'!$A$3:$AJ$42,COLUMN() - 1,FALSE)</f>
        <v>0</v>
      </c>
      <c r="R19" s="33">
        <f>VLOOKUP($B19,'Scouting Output'!$A$3:$AJ$42,COLUMN() - 1,FALSE)</f>
        <v>5</v>
      </c>
      <c r="S19" s="82">
        <f>VLOOKUP($B19,'Scouting Output'!$A$3:$AJ$42,COLUMN() - 1,FALSE)</f>
        <v>2</v>
      </c>
      <c r="T19" s="82">
        <f>VLOOKUP($B19,'Scouting Output'!$A$3:$AJ$42,COLUMN() - 1,FALSE)</f>
        <v>0.33333333333333331</v>
      </c>
      <c r="U19" s="82">
        <f>VLOOKUP($B19,'Scouting Output'!$A$3:$AJ$42,COLUMN() - 1,FALSE)</f>
        <v>0.22222222222222221</v>
      </c>
      <c r="V19" s="82">
        <f>VLOOKUP($B19,'Scouting Output'!$A$3:$AJ$42,COLUMN() - 1,FALSE)</f>
        <v>0</v>
      </c>
      <c r="W19" s="82">
        <f>VLOOKUP($B19,'Scouting Output'!$A$3:$AJ$42,COLUMN() - 1,FALSE)</f>
        <v>0</v>
      </c>
      <c r="X19" s="82">
        <f>VLOOKUP($B19,'Scouting Output'!$A$3:$AJ$42,COLUMN() - 1,FALSE)</f>
        <v>5</v>
      </c>
      <c r="Y19" s="82">
        <f>VLOOKUP($B19,'Scouting Output'!$A$3:$AJ$42,COLUMN() - 1,FALSE)</f>
        <v>1.1111111111111112</v>
      </c>
      <c r="Z19" s="82">
        <f>VLOOKUP($B19,'Scouting Output'!$A$3:$AJ$42,COLUMN() - 1,FALSE)</f>
        <v>0.1111111111111111</v>
      </c>
      <c r="AA19" s="82">
        <f>VLOOKUP($B19,'Scouting Output'!$A$3:$AJ$42,COLUMN() - 1,FALSE)</f>
        <v>0</v>
      </c>
      <c r="AB19" s="82">
        <f>VLOOKUP($B19,'Scouting Output'!$A$3:$AJ$42,COLUMN() - 1,FALSE)</f>
        <v>0</v>
      </c>
      <c r="AC19" s="82">
        <f>VLOOKUP($B19,'Scouting Output'!$A$3:$AJ$42,COLUMN() - 1,FALSE)</f>
        <v>25.333333333333332</v>
      </c>
      <c r="AD19" s="82">
        <f>VLOOKUP($B19,'Scouting Output'!$A$3:$AJ$42,COLUMN() - 1,FALSE)</f>
        <v>0</v>
      </c>
      <c r="AE19" s="85">
        <f>VLOOKUP($B19,'Scouting Output'!$A$3:$AJ$42,COLUMN() - 1,FALSE)</f>
        <v>1.2222222222222223</v>
      </c>
      <c r="AF19" s="33">
        <f>VLOOKUP($B19,'Scouting Output'!$A$3:$AJ$42,COLUMN() - 1,FALSE)</f>
        <v>0</v>
      </c>
      <c r="AG19" s="82">
        <f>VLOOKUP($B19,'Scouting Output'!$A$3:$AJ$42,COLUMN() - 1,FALSE)</f>
        <v>0</v>
      </c>
      <c r="AH19" s="82">
        <f>VLOOKUP($B19,'Scouting Output'!$A$3:$AJ$42,COLUMN() - 1,FALSE)</f>
        <v>0</v>
      </c>
      <c r="AI19" s="82">
        <f>VLOOKUP($B19,'Scouting Output'!$A$3:$AJ$42,COLUMN() - 1,FALSE)</f>
        <v>1.7777777777777777</v>
      </c>
      <c r="AJ19" s="82">
        <f>VLOOKUP($B19,'Scouting Output'!$A$3:$AJ$42,COLUMN() - 1,FALSE)</f>
        <v>0.1111111111111111</v>
      </c>
      <c r="AK19" s="85">
        <f>VLOOKUP($B19,'Scouting Output'!$A$3:$AJ$42,COLUMN() - 1,FALSE)</f>
        <v>9</v>
      </c>
    </row>
    <row r="20" spans="1:37" ht="15" thickTop="1" thickBot="1">
      <c r="C20" s="126" t="s">
        <v>263</v>
      </c>
      <c r="D20" s="82">
        <f>SUM(D17, D18, D19)</f>
        <v>44.911111111111111</v>
      </c>
      <c r="E20" s="85">
        <f>SUM(E17, E18, E19)</f>
        <v>20.422222222222224</v>
      </c>
    </row>
    <row r="21" spans="1:37" ht="14.7" thickTop="1"/>
    <row r="23" spans="1:37">
      <c r="A23" s="36"/>
    </row>
    <row r="25" spans="1:37">
      <c r="B25" s="36"/>
      <c r="C25" s="36"/>
      <c r="D25" s="36"/>
      <c r="E25" s="36"/>
      <c r="F25" s="36"/>
      <c r="G25" s="36"/>
      <c r="H25" s="36"/>
      <c r="I25" s="36"/>
    </row>
  </sheetData>
  <protectedRanges>
    <protectedRange sqref="B4" name="Range1"/>
  </protectedRanges>
  <mergeCells count="11">
    <mergeCell ref="A3:B3"/>
    <mergeCell ref="R15:AE15"/>
    <mergeCell ref="AF15:AK15"/>
    <mergeCell ref="R7:AE7"/>
    <mergeCell ref="AF7:AK7"/>
    <mergeCell ref="C6:AK6"/>
    <mergeCell ref="A14:AK14"/>
    <mergeCell ref="G15:O15"/>
    <mergeCell ref="B15:C15"/>
    <mergeCell ref="B7:C7"/>
    <mergeCell ref="G7:Q7"/>
  </mergeCells>
  <conditionalFormatting sqref="B25">
    <cfRule type="duplicateValues" dxfId="34"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6441D-1C69-224F-80F0-FE8CC7E65118}">
  <dimension ref="A1:P14"/>
  <sheetViews>
    <sheetView topLeftCell="A2" zoomScale="90" zoomScaleNormal="90" workbookViewId="0">
      <pane xSplit="1" topLeftCell="B1" activePane="topRight" state="frozen"/>
      <selection pane="topRight" activeCell="B4" sqref="B4"/>
    </sheetView>
  </sheetViews>
  <sheetFormatPr defaultColWidth="10.9453125" defaultRowHeight="14.4"/>
  <cols>
    <col min="1" max="1" width="17.5234375" customWidth="1"/>
    <col min="2" max="2" width="13.15625" customWidth="1"/>
    <col min="3" max="3" width="9.5234375" customWidth="1"/>
    <col min="4" max="4" width="9.26171875" customWidth="1"/>
    <col min="5" max="5" width="9.3125" customWidth="1"/>
    <col min="6" max="6" width="9.47265625" customWidth="1"/>
    <col min="7" max="7" width="10.62890625" customWidth="1"/>
    <col min="10" max="10" width="6.68359375" customWidth="1"/>
    <col min="11" max="11" width="8.41796875" customWidth="1"/>
    <col min="12" max="12" width="9.578125" customWidth="1"/>
    <col min="14" max="14" width="13.20703125" customWidth="1"/>
    <col min="16" max="16" width="12.3671875" customWidth="1"/>
  </cols>
  <sheetData>
    <row r="1" spans="1:16">
      <c r="A1" t="s">
        <v>347</v>
      </c>
      <c r="B1" s="133">
        <v>1</v>
      </c>
      <c r="C1" s="133"/>
    </row>
    <row r="2" spans="1:16">
      <c r="B2" s="135" t="s">
        <v>354</v>
      </c>
      <c r="C2" s="135"/>
      <c r="D2" s="135"/>
      <c r="E2" s="135"/>
      <c r="F2" s="135"/>
      <c r="G2" s="135"/>
      <c r="H2" s="135"/>
      <c r="I2" s="135"/>
      <c r="J2" s="135"/>
      <c r="K2" s="135"/>
      <c r="L2" s="135"/>
      <c r="M2" s="152" t="s">
        <v>350</v>
      </c>
      <c r="N2" s="135"/>
      <c r="O2" s="135"/>
      <c r="P2" s="135"/>
    </row>
    <row r="3" spans="1:16" ht="14.7" thickBot="1">
      <c r="B3" t="s">
        <v>346</v>
      </c>
      <c r="C3" t="s">
        <v>353</v>
      </c>
      <c r="D3" t="s">
        <v>348</v>
      </c>
      <c r="E3" t="s">
        <v>357</v>
      </c>
      <c r="F3" t="s">
        <v>358</v>
      </c>
      <c r="G3" t="s">
        <v>349</v>
      </c>
      <c r="H3" t="s">
        <v>355</v>
      </c>
      <c r="I3" t="s">
        <v>356</v>
      </c>
      <c r="J3" t="s">
        <v>277</v>
      </c>
      <c r="K3" t="s">
        <v>359</v>
      </c>
      <c r="L3" t="s">
        <v>279</v>
      </c>
      <c r="M3" s="4" t="s">
        <v>348</v>
      </c>
      <c r="N3" t="s">
        <v>351</v>
      </c>
      <c r="O3" t="s">
        <v>349</v>
      </c>
      <c r="P3" t="s">
        <v>352</v>
      </c>
    </row>
    <row r="4" spans="1:16" ht="15" thickTop="1" thickBot="1">
      <c r="A4" s="93">
        <f>VLOOKUP($B$1,'EVENT DATA'!$B$5:$N$99,2,FALSE)</f>
        <v>2386</v>
      </c>
      <c r="B4" s="178">
        <f>VLOOKUP($A4,'Scouting Output'!$A$3:$AJ$42, 3,FALSE)</f>
        <v>28</v>
      </c>
      <c r="C4" s="94">
        <f>VLOOKUP($A4,'Scouting Output'!$A$3:$AJ$42, 17,FALSE)</f>
        <v>6</v>
      </c>
      <c r="D4" s="94">
        <f>VLOOKUP(A4,'Scouting Output'!$A$3:$AJ$42, 18, FALSE)</f>
        <v>2</v>
      </c>
      <c r="E4" s="94">
        <f>SUM(VLOOKUP($A4,'Scouting Output'!$A$3:$AJ$42,19,FALSE), VLOOKUP($A4,'Scouting Output'!$A$3:$AJ$42,20,FALSE))</f>
        <v>0.55555555555555558</v>
      </c>
      <c r="F4" s="94">
        <f>SUM(VLOOKUP($A4,'Scouting Output'!$A$3:$AJ$42,21,FALSE), VLOOKUP($A4,'Scouting Output'!$A$3:$AJ$42,22,FALSE))</f>
        <v>0.44444444444444442</v>
      </c>
      <c r="G4" s="94">
        <f>VLOOKUP(A4,'Scouting Output'!$A$3:$AJ$42, 23, FALSE)</f>
        <v>5</v>
      </c>
      <c r="H4" s="94">
        <f>SUM(VLOOKUP($A4,'Scouting Output'!$A$3:$AJ$42,24,FALSE), VLOOKUP($A4,'Scouting Output'!$A$3:$AJ$42,25,FALSE))</f>
        <v>2.1111111111111112</v>
      </c>
      <c r="I4" s="94">
        <f>SUM(VLOOKUP($A4,'Scouting Output'!$A$3:$AJ$42,26,FALSE), VLOOKUP($A4,'Scouting Output'!$A$3:$AJ$42,27,FALSE))</f>
        <v>0.1111111111111111</v>
      </c>
      <c r="J4" s="94">
        <f>VLOOKUP(A4,'Scouting Output'!$A$3:$AJ$42, 30, FALSE)</f>
        <v>3</v>
      </c>
      <c r="K4" s="94">
        <f>VLOOKUP(A4,'Scouting Output'!$A$3:$AJ$42, 28, FALSE)</f>
        <v>0</v>
      </c>
      <c r="L4" s="94">
        <f>VLOOKUP(A4,'Scouting Output'!$A$3:$AJ$42, 34, FALSE)</f>
        <v>0</v>
      </c>
      <c r="M4" s="132">
        <f>VLOOKUP($A4,'Scouting Output'!$A$3:$AJ$42, 7,FALSE)</f>
        <v>0</v>
      </c>
      <c r="N4" s="94">
        <f>SUM(VLOOKUP($A4,'Scouting Output'!$A$3:$AJ$42,8,FALSE), VLOOKUP($A4,'Scouting Output'!$A$3:$AJ$42,9,FALSE), VLOOKUP($A4,'Scouting Output'!$A$3:$AJ$42,10,FALSE), VLOOKUP($A4,'Scouting Output'!$A$3:$AJ$42,11,FALSE))</f>
        <v>0</v>
      </c>
      <c r="O4" s="94">
        <f>VLOOKUP($A4,'Scouting Output'!$A$3:$AJ$42, 12,FALSE)</f>
        <v>1</v>
      </c>
      <c r="P4" s="92">
        <f>SUM(VLOOKUP($A4,'Scouting Output'!$A$3:$AJ$42,13,FALSE), VLOOKUP($A4,'Scouting Output'!$A$3:$AJ$42,14,FALSE), VLOOKUP($A4,'Scouting Output'!$A$3:$AJ$42,15,FALSE), VLOOKUP($A4,'Scouting Output'!$A$3:$AJ$42,16,FALSE))</f>
        <v>0.55555555555555558</v>
      </c>
    </row>
    <row r="5" spans="1:16" ht="15" thickTop="1" thickBot="1">
      <c r="A5" s="93">
        <f>VLOOKUP($B$1,'EVENT DATA'!$B$5:$N$99,4,FALSE)</f>
        <v>4946</v>
      </c>
      <c r="B5" s="178">
        <f>VLOOKUP($A5,'Scouting Output'!$A$3:$AJ$42, 3,FALSE)</f>
        <v>14.888888888888889</v>
      </c>
      <c r="C5" s="94">
        <f>VLOOKUP($A5,'Scouting Output'!$A$3:$AJ$42, 17,FALSE)</f>
        <v>7</v>
      </c>
      <c r="D5" s="94">
        <f>VLOOKUP(A5,'Scouting Output'!$A$3:$AJ$42, 18, FALSE)</f>
        <v>5</v>
      </c>
      <c r="E5" s="94">
        <f>SUM(VLOOKUP($A5,'Scouting Output'!$A$3:$AJ$42,19,FALSE), VLOOKUP($A5,'Scouting Output'!$A$3:$AJ$42,20,FALSE))</f>
        <v>1.5555555555555556</v>
      </c>
      <c r="F5" s="94">
        <f>SUM(VLOOKUP($A5,'Scouting Output'!$A$3:$AJ$42,21,FALSE), VLOOKUP($A5,'Scouting Output'!$A$3:$AJ$42,22,FALSE))</f>
        <v>0.77777777777777779</v>
      </c>
      <c r="G5" s="94">
        <f>VLOOKUP(A5,'Scouting Output'!$A$3:$AJ$42, 23, FALSE)</f>
        <v>4</v>
      </c>
      <c r="H5" s="94">
        <f>SUM(VLOOKUP($A5,'Scouting Output'!$A$3:$AJ$42,24,FALSE), VLOOKUP($A5,'Scouting Output'!$A$3:$AJ$42,25,FALSE))</f>
        <v>1.2222222222222223</v>
      </c>
      <c r="I5" s="94">
        <f>SUM(VLOOKUP($A5,'Scouting Output'!$A$3:$AJ$42,26,FALSE), VLOOKUP($A5,'Scouting Output'!$A$3:$AJ$42,27,FALSE))</f>
        <v>0.33333333333333331</v>
      </c>
      <c r="J5" s="94">
        <f>VLOOKUP(A5,'Scouting Output'!$A$3:$AJ$42, 30, FALSE)</f>
        <v>0.88888888888888884</v>
      </c>
      <c r="K5" s="94">
        <f>VLOOKUP(A5,'Scouting Output'!$A$3:$AJ$42, 28, FALSE)</f>
        <v>2.7777777777777777</v>
      </c>
      <c r="L5" s="94">
        <f>VLOOKUP(A5,'Scouting Output'!$A$3:$AJ$42, 34, FALSE)</f>
        <v>1.7777777777777777</v>
      </c>
      <c r="M5" s="132">
        <f>VLOOKUP($A5,'Scouting Output'!$A$3:$AJ$42, 7,FALSE)</f>
        <v>1</v>
      </c>
      <c r="N5" s="94">
        <f>SUM(VLOOKUP($A5,'Scouting Output'!$A$3:$AJ$42,8,FALSE), VLOOKUP($A5,'Scouting Output'!$A$3:$AJ$42,9,FALSE), VLOOKUP($A5,'Scouting Output'!$A$3:$AJ$42,10,FALSE), VLOOKUP($A5,'Scouting Output'!$A$3:$AJ$42,11,FALSE))</f>
        <v>0.66666666666666674</v>
      </c>
      <c r="O5" s="94">
        <f>VLOOKUP($A5,'Scouting Output'!$A$3:$AJ$42, 12,FALSE)</f>
        <v>0</v>
      </c>
      <c r="P5" s="92">
        <f>SUM(VLOOKUP($A5,'Scouting Output'!$A$3:$AJ$42,13,FALSE), VLOOKUP($A5,'Scouting Output'!$A$3:$AJ$42,14,FALSE), VLOOKUP($A5,'Scouting Output'!$A$3:$AJ$42,15,FALSE), VLOOKUP($A5,'Scouting Output'!$A$3:$AJ$42,16,FALSE))</f>
        <v>0</v>
      </c>
    </row>
    <row r="6" spans="1:16" ht="15" thickTop="1" thickBot="1">
      <c r="A6" s="93">
        <f>VLOOKUP($B$1,'EVENT DATA'!$B$5:$N$99,6,FALSE)</f>
        <v>6110</v>
      </c>
      <c r="B6" s="178">
        <f>VLOOKUP($A6,'Scouting Output'!$A$3:$AJ$42, 3,FALSE)</f>
        <v>11.700000000000001</v>
      </c>
      <c r="C6" s="94">
        <f>VLOOKUP($A6,'Scouting Output'!$A$3:$AJ$42, 17,FALSE)</f>
        <v>5</v>
      </c>
      <c r="D6" s="94">
        <f>VLOOKUP(A6,'Scouting Output'!$A$3:$AJ$42, 18, FALSE)</f>
        <v>2</v>
      </c>
      <c r="E6" s="94">
        <f>SUM(VLOOKUP($A6,'Scouting Output'!$A$3:$AJ$42,19,FALSE), VLOOKUP($A6,'Scouting Output'!$A$3:$AJ$42,20,FALSE))</f>
        <v>1.2</v>
      </c>
      <c r="F6" s="94">
        <f>SUM(VLOOKUP($A6,'Scouting Output'!$A$3:$AJ$42,21,FALSE), VLOOKUP($A6,'Scouting Output'!$A$3:$AJ$42,22,FALSE))</f>
        <v>0</v>
      </c>
      <c r="G6" s="94">
        <f>VLOOKUP(A6,'Scouting Output'!$A$3:$AJ$42, 23, FALSE)</f>
        <v>4</v>
      </c>
      <c r="H6" s="94">
        <f>SUM(VLOOKUP($A6,'Scouting Output'!$A$3:$AJ$42,24,FALSE), VLOOKUP($A6,'Scouting Output'!$A$3:$AJ$42,25,FALSE))</f>
        <v>2</v>
      </c>
      <c r="I6" s="94">
        <f>SUM(VLOOKUP($A6,'Scouting Output'!$A$3:$AJ$42,26,FALSE), VLOOKUP($A6,'Scouting Output'!$A$3:$AJ$42,27,FALSE))</f>
        <v>0</v>
      </c>
      <c r="J6" s="94">
        <f>VLOOKUP(A6,'Scouting Output'!$A$3:$AJ$42, 30, FALSE)</f>
        <v>0.8</v>
      </c>
      <c r="K6" s="94">
        <f>VLOOKUP(A6,'Scouting Output'!$A$3:$AJ$42, 28, FALSE)</f>
        <v>0</v>
      </c>
      <c r="L6" s="94">
        <f>VLOOKUP(A6,'Scouting Output'!$A$3:$AJ$42, 34, FALSE)</f>
        <v>2.5</v>
      </c>
      <c r="M6" s="132">
        <f>VLOOKUP($A6,'Scouting Output'!$A$3:$AJ$42, 7,FALSE)</f>
        <v>1</v>
      </c>
      <c r="N6" s="94">
        <f>SUM(VLOOKUP($A6,'Scouting Output'!$A$3:$AJ$42,8,FALSE), VLOOKUP($A6,'Scouting Output'!$A$3:$AJ$42,9,FALSE), VLOOKUP($A6,'Scouting Output'!$A$3:$AJ$42,10,FALSE), VLOOKUP($A6,'Scouting Output'!$A$3:$AJ$42,11,FALSE))</f>
        <v>0.2</v>
      </c>
      <c r="O6" s="94">
        <f>VLOOKUP($A6,'Scouting Output'!$A$3:$AJ$42, 12,FALSE)</f>
        <v>0</v>
      </c>
      <c r="P6" s="92">
        <f>SUM(VLOOKUP($A6,'Scouting Output'!$A$3:$AJ$42,13,FALSE), VLOOKUP($A6,'Scouting Output'!$A$3:$AJ$42,14,FALSE), VLOOKUP($A6,'Scouting Output'!$A$3:$AJ$42,15,FALSE), VLOOKUP($A6,'Scouting Output'!$A$3:$AJ$42,16,FALSE))</f>
        <v>0</v>
      </c>
    </row>
    <row r="7" spans="1:16" ht="14.7" thickTop="1">
      <c r="A7" s="176" t="s">
        <v>360</v>
      </c>
      <c r="B7" s="179">
        <f>SUM(B4:B6)</f>
        <v>54.588888888888889</v>
      </c>
      <c r="M7" s="4"/>
    </row>
    <row r="8" spans="1:16">
      <c r="M8" s="4"/>
    </row>
    <row r="9" spans="1:16" ht="14.7" thickBot="1">
      <c r="A9" s="177"/>
      <c r="B9" t="str">
        <f>B3</f>
        <v>Average points</v>
      </c>
      <c r="C9" t="str">
        <f>C3</f>
        <v>max piece</v>
      </c>
      <c r="D9" t="str">
        <f t="shared" ref="D9:L9" si="0">D3</f>
        <v>max hatch</v>
      </c>
      <c r="E9" t="str">
        <f t="shared" si="0"/>
        <v>low hatch</v>
      </c>
      <c r="F9" t="str">
        <f t="shared" si="0"/>
        <v>high hatch</v>
      </c>
      <c r="G9" t="str">
        <f t="shared" si="0"/>
        <v>max cargo</v>
      </c>
      <c r="H9" t="str">
        <f t="shared" si="0"/>
        <v>low cargo</v>
      </c>
      <c r="I9" t="str">
        <f t="shared" si="0"/>
        <v>high cargo</v>
      </c>
      <c r="J9" t="str">
        <f t="shared" si="0"/>
        <v>climb</v>
      </c>
      <c r="K9" t="str">
        <f t="shared" si="0"/>
        <v>defence</v>
      </c>
      <c r="L9" t="str">
        <f t="shared" si="0"/>
        <v>penalty</v>
      </c>
      <c r="M9" s="4" t="str">
        <f>M3</f>
        <v>max hatch</v>
      </c>
      <c r="N9" t="str">
        <f>N3</f>
        <v>average hatch</v>
      </c>
      <c r="O9" t="str">
        <f t="shared" ref="O9:P9" si="1">O3</f>
        <v>max cargo</v>
      </c>
      <c r="P9" t="str">
        <f t="shared" si="1"/>
        <v>average cargo</v>
      </c>
    </row>
    <row r="10" spans="1:16" ht="15" thickTop="1" thickBot="1">
      <c r="A10" s="33">
        <f>VLOOKUP($B$1,'EVENT DATA'!$B$5:$N$99,8,FALSE)</f>
        <v>6135</v>
      </c>
      <c r="B10" s="82">
        <f>VLOOKUP($A10,'Scouting Output'!$A$3:$AJ$42, 3,FALSE)</f>
        <v>18.666666666666664</v>
      </c>
      <c r="C10" s="82">
        <f>VLOOKUP($A10,'Scouting Output'!$A$3:$AJ$42, 17,FALSE)</f>
        <v>6</v>
      </c>
      <c r="D10" s="82">
        <f>VLOOKUP(A10,'Scouting Output'!$A$3:$AJ$42, 18, FALSE)</f>
        <v>3</v>
      </c>
      <c r="E10" s="82">
        <f>SUM(VLOOKUP($A10,'Scouting Output'!$A$3:$AJ$42,19,FALSE), VLOOKUP($A10,'Scouting Output'!$A$3:$AJ$42,20,FALSE))</f>
        <v>1.4444444444444444</v>
      </c>
      <c r="F10" s="82">
        <f>SUM(VLOOKUP($A10,'Scouting Output'!$A$3:$AJ$42,21,FALSE), VLOOKUP($A10,'Scouting Output'!$A$3:$AJ$42,22,FALSE))</f>
        <v>0</v>
      </c>
      <c r="G10" s="82">
        <f>VLOOKUP(A10,'Scouting Output'!$A$3:$AJ$42, 23, FALSE)</f>
        <v>4</v>
      </c>
      <c r="H10" s="82">
        <f>SUM(VLOOKUP($A10,'Scouting Output'!$A$3:$AJ$42,24,FALSE), VLOOKUP($A10,'Scouting Output'!$A$3:$AJ$42,25,FALSE))</f>
        <v>2.4444444444444446</v>
      </c>
      <c r="I10" s="82">
        <f>SUM(VLOOKUP($A10,'Scouting Output'!$A$3:$AJ$42,26,FALSE), VLOOKUP($A10,'Scouting Output'!$A$3:$AJ$42,27,FALSE))</f>
        <v>0</v>
      </c>
      <c r="J10" s="82">
        <f>VLOOKUP(A10,'Scouting Output'!$A$3:$AJ$42, 30, FALSE)</f>
        <v>1.1111111111111112</v>
      </c>
      <c r="K10" s="82">
        <f>VLOOKUP(A10,'Scouting Output'!$A$3:$AJ$42, 28, FALSE)</f>
        <v>6.8888888888888893</v>
      </c>
      <c r="L10" s="82">
        <f>VLOOKUP(A10,'Scouting Output'!$A$3:$AJ$42, 34, FALSE)</f>
        <v>0.66666666666666663</v>
      </c>
      <c r="M10" s="134">
        <f>VLOOKUP($A10,'Scouting Output'!$A$3:$AJ$42, 7,FALSE)</f>
        <v>1</v>
      </c>
      <c r="N10" s="82">
        <f>SUM(VLOOKUP($A10,'Scouting Output'!$A$3:$AJ$42,8,FALSE), VLOOKUP($A10,'Scouting Output'!$A$3:$AJ$42,9,FALSE), VLOOKUP($A10,'Scouting Output'!$A$3:$AJ$42,10,FALSE), VLOOKUP($A10,'Scouting Output'!$A$3:$AJ$42,11,FALSE))</f>
        <v>0.22222222222222221</v>
      </c>
      <c r="O10" s="82">
        <f>VLOOKUP($A10,'Scouting Output'!$A$3:$AJ$42, 12,FALSE)</f>
        <v>0</v>
      </c>
      <c r="P10" s="85">
        <f>SUM(VLOOKUP($A10,'Scouting Output'!$A$3:$AJ$42,13,FALSE), VLOOKUP($A10,'Scouting Output'!$A$3:$AJ$42,14,FALSE), VLOOKUP($A10,'Scouting Output'!$A$3:$AJ$42,15,FALSE), VLOOKUP($A10,'Scouting Output'!$A$3:$AJ$42,16,FALSE))</f>
        <v>0</v>
      </c>
    </row>
    <row r="11" spans="1:16" ht="15" thickTop="1" thickBot="1">
      <c r="A11" s="33">
        <f>VLOOKUP($B$1,'EVENT DATA'!$B$5:$N$99,10,FALSE)</f>
        <v>2994</v>
      </c>
      <c r="B11" s="82">
        <f>VLOOKUP($A11,'Scouting Output'!$A$3:$AJ$42, 3,FALSE)</f>
        <v>13.799999999999999</v>
      </c>
      <c r="C11" s="82">
        <f>VLOOKUP($A11,'Scouting Output'!$A$3:$AJ$42, 17,FALSE)</f>
        <v>4</v>
      </c>
      <c r="D11" s="82">
        <f>VLOOKUP(A11,'Scouting Output'!$A$3:$AJ$42, 18, FALSE)</f>
        <v>1</v>
      </c>
      <c r="E11" s="82">
        <f>SUM(VLOOKUP($A11,'Scouting Output'!$A$3:$AJ$42,19,FALSE), VLOOKUP($A11,'Scouting Output'!$A$3:$AJ$42,20,FALSE))</f>
        <v>0.3</v>
      </c>
      <c r="F11" s="82">
        <f>SUM(VLOOKUP($A11,'Scouting Output'!$A$3:$AJ$42,21,FALSE), VLOOKUP($A11,'Scouting Output'!$A$3:$AJ$42,22,FALSE))</f>
        <v>0</v>
      </c>
      <c r="G11" s="82">
        <f>VLOOKUP(A11,'Scouting Output'!$A$3:$AJ$42, 23, FALSE)</f>
        <v>4</v>
      </c>
      <c r="H11" s="82">
        <f>SUM(VLOOKUP($A11,'Scouting Output'!$A$3:$AJ$42,24,FALSE), VLOOKUP($A11,'Scouting Output'!$A$3:$AJ$42,25,FALSE))</f>
        <v>1.2</v>
      </c>
      <c r="I11" s="82">
        <f>SUM(VLOOKUP($A11,'Scouting Output'!$A$3:$AJ$42,26,FALSE), VLOOKUP($A11,'Scouting Output'!$A$3:$AJ$42,27,FALSE))</f>
        <v>0</v>
      </c>
      <c r="J11" s="82">
        <f>VLOOKUP(A11,'Scouting Output'!$A$3:$AJ$42, 30, FALSE)</f>
        <v>1.6</v>
      </c>
      <c r="K11" s="82">
        <f>VLOOKUP(A11,'Scouting Output'!$A$3:$AJ$42, 28, FALSE)</f>
        <v>0</v>
      </c>
      <c r="L11" s="82">
        <f>VLOOKUP(A11,'Scouting Output'!$A$3:$AJ$42, 34, FALSE)</f>
        <v>0.3</v>
      </c>
      <c r="M11" s="134">
        <f>VLOOKUP($A11,'Scouting Output'!$A$3:$AJ$42, 7,FALSE)</f>
        <v>0</v>
      </c>
      <c r="N11" s="82">
        <f>SUM(VLOOKUP($A11,'Scouting Output'!$A$3:$AJ$42,8,FALSE), VLOOKUP($A11,'Scouting Output'!$A$3:$AJ$42,9,FALSE), VLOOKUP($A11,'Scouting Output'!$A$3:$AJ$42,10,FALSE), VLOOKUP($A11,'Scouting Output'!$A$3:$AJ$42,11,FALSE))</f>
        <v>0</v>
      </c>
      <c r="O11" s="82">
        <f>VLOOKUP($A11,'Scouting Output'!$A$3:$AJ$42, 12,FALSE)</f>
        <v>0</v>
      </c>
      <c r="P11" s="85">
        <f>SUM(VLOOKUP($A11,'Scouting Output'!$A$3:$AJ$42,13,FALSE), VLOOKUP($A11,'Scouting Output'!$A$3:$AJ$42,14,FALSE), VLOOKUP($A11,'Scouting Output'!$A$3:$AJ$42,15,FALSE), VLOOKUP($A11,'Scouting Output'!$A$3:$AJ$42,16,FALSE))</f>
        <v>0</v>
      </c>
    </row>
    <row r="12" spans="1:16" ht="15" thickTop="1" thickBot="1">
      <c r="A12" s="33">
        <f>VLOOKUP($B$1,'EVENT DATA'!$B$5:$N$99,12,FALSE)</f>
        <v>4519</v>
      </c>
      <c r="B12" s="82">
        <f>VLOOKUP($A12,'Scouting Output'!$A$3:$AJ$42, 3,FALSE)</f>
        <v>12.444444444444446</v>
      </c>
      <c r="C12" s="82">
        <f>VLOOKUP($A12,'Scouting Output'!$A$3:$AJ$42, 17,FALSE)</f>
        <v>5</v>
      </c>
      <c r="D12" s="82">
        <f>VLOOKUP(A12,'Scouting Output'!$A$3:$AJ$42, 18, FALSE)</f>
        <v>2</v>
      </c>
      <c r="E12" s="82">
        <f>SUM(VLOOKUP($A12,'Scouting Output'!$A$3:$AJ$42,19,FALSE), VLOOKUP($A12,'Scouting Output'!$A$3:$AJ$42,20,FALSE))</f>
        <v>0.55555555555555558</v>
      </c>
      <c r="F12" s="82">
        <f>SUM(VLOOKUP($A12,'Scouting Output'!$A$3:$AJ$42,21,FALSE), VLOOKUP($A12,'Scouting Output'!$A$3:$AJ$42,22,FALSE))</f>
        <v>0</v>
      </c>
      <c r="G12" s="82">
        <f>VLOOKUP(A12,'Scouting Output'!$A$3:$AJ$42, 23, FALSE)</f>
        <v>5</v>
      </c>
      <c r="H12" s="82">
        <f>SUM(VLOOKUP($A12,'Scouting Output'!$A$3:$AJ$42,24,FALSE), VLOOKUP($A12,'Scouting Output'!$A$3:$AJ$42,25,FALSE))</f>
        <v>1.2222222222222223</v>
      </c>
      <c r="I12" s="82">
        <f>SUM(VLOOKUP($A12,'Scouting Output'!$A$3:$AJ$42,26,FALSE), VLOOKUP($A12,'Scouting Output'!$A$3:$AJ$42,27,FALSE))</f>
        <v>0</v>
      </c>
      <c r="J12" s="82">
        <f>VLOOKUP(A12,'Scouting Output'!$A$3:$AJ$42, 30, FALSE)</f>
        <v>1.2222222222222223</v>
      </c>
      <c r="K12" s="82">
        <f>VLOOKUP(A12,'Scouting Output'!$A$3:$AJ$42, 28, FALSE)</f>
        <v>25.333333333333332</v>
      </c>
      <c r="L12" s="82">
        <f>VLOOKUP(A12,'Scouting Output'!$A$3:$AJ$42, 34, FALSE)</f>
        <v>1.7777777777777777</v>
      </c>
      <c r="M12" s="134">
        <f>VLOOKUP($A12,'Scouting Output'!$A$3:$AJ$42, 7,FALSE)</f>
        <v>1</v>
      </c>
      <c r="N12" s="82">
        <f>SUM(VLOOKUP($A12,'Scouting Output'!$A$3:$AJ$42,8,FALSE), VLOOKUP($A12,'Scouting Output'!$A$3:$AJ$42,9,FALSE), VLOOKUP($A12,'Scouting Output'!$A$3:$AJ$42,10,FALSE), VLOOKUP($A12,'Scouting Output'!$A$3:$AJ$42,11,FALSE))</f>
        <v>0.22222222222222221</v>
      </c>
      <c r="O12" s="82">
        <f>VLOOKUP($A12,'Scouting Output'!$A$3:$AJ$42, 12,FALSE)</f>
        <v>1</v>
      </c>
      <c r="P12" s="85">
        <f>SUM(VLOOKUP($A12,'Scouting Output'!$A$3:$AJ$42,13,FALSE), VLOOKUP($A12,'Scouting Output'!$A$3:$AJ$42,14,FALSE), VLOOKUP($A12,'Scouting Output'!$A$3:$AJ$42,15,FALSE), VLOOKUP($A12,'Scouting Output'!$A$3:$AJ$42,16,FALSE))</f>
        <v>0.1111111111111111</v>
      </c>
    </row>
    <row r="13" spans="1:16" ht="14.7" thickTop="1">
      <c r="A13" t="s">
        <v>360</v>
      </c>
      <c r="B13">
        <f>SUM(B10:B12)</f>
        <v>44.911111111111111</v>
      </c>
      <c r="G13" s="88"/>
      <c r="M13" s="4"/>
    </row>
    <row r="14" spans="1:16">
      <c r="M14" s="4"/>
    </row>
  </sheetData>
  <mergeCells count="2">
    <mergeCell ref="M2:P2"/>
    <mergeCell ref="B2:L2"/>
  </mergeCells>
  <conditionalFormatting sqref="A4:A7">
    <cfRule type="cellIs" dxfId="33" priority="3" operator="equal">
      <formula>6135</formula>
    </cfRule>
  </conditionalFormatting>
  <conditionalFormatting sqref="A10:A12">
    <cfRule type="cellIs" dxfId="32" priority="2" operator="equal">
      <formula>6135</formula>
    </cfRule>
  </conditionalFormatting>
  <conditionalFormatting sqref="A7:B7">
    <cfRule type="expression" dxfId="25" priority="1">
      <formula>"if($B$7&gt;$B$13,TRUE,FALSE)"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3830-89B3-4AE6-95CA-89BB2568DB6C}">
  <sheetPr>
    <tabColor theme="4" tint="0.39997558519241921"/>
  </sheetPr>
  <dimension ref="A1:AY42"/>
  <sheetViews>
    <sheetView zoomScale="75" zoomScaleNormal="50" workbookViewId="0">
      <pane xSplit="2" ySplit="2" topLeftCell="S11" activePane="bottomRight" state="frozen"/>
      <selection pane="topRight" activeCell="C1" sqref="C1"/>
      <selection pane="bottomLeft" activeCell="A3" sqref="A3"/>
      <selection pane="bottomRight" activeCell="AJ16" sqref="AJ16"/>
    </sheetView>
  </sheetViews>
  <sheetFormatPr defaultColWidth="8.83984375" defaultRowHeight="14.4"/>
  <cols>
    <col min="2" max="2" width="32.68359375" customWidth="1"/>
    <col min="3" max="3" width="32.83984375" customWidth="1"/>
    <col min="4" max="4" width="26" customWidth="1"/>
    <col min="5" max="5" width="8.83984375" customWidth="1"/>
    <col min="6" max="6" width="14.83984375" customWidth="1"/>
    <col min="7" max="7" width="12.47265625" customWidth="1"/>
    <col min="8" max="11" width="8.83984375" customWidth="1"/>
    <col min="12" max="12" width="12.68359375" customWidth="1"/>
    <col min="13" max="15" width="8.83984375" customWidth="1"/>
    <col min="16" max="16" width="8.83984375" style="64" customWidth="1"/>
    <col min="17" max="18" width="12.47265625" customWidth="1"/>
    <col min="19" max="20" width="8.83984375" customWidth="1"/>
    <col min="23" max="23" width="12.47265625" customWidth="1"/>
    <col min="26" max="26" width="10.47265625" customWidth="1"/>
    <col min="28" max="30" width="8.83984375" customWidth="1"/>
    <col min="36" max="36" width="18.15625" customWidth="1"/>
    <col min="37" max="37" width="14.15625" customWidth="1"/>
    <col min="38" max="38" width="16.68359375" customWidth="1"/>
    <col min="39" max="39" width="17" customWidth="1"/>
  </cols>
  <sheetData>
    <row r="1" spans="1:49" s="1" customFormat="1">
      <c r="A1" s="148" t="s">
        <v>0</v>
      </c>
      <c r="B1" s="148"/>
      <c r="G1" s="150" t="s">
        <v>9</v>
      </c>
      <c r="H1" s="148"/>
      <c r="I1" s="148"/>
      <c r="J1" s="148"/>
      <c r="K1" s="148"/>
      <c r="L1" s="148"/>
      <c r="M1" s="148"/>
      <c r="N1" s="148"/>
      <c r="O1" s="148"/>
      <c r="P1" s="151"/>
      <c r="Q1" s="152" t="s">
        <v>1</v>
      </c>
      <c r="R1" s="135"/>
      <c r="S1" s="135"/>
      <c r="T1" s="135"/>
      <c r="U1" s="135"/>
      <c r="V1" s="135"/>
      <c r="W1" s="135"/>
      <c r="X1" s="135"/>
      <c r="Y1" s="135"/>
      <c r="Z1" s="135"/>
      <c r="AA1" s="135"/>
      <c r="AB1" s="135"/>
      <c r="AC1" s="135"/>
      <c r="AD1" s="153"/>
      <c r="AE1" s="152" t="s">
        <v>2</v>
      </c>
      <c r="AF1" s="135"/>
      <c r="AG1" s="135"/>
      <c r="AH1" s="135"/>
      <c r="AI1" s="153"/>
      <c r="AJ1" s="4"/>
      <c r="AK1"/>
    </row>
    <row r="2" spans="1:49" s="1" customFormat="1" ht="14.7" thickBot="1">
      <c r="A2" s="2" t="s">
        <v>3</v>
      </c>
      <c r="B2" s="5" t="s">
        <v>4</v>
      </c>
      <c r="C2" s="2" t="s">
        <v>261</v>
      </c>
      <c r="D2" s="2" t="s">
        <v>262</v>
      </c>
      <c r="E2" s="2" t="s">
        <v>134</v>
      </c>
      <c r="F2" s="2" t="s">
        <v>155</v>
      </c>
      <c r="G2" s="3" t="s">
        <v>156</v>
      </c>
      <c r="H2" s="2" t="s">
        <v>151</v>
      </c>
      <c r="I2" s="2" t="s">
        <v>150</v>
      </c>
      <c r="J2" s="2" t="s">
        <v>11</v>
      </c>
      <c r="K2" s="2" t="s">
        <v>12</v>
      </c>
      <c r="L2" s="2" t="s">
        <v>157</v>
      </c>
      <c r="M2" s="2" t="s">
        <v>13</v>
      </c>
      <c r="N2" s="2" t="s">
        <v>14</v>
      </c>
      <c r="O2" s="2" t="s">
        <v>15</v>
      </c>
      <c r="P2" s="84" t="s">
        <v>16</v>
      </c>
      <c r="Q2" s="2" t="s">
        <v>155</v>
      </c>
      <c r="R2" s="2" t="s">
        <v>156</v>
      </c>
      <c r="S2" s="2" t="s">
        <v>151</v>
      </c>
      <c r="T2" s="2" t="s">
        <v>150</v>
      </c>
      <c r="U2" s="2" t="s">
        <v>11</v>
      </c>
      <c r="V2" s="2" t="s">
        <v>12</v>
      </c>
      <c r="W2" s="2" t="s">
        <v>157</v>
      </c>
      <c r="X2" s="2" t="s">
        <v>13</v>
      </c>
      <c r="Y2" s="2" t="s">
        <v>14</v>
      </c>
      <c r="Z2" s="2" t="s">
        <v>15</v>
      </c>
      <c r="AA2" s="2" t="s">
        <v>16</v>
      </c>
      <c r="AB2" s="2" t="s">
        <v>17</v>
      </c>
      <c r="AC2" s="2" t="s">
        <v>149</v>
      </c>
      <c r="AD2" s="2" t="s">
        <v>23</v>
      </c>
      <c r="AE2" s="3" t="s">
        <v>5</v>
      </c>
      <c r="AF2" s="2" t="s">
        <v>6</v>
      </c>
      <c r="AG2" s="2" t="s">
        <v>139</v>
      </c>
      <c r="AH2" s="2" t="s">
        <v>7</v>
      </c>
      <c r="AI2" s="2" t="s">
        <v>162</v>
      </c>
      <c r="AJ2" s="3" t="s">
        <v>8</v>
      </c>
      <c r="AK2" s="1" t="s">
        <v>258</v>
      </c>
      <c r="AL2" s="1" t="s">
        <v>259</v>
      </c>
      <c r="AM2" s="1" t="s">
        <v>260</v>
      </c>
    </row>
    <row r="3" spans="1:49">
      <c r="A3">
        <v>188</v>
      </c>
      <c r="B3" t="s">
        <v>218</v>
      </c>
      <c r="C3">
        <f>PRODUCT($E3,3)+PRODUCT(SUM($H3:$K3),2)+PRODUCT(SUM($M3:$P3),3)+PRODUCT(SUM($S3:$V3),2)+PRODUCT(SUM($X3:$AA3), 3)+IF($AC3 &gt; 2, PRODUCT(SUM($AC3, -1),6), PRODUCT($AC3,3)) + IF($AD3 &gt; 2, PRODUCT(SUM($AD3, -1),6), PRODUCT($AD3,3)) + PRODUCT($AH3, -1)</f>
        <v>18.777777777777779</v>
      </c>
      <c r="D3">
        <f>PRODUCT(SUM($H3:$I3), 2) + PRODUCT(SUM($M3:$N3),3) + PRODUCT(SUM($S3:$T3), 2) + PRODUCT(SUM($X3:$Y3), 3)</f>
        <v>5</v>
      </c>
      <c r="E3">
        <f>IF( COUNTIF('Raw Data'!$A$3:$A$2927,$A3)=0,0,SUMIF('Raw Data'!$A$3:$A$2927, $A3,'Raw Data'!D$3:D$2927) / COUNTIF('Raw Data'!$A$3:$A$2927,$A3))</f>
        <v>1.1111111111111112</v>
      </c>
      <c r="F3">
        <f t="array" ref="F3">MAX(IF('Raw Data'!$A$3:$A$927=$A3, 'Raw Data'!$O$3:$O$927))</f>
        <v>1</v>
      </c>
      <c r="G3">
        <f t="array" ref="G3">MAX(IF('Raw Data'!$A$3:$A$927=$A3, 'Raw Data'!$I$3:$I$927))</f>
        <v>1</v>
      </c>
      <c r="H3">
        <f>IF( COUNTIF('Raw Data'!$A$3:$A$2927,$A3)=0,0,SUMIF('Raw Data'!$A$3:$A$2927, $A3,'Raw Data'!E$3:E$2927) / COUNTIF('Raw Data'!$A$3:$A$2927,$A3))</f>
        <v>0</v>
      </c>
      <c r="I3">
        <f>IF( COUNTIF('Raw Data'!$A$3:$A$2927,$A3)=0,0,SUMIF('Raw Data'!$A$3:$A$2927, $A3,'Raw Data'!F$3:F$2927) / COUNTIF('Raw Data'!$A$3:$A$2927,$A3))</f>
        <v>0</v>
      </c>
      <c r="J3">
        <f>IF( COUNTIF('Raw Data'!$A$3:$A$2927,$A3)=0,0,SUMIF('Raw Data'!$A$3:$A$2927, $A3,'Raw Data'!G$3:G$2927) / COUNTIF('Raw Data'!$A$3:$A$2927,$A3))</f>
        <v>0</v>
      </c>
      <c r="K3">
        <f>IF( COUNTIF('Raw Data'!$A$3:$A$2927,$A3)=0,0,SUMIF('Raw Data'!$A$3:$A$2927, $A3,'Raw Data'!H$3:H$2927) / COUNTIF('Raw Data'!$A$3:$A$2927,$A3))</f>
        <v>0.22222222222222221</v>
      </c>
      <c r="L3">
        <f t="array" ref="L3">MAX(IF('Raw Data'!$A$3:$A$927=$A3, 'Raw Data'!$N$3:$N$927))</f>
        <v>0</v>
      </c>
      <c r="M3">
        <f>IF( COUNTIF('Raw Data'!$A$3:$A$2927,$A3)=0,0,SUMIF('Raw Data'!$A$3:$A$2927, $A3,'Raw Data'!J$3:J$2927) / COUNTIF('Raw Data'!$A$3:$A$2927,$A3))</f>
        <v>0</v>
      </c>
      <c r="N3">
        <f>IF( COUNTIF('Raw Data'!$A$3:$A$2927,$A3)=0,0,SUMIF('Raw Data'!$A$3:$A$2927, $A3,'Raw Data'!K$3:K$2927) / COUNTIF('Raw Data'!$A$3:$A$2927,$A3))</f>
        <v>0</v>
      </c>
      <c r="O3">
        <f>IF( COUNTIF('Raw Data'!$A$3:$A$2927,$A3)=0,0,SUMIF('Raw Data'!$A$3:$A$2927, $A3,'Raw Data'!L$3:L$2927) / COUNTIF('Raw Data'!$A$3:$A$2927,$A3))</f>
        <v>0</v>
      </c>
      <c r="P3" s="64">
        <f>IF( COUNTIF('Raw Data'!$A$3:$A$2927,$A3)=0,0,SUMIF('Raw Data'!$A$3:$A$2927, $A3,'Raw Data'!M$3:M$2927) / COUNTIF('Raw Data'!$A$3:$A$2927,$A3))</f>
        <v>0</v>
      </c>
      <c r="Q3">
        <f t="array" ref="Q3">MAX(IF('Raw Data'!$A$3:$A$927=$A3, 'Raw Data'!$Z$3:$Z$927))</f>
        <v>10</v>
      </c>
      <c r="R3">
        <f t="array" ref="R3">MAX(IF('Raw Data'!$A$3:$A$927=$A3, 'Raw Data'!$T$3:$T$927))</f>
        <v>6</v>
      </c>
      <c r="S3" s="124">
        <f>IF( COUNTIF('Raw Data'!$A$3:$A$2927,$A3)=0,0,SUMIF('Raw Data'!$A$3:$A$2927, $A3,'Raw Data'!P$3:P$2927) / COUNTIF('Raw Data'!$A$3:$A$2927,$A3))</f>
        <v>0.1111111111111111</v>
      </c>
      <c r="T3">
        <f>IF( COUNTIF('Raw Data'!$A$3:$A$2927,$A3)=0,0,SUMIF('Raw Data'!$A$3:$A$2927, $A3,'Raw Data'!Q$3:Q$2927) / COUNTIF('Raw Data'!$A$3:$A$2927,$A3))</f>
        <v>0.55555555555555558</v>
      </c>
      <c r="U3">
        <f>IF( COUNTIF('Raw Data'!$A$3:$A$2927,$A3)=0,0,SUMIF('Raw Data'!$A$3:$A$2927, $A3,'Raw Data'!R$3:R$2927) / COUNTIF('Raw Data'!$A$3:$A$2927,$A3))</f>
        <v>0.77777777777777779</v>
      </c>
      <c r="V3">
        <f>IF( COUNTIF('Raw Data'!$A$3:$A$2927,$A3)=0,0,SUMIF('Raw Data'!$A$3:$A$2927, $A3,'Raw Data'!S$3:S$2927) / COUNTIF('Raw Data'!$A$3:$A$2927,$A3))</f>
        <v>0.88888888888888884</v>
      </c>
      <c r="W3">
        <f t="array" ref="W3">MAX(IF('Raw Data'!$A$3:$A$927=$A3, 'Raw Data'!$Y$3:$Y$927))</f>
        <v>6</v>
      </c>
      <c r="X3">
        <f>IF( COUNTIF('Raw Data'!$A$3:$A$2927,$A3)=0,0,SUMIF('Raw Data'!$A$3:$A$2927, $A3,'Raw Data'!U$3:U$2927) / COUNTIF('Raw Data'!$A$3:$A$2927,$A3))</f>
        <v>1</v>
      </c>
      <c r="Y3">
        <f>IF( COUNTIF('Raw Data'!$A$3:$A$2927,$A3)=0,0,SUMIF('Raw Data'!$A$3:$A$2927, $A3,'Raw Data'!V$3:V$2927) / COUNTIF('Raw Data'!$A$3:$A$2927,$A3))</f>
        <v>0.22222222222222221</v>
      </c>
      <c r="Z3">
        <f>IF( COUNTIF('Raw Data'!$A$3:$A$2927,$A3)=0,0,SUMIF('Raw Data'!$A$3:$A$2927, $A3,'Raw Data'!W$3:W$2927) / COUNTIF('Raw Data'!$A$3:$A$2927,$A3))</f>
        <v>0.55555555555555558</v>
      </c>
      <c r="AA3">
        <f>IF( COUNTIF('Raw Data'!$A$3:$A$2927,$A3)=0,0,SUMIF('Raw Data'!$A$3:$A$2927, $A3,'Raw Data'!X$3:X$2927) / COUNTIF('Raw Data'!$A$3:$A$2927,$A3))</f>
        <v>1</v>
      </c>
      <c r="AB3">
        <f>IF( COUNTIF('Raw Data'!$A$3:$A$2927,$A3)=0,0,SUMIF('Raw Data'!$A$3:$A$2927, $A3,'Raw Data'!AA$3:AA$2927) / COUNTIF('Raw Data'!$A$3:$A$2927,$A3))</f>
        <v>0.66666666666666663</v>
      </c>
      <c r="AC3">
        <f>IF( COUNTIF('Raw Data'!$A$3:$A$2927,$A3)=0,0,SUMIF('Raw Data'!$A$3:$A$2927, $A3,'Raw Data'!AB$3:AB$2927) / COUNTIF('Raw Data'!$A$3:$A$2927,$A3))</f>
        <v>0</v>
      </c>
      <c r="AD3">
        <f>IF( COUNTIF('Raw Data'!$A$3:$A$2927,$A3)=0,0,SUMIF('Raw Data'!$A$3:$A$2927, $A3,'Raw Data'!AC$3:AC$2927) / COUNTIF('Raw Data'!$A$3:$A$2927,$A3))</f>
        <v>0.66666666666666663</v>
      </c>
      <c r="AE3" s="123">
        <f>IF( COUNTIF('Raw Data'!$A$3:$A$2927,$A3)=0,0,SUMIF('Raw Data'!$A$3:$A$2927, $A3,'Raw Data'!AD$3:AD$2927) / COUNTIF('Raw Data'!$A$3:$A$2927,$A3))</f>
        <v>0</v>
      </c>
      <c r="AF3">
        <f>IF( COUNTIF('Raw Data'!$A$3:$A$2927,$A3)=0,0,SUMIF('Raw Data'!$A$3:$A$2927, $A3,'Raw Data'!AE$3:AE$2927) / COUNTIF('Raw Data'!$A$3:$A$2927,$A3))</f>
        <v>0</v>
      </c>
      <c r="AG3">
        <f>IF( COUNTIF('Raw Data'!$A$3:$A$2927,$A3)=0,0,SUMIF('Raw Data'!$A$3:$A$2927, $A3,'Raw Data'!AF$3:AF$2927) / COUNTIF('Raw Data'!$A$3:$A$2927,$A3))</f>
        <v>0</v>
      </c>
      <c r="AH3">
        <f>IF( COUNTIF('Raw Data'!$A$3:$A$2927,$A3)=0,0,SUMIF('Raw Data'!$A$3:$A$2927, $A3,'Raw Data'!AG$3:AG$2927) / COUNTIF('Raw Data'!$A$3:$A$2927,$A3))</f>
        <v>0</v>
      </c>
      <c r="AI3">
        <f>IF( COUNTIF('Raw Data'!$A$3:$A$2927,$A3)=0,0,SUMIF('Raw Data'!$A$3:$A$2927, $A3,'Raw Data'!AH$3:AH$2927) / COUNTIF('Raw Data'!$A$3:$A$2927,$A3))</f>
        <v>1</v>
      </c>
      <c r="AJ3" s="122">
        <f>COUNTIF('Raw Data'!A$3:A$2927, $A3)</f>
        <v>9</v>
      </c>
      <c r="AK3">
        <f>IFERROR(SUM(IF($E3 &gt;autoThreshold, auto), hatch * SUM($H3:$K3), cargo * SUM($M3:$P3),hatch * SUM( $S3:$V3), cargo * SUM($X3:$AA3), rocket23 * SUM($J3:$K3, $O3:$P3, $U3:$V3, $Z3:$AA3), IF($AD3 &gt; climbThreshold, climb), IF($AC3 &gt; assistThreshold, $AC3 * assist), $AH3 * penalty, dropHatch * $AI3, tippedBroke * SUM($AE3:$AF3),  IF( $E3 &lt; noAutoThreshold, noAuto), IF($C3 &lt; doesNothingThreshold, doesNothing, IF($AD3 &gt;1.45, 2) )), "h")</f>
        <v>4.1111111111111116</v>
      </c>
      <c r="AL3">
        <f t="shared" ref="AL3:AL42" si="0">SUM(hHatch * SUM($H3:$K3), hHatch * SUM($S3:$V3), hRocket23 * SUM($J3:$K3), hRocket23 * SUM($U3:$V3), hSandstorm * SUM($H3:$K3), hPenalty * $AH3, hDropHatch * $AI3,hTippedBroke * SUM($AE3:$AF3), IF($E3 &lt; hNoAutoThreshold, hNoAuto), IF($AG3 &gt; hFloorHatchThreshold, hFloorHatch))</f>
        <v>-0.38888888888888884</v>
      </c>
      <c r="AM3">
        <f t="shared" ref="AM3:AM42" si="1">SUM(cCargo * SUM($M3:$P3), cCargo *SUM( $X3:$AA3), cRocket23 * SUM($O3:$P3, $Z3:$AA3),cSandstorm * SUM($M3:$P3), cPenalty * $AH3, cTippedBroke * SUM($AE3:$AF3), IF($E3 &lt; cNoAutoThreshold, cNoAuto, 0))</f>
        <v>3.5555555555555554</v>
      </c>
    </row>
    <row r="4" spans="1:49">
      <c r="A4">
        <v>610</v>
      </c>
      <c r="B4" t="s">
        <v>219</v>
      </c>
      <c r="C4">
        <f t="shared" ref="C4:C42" si="2">PRODUCT($E4,3)+PRODUCT(SUM($H4:$K4),2)+PRODUCT(SUM($M4:$P4),3)+PRODUCT(SUM($S4:$V4),2)+PRODUCT(SUM($X4:$AA4), 3)+IF($AC4 &gt; 2, PRODUCT(SUM($AC4, -1),6), PRODUCT($AC4,3)) + IF($AD4 &gt; 2, PRODUCT(SUM($AD4, -1),6), PRODUCT($AD4,3)) + PRODUCT($AH4, -1)</f>
        <v>21.555555555555554</v>
      </c>
      <c r="D4">
        <f t="shared" ref="D4:D42" si="3">PRODUCT(SUM($H4:$I4), 2) + PRODUCT(SUM($M4:$N4),3) + PRODUCT(SUM($S4:$T4), 2) + PRODUCT(SUM($X4:$Y4), 3)</f>
        <v>7.333333333333333</v>
      </c>
      <c r="E4">
        <f>IF( COUNTIF('Raw Data'!$A$3:$A$2927,$A4)=0,0,SUMIF('Raw Data'!$A$3:$A$2927, $A4,'Raw Data'!D$3:D$2927) / COUNTIF('Raw Data'!$A$3:$A$2927,$A4))</f>
        <v>1.3333333333333333</v>
      </c>
      <c r="F4">
        <f t="array" ref="F4">MAX(IF('Raw Data'!$A$3:$A$927=$A4, 'Raw Data'!$O$3:$O$927))</f>
        <v>1</v>
      </c>
      <c r="G4">
        <f t="array" ref="G4">MAX(IF('Raw Data'!$A$3:$A$927=$A4, 'Raw Data'!$I$3:$I$927))</f>
        <v>1</v>
      </c>
      <c r="H4">
        <f>IF( COUNTIF('Raw Data'!$A$3:$A$2927,$A4)=0,0,SUMIF('Raw Data'!$A$3:$A$2927, $A4,'Raw Data'!E$3:E$2927) / COUNTIF('Raw Data'!$A$3:$A$2927,$A4))</f>
        <v>0.1111111111111111</v>
      </c>
      <c r="I4">
        <f>IF( COUNTIF('Raw Data'!$A$3:$A$2927,$A4)=0,0,SUMIF('Raw Data'!$A$3:$A$2927, $A4,'Raw Data'!F$3:F$2927) / COUNTIF('Raw Data'!$A$3:$A$2927,$A4))</f>
        <v>0.22222222222222221</v>
      </c>
      <c r="J4">
        <f>IF( COUNTIF('Raw Data'!$A$3:$A$2927,$A4)=0,0,SUMIF('Raw Data'!$A$3:$A$2927, $A4,'Raw Data'!G$3:G$2927) / COUNTIF('Raw Data'!$A$3:$A$2927,$A4))</f>
        <v>0</v>
      </c>
      <c r="K4">
        <f>IF( COUNTIF('Raw Data'!$A$3:$A$2927,$A4)=0,0,SUMIF('Raw Data'!$A$3:$A$2927, $A4,'Raw Data'!H$3:H$2927) / COUNTIF('Raw Data'!$A$3:$A$2927,$A4))</f>
        <v>0</v>
      </c>
      <c r="L4">
        <f t="array" ref="L4">MAX(IF('Raw Data'!$A$3:$A$927=$A4, 'Raw Data'!$N$3:$N$927))</f>
        <v>1</v>
      </c>
      <c r="M4">
        <f>IF( COUNTIF('Raw Data'!$A$3:$A$2927,$A4)=0,0,SUMIF('Raw Data'!$A$3:$A$2927, $A4,'Raw Data'!J$3:J$2927) / COUNTIF('Raw Data'!$A$3:$A$2927,$A4))</f>
        <v>0.1111111111111111</v>
      </c>
      <c r="N4">
        <f>IF( COUNTIF('Raw Data'!$A$3:$A$2927,$A4)=0,0,SUMIF('Raw Data'!$A$3:$A$2927, $A4,'Raw Data'!K$3:K$2927) / COUNTIF('Raw Data'!$A$3:$A$2927,$A4))</f>
        <v>0</v>
      </c>
      <c r="O4">
        <f>IF( COUNTIF('Raw Data'!$A$3:$A$2927,$A4)=0,0,SUMIF('Raw Data'!$A$3:$A$2927, $A4,'Raw Data'!L$3:L$2927) / COUNTIF('Raw Data'!$A$3:$A$2927,$A4))</f>
        <v>0</v>
      </c>
      <c r="P4" s="64">
        <f>IF( COUNTIF('Raw Data'!$A$3:$A$2927,$A4)=0,0,SUMIF('Raw Data'!$A$3:$A$2927, $A4,'Raw Data'!M$3:M$2927) / COUNTIF('Raw Data'!$A$3:$A$2927,$A4))</f>
        <v>0</v>
      </c>
      <c r="Q4">
        <f t="array" ref="Q4">MAX(IF('Raw Data'!$A$3:$A$927=$A4, 'Raw Data'!$Z$3:$Z$927))</f>
        <v>8</v>
      </c>
      <c r="R4">
        <f t="array" ref="R4">MAX(IF('Raw Data'!$A$3:$A$927=$A4, 'Raw Data'!$T$3:$T$927))</f>
        <v>6</v>
      </c>
      <c r="S4">
        <f>IF( COUNTIF('Raw Data'!$A$3:$A$2927,$A4)=0,0,SUMIF('Raw Data'!$A$3:$A$2927, $A4,'Raw Data'!P$3:P$2927) / COUNTIF('Raw Data'!$A$3:$A$2927,$A4))</f>
        <v>0.88888888888888884</v>
      </c>
      <c r="T4">
        <f>IF( COUNTIF('Raw Data'!$A$3:$A$2927,$A4)=0,0,SUMIF('Raw Data'!$A$3:$A$2927, $A4,'Raw Data'!Q$3:Q$2927) / COUNTIF('Raw Data'!$A$3:$A$2927,$A4))</f>
        <v>0.1111111111111111</v>
      </c>
      <c r="U4">
        <f>IF( COUNTIF('Raw Data'!$A$3:$A$2927,$A4)=0,0,SUMIF('Raw Data'!$A$3:$A$2927, $A4,'Raw Data'!R$3:R$2927) / COUNTIF('Raw Data'!$A$3:$A$2927,$A4))</f>
        <v>1</v>
      </c>
      <c r="V4">
        <f>IF( COUNTIF('Raw Data'!$A$3:$A$2927,$A4)=0,0,SUMIF('Raw Data'!$A$3:$A$2927, $A4,'Raw Data'!S$3:S$2927) / COUNTIF('Raw Data'!$A$3:$A$2927,$A4))</f>
        <v>0.44444444444444442</v>
      </c>
      <c r="W4">
        <f t="array" ref="W4">MAX(IF('Raw Data'!$A$3:$A$927=$A4, 'Raw Data'!$Y$3:$Y$927))</f>
        <v>4</v>
      </c>
      <c r="X4">
        <f>IF( COUNTIF('Raw Data'!$A$3:$A$2927,$A4)=0,0,SUMIF('Raw Data'!$A$3:$A$2927, $A4,'Raw Data'!U$3:U$2927) / COUNTIF('Raw Data'!$A$3:$A$2927,$A4))</f>
        <v>1.4444444444444444</v>
      </c>
      <c r="Y4">
        <f>IF( COUNTIF('Raw Data'!$A$3:$A$2927,$A4)=0,0,SUMIF('Raw Data'!$A$3:$A$2927, $A4,'Raw Data'!V$3:V$2927) / COUNTIF('Raw Data'!$A$3:$A$2927,$A4))</f>
        <v>0</v>
      </c>
      <c r="Z4">
        <f>IF( COUNTIF('Raw Data'!$A$3:$A$2927,$A4)=0,0,SUMIF('Raw Data'!$A$3:$A$2927, $A4,'Raw Data'!W$3:W$2927) / COUNTIF('Raw Data'!$A$3:$A$2927,$A4))</f>
        <v>0.44444444444444442</v>
      </c>
      <c r="AA4">
        <f>IF( COUNTIF('Raw Data'!$A$3:$A$2927,$A4)=0,0,SUMIF('Raw Data'!$A$3:$A$2927, $A4,'Raw Data'!X$3:X$2927) / COUNTIF('Raw Data'!$A$3:$A$2927,$A4))</f>
        <v>0.22222222222222221</v>
      </c>
      <c r="AB4">
        <f>IF( COUNTIF('Raw Data'!$A$3:$A$2927,$A4)=0,0,SUMIF('Raw Data'!$A$3:$A$2927, $A4,'Raw Data'!AA$3:AA$2927) / COUNTIF('Raw Data'!$A$3:$A$2927,$A4))</f>
        <v>0</v>
      </c>
      <c r="AC4">
        <f>IF( COUNTIF('Raw Data'!$A$3:$A$2927,$A4)=0,0,SUMIF('Raw Data'!$A$3:$A$2927, $A4,'Raw Data'!AB$3:AB$2927) / COUNTIF('Raw Data'!$A$3:$A$2927,$A4))</f>
        <v>0</v>
      </c>
      <c r="AD4">
        <f>IF( COUNTIF('Raw Data'!$A$3:$A$2927,$A4)=0,0,SUMIF('Raw Data'!$A$3:$A$2927, $A4,'Raw Data'!AC$3:AC$2927) / COUNTIF('Raw Data'!$A$3:$A$2927,$A4))</f>
        <v>2</v>
      </c>
      <c r="AE4" s="123">
        <f>IF( COUNTIF('Raw Data'!$A$3:$A$2927,$A4)=0,0,SUMIF('Raw Data'!$A$3:$A$2927, $A4,'Raw Data'!AD$3:AD$2927) / COUNTIF('Raw Data'!$A$3:$A$2927,$A4))</f>
        <v>0</v>
      </c>
      <c r="AF4">
        <f>IF( COUNTIF('Raw Data'!$A$3:$A$2927,$A4)=0,0,SUMIF('Raw Data'!$A$3:$A$2927, $A4,'Raw Data'!AE$3:AE$2927) / COUNTIF('Raw Data'!$A$3:$A$2927,$A4))</f>
        <v>0</v>
      </c>
      <c r="AG4">
        <f>IF( COUNTIF('Raw Data'!$A$3:$A$2927,$A4)=0,0,SUMIF('Raw Data'!$A$3:$A$2927, $A4,'Raw Data'!AF$3:AF$2927) / COUNTIF('Raw Data'!$A$3:$A$2927,$A4))</f>
        <v>0</v>
      </c>
      <c r="AH4">
        <f>IF( COUNTIF('Raw Data'!$A$3:$A$2927,$A4)=0,0,SUMIF('Raw Data'!$A$3:$A$2927, $A4,'Raw Data'!AG$3:AG$2927) / COUNTIF('Raw Data'!$A$3:$A$2927,$A4))</f>
        <v>0.66666666666666663</v>
      </c>
      <c r="AI4">
        <f>IF( COUNTIF('Raw Data'!$A$3:$A$2927,$A4)=0,0,SUMIF('Raw Data'!$A$3:$A$2927, $A4,'Raw Data'!AH$3:AH$2927) / COUNTIF('Raw Data'!$A$3:$A$2927,$A4))</f>
        <v>0.22222222222222221</v>
      </c>
      <c r="AJ4" s="123">
        <f>COUNTIF('Raw Data'!A$3:A$2927, $A4)</f>
        <v>9</v>
      </c>
      <c r="AK4">
        <f>IFERROR(SUM(IF($E4 &gt;autoThreshold, auto), hatch * SUM($H4:$K4), cargo * SUM($M4:$P4),hatch * SUM( $S4:$V4), cargo * SUM($X4:$AA4), rocket23 * SUM($J4:$K4, $O4:$P4, $U4:$V4, $Z4:$AA4), IF($AD4 &gt; climbThreshold, climb), IF($AC4 &gt; assistThreshold, $AC4 * assist), $AH4 * penalty, dropHatch * $AI4, tippedBroke * SUM($AE4:$AF4),  IF( $E4 &lt; noAutoThreshold, noAuto), IF($C4 &lt; doesNothingThreshold, doesNothing)), "h")</f>
        <v>4.522222222222223</v>
      </c>
      <c r="AL4">
        <f t="shared" si="0"/>
        <v>2.4444444444444446</v>
      </c>
      <c r="AM4">
        <f t="shared" si="1"/>
        <v>2.3633333333333333</v>
      </c>
    </row>
    <row r="5" spans="1:49">
      <c r="A5">
        <v>2200</v>
      </c>
      <c r="B5" t="s">
        <v>220</v>
      </c>
      <c r="C5">
        <f t="shared" si="2"/>
        <v>28.125</v>
      </c>
      <c r="D5">
        <f t="shared" si="3"/>
        <v>15</v>
      </c>
      <c r="E5">
        <f>IF( COUNTIF('Raw Data'!$A$3:$A$2927,$A5)=0,0,SUMIF('Raw Data'!$A$3:$A$2927, $A5,'Raw Data'!D$3:D$2927) / COUNTIF('Raw Data'!$A$3:$A$2927,$A5))</f>
        <v>0.875</v>
      </c>
      <c r="F5">
        <f t="array" ref="F5">MAX(IF('Raw Data'!$A$3:$A$927=$A5, 'Raw Data'!$O$3:$O$927))</f>
        <v>1</v>
      </c>
      <c r="G5">
        <f t="array" ref="G5">MAX(IF('Raw Data'!$A$3:$A$927=$A5, 'Raw Data'!$I$3:$I$927))</f>
        <v>1</v>
      </c>
      <c r="H5">
        <f>IF( COUNTIF('Raw Data'!$A$3:$A$2927,$A5)=0,0,SUMIF('Raw Data'!$A$3:$A$2927, $A5,'Raw Data'!E$3:E$2927) / COUNTIF('Raw Data'!$A$3:$A$2927,$A5))</f>
        <v>0.75</v>
      </c>
      <c r="I5">
        <f>IF( COUNTIF('Raw Data'!$A$3:$A$2927,$A5)=0,0,SUMIF('Raw Data'!$A$3:$A$2927, $A5,'Raw Data'!F$3:F$2927) / COUNTIF('Raw Data'!$A$3:$A$2927,$A5))</f>
        <v>0</v>
      </c>
      <c r="J5">
        <f>IF( COUNTIF('Raw Data'!$A$3:$A$2927,$A5)=0,0,SUMIF('Raw Data'!$A$3:$A$2927, $A5,'Raw Data'!G$3:G$2927) / COUNTIF('Raw Data'!$A$3:$A$2927,$A5))</f>
        <v>0</v>
      </c>
      <c r="K5">
        <f>IF( COUNTIF('Raw Data'!$A$3:$A$2927,$A5)=0,0,SUMIF('Raw Data'!$A$3:$A$2927, $A5,'Raw Data'!H$3:H$2927) / COUNTIF('Raw Data'!$A$3:$A$2927,$A5))</f>
        <v>0</v>
      </c>
      <c r="L5">
        <f t="array" ref="L5">MAX(IF('Raw Data'!$A$3:$A$927=$A5, 'Raw Data'!$N$3:$N$927))</f>
        <v>0</v>
      </c>
      <c r="M5">
        <f>IF( COUNTIF('Raw Data'!$A$3:$A$2927,$A5)=0,0,SUMIF('Raw Data'!$A$3:$A$2927, $A5,'Raw Data'!J$3:J$2927) / COUNTIF('Raw Data'!$A$3:$A$2927,$A5))</f>
        <v>0</v>
      </c>
      <c r="N5">
        <f>IF( COUNTIF('Raw Data'!$A$3:$A$2927,$A5)=0,0,SUMIF('Raw Data'!$A$3:$A$2927, $A5,'Raw Data'!K$3:K$2927) / COUNTIF('Raw Data'!$A$3:$A$2927,$A5))</f>
        <v>0</v>
      </c>
      <c r="O5">
        <f>IF( COUNTIF('Raw Data'!$A$3:$A$2927,$A5)=0,0,SUMIF('Raw Data'!$A$3:$A$2927, $A5,'Raw Data'!L$3:L$2927) / COUNTIF('Raw Data'!$A$3:$A$2927,$A5))</f>
        <v>0</v>
      </c>
      <c r="P5" s="64">
        <f>IF( COUNTIF('Raw Data'!$A$3:$A$2927,$A5)=0,0,SUMIF('Raw Data'!$A$3:$A$2927, $A5,'Raw Data'!M$3:M$2927) / COUNTIF('Raw Data'!$A$3:$A$2927,$A5))</f>
        <v>0</v>
      </c>
      <c r="Q5">
        <f t="array" ref="Q5">MAX(IF('Raw Data'!$A$3:$A$927=$A5, 'Raw Data'!$Z$3:$Z$927))</f>
        <v>8</v>
      </c>
      <c r="R5">
        <f t="array" ref="R5">MAX(IF('Raw Data'!$A$3:$A$927=$A5, 'Raw Data'!$T$3:$T$927))</f>
        <v>4</v>
      </c>
      <c r="S5">
        <f>IF( COUNTIF('Raw Data'!$A$3:$A$2927,$A5)=0,0,SUMIF('Raw Data'!$A$3:$A$2927, $A5,'Raw Data'!P$3:P$2927) / COUNTIF('Raw Data'!$A$3:$A$2927,$A5))</f>
        <v>1</v>
      </c>
      <c r="T5">
        <f>IF( COUNTIF('Raw Data'!$A$3:$A$2927,$A5)=0,0,SUMIF('Raw Data'!$A$3:$A$2927, $A5,'Raw Data'!Q$3:Q$2927) / COUNTIF('Raw Data'!$A$3:$A$2927,$A5))</f>
        <v>0.875</v>
      </c>
      <c r="U5">
        <f>IF( COUNTIF('Raw Data'!$A$3:$A$2927,$A5)=0,0,SUMIF('Raw Data'!$A$3:$A$2927, $A5,'Raw Data'!R$3:R$2927) / COUNTIF('Raw Data'!$A$3:$A$2927,$A5))</f>
        <v>0.125</v>
      </c>
      <c r="V5">
        <f>IF( COUNTIF('Raw Data'!$A$3:$A$2927,$A5)=0,0,SUMIF('Raw Data'!$A$3:$A$2927, $A5,'Raw Data'!S$3:S$2927) / COUNTIF('Raw Data'!$A$3:$A$2927,$A5))</f>
        <v>0.25</v>
      </c>
      <c r="W5">
        <f t="array" ref="W5">MAX(IF('Raw Data'!$A$3:$A$927=$A5, 'Raw Data'!$Y$3:$Y$927))</f>
        <v>7</v>
      </c>
      <c r="X5">
        <f>IF( COUNTIF('Raw Data'!$A$3:$A$2927,$A5)=0,0,SUMIF('Raw Data'!$A$3:$A$2927, $A5,'Raw Data'!U$3:U$2927) / COUNTIF('Raw Data'!$A$3:$A$2927,$A5))</f>
        <v>3</v>
      </c>
      <c r="Y5">
        <f>IF( COUNTIF('Raw Data'!$A$3:$A$2927,$A5)=0,0,SUMIF('Raw Data'!$A$3:$A$2927, $A5,'Raw Data'!V$3:V$2927) / COUNTIF('Raw Data'!$A$3:$A$2927,$A5))</f>
        <v>0.25</v>
      </c>
      <c r="Z5">
        <f>IF( COUNTIF('Raw Data'!$A$3:$A$2927,$A5)=0,0,SUMIF('Raw Data'!$A$3:$A$2927, $A5,'Raw Data'!W$3:W$2927) / COUNTIF('Raw Data'!$A$3:$A$2927,$A5))</f>
        <v>0</v>
      </c>
      <c r="AA5">
        <f>IF( COUNTIF('Raw Data'!$A$3:$A$2927,$A5)=0,0,SUMIF('Raw Data'!$A$3:$A$2927, $A5,'Raw Data'!X$3:X$2927) / COUNTIF('Raw Data'!$A$3:$A$2927,$A5))</f>
        <v>0.25</v>
      </c>
      <c r="AB5">
        <f>IF( COUNTIF('Raw Data'!$A$3:$A$2927,$A5)=0,0,SUMIF('Raw Data'!$A$3:$A$2927, $A5,'Raw Data'!AA$3:AA$2927) / COUNTIF('Raw Data'!$A$3:$A$2927,$A5))</f>
        <v>0</v>
      </c>
      <c r="AC5">
        <f>IF( COUNTIF('Raw Data'!$A$3:$A$2927,$A5)=0,0,SUMIF('Raw Data'!$A$3:$A$2927, $A5,'Raw Data'!AB$3:AB$2927) / COUNTIF('Raw Data'!$A$3:$A$2927,$A5))</f>
        <v>0</v>
      </c>
      <c r="AD5">
        <f>IF( COUNTIF('Raw Data'!$A$3:$A$2927,$A5)=0,0,SUMIF('Raw Data'!$A$3:$A$2927, $A5,'Raw Data'!AC$3:AC$2927) / COUNTIF('Raw Data'!$A$3:$A$2927,$A5))</f>
        <v>2.625</v>
      </c>
      <c r="AE5" s="123">
        <f>IF( COUNTIF('Raw Data'!$A$3:$A$2927,$A5)=0,0,SUMIF('Raw Data'!$A$3:$A$2927, $A5,'Raw Data'!AD$3:AD$2927) / COUNTIF('Raw Data'!$A$3:$A$2927,$A5))</f>
        <v>0</v>
      </c>
      <c r="AF5">
        <f>IF( COUNTIF('Raw Data'!$A$3:$A$2927,$A5)=0,0,SUMIF('Raw Data'!$A$3:$A$2927, $A5,'Raw Data'!AE$3:AE$2927) / COUNTIF('Raw Data'!$A$3:$A$2927,$A5))</f>
        <v>0</v>
      </c>
      <c r="AG5">
        <f>IF( COUNTIF('Raw Data'!$A$3:$A$2927,$A5)=0,0,SUMIF('Raw Data'!$A$3:$A$2927, $A5,'Raw Data'!AF$3:AF$2927) / COUNTIF('Raw Data'!$A$3:$A$2927,$A5))</f>
        <v>0</v>
      </c>
      <c r="AH5">
        <f>IF( COUNTIF('Raw Data'!$A$3:$A$2927,$A5)=0,0,SUMIF('Raw Data'!$A$3:$A$2927, $A5,'Raw Data'!AG$3:AG$2927) / COUNTIF('Raw Data'!$A$3:$A$2927,$A5))</f>
        <v>0.75</v>
      </c>
      <c r="AI5">
        <f>IF( COUNTIF('Raw Data'!$A$3:$A$2927,$A5)=0,0,SUMIF('Raw Data'!$A$3:$A$2927, $A5,'Raw Data'!AH$3:AH$2927) / COUNTIF('Raw Data'!$A$3:$A$2927,$A5))</f>
        <v>0.125</v>
      </c>
      <c r="AJ5" s="123">
        <f>COUNTIF('Raw Data'!A$3:A$2927, $A5)</f>
        <v>8</v>
      </c>
      <c r="AK5">
        <f>IFERROR(SUM(IF($E5 &gt;autoThreshold, auto), hatch * SUM($H5:$K5), cargo * SUM($M5:$P5),hatch * SUM( $S5:$V5), cargo * SUM($X5:$AA5), rocket23 * SUM($J5:$K5, $O5:$P5, $U5:$V5, $Z5:$AA5), IF($AD5 &gt; climbThreshold, climb), IF($AC5 &gt; assistThreshold, $AC5 * assist), $AH5 * penalty, dropHatch * $AI5, tippedBroke * SUM($AE5:$AF5),  IF( $E5 &lt; noAutoThreshold, noAuto), IF($C5 &lt; doesNothingThreshold, doesNothing)), "h")</f>
        <v>8.9975000000000005</v>
      </c>
      <c r="AL5">
        <f t="shared" si="0"/>
        <v>1.1875</v>
      </c>
      <c r="AM5">
        <f t="shared" si="1"/>
        <v>2.3774999999999999</v>
      </c>
      <c r="AP5" t="s">
        <v>310</v>
      </c>
    </row>
    <row r="6" spans="1:49">
      <c r="A6">
        <v>2386</v>
      </c>
      <c r="B6" t="s">
        <v>221</v>
      </c>
      <c r="C6">
        <f t="shared" si="2"/>
        <v>28</v>
      </c>
      <c r="D6">
        <f t="shared" si="3"/>
        <v>9.1111111111111107</v>
      </c>
      <c r="E6">
        <f>IF( COUNTIF('Raw Data'!$A$3:$A$2927,$A6)=0,0,SUMIF('Raw Data'!$A$3:$A$2927, $A6,'Raw Data'!D$3:D$2927) / COUNTIF('Raw Data'!$A$3:$A$2927,$A6))</f>
        <v>1.8888888888888888</v>
      </c>
      <c r="F6">
        <f t="array" ref="F6">MAX(IF('Raw Data'!$A$3:$A$927=$A6, 'Raw Data'!$O$3:$O$927))</f>
        <v>1</v>
      </c>
      <c r="G6">
        <f t="array" ref="G6">MAX(IF('Raw Data'!$A$3:$A$927=$A6, 'Raw Data'!$I$3:$I$927))</f>
        <v>0</v>
      </c>
      <c r="H6">
        <f>IF( COUNTIF('Raw Data'!$A$3:$A$2927,$A6)=0,0,SUMIF('Raw Data'!$A$3:$A$2927, $A6,'Raw Data'!E$3:E$2927) / COUNTIF('Raw Data'!$A$3:$A$2927,$A6))</f>
        <v>0</v>
      </c>
      <c r="I6">
        <f>IF( COUNTIF('Raw Data'!$A$3:$A$2927,$A6)=0,0,SUMIF('Raw Data'!$A$3:$A$2927, $A6,'Raw Data'!F$3:F$2927) / COUNTIF('Raw Data'!$A$3:$A$2927,$A6))</f>
        <v>0</v>
      </c>
      <c r="J6">
        <f>IF( COUNTIF('Raw Data'!$A$3:$A$2927,$A6)=0,0,SUMIF('Raw Data'!$A$3:$A$2927, $A6,'Raw Data'!G$3:G$2927) / COUNTIF('Raw Data'!$A$3:$A$2927,$A6))</f>
        <v>0</v>
      </c>
      <c r="K6">
        <f>IF( COUNTIF('Raw Data'!$A$3:$A$2927,$A6)=0,0,SUMIF('Raw Data'!$A$3:$A$2927, $A6,'Raw Data'!H$3:H$2927) / COUNTIF('Raw Data'!$A$3:$A$2927,$A6))</f>
        <v>0</v>
      </c>
      <c r="L6">
        <f t="array" ref="L6">MAX(IF('Raw Data'!$A$3:$A$927=$A6, 'Raw Data'!$N$3:$N$927))</f>
        <v>1</v>
      </c>
      <c r="M6">
        <f>IF( COUNTIF('Raw Data'!$A$3:$A$2927,$A6)=0,0,SUMIF('Raw Data'!$A$3:$A$2927, $A6,'Raw Data'!J$3:J$2927) / COUNTIF('Raw Data'!$A$3:$A$2927,$A6))</f>
        <v>0.55555555555555558</v>
      </c>
      <c r="N6">
        <f>IF( COUNTIF('Raw Data'!$A$3:$A$2927,$A6)=0,0,SUMIF('Raw Data'!$A$3:$A$2927, $A6,'Raw Data'!K$3:K$2927) / COUNTIF('Raw Data'!$A$3:$A$2927,$A6))</f>
        <v>0</v>
      </c>
      <c r="O6">
        <f>IF( COUNTIF('Raw Data'!$A$3:$A$2927,$A6)=0,0,SUMIF('Raw Data'!$A$3:$A$2927, $A6,'Raw Data'!L$3:L$2927) / COUNTIF('Raw Data'!$A$3:$A$2927,$A6))</f>
        <v>0</v>
      </c>
      <c r="P6" s="64">
        <f>IF( COUNTIF('Raw Data'!$A$3:$A$2927,$A6)=0,0,SUMIF('Raw Data'!$A$3:$A$2927, $A6,'Raw Data'!M$3:M$2927) / COUNTIF('Raw Data'!$A$3:$A$2927,$A6))</f>
        <v>0</v>
      </c>
      <c r="Q6">
        <f t="array" ref="Q6">MAX(IF('Raw Data'!$A$3:$A$927=$A6, 'Raw Data'!$Z$3:$Z$927))</f>
        <v>6</v>
      </c>
      <c r="R6">
        <f t="array" ref="R6">MAX(IF('Raw Data'!$A$3:$A$927=$A6, 'Raw Data'!$T$3:$T$927))</f>
        <v>2</v>
      </c>
      <c r="S6">
        <f>IF( COUNTIF('Raw Data'!$A$3:$A$2927,$A6)=0,0,SUMIF('Raw Data'!$A$3:$A$2927, $A6,'Raw Data'!P$3:P$2927) / COUNTIF('Raw Data'!$A$3:$A$2927,$A6))</f>
        <v>0.33333333333333331</v>
      </c>
      <c r="T6">
        <f>IF( COUNTIF('Raw Data'!$A$3:$A$2927,$A6)=0,0,SUMIF('Raw Data'!$A$3:$A$2927, $A6,'Raw Data'!Q$3:Q$2927) / COUNTIF('Raw Data'!$A$3:$A$2927,$A6))</f>
        <v>0.22222222222222221</v>
      </c>
      <c r="U6">
        <f>IF( COUNTIF('Raw Data'!$A$3:$A$2927,$A6)=0,0,SUMIF('Raw Data'!$A$3:$A$2927, $A6,'Raw Data'!R$3:R$2927) / COUNTIF('Raw Data'!$A$3:$A$2927,$A6))</f>
        <v>0</v>
      </c>
      <c r="V6">
        <f>IF( COUNTIF('Raw Data'!$A$3:$A$2927,$A6)=0,0,SUMIF('Raw Data'!$A$3:$A$2927, $A6,'Raw Data'!S$3:S$2927) / COUNTIF('Raw Data'!$A$3:$A$2927,$A6))</f>
        <v>0.44444444444444442</v>
      </c>
      <c r="W6">
        <f t="array" ref="W6">MAX(IF('Raw Data'!$A$3:$A$927=$A6, 'Raw Data'!$Y$3:$Y$927))</f>
        <v>5</v>
      </c>
      <c r="X6">
        <f>IF( COUNTIF('Raw Data'!$A$3:$A$2927,$A6)=0,0,SUMIF('Raw Data'!$A$3:$A$2927, $A6,'Raw Data'!U$3:U$2927) / COUNTIF('Raw Data'!$A$3:$A$2927,$A6))</f>
        <v>1.7777777777777777</v>
      </c>
      <c r="Y6">
        <f>IF( COUNTIF('Raw Data'!$A$3:$A$2927,$A6)=0,0,SUMIF('Raw Data'!$A$3:$A$2927, $A6,'Raw Data'!V$3:V$2927) / COUNTIF('Raw Data'!$A$3:$A$2927,$A6))</f>
        <v>0.33333333333333331</v>
      </c>
      <c r="Z6">
        <f>IF( COUNTIF('Raw Data'!$A$3:$A$2927,$A6)=0,0,SUMIF('Raw Data'!$A$3:$A$2927, $A6,'Raw Data'!W$3:W$2927) / COUNTIF('Raw Data'!$A$3:$A$2927,$A6))</f>
        <v>0</v>
      </c>
      <c r="AA6">
        <f>IF( COUNTIF('Raw Data'!$A$3:$A$2927,$A6)=0,0,SUMIF('Raw Data'!$A$3:$A$2927, $A6,'Raw Data'!X$3:X$2927) / COUNTIF('Raw Data'!$A$3:$A$2927,$A6))</f>
        <v>0.1111111111111111</v>
      </c>
      <c r="AB6">
        <f>IF( COUNTIF('Raw Data'!$A$3:$A$2927,$A6)=0,0,SUMIF('Raw Data'!$A$3:$A$2927, $A6,'Raw Data'!AA$3:AA$2927) / COUNTIF('Raw Data'!$A$3:$A$2927,$A6))</f>
        <v>0</v>
      </c>
      <c r="AC6">
        <f>IF( COUNTIF('Raw Data'!$A$3:$A$2927,$A6)=0,0,SUMIF('Raw Data'!$A$3:$A$2927, $A6,'Raw Data'!AB$3:AB$2927) / COUNTIF('Raw Data'!$A$3:$A$2927,$A6))</f>
        <v>0</v>
      </c>
      <c r="AD6">
        <f>IF( COUNTIF('Raw Data'!$A$3:$A$2927,$A6)=0,0,SUMIF('Raw Data'!$A$3:$A$2927, $A6,'Raw Data'!AC$3:AC$2927) / COUNTIF('Raw Data'!$A$3:$A$2927,$A6))</f>
        <v>3</v>
      </c>
      <c r="AE6" s="123">
        <f>IF( COUNTIF('Raw Data'!$A$3:$A$2927,$A6)=0,0,SUMIF('Raw Data'!$A$3:$A$2927, $A6,'Raw Data'!AD$3:AD$2927) / COUNTIF('Raw Data'!$A$3:$A$2927,$A6))</f>
        <v>0</v>
      </c>
      <c r="AF6">
        <f>IF( COUNTIF('Raw Data'!$A$3:$A$2927,$A6)=0,0,SUMIF('Raw Data'!$A$3:$A$2927, $A6,'Raw Data'!AE$3:AE$2927) / COUNTIF('Raw Data'!$A$3:$A$2927,$A6))</f>
        <v>0</v>
      </c>
      <c r="AG6">
        <f>IF( COUNTIF('Raw Data'!$A$3:$A$2927,$A6)=0,0,SUMIF('Raw Data'!$A$3:$A$2927, $A6,'Raw Data'!AF$3:AF$2927) / COUNTIF('Raw Data'!$A$3:$A$2927,$A6))</f>
        <v>0</v>
      </c>
      <c r="AH6">
        <f>IF( COUNTIF('Raw Data'!$A$3:$A$2927,$A6)=0,0,SUMIF('Raw Data'!$A$3:$A$2927, $A6,'Raw Data'!AG$3:AG$2927) / COUNTIF('Raw Data'!$A$3:$A$2927,$A6))</f>
        <v>0</v>
      </c>
      <c r="AI6">
        <f>IF( COUNTIF('Raw Data'!$A$3:$A$2927,$A6)=0,0,SUMIF('Raw Data'!$A$3:$A$2927, $A6,'Raw Data'!AH$3:AH$2927) / COUNTIF('Raw Data'!$A$3:$A$2927,$A6))</f>
        <v>0.44444444444444442</v>
      </c>
      <c r="AJ6" s="123">
        <f>COUNTIF('Raw Data'!A$3:A$2927, $A6)</f>
        <v>9</v>
      </c>
      <c r="AK6">
        <f>IFERROR(SUM(IF($E6 &gt;autoThreshold, auto), hatch * SUM($H6:$K6), cargo * SUM($M6:$P6),hatch * SUM( $S6:$V6), cargo * SUM($X6:$AA6), rocket23 * SUM($J6:$K6, $O6:$P6, $U6:$V6, $Z6:$AA6), IF($AD6 &gt; climbThreshold, climb), IF($AC6 &gt; assistThreshold, $AC6 * assist), $AH6 * penalty, dropHatch * $AI6, tippedBroke * SUM($AE6:$AF6),  IF( $E6 &lt; noAutoThreshold, noAuto), IF($C6 &lt; doesNothingThreshold, doesNothing)), "h")</f>
        <v>8.2222222222222214</v>
      </c>
      <c r="AL6">
        <f t="shared" si="0"/>
        <v>-0.55555555555555536</v>
      </c>
      <c r="AM6">
        <f t="shared" si="1"/>
        <v>2.9722222222222219</v>
      </c>
      <c r="AP6" t="s">
        <v>282</v>
      </c>
    </row>
    <row r="7" spans="1:49">
      <c r="A7">
        <v>2708</v>
      </c>
      <c r="B7" t="s">
        <v>222</v>
      </c>
      <c r="C7">
        <f t="shared" si="2"/>
        <v>4.625</v>
      </c>
      <c r="D7">
        <f t="shared" si="3"/>
        <v>1.875</v>
      </c>
      <c r="E7">
        <f>IF( COUNTIF('Raw Data'!$A$3:$A$2927,$A7)=0,0,SUMIF('Raw Data'!$A$3:$A$2927, $A7,'Raw Data'!D$3:D$2927) / COUNTIF('Raw Data'!$A$3:$A$2927,$A7))</f>
        <v>1.25</v>
      </c>
      <c r="F7">
        <f t="array" ref="F7">MAX(IF('Raw Data'!$A$3:$A$927=$A7, 'Raw Data'!$O$3:$O$927))</f>
        <v>0</v>
      </c>
      <c r="G7">
        <f t="array" ref="G7">MAX(IF('Raw Data'!$A$3:$A$927=$A7, 'Raw Data'!$I$3:$I$927))</f>
        <v>0</v>
      </c>
      <c r="H7">
        <f>IF( COUNTIF('Raw Data'!$A$3:$A$2927,$A7)=0,0,SUMIF('Raw Data'!$A$3:$A$2927, $A7,'Raw Data'!E$3:E$2927) / COUNTIF('Raw Data'!$A$3:$A$2927,$A7))</f>
        <v>0</v>
      </c>
      <c r="I7">
        <f>IF( COUNTIF('Raw Data'!$A$3:$A$2927,$A7)=0,0,SUMIF('Raw Data'!$A$3:$A$2927, $A7,'Raw Data'!F$3:F$2927) / COUNTIF('Raw Data'!$A$3:$A$2927,$A7))</f>
        <v>0</v>
      </c>
      <c r="J7">
        <f>IF( COUNTIF('Raw Data'!$A$3:$A$2927,$A7)=0,0,SUMIF('Raw Data'!$A$3:$A$2927, $A7,'Raw Data'!G$3:G$2927) / COUNTIF('Raw Data'!$A$3:$A$2927,$A7))</f>
        <v>0</v>
      </c>
      <c r="K7">
        <f>IF( COUNTIF('Raw Data'!$A$3:$A$2927,$A7)=0,0,SUMIF('Raw Data'!$A$3:$A$2927, $A7,'Raw Data'!H$3:H$2927) / COUNTIF('Raw Data'!$A$3:$A$2927,$A7))</f>
        <v>0</v>
      </c>
      <c r="L7">
        <f t="array" ref="L7">MAX(IF('Raw Data'!$A$3:$A$927=$A7, 'Raw Data'!$N$3:$N$927))</f>
        <v>0</v>
      </c>
      <c r="M7">
        <f>IF( COUNTIF('Raw Data'!$A$3:$A$2927,$A7)=0,0,SUMIF('Raw Data'!$A$3:$A$2927, $A7,'Raw Data'!J$3:J$2927) / COUNTIF('Raw Data'!$A$3:$A$2927,$A7))</f>
        <v>0</v>
      </c>
      <c r="N7">
        <f>IF( COUNTIF('Raw Data'!$A$3:$A$2927,$A7)=0,0,SUMIF('Raw Data'!$A$3:$A$2927, $A7,'Raw Data'!K$3:K$2927) / COUNTIF('Raw Data'!$A$3:$A$2927,$A7))</f>
        <v>0</v>
      </c>
      <c r="O7">
        <f>IF( COUNTIF('Raw Data'!$A$3:$A$2927,$A7)=0,0,SUMIF('Raw Data'!$A$3:$A$2927, $A7,'Raw Data'!L$3:L$2927) / COUNTIF('Raw Data'!$A$3:$A$2927,$A7))</f>
        <v>0</v>
      </c>
      <c r="P7" s="64">
        <f>IF( COUNTIF('Raw Data'!$A$3:$A$2927,$A7)=0,0,SUMIF('Raw Data'!$A$3:$A$2927, $A7,'Raw Data'!M$3:M$2927) / COUNTIF('Raw Data'!$A$3:$A$2927,$A7))</f>
        <v>0</v>
      </c>
      <c r="Q7">
        <f t="array" ref="Q7">MAX(IF('Raw Data'!$A$3:$A$927=$A7, 'Raw Data'!$Z$3:$Z$927))</f>
        <v>2</v>
      </c>
      <c r="R7">
        <f t="array" ref="R7">MAX(IF('Raw Data'!$A$3:$A$927=$A7, 'Raw Data'!$T$3:$T$927))</f>
        <v>1</v>
      </c>
      <c r="S7">
        <f>IF( COUNTIF('Raw Data'!$A$3:$A$2927,$A7)=0,0,SUMIF('Raw Data'!$A$3:$A$2927, $A7,'Raw Data'!P$3:P$2927) / COUNTIF('Raw Data'!$A$3:$A$2927,$A7))</f>
        <v>0</v>
      </c>
      <c r="T7">
        <f>IF( COUNTIF('Raw Data'!$A$3:$A$2927,$A7)=0,0,SUMIF('Raw Data'!$A$3:$A$2927, $A7,'Raw Data'!Q$3:Q$2927) / COUNTIF('Raw Data'!$A$3:$A$2927,$A7))</f>
        <v>0</v>
      </c>
      <c r="U7">
        <f>IF( COUNTIF('Raw Data'!$A$3:$A$2927,$A7)=0,0,SUMIF('Raw Data'!$A$3:$A$2927, $A7,'Raw Data'!R$3:R$2927) / COUNTIF('Raw Data'!$A$3:$A$2927,$A7))</f>
        <v>0</v>
      </c>
      <c r="V7">
        <f>IF( COUNTIF('Raw Data'!$A$3:$A$2927,$A7)=0,0,SUMIF('Raw Data'!$A$3:$A$2927, $A7,'Raw Data'!S$3:S$2927) / COUNTIF('Raw Data'!$A$3:$A$2927,$A7))</f>
        <v>0.125</v>
      </c>
      <c r="W7">
        <f t="array" ref="W7">MAX(IF('Raw Data'!$A$3:$A$927=$A7, 'Raw Data'!$Y$3:$Y$927))</f>
        <v>2</v>
      </c>
      <c r="X7">
        <f>IF( COUNTIF('Raw Data'!$A$3:$A$2927,$A7)=0,0,SUMIF('Raw Data'!$A$3:$A$2927, $A7,'Raw Data'!U$3:U$2927) / COUNTIF('Raw Data'!$A$3:$A$2927,$A7))</f>
        <v>0.5</v>
      </c>
      <c r="Y7">
        <f>IF( COUNTIF('Raw Data'!$A$3:$A$2927,$A7)=0,0,SUMIF('Raw Data'!$A$3:$A$2927, $A7,'Raw Data'!V$3:V$2927) / COUNTIF('Raw Data'!$A$3:$A$2927,$A7))</f>
        <v>0.125</v>
      </c>
      <c r="Z7">
        <f>IF( COUNTIF('Raw Data'!$A$3:$A$2927,$A7)=0,0,SUMIF('Raw Data'!$A$3:$A$2927, $A7,'Raw Data'!W$3:W$2927) / COUNTIF('Raw Data'!$A$3:$A$2927,$A7))</f>
        <v>0</v>
      </c>
      <c r="AA7">
        <f>IF( COUNTIF('Raw Data'!$A$3:$A$2927,$A7)=0,0,SUMIF('Raw Data'!$A$3:$A$2927, $A7,'Raw Data'!X$3:X$2927) / COUNTIF('Raw Data'!$A$3:$A$2927,$A7))</f>
        <v>0</v>
      </c>
      <c r="AB7">
        <f>IF( COUNTIF('Raw Data'!$A$3:$A$2927,$A7)=0,0,SUMIF('Raw Data'!$A$3:$A$2927, $A7,'Raw Data'!AA$3:AA$2927) / COUNTIF('Raw Data'!$A$3:$A$2927,$A7))</f>
        <v>15</v>
      </c>
      <c r="AC7">
        <f>IF( COUNTIF('Raw Data'!$A$3:$A$2927,$A7)=0,0,SUMIF('Raw Data'!$A$3:$A$2927, $A7,'Raw Data'!AB$3:AB$2927) / COUNTIF('Raw Data'!$A$3:$A$2927,$A7))</f>
        <v>0</v>
      </c>
      <c r="AD7">
        <f>IF( COUNTIF('Raw Data'!$A$3:$A$2927,$A7)=0,0,SUMIF('Raw Data'!$A$3:$A$2927, $A7,'Raw Data'!AC$3:AC$2927) / COUNTIF('Raw Data'!$A$3:$A$2927,$A7))</f>
        <v>0.75</v>
      </c>
      <c r="AE7" s="123">
        <f>IF( COUNTIF('Raw Data'!$A$3:$A$2927,$A7)=0,0,SUMIF('Raw Data'!$A$3:$A$2927, $A7,'Raw Data'!AD$3:AD$2927) / COUNTIF('Raw Data'!$A$3:$A$2927,$A7))</f>
        <v>0</v>
      </c>
      <c r="AF7">
        <f>IF( COUNTIF('Raw Data'!$A$3:$A$2927,$A7)=0,0,SUMIF('Raw Data'!$A$3:$A$2927, $A7,'Raw Data'!AE$3:AE$2927) / COUNTIF('Raw Data'!$A$3:$A$2927,$A7))</f>
        <v>0.125</v>
      </c>
      <c r="AG7">
        <f>IF( COUNTIF('Raw Data'!$A$3:$A$2927,$A7)=0,0,SUMIF('Raw Data'!$A$3:$A$2927, $A7,'Raw Data'!AF$3:AF$2927) / COUNTIF('Raw Data'!$A$3:$A$2927,$A7))</f>
        <v>0</v>
      </c>
      <c r="AH7">
        <f>IF( COUNTIF('Raw Data'!$A$3:$A$2927,$A7)=0,0,SUMIF('Raw Data'!$A$3:$A$2927, $A7,'Raw Data'!AG$3:AG$2927) / COUNTIF('Raw Data'!$A$3:$A$2927,$A7))</f>
        <v>3.5</v>
      </c>
      <c r="AI7">
        <f>IF( COUNTIF('Raw Data'!$A$3:$A$2927,$A7)=0,0,SUMIF('Raw Data'!$A$3:$A$2927, $A7,'Raw Data'!AH$3:AH$2927) / COUNTIF('Raw Data'!$A$3:$A$2927,$A7))</f>
        <v>0.5</v>
      </c>
      <c r="AJ7" s="123">
        <f>COUNTIF('Raw Data'!A$3:A$2927, $A7)</f>
        <v>8</v>
      </c>
      <c r="AK7">
        <f>IFERROR(SUM(IF($E7 &gt;autoThreshold, auto), hatch * SUM($H7:$K7), cargo * SUM($M7:$P7),hatch * SUM( $S7:$V7), cargo * SUM($X7:$AA7), rocket23 * SUM($J7:$K7, $O7:$P7, $U7:$V7, $Z7:$AA7), IF($AD7 &gt; climbThreshold, climb), IF($AC7 &gt; assistThreshold, $AC7 * assist), $AH7 * penalty, dropHatch * $AI7, tippedBroke * SUM($AE7:$AF7),  IF( $E7 &lt; noAutoThreshold, noAuto), IF($C7 &lt; doesNothingThreshold, doesNothing)), "h")</f>
        <v>-22.4</v>
      </c>
      <c r="AL7">
        <f t="shared" si="0"/>
        <v>-3.8125</v>
      </c>
      <c r="AM7">
        <f t="shared" si="1"/>
        <v>-0.78</v>
      </c>
      <c r="AP7" t="s">
        <v>269</v>
      </c>
    </row>
    <row r="8" spans="1:49">
      <c r="A8">
        <v>2852</v>
      </c>
      <c r="B8" t="s">
        <v>223</v>
      </c>
      <c r="C8">
        <f t="shared" si="2"/>
        <v>9.2857142857142847</v>
      </c>
      <c r="D8">
        <f t="shared" si="3"/>
        <v>3.8571428571428568</v>
      </c>
      <c r="E8">
        <f>IF( COUNTIF('Raw Data'!$A$3:$A$2927,$A8)=0,0,SUMIF('Raw Data'!$A$3:$A$2927, $A8,'Raw Data'!D$3:D$2927) / COUNTIF('Raw Data'!$A$3:$A$2927,$A8))</f>
        <v>1.8571428571428572</v>
      </c>
      <c r="F8">
        <f t="array" ref="F8">MAX(IF('Raw Data'!$A$3:$A$927=$A8, 'Raw Data'!$O$3:$O$927))</f>
        <v>1</v>
      </c>
      <c r="G8">
        <f t="array" ref="G8">MAX(IF('Raw Data'!$A$3:$A$927=$A8, 'Raw Data'!$I$3:$I$927))</f>
        <v>1</v>
      </c>
      <c r="H8">
        <f>IF( COUNTIF('Raw Data'!$A$3:$A$2927,$A8)=0,0,SUMIF('Raw Data'!$A$3:$A$2927, $A8,'Raw Data'!E$3:E$2927) / COUNTIF('Raw Data'!$A$3:$A$2927,$A8))</f>
        <v>0</v>
      </c>
      <c r="I8">
        <f>IF( COUNTIF('Raw Data'!$A$3:$A$2927,$A8)=0,0,SUMIF('Raw Data'!$A$3:$A$2927, $A8,'Raw Data'!F$3:F$2927) / COUNTIF('Raw Data'!$A$3:$A$2927,$A8))</f>
        <v>0.14285714285714285</v>
      </c>
      <c r="J8">
        <f>IF( COUNTIF('Raw Data'!$A$3:$A$2927,$A8)=0,0,SUMIF('Raw Data'!$A$3:$A$2927, $A8,'Raw Data'!G$3:G$2927) / COUNTIF('Raw Data'!$A$3:$A$2927,$A8))</f>
        <v>0</v>
      </c>
      <c r="K8">
        <f>IF( COUNTIF('Raw Data'!$A$3:$A$2927,$A8)=0,0,SUMIF('Raw Data'!$A$3:$A$2927, $A8,'Raw Data'!H$3:H$2927) / COUNTIF('Raw Data'!$A$3:$A$2927,$A8))</f>
        <v>0</v>
      </c>
      <c r="L8">
        <f t="array" ref="L8">MAX(IF('Raw Data'!$A$3:$A$927=$A8, 'Raw Data'!$N$3:$N$927))</f>
        <v>0</v>
      </c>
      <c r="M8">
        <f>IF( COUNTIF('Raw Data'!$A$3:$A$2927,$A8)=0,0,SUMIF('Raw Data'!$A$3:$A$2927, $A8,'Raw Data'!J$3:J$2927) / COUNTIF('Raw Data'!$A$3:$A$2927,$A8))</f>
        <v>0</v>
      </c>
      <c r="N8">
        <f>IF( COUNTIF('Raw Data'!$A$3:$A$2927,$A8)=0,0,SUMIF('Raw Data'!$A$3:$A$2927, $A8,'Raw Data'!K$3:K$2927) / COUNTIF('Raw Data'!$A$3:$A$2927,$A8))</f>
        <v>0</v>
      </c>
      <c r="O8">
        <f>IF( COUNTIF('Raw Data'!$A$3:$A$2927,$A8)=0,0,SUMIF('Raw Data'!$A$3:$A$2927, $A8,'Raw Data'!L$3:L$2927) / COUNTIF('Raw Data'!$A$3:$A$2927,$A8))</f>
        <v>0</v>
      </c>
      <c r="P8" s="64">
        <f>IF( COUNTIF('Raw Data'!$A$3:$A$2927,$A8)=0,0,SUMIF('Raw Data'!$A$3:$A$2927, $A8,'Raw Data'!M$3:M$2927) / COUNTIF('Raw Data'!$A$3:$A$2927,$A8))</f>
        <v>0</v>
      </c>
      <c r="Q8">
        <f t="array" ref="Q8">MAX(IF('Raw Data'!$A$3:$A$927=$A8, 'Raw Data'!$Z$3:$Z$927))</f>
        <v>6</v>
      </c>
      <c r="R8">
        <f t="array" ref="R8">MAX(IF('Raw Data'!$A$3:$A$927=$A8, 'Raw Data'!$T$3:$T$927))</f>
        <v>6</v>
      </c>
      <c r="S8">
        <f>IF( COUNTIF('Raw Data'!$A$3:$A$2927,$A8)=0,0,SUMIF('Raw Data'!$A$3:$A$2927, $A8,'Raw Data'!P$3:P$2927) / COUNTIF('Raw Data'!$A$3:$A$2927,$A8))</f>
        <v>0.5714285714285714</v>
      </c>
      <c r="T8">
        <f>IF( COUNTIF('Raw Data'!$A$3:$A$2927,$A8)=0,0,SUMIF('Raw Data'!$A$3:$A$2927, $A8,'Raw Data'!Q$3:Q$2927) / COUNTIF('Raw Data'!$A$3:$A$2927,$A8))</f>
        <v>1</v>
      </c>
      <c r="U8">
        <f>IF( COUNTIF('Raw Data'!$A$3:$A$2927,$A8)=0,0,SUMIF('Raw Data'!$A$3:$A$2927, $A8,'Raw Data'!R$3:R$2927) / COUNTIF('Raw Data'!$A$3:$A$2927,$A8))</f>
        <v>0.7142857142857143</v>
      </c>
      <c r="V8">
        <f>IF( COUNTIF('Raw Data'!$A$3:$A$2927,$A8)=0,0,SUMIF('Raw Data'!$A$3:$A$2927, $A8,'Raw Data'!S$3:S$2927) / COUNTIF('Raw Data'!$A$3:$A$2927,$A8))</f>
        <v>0.14285714285714285</v>
      </c>
      <c r="W8">
        <f t="array" ref="W8">MAX(IF('Raw Data'!$A$3:$A$927=$A8, 'Raw Data'!$Y$3:$Y$927))</f>
        <v>1</v>
      </c>
      <c r="X8">
        <f>IF( COUNTIF('Raw Data'!$A$3:$A$2927,$A8)=0,0,SUMIF('Raw Data'!$A$3:$A$2927, $A8,'Raw Data'!U$3:U$2927) / COUNTIF('Raw Data'!$A$3:$A$2927,$A8))</f>
        <v>0.14285714285714285</v>
      </c>
      <c r="Y8">
        <f>IF( COUNTIF('Raw Data'!$A$3:$A$2927,$A8)=0,0,SUMIF('Raw Data'!$A$3:$A$2927, $A8,'Raw Data'!V$3:V$2927) / COUNTIF('Raw Data'!$A$3:$A$2927,$A8))</f>
        <v>0</v>
      </c>
      <c r="Z8">
        <f>IF( COUNTIF('Raw Data'!$A$3:$A$2927,$A8)=0,0,SUMIF('Raw Data'!$A$3:$A$2927, $A8,'Raw Data'!W$3:W$2927) / COUNTIF('Raw Data'!$A$3:$A$2927,$A8))</f>
        <v>0</v>
      </c>
      <c r="AA8">
        <f>IF( COUNTIF('Raw Data'!$A$3:$A$2927,$A8)=0,0,SUMIF('Raw Data'!$A$3:$A$2927, $A8,'Raw Data'!X$3:X$2927) / COUNTIF('Raw Data'!$A$3:$A$2927,$A8))</f>
        <v>0</v>
      </c>
      <c r="AB8">
        <f>IF( COUNTIF('Raw Data'!$A$3:$A$2927,$A8)=0,0,SUMIF('Raw Data'!$A$3:$A$2927, $A8,'Raw Data'!AA$3:AA$2927) / COUNTIF('Raw Data'!$A$3:$A$2927,$A8))</f>
        <v>5.7142857142857144</v>
      </c>
      <c r="AC8">
        <f>IF( COUNTIF('Raw Data'!$A$3:$A$2927,$A8)=0,0,SUMIF('Raw Data'!$A$3:$A$2927, $A8,'Raw Data'!AB$3:AB$2927) / COUNTIF('Raw Data'!$A$3:$A$2927,$A8))</f>
        <v>0</v>
      </c>
      <c r="AD8">
        <f>IF( COUNTIF('Raw Data'!$A$3:$A$2927,$A8)=0,0,SUMIF('Raw Data'!$A$3:$A$2927, $A8,'Raw Data'!AC$3:AC$2927) / COUNTIF('Raw Data'!$A$3:$A$2927,$A8))</f>
        <v>0.7142857142857143</v>
      </c>
      <c r="AE8" s="123">
        <f>IF( COUNTIF('Raw Data'!$A$3:$A$2927,$A8)=0,0,SUMIF('Raw Data'!$A$3:$A$2927, $A8,'Raw Data'!AD$3:AD$2927) / COUNTIF('Raw Data'!$A$3:$A$2927,$A8))</f>
        <v>0</v>
      </c>
      <c r="AF8">
        <f>IF( COUNTIF('Raw Data'!$A$3:$A$2927,$A8)=0,0,SUMIF('Raw Data'!$A$3:$A$2927, $A8,'Raw Data'!AE$3:AE$2927) / COUNTIF('Raw Data'!$A$3:$A$2927,$A8))</f>
        <v>0</v>
      </c>
      <c r="AG8">
        <f>IF( COUNTIF('Raw Data'!$A$3:$A$2927,$A8)=0,0,SUMIF('Raw Data'!$A$3:$A$2927, $A8,'Raw Data'!AF$3:AF$2927) / COUNTIF('Raw Data'!$A$3:$A$2927,$A8))</f>
        <v>0</v>
      </c>
      <c r="AH8">
        <f>IF( COUNTIF('Raw Data'!$A$3:$A$2927,$A8)=0,0,SUMIF('Raw Data'!$A$3:$A$2927, $A8,'Raw Data'!AG$3:AG$2927) / COUNTIF('Raw Data'!$A$3:$A$2927,$A8))</f>
        <v>4</v>
      </c>
      <c r="AI8">
        <f>IF( COUNTIF('Raw Data'!$A$3:$A$2927,$A8)=0,0,SUMIF('Raw Data'!$A$3:$A$2927, $A8,'Raw Data'!AH$3:AH$2927) / COUNTIF('Raw Data'!$A$3:$A$2927,$A8))</f>
        <v>0.5714285714285714</v>
      </c>
      <c r="AJ8" s="123">
        <f>COUNTIF('Raw Data'!A$3:A$2927, $A8)</f>
        <v>7</v>
      </c>
      <c r="AK8">
        <f>IFERROR(SUM(IF($E8 &gt;autoThreshold, auto), hatch * SUM($H8:$K8), cargo * SUM($M8:$P8),hatch * SUM( $S8:$V8), cargo * SUM($X8:$AA8), rocket23 * SUM($J8:$K8, $O8:$P8, $U8:$V8, $Z8:$AA8), IF($AD8 &gt; climbThreshold, climb), IF($AC8 &gt; assistThreshold, $AC8 * assist), $AH8 * penalty, dropHatch * $AI8, tippedBroke * SUM($AE8:$AF8),  IF( $E8 &lt; noAutoThreshold, noAuto), IF($C8 &lt; doesNothingThreshold, doesNothing)), "h")</f>
        <v>0.95142857142857151</v>
      </c>
      <c r="AL8">
        <f t="shared" si="0"/>
        <v>-1.214285714285714</v>
      </c>
      <c r="AM8">
        <f t="shared" si="1"/>
        <v>-1.1771428571428573</v>
      </c>
      <c r="AP8" t="s">
        <v>281</v>
      </c>
    </row>
    <row r="9" spans="1:49">
      <c r="A9">
        <v>2994</v>
      </c>
      <c r="B9" t="s">
        <v>224</v>
      </c>
      <c r="C9">
        <f t="shared" si="2"/>
        <v>13.799999999999999</v>
      </c>
      <c r="D9">
        <f t="shared" si="3"/>
        <v>4.1999999999999993</v>
      </c>
      <c r="E9">
        <f>IF( COUNTIF('Raw Data'!$A$3:$A$2927,$A9)=0,0,SUMIF('Raw Data'!$A$3:$A$2927, $A9,'Raw Data'!D$3:D$2927) / COUNTIF('Raw Data'!$A$3:$A$2927,$A9))</f>
        <v>1.7</v>
      </c>
      <c r="F9">
        <f t="array" ref="F9">MAX(IF('Raw Data'!$A$3:$A$927=$A9, 'Raw Data'!$O$3:$O$927))</f>
        <v>0</v>
      </c>
      <c r="G9">
        <f t="array" ref="G9">MAX(IF('Raw Data'!$A$3:$A$927=$A9, 'Raw Data'!$I$3:$I$927))</f>
        <v>0</v>
      </c>
      <c r="H9">
        <f>IF( COUNTIF('Raw Data'!$A$3:$A$2927,$A9)=0,0,SUMIF('Raw Data'!$A$3:$A$2927, $A9,'Raw Data'!E$3:E$2927) / COUNTIF('Raw Data'!$A$3:$A$2927,$A9))</f>
        <v>0</v>
      </c>
      <c r="I9">
        <f>IF( COUNTIF('Raw Data'!$A$3:$A$2927,$A9)=0,0,SUMIF('Raw Data'!$A$3:$A$2927, $A9,'Raw Data'!F$3:F$2927) / COUNTIF('Raw Data'!$A$3:$A$2927,$A9))</f>
        <v>0</v>
      </c>
      <c r="J9">
        <f>IF( COUNTIF('Raw Data'!$A$3:$A$2927,$A9)=0,0,SUMIF('Raw Data'!$A$3:$A$2927, $A9,'Raw Data'!G$3:G$2927) / COUNTIF('Raw Data'!$A$3:$A$2927,$A9))</f>
        <v>0</v>
      </c>
      <c r="K9">
        <f>IF( COUNTIF('Raw Data'!$A$3:$A$2927,$A9)=0,0,SUMIF('Raw Data'!$A$3:$A$2927, $A9,'Raw Data'!H$3:H$2927) / COUNTIF('Raw Data'!$A$3:$A$2927,$A9))</f>
        <v>0</v>
      </c>
      <c r="L9">
        <f t="array" ref="L9">MAX(IF('Raw Data'!$A$3:$A$927=$A9, 'Raw Data'!$N$3:$N$927))</f>
        <v>0</v>
      </c>
      <c r="M9">
        <f>IF( COUNTIF('Raw Data'!$A$3:$A$2927,$A9)=0,0,SUMIF('Raw Data'!$A$3:$A$2927, $A9,'Raw Data'!J$3:J$2927) / COUNTIF('Raw Data'!$A$3:$A$2927,$A9))</f>
        <v>0</v>
      </c>
      <c r="N9">
        <f>IF( COUNTIF('Raw Data'!$A$3:$A$2927,$A9)=0,0,SUMIF('Raw Data'!$A$3:$A$2927, $A9,'Raw Data'!K$3:K$2927) / COUNTIF('Raw Data'!$A$3:$A$2927,$A9))</f>
        <v>0</v>
      </c>
      <c r="O9">
        <f>IF( COUNTIF('Raw Data'!$A$3:$A$2927,$A9)=0,0,SUMIF('Raw Data'!$A$3:$A$2927, $A9,'Raw Data'!L$3:L$2927) / COUNTIF('Raw Data'!$A$3:$A$2927,$A9))</f>
        <v>0</v>
      </c>
      <c r="P9" s="64">
        <f>IF( COUNTIF('Raw Data'!$A$3:$A$2927,$A9)=0,0,SUMIF('Raw Data'!$A$3:$A$2927, $A9,'Raw Data'!M$3:M$2927) / COUNTIF('Raw Data'!$A$3:$A$2927,$A9))</f>
        <v>0</v>
      </c>
      <c r="Q9">
        <f t="array" ref="Q9">MAX(IF('Raw Data'!$A$3:$A$927=$A9, 'Raw Data'!$Z$3:$Z$927))</f>
        <v>4</v>
      </c>
      <c r="R9">
        <f t="array" ref="R9">MAX(IF('Raw Data'!$A$3:$A$927=$A9, 'Raw Data'!$T$3:$T$927))</f>
        <v>1</v>
      </c>
      <c r="S9">
        <f>IF( COUNTIF('Raw Data'!$A$3:$A$2927,$A9)=0,0,SUMIF('Raw Data'!$A$3:$A$2927, $A9,'Raw Data'!P$3:P$2927) / COUNTIF('Raw Data'!$A$3:$A$2927,$A9))</f>
        <v>0.3</v>
      </c>
      <c r="T9">
        <f>IF( COUNTIF('Raw Data'!$A$3:$A$2927,$A9)=0,0,SUMIF('Raw Data'!$A$3:$A$2927, $A9,'Raw Data'!Q$3:Q$2927) / COUNTIF('Raw Data'!$A$3:$A$2927,$A9))</f>
        <v>0</v>
      </c>
      <c r="U9">
        <f>IF( COUNTIF('Raw Data'!$A$3:$A$2927,$A9)=0,0,SUMIF('Raw Data'!$A$3:$A$2927, $A9,'Raw Data'!R$3:R$2927) / COUNTIF('Raw Data'!$A$3:$A$2927,$A9))</f>
        <v>0</v>
      </c>
      <c r="V9">
        <f>IF( COUNTIF('Raw Data'!$A$3:$A$2927,$A9)=0,0,SUMIF('Raw Data'!$A$3:$A$2927, $A9,'Raw Data'!S$3:S$2927) / COUNTIF('Raw Data'!$A$3:$A$2927,$A9))</f>
        <v>0</v>
      </c>
      <c r="W9">
        <f t="array" ref="W9">MAX(IF('Raw Data'!$A$3:$A$927=$A9, 'Raw Data'!$Y$3:$Y$927))</f>
        <v>4</v>
      </c>
      <c r="X9">
        <f>IF( COUNTIF('Raw Data'!$A$3:$A$2927,$A9)=0,0,SUMIF('Raw Data'!$A$3:$A$2927, $A9,'Raw Data'!U$3:U$2927) / COUNTIF('Raw Data'!$A$3:$A$2927,$A9))</f>
        <v>1.2</v>
      </c>
      <c r="Y9">
        <f>IF( COUNTIF('Raw Data'!$A$3:$A$2927,$A9)=0,0,SUMIF('Raw Data'!$A$3:$A$2927, $A9,'Raw Data'!V$3:V$2927) / COUNTIF('Raw Data'!$A$3:$A$2927,$A9))</f>
        <v>0</v>
      </c>
      <c r="Z9">
        <f>IF( COUNTIF('Raw Data'!$A$3:$A$2927,$A9)=0,0,SUMIF('Raw Data'!$A$3:$A$2927, $A9,'Raw Data'!W$3:W$2927) / COUNTIF('Raw Data'!$A$3:$A$2927,$A9))</f>
        <v>0</v>
      </c>
      <c r="AA9">
        <f>IF( COUNTIF('Raw Data'!$A$3:$A$2927,$A9)=0,0,SUMIF('Raw Data'!$A$3:$A$2927, $A9,'Raw Data'!X$3:X$2927) / COUNTIF('Raw Data'!$A$3:$A$2927,$A9))</f>
        <v>0</v>
      </c>
      <c r="AB9">
        <f>IF( COUNTIF('Raw Data'!$A$3:$A$2927,$A9)=0,0,SUMIF('Raw Data'!$A$3:$A$2927, $A9,'Raw Data'!AA$3:AA$2927) / COUNTIF('Raw Data'!$A$3:$A$2927,$A9))</f>
        <v>0</v>
      </c>
      <c r="AC9">
        <f>IF( COUNTIF('Raw Data'!$A$3:$A$2927,$A9)=0,0,SUMIF('Raw Data'!$A$3:$A$2927, $A9,'Raw Data'!AB$3:AB$2927) / COUNTIF('Raw Data'!$A$3:$A$2927,$A9))</f>
        <v>0</v>
      </c>
      <c r="AD9">
        <f>IF( COUNTIF('Raw Data'!$A$3:$A$2927,$A9)=0,0,SUMIF('Raw Data'!$A$3:$A$2927, $A9,'Raw Data'!AC$3:AC$2927) / COUNTIF('Raw Data'!$A$3:$A$2927,$A9))</f>
        <v>1.6</v>
      </c>
      <c r="AE9" s="123">
        <f>IF( COUNTIF('Raw Data'!$A$3:$A$2927,$A9)=0,0,SUMIF('Raw Data'!$A$3:$A$2927, $A9,'Raw Data'!AD$3:AD$2927) / COUNTIF('Raw Data'!$A$3:$A$2927,$A9))</f>
        <v>0.1</v>
      </c>
      <c r="AF9">
        <f>IF( COUNTIF('Raw Data'!$A$3:$A$2927,$A9)=0,0,SUMIF('Raw Data'!$A$3:$A$2927, $A9,'Raw Data'!AE$3:AE$2927) / COUNTIF('Raw Data'!$A$3:$A$2927,$A9))</f>
        <v>0.1</v>
      </c>
      <c r="AG9">
        <f>IF( COUNTIF('Raw Data'!$A$3:$A$2927,$A9)=0,0,SUMIF('Raw Data'!$A$3:$A$2927, $A9,'Raw Data'!AF$3:AF$2927) / COUNTIF('Raw Data'!$A$3:$A$2927,$A9))</f>
        <v>0</v>
      </c>
      <c r="AH9">
        <f>IF( COUNTIF('Raw Data'!$A$3:$A$2927,$A9)=0,0,SUMIF('Raw Data'!$A$3:$A$2927, $A9,'Raw Data'!AG$3:AG$2927) / COUNTIF('Raw Data'!$A$3:$A$2927,$A9))</f>
        <v>0.3</v>
      </c>
      <c r="AI9">
        <f>IF( COUNTIF('Raw Data'!$A$3:$A$2927,$A9)=0,0,SUMIF('Raw Data'!$A$3:$A$2927, $A9,'Raw Data'!AH$3:AH$2927) / COUNTIF('Raw Data'!$A$3:$A$2927,$A9))</f>
        <v>0.8</v>
      </c>
      <c r="AJ9" s="123">
        <f>COUNTIF('Raw Data'!A$3:A$2927, $A9)</f>
        <v>10</v>
      </c>
      <c r="AK9">
        <f>IFERROR(SUM(IF($E9 &gt;autoThreshold, auto), hatch * SUM($H9:$K9), cargo * SUM($M9:$P9),hatch * SUM( $S9:$V9), cargo * SUM($X9:$AA9), rocket23 * SUM($J9:$K9, $O9:$P9, $U9:$V9, $Z9:$AA9), IF($AD9 &gt; climbThreshold, climb), IF($AC9 &gt; assistThreshold, $AC9 * assist), $AH9 * penalty, dropHatch * $AI9, tippedBroke * SUM($AE9:$AF9),  IF( $E9 &lt; noAutoThreshold, noAuto), IF($C9 &lt; doesNothingThreshold, doesNothing)), "h")</f>
        <v>-5.799999999999994E-2</v>
      </c>
      <c r="AL9">
        <f t="shared" si="0"/>
        <v>-3.45</v>
      </c>
      <c r="AM9">
        <f t="shared" si="1"/>
        <v>0.70099999999999996</v>
      </c>
      <c r="AP9" t="s">
        <v>270</v>
      </c>
    </row>
    <row r="10" spans="1:49">
      <c r="A10">
        <v>3571</v>
      </c>
      <c r="B10" t="s">
        <v>225</v>
      </c>
      <c r="C10">
        <f t="shared" si="2"/>
        <v>5.25</v>
      </c>
      <c r="D10">
        <f t="shared" si="3"/>
        <v>0</v>
      </c>
      <c r="E10">
        <f>IF( COUNTIF('Raw Data'!$A$3:$A$2927,$A10)=0,0,SUMIF('Raw Data'!$A$3:$A$2927, $A10,'Raw Data'!D$3:D$2927) / COUNTIF('Raw Data'!$A$3:$A$2927,$A10))</f>
        <v>1.375</v>
      </c>
      <c r="F10">
        <f t="array" ref="F10">MAX(IF('Raw Data'!$A$3:$A$927=$A10, 'Raw Data'!$O$3:$O$927))</f>
        <v>0</v>
      </c>
      <c r="G10">
        <f t="array" ref="G10">MAX(IF('Raw Data'!$A$3:$A$927=$A10, 'Raw Data'!$I$3:$I$927))</f>
        <v>0</v>
      </c>
      <c r="H10">
        <f>IF( COUNTIF('Raw Data'!$A$3:$A$2927,$A10)=0,0,SUMIF('Raw Data'!$A$3:$A$2927, $A10,'Raw Data'!E$3:E$2927) / COUNTIF('Raw Data'!$A$3:$A$2927,$A10))</f>
        <v>0</v>
      </c>
      <c r="I10">
        <f>IF( COUNTIF('Raw Data'!$A$3:$A$2927,$A10)=0,0,SUMIF('Raw Data'!$A$3:$A$2927, $A10,'Raw Data'!F$3:F$2927) / COUNTIF('Raw Data'!$A$3:$A$2927,$A10))</f>
        <v>0</v>
      </c>
      <c r="J10">
        <f>IF( COUNTIF('Raw Data'!$A$3:$A$2927,$A10)=0,0,SUMIF('Raw Data'!$A$3:$A$2927, $A10,'Raw Data'!G$3:G$2927) / COUNTIF('Raw Data'!$A$3:$A$2927,$A10))</f>
        <v>0</v>
      </c>
      <c r="K10">
        <f>IF( COUNTIF('Raw Data'!$A$3:$A$2927,$A10)=0,0,SUMIF('Raw Data'!$A$3:$A$2927, $A10,'Raw Data'!H$3:H$2927) / COUNTIF('Raw Data'!$A$3:$A$2927,$A10))</f>
        <v>0</v>
      </c>
      <c r="L10">
        <f t="array" ref="L10">MAX(IF('Raw Data'!$A$3:$A$927=$A10, 'Raw Data'!$N$3:$N$927))</f>
        <v>0</v>
      </c>
      <c r="M10">
        <f>IF( COUNTIF('Raw Data'!$A$3:$A$2927,$A10)=0,0,SUMIF('Raw Data'!$A$3:$A$2927, $A10,'Raw Data'!J$3:J$2927) / COUNTIF('Raw Data'!$A$3:$A$2927,$A10))</f>
        <v>0</v>
      </c>
      <c r="N10">
        <f>IF( COUNTIF('Raw Data'!$A$3:$A$2927,$A10)=0,0,SUMIF('Raw Data'!$A$3:$A$2927, $A10,'Raw Data'!K$3:K$2927) / COUNTIF('Raw Data'!$A$3:$A$2927,$A10))</f>
        <v>0</v>
      </c>
      <c r="O10">
        <f>IF( COUNTIF('Raw Data'!$A$3:$A$2927,$A10)=0,0,SUMIF('Raw Data'!$A$3:$A$2927, $A10,'Raw Data'!L$3:L$2927) / COUNTIF('Raw Data'!$A$3:$A$2927,$A10))</f>
        <v>0</v>
      </c>
      <c r="P10" s="64">
        <f>IF( COUNTIF('Raw Data'!$A$3:$A$2927,$A10)=0,0,SUMIF('Raw Data'!$A$3:$A$2927, $A10,'Raw Data'!M$3:M$2927) / COUNTIF('Raw Data'!$A$3:$A$2927,$A10))</f>
        <v>0</v>
      </c>
      <c r="Q10">
        <f t="array" ref="Q10">MAX(IF('Raw Data'!$A$3:$A$927=$A10, 'Raw Data'!$Z$3:$Z$927))</f>
        <v>0</v>
      </c>
      <c r="R10">
        <f t="array" ref="R10">MAX(IF('Raw Data'!$A$3:$A$927=$A10, 'Raw Data'!$T$3:$T$927))</f>
        <v>0</v>
      </c>
      <c r="S10">
        <f>IF( COUNTIF('Raw Data'!$A$3:$A$2927,$A10)=0,0,SUMIF('Raw Data'!$A$3:$A$2927, $A10,'Raw Data'!P$3:P$2927) / COUNTIF('Raw Data'!$A$3:$A$2927,$A10))</f>
        <v>0</v>
      </c>
      <c r="T10">
        <f>IF( COUNTIF('Raw Data'!$A$3:$A$2927,$A10)=0,0,SUMIF('Raw Data'!$A$3:$A$2927, $A10,'Raw Data'!Q$3:Q$2927) / COUNTIF('Raw Data'!$A$3:$A$2927,$A10))</f>
        <v>0</v>
      </c>
      <c r="U10">
        <f>IF( COUNTIF('Raw Data'!$A$3:$A$2927,$A10)=0,0,SUMIF('Raw Data'!$A$3:$A$2927, $A10,'Raw Data'!R$3:R$2927) / COUNTIF('Raw Data'!$A$3:$A$2927,$A10))</f>
        <v>0</v>
      </c>
      <c r="V10">
        <f>IF( COUNTIF('Raw Data'!$A$3:$A$2927,$A10)=0,0,SUMIF('Raw Data'!$A$3:$A$2927, $A10,'Raw Data'!S$3:S$2927) / COUNTIF('Raw Data'!$A$3:$A$2927,$A10))</f>
        <v>0</v>
      </c>
      <c r="W10">
        <f t="array" ref="W10">MAX(IF('Raw Data'!$A$3:$A$927=$A10, 'Raw Data'!$Y$3:$Y$927))</f>
        <v>0</v>
      </c>
      <c r="X10">
        <f>IF( COUNTIF('Raw Data'!$A$3:$A$2927,$A10)=0,0,SUMIF('Raw Data'!$A$3:$A$2927, $A10,'Raw Data'!U$3:U$2927) / COUNTIF('Raw Data'!$A$3:$A$2927,$A10))</f>
        <v>0</v>
      </c>
      <c r="Y10">
        <f>IF( COUNTIF('Raw Data'!$A$3:$A$2927,$A10)=0,0,SUMIF('Raw Data'!$A$3:$A$2927, $A10,'Raw Data'!V$3:V$2927) / COUNTIF('Raw Data'!$A$3:$A$2927,$A10))</f>
        <v>0</v>
      </c>
      <c r="Z10">
        <f>IF( COUNTIF('Raw Data'!$A$3:$A$2927,$A10)=0,0,SUMIF('Raw Data'!$A$3:$A$2927, $A10,'Raw Data'!W$3:W$2927) / COUNTIF('Raw Data'!$A$3:$A$2927,$A10))</f>
        <v>0</v>
      </c>
      <c r="AA10">
        <f>IF( COUNTIF('Raw Data'!$A$3:$A$2927,$A10)=0,0,SUMIF('Raw Data'!$A$3:$A$2927, $A10,'Raw Data'!X$3:X$2927) / COUNTIF('Raw Data'!$A$3:$A$2927,$A10))</f>
        <v>0</v>
      </c>
      <c r="AB10">
        <f>IF( COUNTIF('Raw Data'!$A$3:$A$2927,$A10)=0,0,SUMIF('Raw Data'!$A$3:$A$2927, $A10,'Raw Data'!AA$3:AA$2927) / COUNTIF('Raw Data'!$A$3:$A$2927,$A10))</f>
        <v>7.5</v>
      </c>
      <c r="AC10">
        <f>IF( COUNTIF('Raw Data'!$A$3:$A$2927,$A10)=0,0,SUMIF('Raw Data'!$A$3:$A$2927, $A10,'Raw Data'!AB$3:AB$2927) / COUNTIF('Raw Data'!$A$3:$A$2927,$A10))</f>
        <v>0</v>
      </c>
      <c r="AD10">
        <f>IF( COUNTIF('Raw Data'!$A$3:$A$2927,$A10)=0,0,SUMIF('Raw Data'!$A$3:$A$2927, $A10,'Raw Data'!AC$3:AC$2927) / COUNTIF('Raw Data'!$A$3:$A$2927,$A10))</f>
        <v>0.5</v>
      </c>
      <c r="AE10" s="123">
        <f>IF( COUNTIF('Raw Data'!$A$3:$A$2927,$A10)=0,0,SUMIF('Raw Data'!$A$3:$A$2927, $A10,'Raw Data'!AD$3:AD$2927) / COUNTIF('Raw Data'!$A$3:$A$2927,$A10))</f>
        <v>0</v>
      </c>
      <c r="AF10">
        <f>IF( COUNTIF('Raw Data'!$A$3:$A$2927,$A10)=0,0,SUMIF('Raw Data'!$A$3:$A$2927, $A10,'Raw Data'!AE$3:AE$2927) / COUNTIF('Raw Data'!$A$3:$A$2927,$A10))</f>
        <v>0.5</v>
      </c>
      <c r="AG10">
        <f>IF( COUNTIF('Raw Data'!$A$3:$A$2927,$A10)=0,0,SUMIF('Raw Data'!$A$3:$A$2927, $A10,'Raw Data'!AF$3:AF$2927) / COUNTIF('Raw Data'!$A$3:$A$2927,$A10))</f>
        <v>0</v>
      </c>
      <c r="AH10">
        <f>IF( COUNTIF('Raw Data'!$A$3:$A$2927,$A10)=0,0,SUMIF('Raw Data'!$A$3:$A$2927, $A10,'Raw Data'!AG$3:AG$2927) / COUNTIF('Raw Data'!$A$3:$A$2927,$A10))</f>
        <v>0.375</v>
      </c>
      <c r="AI10">
        <f>IF( COUNTIF('Raw Data'!$A$3:$A$2927,$A10)=0,0,SUMIF('Raw Data'!$A$3:$A$2927, $A10,'Raw Data'!AH$3:AH$2927) / COUNTIF('Raw Data'!$A$3:$A$2927,$A10))</f>
        <v>0</v>
      </c>
      <c r="AJ10" s="123">
        <f>COUNTIF('Raw Data'!A$3:A$2927, $A10)</f>
        <v>8</v>
      </c>
      <c r="AK10">
        <f>IFERROR(SUM(IF($E10 &gt;autoThreshold, auto), hatch * SUM($H10:$K10), cargo * SUM($M10:$P10),hatch * SUM( $S10:$V10), cargo * SUM($X10:$AA10), rocket23 * SUM($J10:$K10, $O10:$P10, $U10:$V10, $Z10:$AA10), IF($AD10 &gt; climbThreshold, climb), IF($AC10 &gt; assistThreshold, $AC10 * assist), $AH10 * penalty, dropHatch * $AI10, tippedBroke * SUM($AE10:$AF10),  IF( $E10 &lt; noAutoThreshold, noAuto), IF($C10 &lt; doesNothingThreshold, doesNothing)), "h")</f>
        <v>-1.1875</v>
      </c>
      <c r="AL10">
        <f t="shared" si="0"/>
        <v>-1.1875</v>
      </c>
      <c r="AM10">
        <f t="shared" si="1"/>
        <v>-1.12375</v>
      </c>
      <c r="AP10" t="s">
        <v>271</v>
      </c>
    </row>
    <row r="11" spans="1:49">
      <c r="A11">
        <v>4015</v>
      </c>
      <c r="B11" t="s">
        <v>226</v>
      </c>
      <c r="C11">
        <f t="shared" si="2"/>
        <v>9.3000000000000007</v>
      </c>
      <c r="D11">
        <f t="shared" si="3"/>
        <v>5.5000000000000009</v>
      </c>
      <c r="E11">
        <f>IF( COUNTIF('Raw Data'!$A$3:$A$2927,$A11)=0,0,SUMIF('Raw Data'!$A$3:$A$2927, $A11,'Raw Data'!D$3:D$2927) / COUNTIF('Raw Data'!$A$3:$A$2927,$A11))</f>
        <v>0.9</v>
      </c>
      <c r="F11">
        <f t="array" ref="F11">MAX(IF('Raw Data'!$A$3:$A$927=$A11, 'Raw Data'!$O$3:$O$927))</f>
        <v>1</v>
      </c>
      <c r="G11">
        <f t="array" ref="G11">MAX(IF('Raw Data'!$A$3:$A$927=$A11, 'Raw Data'!$I$3:$I$927))</f>
        <v>0</v>
      </c>
      <c r="H11">
        <f>IF( COUNTIF('Raw Data'!$A$3:$A$2927,$A11)=0,0,SUMIF('Raw Data'!$A$3:$A$2927, $A11,'Raw Data'!E$3:E$2927) / COUNTIF('Raw Data'!$A$3:$A$2927,$A11))</f>
        <v>0</v>
      </c>
      <c r="I11">
        <f>IF( COUNTIF('Raw Data'!$A$3:$A$2927,$A11)=0,0,SUMIF('Raw Data'!$A$3:$A$2927, $A11,'Raw Data'!F$3:F$2927) / COUNTIF('Raw Data'!$A$3:$A$2927,$A11))</f>
        <v>0</v>
      </c>
      <c r="J11">
        <f>IF( COUNTIF('Raw Data'!$A$3:$A$2927,$A11)=0,0,SUMIF('Raw Data'!$A$3:$A$2927, $A11,'Raw Data'!G$3:G$2927) / COUNTIF('Raw Data'!$A$3:$A$2927,$A11))</f>
        <v>0</v>
      </c>
      <c r="K11">
        <f>IF( COUNTIF('Raw Data'!$A$3:$A$2927,$A11)=0,0,SUMIF('Raw Data'!$A$3:$A$2927, $A11,'Raw Data'!H$3:H$2927) / COUNTIF('Raw Data'!$A$3:$A$2927,$A11))</f>
        <v>0</v>
      </c>
      <c r="L11">
        <f t="array" ref="L11">MAX(IF('Raw Data'!$A$3:$A$927=$A11, 'Raw Data'!$N$3:$N$927))</f>
        <v>1</v>
      </c>
      <c r="M11">
        <f>IF( COUNTIF('Raw Data'!$A$3:$A$2927,$A11)=0,0,SUMIF('Raw Data'!$A$3:$A$2927, $A11,'Raw Data'!J$3:J$2927) / COUNTIF('Raw Data'!$A$3:$A$2927,$A11))</f>
        <v>0.1</v>
      </c>
      <c r="N11">
        <f>IF( COUNTIF('Raw Data'!$A$3:$A$2927,$A11)=0,0,SUMIF('Raw Data'!$A$3:$A$2927, $A11,'Raw Data'!K$3:K$2927) / COUNTIF('Raw Data'!$A$3:$A$2927,$A11))</f>
        <v>0</v>
      </c>
      <c r="O11">
        <f>IF( COUNTIF('Raw Data'!$A$3:$A$2927,$A11)=0,0,SUMIF('Raw Data'!$A$3:$A$2927, $A11,'Raw Data'!L$3:L$2927) / COUNTIF('Raw Data'!$A$3:$A$2927,$A11))</f>
        <v>0</v>
      </c>
      <c r="P11" s="64">
        <f>IF( COUNTIF('Raw Data'!$A$3:$A$2927,$A11)=0,0,SUMIF('Raw Data'!$A$3:$A$2927, $A11,'Raw Data'!M$3:M$2927) / COUNTIF('Raw Data'!$A$3:$A$2927,$A11))</f>
        <v>0</v>
      </c>
      <c r="Q11">
        <f t="array" ref="Q11">MAX(IF('Raw Data'!$A$3:$A$927=$A11, 'Raw Data'!$Z$3:$Z$927))</f>
        <v>5</v>
      </c>
      <c r="R11">
        <f t="array" ref="R11">MAX(IF('Raw Data'!$A$3:$A$927=$A11, 'Raw Data'!$T$3:$T$927))</f>
        <v>2</v>
      </c>
      <c r="S11">
        <f>IF( COUNTIF('Raw Data'!$A$3:$A$2927,$A11)=0,0,SUMIF('Raw Data'!$A$3:$A$2927, $A11,'Raw Data'!P$3:P$2927) / COUNTIF('Raw Data'!$A$3:$A$2927,$A11))</f>
        <v>0</v>
      </c>
      <c r="T11">
        <f>IF( COUNTIF('Raw Data'!$A$3:$A$2927,$A11)=0,0,SUMIF('Raw Data'!$A$3:$A$2927, $A11,'Raw Data'!Q$3:Q$2927) / COUNTIF('Raw Data'!$A$3:$A$2927,$A11))</f>
        <v>0.2</v>
      </c>
      <c r="U11">
        <f>IF( COUNTIF('Raw Data'!$A$3:$A$2927,$A11)=0,0,SUMIF('Raw Data'!$A$3:$A$2927, $A11,'Raw Data'!R$3:R$2927) / COUNTIF('Raw Data'!$A$3:$A$2927,$A11))</f>
        <v>0.1</v>
      </c>
      <c r="V11">
        <f>IF( COUNTIF('Raw Data'!$A$3:$A$2927,$A11)=0,0,SUMIF('Raw Data'!$A$3:$A$2927, $A11,'Raw Data'!S$3:S$2927) / COUNTIF('Raw Data'!$A$3:$A$2927,$A11))</f>
        <v>0</v>
      </c>
      <c r="W11">
        <f t="array" ref="W11">MAX(IF('Raw Data'!$A$3:$A$927=$A11, 'Raw Data'!$Y$3:$Y$927))</f>
        <v>3</v>
      </c>
      <c r="X11">
        <f>IF( COUNTIF('Raw Data'!$A$3:$A$2927,$A11)=0,0,SUMIF('Raw Data'!$A$3:$A$2927, $A11,'Raw Data'!U$3:U$2927) / COUNTIF('Raw Data'!$A$3:$A$2927,$A11))</f>
        <v>1.3</v>
      </c>
      <c r="Y11">
        <f>IF( COUNTIF('Raw Data'!$A$3:$A$2927,$A11)=0,0,SUMIF('Raw Data'!$A$3:$A$2927, $A11,'Raw Data'!V$3:V$2927) / COUNTIF('Raw Data'!$A$3:$A$2927,$A11))</f>
        <v>0.3</v>
      </c>
      <c r="Z11">
        <f>IF( COUNTIF('Raw Data'!$A$3:$A$2927,$A11)=0,0,SUMIF('Raw Data'!$A$3:$A$2927, $A11,'Raw Data'!W$3:W$2927) / COUNTIF('Raw Data'!$A$3:$A$2927,$A11))</f>
        <v>0</v>
      </c>
      <c r="AA11">
        <f>IF( COUNTIF('Raw Data'!$A$3:$A$2927,$A11)=0,0,SUMIF('Raw Data'!$A$3:$A$2927, $A11,'Raw Data'!X$3:X$2927) / COUNTIF('Raw Data'!$A$3:$A$2927,$A11))</f>
        <v>0</v>
      </c>
      <c r="AB11">
        <f>IF( COUNTIF('Raw Data'!$A$3:$A$2927,$A11)=0,0,SUMIF('Raw Data'!$A$3:$A$2927, $A11,'Raw Data'!AA$3:AA$2927) / COUNTIF('Raw Data'!$A$3:$A$2927,$A11))</f>
        <v>3.8</v>
      </c>
      <c r="AC11">
        <f>IF( COUNTIF('Raw Data'!$A$3:$A$2927,$A11)=0,0,SUMIF('Raw Data'!$A$3:$A$2927, $A11,'Raw Data'!AB$3:AB$2927) / COUNTIF('Raw Data'!$A$3:$A$2927,$A11))</f>
        <v>0</v>
      </c>
      <c r="AD11">
        <f>IF( COUNTIF('Raw Data'!$A$3:$A$2927,$A11)=0,0,SUMIF('Raw Data'!$A$3:$A$2927, $A11,'Raw Data'!AC$3:AC$2927) / COUNTIF('Raw Data'!$A$3:$A$2927,$A11))</f>
        <v>0.5</v>
      </c>
      <c r="AE11" s="123">
        <f>IF( COUNTIF('Raw Data'!$A$3:$A$2927,$A11)=0,0,SUMIF('Raw Data'!$A$3:$A$2927, $A11,'Raw Data'!AD$3:AD$2927) / COUNTIF('Raw Data'!$A$3:$A$2927,$A11))</f>
        <v>0</v>
      </c>
      <c r="AF11">
        <f>IF( COUNTIF('Raw Data'!$A$3:$A$2927,$A11)=0,0,SUMIF('Raw Data'!$A$3:$A$2927, $A11,'Raw Data'!AE$3:AE$2927) / COUNTIF('Raw Data'!$A$3:$A$2927,$A11))</f>
        <v>0.3</v>
      </c>
      <c r="AG11">
        <f>IF( COUNTIF('Raw Data'!$A$3:$A$2927,$A11)=0,0,SUMIF('Raw Data'!$A$3:$A$2927, $A11,'Raw Data'!AF$3:AF$2927) / COUNTIF('Raw Data'!$A$3:$A$2927,$A11))</f>
        <v>0</v>
      </c>
      <c r="AH11">
        <f>IF( COUNTIF('Raw Data'!$A$3:$A$2927,$A11)=0,0,SUMIF('Raw Data'!$A$3:$A$2927, $A11,'Raw Data'!AG$3:AG$2927) / COUNTIF('Raw Data'!$A$3:$A$2927,$A11))</f>
        <v>0.6</v>
      </c>
      <c r="AI11">
        <f>IF( COUNTIF('Raw Data'!$A$3:$A$2927,$A11)=0,0,SUMIF('Raw Data'!$A$3:$A$2927, $A11,'Raw Data'!AH$3:AH$2927) / COUNTIF('Raw Data'!$A$3:$A$2927,$A11))</f>
        <v>0.2</v>
      </c>
      <c r="AJ11" s="123">
        <f>COUNTIF('Raw Data'!A$3:A$2927, $A11)</f>
        <v>10</v>
      </c>
      <c r="AK11">
        <f>IFERROR(SUM(IF($E11 &gt;autoThreshold, auto), hatch * SUM($H11:$K11), cargo * SUM($M11:$P11),hatch * SUM( $S11:$V11), cargo * SUM($X11:$AA11), rocket23 * SUM($J11:$K11, $O11:$P11, $U11:$V11, $Z11:$AA11), IF($AD11 &gt; climbThreshold, climb), IF($AC11 &gt; assistThreshold, $AC11 * assist), $AH11 * penalty, dropHatch * $AI11, tippedBroke * SUM($AE11:$AF11),  IF( $E11 &lt; noAutoThreshold, noAuto), IF($C11 &lt; doesNothingThreshold, doesNothing)), "h")</f>
        <v>-0.82799999999999985</v>
      </c>
      <c r="AL11">
        <f t="shared" si="0"/>
        <v>-2.85</v>
      </c>
      <c r="AM11">
        <f t="shared" si="1"/>
        <v>-7.2999999999999843E-2</v>
      </c>
    </row>
    <row r="12" spans="1:49">
      <c r="A12">
        <v>4152</v>
      </c>
      <c r="B12" t="s">
        <v>227</v>
      </c>
      <c r="C12">
        <f t="shared" si="2"/>
        <v>19.8</v>
      </c>
      <c r="D12">
        <f t="shared" si="3"/>
        <v>9</v>
      </c>
      <c r="E12">
        <f>IF( COUNTIF('Raw Data'!$A$3:$A$2927,$A12)=0,0,SUMIF('Raw Data'!$A$3:$A$2927, $A12,'Raw Data'!D$3:D$2927) / COUNTIF('Raw Data'!$A$3:$A$2927,$A12))</f>
        <v>1.7</v>
      </c>
      <c r="F12">
        <f t="array" ref="F12">MAX(IF('Raw Data'!$A$3:$A$927=$A12, 'Raw Data'!$O$3:$O$927))</f>
        <v>1</v>
      </c>
      <c r="G12">
        <f t="array" ref="G12">MAX(IF('Raw Data'!$A$3:$A$927=$A12, 'Raw Data'!$I$3:$I$927))</f>
        <v>1</v>
      </c>
      <c r="H12">
        <f>IF( COUNTIF('Raw Data'!$A$3:$A$2927,$A12)=0,0,SUMIF('Raw Data'!$A$3:$A$2927, $A12,'Raw Data'!E$3:E$2927) / COUNTIF('Raw Data'!$A$3:$A$2927,$A12))</f>
        <v>0.5</v>
      </c>
      <c r="I12">
        <f>IF( COUNTIF('Raw Data'!$A$3:$A$2927,$A12)=0,0,SUMIF('Raw Data'!$A$3:$A$2927, $A12,'Raw Data'!F$3:F$2927) / COUNTIF('Raw Data'!$A$3:$A$2927,$A12))</f>
        <v>0</v>
      </c>
      <c r="J12">
        <f>IF( COUNTIF('Raw Data'!$A$3:$A$2927,$A12)=0,0,SUMIF('Raw Data'!$A$3:$A$2927, $A12,'Raw Data'!G$3:G$2927) / COUNTIF('Raw Data'!$A$3:$A$2927,$A12))</f>
        <v>0</v>
      </c>
      <c r="K12">
        <f>IF( COUNTIF('Raw Data'!$A$3:$A$2927,$A12)=0,0,SUMIF('Raw Data'!$A$3:$A$2927, $A12,'Raw Data'!H$3:H$2927) / COUNTIF('Raw Data'!$A$3:$A$2927,$A12))</f>
        <v>0</v>
      </c>
      <c r="L12">
        <f t="array" ref="L12">MAX(IF('Raw Data'!$A$3:$A$927=$A12, 'Raw Data'!$N$3:$N$927))</f>
        <v>1</v>
      </c>
      <c r="M12">
        <f>IF( COUNTIF('Raw Data'!$A$3:$A$2927,$A12)=0,0,SUMIF('Raw Data'!$A$3:$A$2927, $A12,'Raw Data'!J$3:J$2927) / COUNTIF('Raw Data'!$A$3:$A$2927,$A12))</f>
        <v>0.1</v>
      </c>
      <c r="N12">
        <f>IF( COUNTIF('Raw Data'!$A$3:$A$2927,$A12)=0,0,SUMIF('Raw Data'!$A$3:$A$2927, $A12,'Raw Data'!K$3:K$2927) / COUNTIF('Raw Data'!$A$3:$A$2927,$A12))</f>
        <v>0</v>
      </c>
      <c r="O12">
        <f>IF( COUNTIF('Raw Data'!$A$3:$A$2927,$A12)=0,0,SUMIF('Raw Data'!$A$3:$A$2927, $A12,'Raw Data'!L$3:L$2927) / COUNTIF('Raw Data'!$A$3:$A$2927,$A12))</f>
        <v>0</v>
      </c>
      <c r="P12" s="64">
        <f>IF( COUNTIF('Raw Data'!$A$3:$A$2927,$A12)=0,0,SUMIF('Raw Data'!$A$3:$A$2927, $A12,'Raw Data'!M$3:M$2927) / COUNTIF('Raw Data'!$A$3:$A$2927,$A12))</f>
        <v>0</v>
      </c>
      <c r="Q12">
        <f t="array" ref="Q12">MAX(IF('Raw Data'!$A$3:$A$927=$A12, 'Raw Data'!$Z$3:$Z$927))</f>
        <v>6</v>
      </c>
      <c r="R12">
        <f t="array" ref="R12">MAX(IF('Raw Data'!$A$3:$A$927=$A12, 'Raw Data'!$T$3:$T$927))</f>
        <v>6</v>
      </c>
      <c r="S12">
        <f>IF( COUNTIF('Raw Data'!$A$3:$A$2927,$A12)=0,0,SUMIF('Raw Data'!$A$3:$A$2927, $A12,'Raw Data'!P$3:P$2927) / COUNTIF('Raw Data'!$A$3:$A$2927,$A12))</f>
        <v>1.5</v>
      </c>
      <c r="T12">
        <f>IF( COUNTIF('Raw Data'!$A$3:$A$2927,$A12)=0,0,SUMIF('Raw Data'!$A$3:$A$2927, $A12,'Raw Data'!Q$3:Q$2927) / COUNTIF('Raw Data'!$A$3:$A$2927,$A12))</f>
        <v>0.7</v>
      </c>
      <c r="U12">
        <f>IF( COUNTIF('Raw Data'!$A$3:$A$2927,$A12)=0,0,SUMIF('Raw Data'!$A$3:$A$2927, $A12,'Raw Data'!R$3:R$2927) / COUNTIF('Raw Data'!$A$3:$A$2927,$A12))</f>
        <v>0.4</v>
      </c>
      <c r="V12">
        <f>IF( COUNTIF('Raw Data'!$A$3:$A$2927,$A12)=0,0,SUMIF('Raw Data'!$A$3:$A$2927, $A12,'Raw Data'!S$3:S$2927) / COUNTIF('Raw Data'!$A$3:$A$2927,$A12))</f>
        <v>0.2</v>
      </c>
      <c r="W12">
        <f t="array" ref="W12">MAX(IF('Raw Data'!$A$3:$A$927=$A12, 'Raw Data'!$Y$3:$Y$927))</f>
        <v>2</v>
      </c>
      <c r="X12">
        <f>IF( COUNTIF('Raw Data'!$A$3:$A$2927,$A12)=0,0,SUMIF('Raw Data'!$A$3:$A$2927, $A12,'Raw Data'!U$3:U$2927) / COUNTIF('Raw Data'!$A$3:$A$2927,$A12))</f>
        <v>0.7</v>
      </c>
      <c r="Y12">
        <f>IF( COUNTIF('Raw Data'!$A$3:$A$2927,$A12)=0,0,SUMIF('Raw Data'!$A$3:$A$2927, $A12,'Raw Data'!V$3:V$2927) / COUNTIF('Raw Data'!$A$3:$A$2927,$A12))</f>
        <v>0.4</v>
      </c>
      <c r="Z12">
        <f>IF( COUNTIF('Raw Data'!$A$3:$A$2927,$A12)=0,0,SUMIF('Raw Data'!$A$3:$A$2927, $A12,'Raw Data'!W$3:W$2927) / COUNTIF('Raw Data'!$A$3:$A$2927,$A12))</f>
        <v>0</v>
      </c>
      <c r="AA12">
        <f>IF( COUNTIF('Raw Data'!$A$3:$A$2927,$A12)=0,0,SUMIF('Raw Data'!$A$3:$A$2927, $A12,'Raw Data'!X$3:X$2927) / COUNTIF('Raw Data'!$A$3:$A$2927,$A12))</f>
        <v>0</v>
      </c>
      <c r="AB12">
        <f>IF( COUNTIF('Raw Data'!$A$3:$A$2927,$A12)=0,0,SUMIF('Raw Data'!$A$3:$A$2927, $A12,'Raw Data'!AA$3:AA$2927) / COUNTIF('Raw Data'!$A$3:$A$2927,$A12))</f>
        <v>0</v>
      </c>
      <c r="AC12">
        <f>IF( COUNTIF('Raw Data'!$A$3:$A$2927,$A12)=0,0,SUMIF('Raw Data'!$A$3:$A$2927, $A12,'Raw Data'!AB$3:AB$2927) / COUNTIF('Raw Data'!$A$3:$A$2927,$A12))</f>
        <v>0</v>
      </c>
      <c r="AD12">
        <f>IF( COUNTIF('Raw Data'!$A$3:$A$2927,$A12)=0,0,SUMIF('Raw Data'!$A$3:$A$2927, $A12,'Raw Data'!AC$3:AC$2927) / COUNTIF('Raw Data'!$A$3:$A$2927,$A12))</f>
        <v>1.6</v>
      </c>
      <c r="AE12" s="123">
        <f>IF( COUNTIF('Raw Data'!$A$3:$A$2927,$A12)=0,0,SUMIF('Raw Data'!$A$3:$A$2927, $A12,'Raw Data'!AD$3:AD$2927) / COUNTIF('Raw Data'!$A$3:$A$2927,$A12))</f>
        <v>0</v>
      </c>
      <c r="AF12">
        <f>IF( COUNTIF('Raw Data'!$A$3:$A$2927,$A12)=0,0,SUMIF('Raw Data'!$A$3:$A$2927, $A12,'Raw Data'!AE$3:AE$2927) / COUNTIF('Raw Data'!$A$3:$A$2927,$A12))</f>
        <v>0</v>
      </c>
      <c r="AG12">
        <f>IF( COUNTIF('Raw Data'!$A$3:$A$2927,$A12)=0,0,SUMIF('Raw Data'!$A$3:$A$2927, $A12,'Raw Data'!AF$3:AF$2927) / COUNTIF('Raw Data'!$A$3:$A$2927,$A12))</f>
        <v>0</v>
      </c>
      <c r="AH12">
        <f>IF( COUNTIF('Raw Data'!$A$3:$A$2927,$A12)=0,0,SUMIF('Raw Data'!$A$3:$A$2927, $A12,'Raw Data'!AG$3:AG$2927) / COUNTIF('Raw Data'!$A$3:$A$2927,$A12))</f>
        <v>0.3</v>
      </c>
      <c r="AI12">
        <f>IF( COUNTIF('Raw Data'!$A$3:$A$2927,$A12)=0,0,SUMIF('Raw Data'!$A$3:$A$2927, $A12,'Raw Data'!AH$3:AH$2927) / COUNTIF('Raw Data'!$A$3:$A$2927,$A12))</f>
        <v>0.1</v>
      </c>
      <c r="AJ12" s="123">
        <f>COUNTIF('Raw Data'!A$3:A$2927, $A12)</f>
        <v>10</v>
      </c>
      <c r="AK12">
        <f>IFERROR(SUM(IF($E12 &gt;autoThreshold, auto), hatch * SUM($H12:$K12), cargo * SUM($M12:$P12),hatch * SUM( $S12:$V12), cargo * SUM($X12:$AA12), rocket23 * SUM($J12:$K12, $O12:$P12, $U12:$V12, $Z12:$AA12), IF($AD12 &gt; climbThreshold, climb), IF($AC12 &gt; assistThreshold, $AC12 * assist), $AH12 * penalty, dropHatch * $AI12, tippedBroke * SUM($AE12:$AF12),  IF( $E12 &lt; noAutoThreshold, noAuto), IF($C12 &lt; doesNothingThreshold, doesNothing)), "h")</f>
        <v>5.0419999999999998</v>
      </c>
      <c r="AL12">
        <f t="shared" si="0"/>
        <v>3.3000000000000007</v>
      </c>
      <c r="AM12">
        <f t="shared" si="1"/>
        <v>1.1260000000000001</v>
      </c>
      <c r="AP12" t="s">
        <v>272</v>
      </c>
    </row>
    <row r="13" spans="1:49">
      <c r="A13">
        <v>4476</v>
      </c>
      <c r="B13" t="s">
        <v>228</v>
      </c>
      <c r="C13">
        <f t="shared" si="2"/>
        <v>18.36363636363636</v>
      </c>
      <c r="D13">
        <f t="shared" si="3"/>
        <v>13.18181818181818</v>
      </c>
      <c r="E13">
        <f>IF( COUNTIF('Raw Data'!$A$3:$A$2927,$A13)=0,0,SUMIF('Raw Data'!$A$3:$A$2927, $A13,'Raw Data'!D$3:D$2927) / COUNTIF('Raw Data'!$A$3:$A$2927,$A13))</f>
        <v>1.7272727272727273</v>
      </c>
      <c r="F13">
        <f t="array" ref="F13">MAX(IF('Raw Data'!$A$3:$A$927=$A13, 'Raw Data'!$O$3:$O$927))</f>
        <v>1</v>
      </c>
      <c r="G13">
        <f t="array" ref="G13">MAX(IF('Raw Data'!$A$3:$A$927=$A13, 'Raw Data'!$I$3:$I$927))</f>
        <v>1</v>
      </c>
      <c r="H13">
        <f>IF( COUNTIF('Raw Data'!$A$3:$A$2927,$A13)=0,0,SUMIF('Raw Data'!$A$3:$A$2927, $A13,'Raw Data'!E$3:E$2927) / COUNTIF('Raw Data'!$A$3:$A$2927,$A13))</f>
        <v>0.54545454545454541</v>
      </c>
      <c r="I13">
        <f>IF( COUNTIF('Raw Data'!$A$3:$A$2927,$A13)=0,0,SUMIF('Raw Data'!$A$3:$A$2927, $A13,'Raw Data'!F$3:F$2927) / COUNTIF('Raw Data'!$A$3:$A$2927,$A13))</f>
        <v>9.0909090909090912E-2</v>
      </c>
      <c r="J13">
        <f>IF( COUNTIF('Raw Data'!$A$3:$A$2927,$A13)=0,0,SUMIF('Raw Data'!$A$3:$A$2927, $A13,'Raw Data'!G$3:G$2927) / COUNTIF('Raw Data'!$A$3:$A$2927,$A13))</f>
        <v>0</v>
      </c>
      <c r="K13">
        <f>IF( COUNTIF('Raw Data'!$A$3:$A$2927,$A13)=0,0,SUMIF('Raw Data'!$A$3:$A$2927, $A13,'Raw Data'!H$3:H$2927) / COUNTIF('Raw Data'!$A$3:$A$2927,$A13))</f>
        <v>0</v>
      </c>
      <c r="L13">
        <f t="array" ref="L13">MAX(IF('Raw Data'!$A$3:$A$927=$A13, 'Raw Data'!$N$3:$N$927))</f>
        <v>1</v>
      </c>
      <c r="M13">
        <f>IF( COUNTIF('Raw Data'!$A$3:$A$2927,$A13)=0,0,SUMIF('Raw Data'!$A$3:$A$2927, $A13,'Raw Data'!J$3:J$2927) / COUNTIF('Raw Data'!$A$3:$A$2927,$A13))</f>
        <v>9.0909090909090912E-2</v>
      </c>
      <c r="N13">
        <f>IF( COUNTIF('Raw Data'!$A$3:$A$2927,$A13)=0,0,SUMIF('Raw Data'!$A$3:$A$2927, $A13,'Raw Data'!K$3:K$2927) / COUNTIF('Raw Data'!$A$3:$A$2927,$A13))</f>
        <v>0</v>
      </c>
      <c r="O13">
        <f>IF( COUNTIF('Raw Data'!$A$3:$A$2927,$A13)=0,0,SUMIF('Raw Data'!$A$3:$A$2927, $A13,'Raw Data'!L$3:L$2927) / COUNTIF('Raw Data'!$A$3:$A$2927,$A13))</f>
        <v>0</v>
      </c>
      <c r="P13" s="64">
        <f>IF( COUNTIF('Raw Data'!$A$3:$A$2927,$A13)=0,0,SUMIF('Raw Data'!$A$3:$A$2927, $A13,'Raw Data'!M$3:M$2927) / COUNTIF('Raw Data'!$A$3:$A$2927,$A13))</f>
        <v>0</v>
      </c>
      <c r="Q13">
        <f t="array" ref="Q13">MAX(IF('Raw Data'!$A$3:$A$927=$A13, 'Raw Data'!$Z$3:$Z$927))</f>
        <v>7</v>
      </c>
      <c r="R13">
        <f t="array" ref="R13">MAX(IF('Raw Data'!$A$3:$A$927=$A13, 'Raw Data'!$T$3:$T$927))</f>
        <v>2</v>
      </c>
      <c r="S13">
        <f>IF( COUNTIF('Raw Data'!$A$3:$A$2927,$A13)=0,0,SUMIF('Raw Data'!$A$3:$A$2927, $A13,'Raw Data'!P$3:P$2927) / COUNTIF('Raw Data'!$A$3:$A$2927,$A13))</f>
        <v>0.54545454545454541</v>
      </c>
      <c r="T13">
        <f>IF( COUNTIF('Raw Data'!$A$3:$A$2927,$A13)=0,0,SUMIF('Raw Data'!$A$3:$A$2927, $A13,'Raw Data'!Q$3:Q$2927) / COUNTIF('Raw Data'!$A$3:$A$2927,$A13))</f>
        <v>0.36363636363636365</v>
      </c>
      <c r="U13">
        <f>IF( COUNTIF('Raw Data'!$A$3:$A$2927,$A13)=0,0,SUMIF('Raw Data'!$A$3:$A$2927, $A13,'Raw Data'!R$3:R$2927) / COUNTIF('Raw Data'!$A$3:$A$2927,$A13))</f>
        <v>0</v>
      </c>
      <c r="V13">
        <f>IF( COUNTIF('Raw Data'!$A$3:$A$2927,$A13)=0,0,SUMIF('Raw Data'!$A$3:$A$2927, $A13,'Raw Data'!S$3:S$2927) / COUNTIF('Raw Data'!$A$3:$A$2927,$A13))</f>
        <v>0</v>
      </c>
      <c r="W13">
        <f t="array" ref="W13">MAX(IF('Raw Data'!$A$3:$A$927=$A13, 'Raw Data'!$Y$3:$Y$927))</f>
        <v>5</v>
      </c>
      <c r="X13">
        <f>IF( COUNTIF('Raw Data'!$A$3:$A$2927,$A13)=0,0,SUMIF('Raw Data'!$A$3:$A$2927, $A13,'Raw Data'!U$3:U$2927) / COUNTIF('Raw Data'!$A$3:$A$2927,$A13))</f>
        <v>2.7272727272727271</v>
      </c>
      <c r="Y13">
        <f>IF( COUNTIF('Raw Data'!$A$3:$A$2927,$A13)=0,0,SUMIF('Raw Data'!$A$3:$A$2927, $A13,'Raw Data'!V$3:V$2927) / COUNTIF('Raw Data'!$A$3:$A$2927,$A13))</f>
        <v>0.54545454545454541</v>
      </c>
      <c r="Z13">
        <f>IF( COUNTIF('Raw Data'!$A$3:$A$2927,$A13)=0,0,SUMIF('Raw Data'!$A$3:$A$2927, $A13,'Raw Data'!W$3:W$2927) / COUNTIF('Raw Data'!$A$3:$A$2927,$A13))</f>
        <v>9.0909090909090912E-2</v>
      </c>
      <c r="AA13">
        <f>IF( COUNTIF('Raw Data'!$A$3:$A$2927,$A13)=0,0,SUMIF('Raw Data'!$A$3:$A$2927, $A13,'Raw Data'!X$3:X$2927) / COUNTIF('Raw Data'!$A$3:$A$2927,$A13))</f>
        <v>0</v>
      </c>
      <c r="AB13">
        <f>IF( COUNTIF('Raw Data'!$A$3:$A$2927,$A13)=0,0,SUMIF('Raw Data'!$A$3:$A$2927, $A13,'Raw Data'!AA$3:AA$2927) / COUNTIF('Raw Data'!$A$3:$A$2927,$A13))</f>
        <v>2.2727272727272729</v>
      </c>
      <c r="AC13">
        <f>IF( COUNTIF('Raw Data'!$A$3:$A$2927,$A13)=0,0,SUMIF('Raw Data'!$A$3:$A$2927, $A13,'Raw Data'!AB$3:AB$2927) / COUNTIF('Raw Data'!$A$3:$A$2927,$A13))</f>
        <v>0</v>
      </c>
      <c r="AD13">
        <f>IF( COUNTIF('Raw Data'!$A$3:$A$2927,$A13)=0,0,SUMIF('Raw Data'!$A$3:$A$2927, $A13,'Raw Data'!AC$3:AC$2927) / COUNTIF('Raw Data'!$A$3:$A$2927,$A13))</f>
        <v>0.54545454545454541</v>
      </c>
      <c r="AE13" s="123">
        <f>IF( COUNTIF('Raw Data'!$A$3:$A$2927,$A13)=0,0,SUMIF('Raw Data'!$A$3:$A$2927, $A13,'Raw Data'!AD$3:AD$2927) / COUNTIF('Raw Data'!$A$3:$A$2927,$A13))</f>
        <v>0</v>
      </c>
      <c r="AF13">
        <f>IF( COUNTIF('Raw Data'!$A$3:$A$2927,$A13)=0,0,SUMIF('Raw Data'!$A$3:$A$2927, $A13,'Raw Data'!AE$3:AE$2927) / COUNTIF('Raw Data'!$A$3:$A$2927,$A13))</f>
        <v>0</v>
      </c>
      <c r="AG13">
        <f>IF( COUNTIF('Raw Data'!$A$3:$A$2927,$A13)=0,0,SUMIF('Raw Data'!$A$3:$A$2927, $A13,'Raw Data'!AF$3:AF$2927) / COUNTIF('Raw Data'!$A$3:$A$2927,$A13))</f>
        <v>9.0909090909090912E-2</v>
      </c>
      <c r="AH13">
        <f>IF( COUNTIF('Raw Data'!$A$3:$A$2927,$A13)=0,0,SUMIF('Raw Data'!$A$3:$A$2927, $A13,'Raw Data'!AG$3:AG$2927) / COUNTIF('Raw Data'!$A$3:$A$2927,$A13))</f>
        <v>1.9090909090909092</v>
      </c>
      <c r="AI13">
        <f>IF( COUNTIF('Raw Data'!$A$3:$A$2927,$A13)=0,0,SUMIF('Raw Data'!$A$3:$A$2927, $A13,'Raw Data'!AH$3:AH$2927) / COUNTIF('Raw Data'!$A$3:$A$2927,$A13))</f>
        <v>9.0909090909090912E-2</v>
      </c>
      <c r="AJ13" s="123">
        <f>COUNTIF('Raw Data'!A$3:A$2927, $A13)</f>
        <v>11</v>
      </c>
      <c r="AK13">
        <f>IFERROR(SUM(IF($E13 &gt;autoThreshold, auto), hatch * SUM($H13:$K13), cargo * SUM($M13:$P13),hatch * SUM( $S13:$V13), cargo * SUM($X13:$AA13), rocket23 * SUM($J13:$K13, $O13:$P13, $U13:$V13, $Z13:$AA13), IF($AD13 &gt; climbThreshold, climb), IF($AC13 &gt; assistThreshold, $AC13 * assist), $AH13 * penalty, dropHatch * $AI13, tippedBroke * SUM($AE13:$AF13),  IF( $E13 &lt; noAutoThreshold, noAuto), IF($C13 &lt; doesNothingThreshold, doesNothing)), "h")</f>
        <v>3.7345454545454548</v>
      </c>
      <c r="AL13">
        <f t="shared" si="0"/>
        <v>0.5454545454545453</v>
      </c>
      <c r="AM13">
        <f t="shared" si="1"/>
        <v>2.8927272727272726</v>
      </c>
      <c r="AP13" s="135" t="s">
        <v>273</v>
      </c>
      <c r="AQ13" s="135"/>
      <c r="AS13" s="135" t="s">
        <v>138</v>
      </c>
      <c r="AT13" s="135"/>
      <c r="AV13" s="135" t="s">
        <v>137</v>
      </c>
      <c r="AW13" s="135"/>
    </row>
    <row r="14" spans="1:49">
      <c r="A14">
        <v>4519</v>
      </c>
      <c r="B14" t="s">
        <v>229</v>
      </c>
      <c r="C14">
        <f t="shared" si="2"/>
        <v>12.444444444444446</v>
      </c>
      <c r="D14">
        <f t="shared" si="3"/>
        <v>5.5555555555555554</v>
      </c>
      <c r="E14">
        <f>IF( COUNTIF('Raw Data'!$A$3:$A$2927,$A14)=0,0,SUMIF('Raw Data'!$A$3:$A$2927, $A14,'Raw Data'!D$3:D$2927) / COUNTIF('Raw Data'!$A$3:$A$2927,$A14))</f>
        <v>1.6666666666666667</v>
      </c>
      <c r="F14">
        <f t="array" ref="F14">MAX(IF('Raw Data'!$A$3:$A$927=$A14, 'Raw Data'!$O$3:$O$927))</f>
        <v>1</v>
      </c>
      <c r="G14">
        <f t="array" ref="G14">MAX(IF('Raw Data'!$A$3:$A$927=$A14, 'Raw Data'!$I$3:$I$927))</f>
        <v>1</v>
      </c>
      <c r="H14">
        <f>IF( COUNTIF('Raw Data'!$A$3:$A$2927,$A14)=0,0,SUMIF('Raw Data'!$A$3:$A$2927, $A14,'Raw Data'!E$3:E$2927) / COUNTIF('Raw Data'!$A$3:$A$2927,$A14))</f>
        <v>0.22222222222222221</v>
      </c>
      <c r="I14">
        <f>IF( COUNTIF('Raw Data'!$A$3:$A$2927,$A14)=0,0,SUMIF('Raw Data'!$A$3:$A$2927, $A14,'Raw Data'!F$3:F$2927) / COUNTIF('Raw Data'!$A$3:$A$2927,$A14))</f>
        <v>0</v>
      </c>
      <c r="J14">
        <f>IF( COUNTIF('Raw Data'!$A$3:$A$2927,$A14)=0,0,SUMIF('Raw Data'!$A$3:$A$2927, $A14,'Raw Data'!G$3:G$2927) / COUNTIF('Raw Data'!$A$3:$A$2927,$A14))</f>
        <v>0</v>
      </c>
      <c r="K14">
        <f>IF( COUNTIF('Raw Data'!$A$3:$A$2927,$A14)=0,0,SUMIF('Raw Data'!$A$3:$A$2927, $A14,'Raw Data'!H$3:H$2927) / COUNTIF('Raw Data'!$A$3:$A$2927,$A14))</f>
        <v>0</v>
      </c>
      <c r="L14">
        <f t="array" ref="L14">MAX(IF('Raw Data'!$A$3:$A$927=$A14, 'Raw Data'!$N$3:$N$927))</f>
        <v>1</v>
      </c>
      <c r="M14">
        <f>IF( COUNTIF('Raw Data'!$A$3:$A$2927,$A14)=0,0,SUMIF('Raw Data'!$A$3:$A$2927, $A14,'Raw Data'!J$3:J$2927) / COUNTIF('Raw Data'!$A$3:$A$2927,$A14))</f>
        <v>0.1111111111111111</v>
      </c>
      <c r="N14">
        <f>IF( COUNTIF('Raw Data'!$A$3:$A$2927,$A14)=0,0,SUMIF('Raw Data'!$A$3:$A$2927, $A14,'Raw Data'!K$3:K$2927) / COUNTIF('Raw Data'!$A$3:$A$2927,$A14))</f>
        <v>0</v>
      </c>
      <c r="O14">
        <f>IF( COUNTIF('Raw Data'!$A$3:$A$2927,$A14)=0,0,SUMIF('Raw Data'!$A$3:$A$2927, $A14,'Raw Data'!L$3:L$2927) / COUNTIF('Raw Data'!$A$3:$A$2927,$A14))</f>
        <v>0</v>
      </c>
      <c r="P14" s="64">
        <f>IF( COUNTIF('Raw Data'!$A$3:$A$2927,$A14)=0,0,SUMIF('Raw Data'!$A$3:$A$2927, $A14,'Raw Data'!M$3:M$2927) / COUNTIF('Raw Data'!$A$3:$A$2927,$A14))</f>
        <v>0</v>
      </c>
      <c r="Q14">
        <f t="array" ref="Q14">MAX(IF('Raw Data'!$A$3:$A$927=$A14, 'Raw Data'!$Z$3:$Z$927))</f>
        <v>5</v>
      </c>
      <c r="R14">
        <f t="array" ref="R14">MAX(IF('Raw Data'!$A$3:$A$927=$A14, 'Raw Data'!$T$3:$T$927))</f>
        <v>2</v>
      </c>
      <c r="S14">
        <f>IF( COUNTIF('Raw Data'!$A$3:$A$2927,$A14)=0,0,SUMIF('Raw Data'!$A$3:$A$2927, $A14,'Raw Data'!P$3:P$2927) / COUNTIF('Raw Data'!$A$3:$A$2927,$A14))</f>
        <v>0.33333333333333331</v>
      </c>
      <c r="T14">
        <f>IF( COUNTIF('Raw Data'!$A$3:$A$2927,$A14)=0,0,SUMIF('Raw Data'!$A$3:$A$2927, $A14,'Raw Data'!Q$3:Q$2927) / COUNTIF('Raw Data'!$A$3:$A$2927,$A14))</f>
        <v>0.22222222222222221</v>
      </c>
      <c r="U14">
        <f>IF( COUNTIF('Raw Data'!$A$3:$A$2927,$A14)=0,0,SUMIF('Raw Data'!$A$3:$A$2927, $A14,'Raw Data'!R$3:R$2927) / COUNTIF('Raw Data'!$A$3:$A$2927,$A14))</f>
        <v>0</v>
      </c>
      <c r="V14">
        <f>IF( COUNTIF('Raw Data'!$A$3:$A$2927,$A14)=0,0,SUMIF('Raw Data'!$A$3:$A$2927, $A14,'Raw Data'!S$3:S$2927) / COUNTIF('Raw Data'!$A$3:$A$2927,$A14))</f>
        <v>0</v>
      </c>
      <c r="W14">
        <f t="array" ref="W14">MAX(IF('Raw Data'!$A$3:$A$927=$A14, 'Raw Data'!$Y$3:$Y$927))</f>
        <v>5</v>
      </c>
      <c r="X14">
        <f>IF( COUNTIF('Raw Data'!$A$3:$A$2927,$A14)=0,0,SUMIF('Raw Data'!$A$3:$A$2927, $A14,'Raw Data'!U$3:U$2927) / COUNTIF('Raw Data'!$A$3:$A$2927,$A14))</f>
        <v>1.1111111111111112</v>
      </c>
      <c r="Y14">
        <f>IF( COUNTIF('Raw Data'!$A$3:$A$2927,$A14)=0,0,SUMIF('Raw Data'!$A$3:$A$2927, $A14,'Raw Data'!V$3:V$2927) / COUNTIF('Raw Data'!$A$3:$A$2927,$A14))</f>
        <v>0.1111111111111111</v>
      </c>
      <c r="Z14">
        <f>IF( COUNTIF('Raw Data'!$A$3:$A$2927,$A14)=0,0,SUMIF('Raw Data'!$A$3:$A$2927, $A14,'Raw Data'!W$3:W$2927) / COUNTIF('Raw Data'!$A$3:$A$2927,$A14))</f>
        <v>0</v>
      </c>
      <c r="AA14">
        <f>IF( COUNTIF('Raw Data'!$A$3:$A$2927,$A14)=0,0,SUMIF('Raw Data'!$A$3:$A$2927, $A14,'Raw Data'!X$3:X$2927) / COUNTIF('Raw Data'!$A$3:$A$2927,$A14))</f>
        <v>0</v>
      </c>
      <c r="AB14">
        <f>IF( COUNTIF('Raw Data'!$A$3:$A$2927,$A14)=0,0,SUMIF('Raw Data'!$A$3:$A$2927, $A14,'Raw Data'!AA$3:AA$2927) / COUNTIF('Raw Data'!$A$3:$A$2927,$A14))</f>
        <v>25.333333333333332</v>
      </c>
      <c r="AC14">
        <f>IF( COUNTIF('Raw Data'!$A$3:$A$2927,$A14)=0,0,SUMIF('Raw Data'!$A$3:$A$2927, $A14,'Raw Data'!AB$3:AB$2927) / COUNTIF('Raw Data'!$A$3:$A$2927,$A14))</f>
        <v>0</v>
      </c>
      <c r="AD14">
        <f>IF( COUNTIF('Raw Data'!$A$3:$A$2927,$A14)=0,0,SUMIF('Raw Data'!$A$3:$A$2927, $A14,'Raw Data'!AC$3:AC$2927) / COUNTIF('Raw Data'!$A$3:$A$2927,$A14))</f>
        <v>1.2222222222222223</v>
      </c>
      <c r="AE14" s="123">
        <f>IF( COUNTIF('Raw Data'!$A$3:$A$2927,$A14)=0,0,SUMIF('Raw Data'!$A$3:$A$2927, $A14,'Raw Data'!AD$3:AD$2927) / COUNTIF('Raw Data'!$A$3:$A$2927,$A14))</f>
        <v>0</v>
      </c>
      <c r="AF14">
        <f>IF( COUNTIF('Raw Data'!$A$3:$A$2927,$A14)=0,0,SUMIF('Raw Data'!$A$3:$A$2927, $A14,'Raw Data'!AE$3:AE$2927) / COUNTIF('Raw Data'!$A$3:$A$2927,$A14))</f>
        <v>0</v>
      </c>
      <c r="AG14">
        <f>IF( COUNTIF('Raw Data'!$A$3:$A$2927,$A14)=0,0,SUMIF('Raw Data'!$A$3:$A$2927, $A14,'Raw Data'!AF$3:AF$2927) / COUNTIF('Raw Data'!$A$3:$A$2927,$A14))</f>
        <v>0</v>
      </c>
      <c r="AH14">
        <f>IF( COUNTIF('Raw Data'!$A$3:$A$2927,$A14)=0,0,SUMIF('Raw Data'!$A$3:$A$2927, $A14,'Raw Data'!AG$3:AG$2927) / COUNTIF('Raw Data'!$A$3:$A$2927,$A14))</f>
        <v>1.7777777777777777</v>
      </c>
      <c r="AI14">
        <f>IF( COUNTIF('Raw Data'!$A$3:$A$2927,$A14)=0,0,SUMIF('Raw Data'!$A$3:$A$2927, $A14,'Raw Data'!AH$3:AH$2927) / COUNTIF('Raw Data'!$A$3:$A$2927,$A14))</f>
        <v>0.1111111111111111</v>
      </c>
      <c r="AJ14" s="123">
        <f>COUNTIF('Raw Data'!A$3:A$2927, $A14)</f>
        <v>9</v>
      </c>
      <c r="AK14">
        <f>IFERROR(SUM(IF($E14 &gt;autoThreshold, auto), hatch * SUM($H14:$K14), cargo * SUM($M14:$P14),hatch * SUM( $S14:$V14), cargo * SUM($X14:$AA14), rocket23 * SUM($J14:$K14, $O14:$P14, $U14:$V14, $Z14:$AA14), IF($AD14 &gt; climbThreshold, climb), IF($AC14 &gt; assistThreshold, $AC14 * assist), $AH14 * penalty, dropHatch * $AI14, tippedBroke * SUM($AE14:$AF14),  IF( $E14 &lt; noAutoThreshold, noAuto), IF($C14 &lt; doesNothingThreshold, doesNothing)), "h")</f>
        <v>1.5466666666666669</v>
      </c>
      <c r="AL14">
        <f t="shared" si="0"/>
        <v>-0.44444444444444442</v>
      </c>
      <c r="AM14">
        <f t="shared" si="1"/>
        <v>0.77444444444444449</v>
      </c>
      <c r="AP14" t="s">
        <v>280</v>
      </c>
      <c r="AQ14">
        <v>1</v>
      </c>
      <c r="AS14" t="s">
        <v>291</v>
      </c>
      <c r="AT14">
        <v>1</v>
      </c>
      <c r="AV14" t="s">
        <v>294</v>
      </c>
      <c r="AW14">
        <v>1</v>
      </c>
    </row>
    <row r="15" spans="1:49">
      <c r="A15">
        <v>4525</v>
      </c>
      <c r="B15" t="s">
        <v>230</v>
      </c>
      <c r="C15">
        <f t="shared" si="2"/>
        <v>7</v>
      </c>
      <c r="D15">
        <f t="shared" si="3"/>
        <v>3.625</v>
      </c>
      <c r="E15">
        <f>IF( COUNTIF('Raw Data'!$A$3:$A$2927,$A15)=0,0,SUMIF('Raw Data'!$A$3:$A$2927, $A15,'Raw Data'!D$3:D$2927) / COUNTIF('Raw Data'!$A$3:$A$2927,$A15))</f>
        <v>1</v>
      </c>
      <c r="F15">
        <f t="array" ref="F15">MAX(IF('Raw Data'!$A$3:$A$927=$A15, 'Raw Data'!$O$3:$O$927))</f>
        <v>0</v>
      </c>
      <c r="G15">
        <f t="array" ref="G15">MAX(IF('Raw Data'!$A$3:$A$927=$A15, 'Raw Data'!$I$3:$I$927))</f>
        <v>0</v>
      </c>
      <c r="H15">
        <f>IF( COUNTIF('Raw Data'!$A$3:$A$2927,$A15)=0,0,SUMIF('Raw Data'!$A$3:$A$2927, $A15,'Raw Data'!E$3:E$2927) / COUNTIF('Raw Data'!$A$3:$A$2927,$A15))</f>
        <v>0</v>
      </c>
      <c r="I15">
        <f>IF( COUNTIF('Raw Data'!$A$3:$A$2927,$A15)=0,0,SUMIF('Raw Data'!$A$3:$A$2927, $A15,'Raw Data'!F$3:F$2927) / COUNTIF('Raw Data'!$A$3:$A$2927,$A15))</f>
        <v>0</v>
      </c>
      <c r="J15">
        <f>IF( COUNTIF('Raw Data'!$A$3:$A$2927,$A15)=0,0,SUMIF('Raw Data'!$A$3:$A$2927, $A15,'Raw Data'!G$3:G$2927) / COUNTIF('Raw Data'!$A$3:$A$2927,$A15))</f>
        <v>0</v>
      </c>
      <c r="K15">
        <f>IF( COUNTIF('Raw Data'!$A$3:$A$2927,$A15)=0,0,SUMIF('Raw Data'!$A$3:$A$2927, $A15,'Raw Data'!H$3:H$2927) / COUNTIF('Raw Data'!$A$3:$A$2927,$A15))</f>
        <v>0</v>
      </c>
      <c r="L15">
        <f t="array" ref="L15">MAX(IF('Raw Data'!$A$3:$A$927=$A15, 'Raw Data'!$N$3:$N$927))</f>
        <v>0</v>
      </c>
      <c r="M15">
        <f>IF( COUNTIF('Raw Data'!$A$3:$A$2927,$A15)=0,0,SUMIF('Raw Data'!$A$3:$A$2927, $A15,'Raw Data'!J$3:J$2927) / COUNTIF('Raw Data'!$A$3:$A$2927,$A15))</f>
        <v>0</v>
      </c>
      <c r="N15">
        <f>IF( COUNTIF('Raw Data'!$A$3:$A$2927,$A15)=0,0,SUMIF('Raw Data'!$A$3:$A$2927, $A15,'Raw Data'!K$3:K$2927) / COUNTIF('Raw Data'!$A$3:$A$2927,$A15))</f>
        <v>0</v>
      </c>
      <c r="O15">
        <f>IF( COUNTIF('Raw Data'!$A$3:$A$2927,$A15)=0,0,SUMIF('Raw Data'!$A$3:$A$2927, $A15,'Raw Data'!L$3:L$2927) / COUNTIF('Raw Data'!$A$3:$A$2927,$A15))</f>
        <v>0</v>
      </c>
      <c r="P15" s="64">
        <f>IF( COUNTIF('Raw Data'!$A$3:$A$2927,$A15)=0,0,SUMIF('Raw Data'!$A$3:$A$2927, $A15,'Raw Data'!M$3:M$2927) / COUNTIF('Raw Data'!$A$3:$A$2927,$A15))</f>
        <v>0</v>
      </c>
      <c r="Q15">
        <f t="array" ref="Q15">MAX(IF('Raw Data'!$A$3:$A$927=$A15, 'Raw Data'!$Z$3:$Z$927))</f>
        <v>4</v>
      </c>
      <c r="R15">
        <f t="array" ref="R15">MAX(IF('Raw Data'!$A$3:$A$927=$A15, 'Raw Data'!$T$3:$T$927))</f>
        <v>3</v>
      </c>
      <c r="S15">
        <f>IF( COUNTIF('Raw Data'!$A$3:$A$2927,$A15)=0,0,SUMIF('Raw Data'!$A$3:$A$2927, $A15,'Raw Data'!P$3:P$2927) / COUNTIF('Raw Data'!$A$3:$A$2927,$A15))</f>
        <v>0.75</v>
      </c>
      <c r="T15">
        <f>IF( COUNTIF('Raw Data'!$A$3:$A$2927,$A15)=0,0,SUMIF('Raw Data'!$A$3:$A$2927, $A15,'Raw Data'!Q$3:Q$2927) / COUNTIF('Raw Data'!$A$3:$A$2927,$A15))</f>
        <v>0.875</v>
      </c>
      <c r="U15">
        <f>IF( COUNTIF('Raw Data'!$A$3:$A$2927,$A15)=0,0,SUMIF('Raw Data'!$A$3:$A$2927, $A15,'Raw Data'!R$3:R$2927) / COUNTIF('Raw Data'!$A$3:$A$2927,$A15))</f>
        <v>0</v>
      </c>
      <c r="V15">
        <f>IF( COUNTIF('Raw Data'!$A$3:$A$2927,$A15)=0,0,SUMIF('Raw Data'!$A$3:$A$2927, $A15,'Raw Data'!S$3:S$2927) / COUNTIF('Raw Data'!$A$3:$A$2927,$A15))</f>
        <v>0</v>
      </c>
      <c r="W15">
        <f t="array" ref="W15">MAX(IF('Raw Data'!$A$3:$A$927=$A15, 'Raw Data'!$Y$3:$Y$927))</f>
        <v>1</v>
      </c>
      <c r="X15">
        <f>IF( COUNTIF('Raw Data'!$A$3:$A$2927,$A15)=0,0,SUMIF('Raw Data'!$A$3:$A$2927, $A15,'Raw Data'!U$3:U$2927) / COUNTIF('Raw Data'!$A$3:$A$2927,$A15))</f>
        <v>0.125</v>
      </c>
      <c r="Y15">
        <f>IF( COUNTIF('Raw Data'!$A$3:$A$2927,$A15)=0,0,SUMIF('Raw Data'!$A$3:$A$2927, $A15,'Raw Data'!V$3:V$2927) / COUNTIF('Raw Data'!$A$3:$A$2927,$A15))</f>
        <v>0</v>
      </c>
      <c r="Z15">
        <f>IF( COUNTIF('Raw Data'!$A$3:$A$2927,$A15)=0,0,SUMIF('Raw Data'!$A$3:$A$2927, $A15,'Raw Data'!W$3:W$2927) / COUNTIF('Raw Data'!$A$3:$A$2927,$A15))</f>
        <v>0</v>
      </c>
      <c r="AA15">
        <f>IF( COUNTIF('Raw Data'!$A$3:$A$2927,$A15)=0,0,SUMIF('Raw Data'!$A$3:$A$2927, $A15,'Raw Data'!X$3:X$2927) / COUNTIF('Raw Data'!$A$3:$A$2927,$A15))</f>
        <v>0</v>
      </c>
      <c r="AB15">
        <f>IF( COUNTIF('Raw Data'!$A$3:$A$2927,$A15)=0,0,SUMIF('Raw Data'!$A$3:$A$2927, $A15,'Raw Data'!AA$3:AA$2927) / COUNTIF('Raw Data'!$A$3:$A$2927,$A15))</f>
        <v>6.875</v>
      </c>
      <c r="AC15">
        <f>IF( COUNTIF('Raw Data'!$A$3:$A$2927,$A15)=0,0,SUMIF('Raw Data'!$A$3:$A$2927, $A15,'Raw Data'!AB$3:AB$2927) / COUNTIF('Raw Data'!$A$3:$A$2927,$A15))</f>
        <v>0</v>
      </c>
      <c r="AD15">
        <f>IF( COUNTIF('Raw Data'!$A$3:$A$2927,$A15)=0,0,SUMIF('Raw Data'!$A$3:$A$2927, $A15,'Raw Data'!AC$3:AC$2927) / COUNTIF('Raw Data'!$A$3:$A$2927,$A15))</f>
        <v>0.75</v>
      </c>
      <c r="AE15" s="123">
        <f>IF( COUNTIF('Raw Data'!$A$3:$A$2927,$A15)=0,0,SUMIF('Raw Data'!$A$3:$A$2927, $A15,'Raw Data'!AD$3:AD$2927) / COUNTIF('Raw Data'!$A$3:$A$2927,$A15))</f>
        <v>0</v>
      </c>
      <c r="AF15">
        <f>IF( COUNTIF('Raw Data'!$A$3:$A$2927,$A15)=0,0,SUMIF('Raw Data'!$A$3:$A$2927, $A15,'Raw Data'!AE$3:AE$2927) / COUNTIF('Raw Data'!$A$3:$A$2927,$A15))</f>
        <v>0</v>
      </c>
      <c r="AG15">
        <f>IF( COUNTIF('Raw Data'!$A$3:$A$2927,$A15)=0,0,SUMIF('Raw Data'!$A$3:$A$2927, $A15,'Raw Data'!AF$3:AF$2927) / COUNTIF('Raw Data'!$A$3:$A$2927,$A15))</f>
        <v>0</v>
      </c>
      <c r="AH15">
        <f>IF( COUNTIF('Raw Data'!$A$3:$A$2927,$A15)=0,0,SUMIF('Raw Data'!$A$3:$A$2927, $A15,'Raw Data'!AG$3:AG$2927) / COUNTIF('Raw Data'!$A$3:$A$2927,$A15))</f>
        <v>1.875</v>
      </c>
      <c r="AI15">
        <f>IF( COUNTIF('Raw Data'!$A$3:$A$2927,$A15)=0,0,SUMIF('Raw Data'!$A$3:$A$2927, $A15,'Raw Data'!AH$3:AH$2927) / COUNTIF('Raw Data'!$A$3:$A$2927,$A15))</f>
        <v>1</v>
      </c>
      <c r="AJ15" s="123">
        <f>COUNTIF('Raw Data'!A$3:A$2927, $A15)</f>
        <v>8</v>
      </c>
      <c r="AK15">
        <f>IFERROR(SUM(IF($E15 &gt;autoThreshold, auto), hatch * SUM($H15:$K15), cargo * SUM($M15:$P15),hatch * SUM( $S15:$V15), cargo * SUM($X15:$AA15), rocket23 * SUM($J15:$K15, $O15:$P15, $U15:$V15, $Z15:$AA15), IF($AD15 &gt; climbThreshold, climb), IF($AC15 &gt; assistThreshold, $AC15 * assist), $AH15 * penalty, dropHatch * $AI15, tippedBroke * SUM($AE15:$AF15),  IF( $E15 &lt; noAutoThreshold, noAuto), IF($C15 &lt; doesNothingThreshold, doesNothing)), "h")</f>
        <v>-1.23</v>
      </c>
      <c r="AL15">
        <f t="shared" si="0"/>
        <v>-3.3125</v>
      </c>
      <c r="AM15">
        <f t="shared" si="1"/>
        <v>-0.49375000000000002</v>
      </c>
      <c r="AP15" t="s">
        <v>299</v>
      </c>
      <c r="AQ15">
        <v>1.5</v>
      </c>
      <c r="AS15" t="s">
        <v>306</v>
      </c>
      <c r="AT15">
        <v>0.5</v>
      </c>
      <c r="AV15" t="s">
        <v>308</v>
      </c>
      <c r="AW15">
        <v>0.5</v>
      </c>
    </row>
    <row r="16" spans="1:49">
      <c r="A16">
        <v>4704</v>
      </c>
      <c r="B16" t="s">
        <v>231</v>
      </c>
      <c r="C16">
        <f t="shared" si="2"/>
        <v>8.5</v>
      </c>
      <c r="D16">
        <f t="shared" si="3"/>
        <v>3.8</v>
      </c>
      <c r="E16">
        <f>IF( COUNTIF('Raw Data'!$A$3:$A$2927,$A16)=0,0,SUMIF('Raw Data'!$A$3:$A$2927, $A16,'Raw Data'!D$3:D$2927) / COUNTIF('Raw Data'!$A$3:$A$2927,$A16))</f>
        <v>0.9</v>
      </c>
      <c r="F16">
        <f t="array" ref="F16">MAX(IF('Raw Data'!$A$3:$A$927=$A16, 'Raw Data'!$O$3:$O$927))</f>
        <v>1</v>
      </c>
      <c r="G16">
        <f t="array" ref="G16">MAX(IF('Raw Data'!$A$3:$A$927=$A16, 'Raw Data'!$I$3:$I$927))</f>
        <v>1</v>
      </c>
      <c r="H16">
        <f>IF( COUNTIF('Raw Data'!$A$3:$A$2927,$A16)=0,0,SUMIF('Raw Data'!$A$3:$A$2927, $A16,'Raw Data'!E$3:E$2927) / COUNTIF('Raw Data'!$A$3:$A$2927,$A16))</f>
        <v>0.2</v>
      </c>
      <c r="I16">
        <f>IF( COUNTIF('Raw Data'!$A$3:$A$2927,$A16)=0,0,SUMIF('Raw Data'!$A$3:$A$2927, $A16,'Raw Data'!F$3:F$2927) / COUNTIF('Raw Data'!$A$3:$A$2927,$A16))</f>
        <v>0</v>
      </c>
      <c r="J16">
        <f>IF( COUNTIF('Raw Data'!$A$3:$A$2927,$A16)=0,0,SUMIF('Raw Data'!$A$3:$A$2927, $A16,'Raw Data'!G$3:G$2927) / COUNTIF('Raw Data'!$A$3:$A$2927,$A16))</f>
        <v>0</v>
      </c>
      <c r="K16">
        <f>IF( COUNTIF('Raw Data'!$A$3:$A$2927,$A16)=0,0,SUMIF('Raw Data'!$A$3:$A$2927, $A16,'Raw Data'!H$3:H$2927) / COUNTIF('Raw Data'!$A$3:$A$2927,$A16))</f>
        <v>0</v>
      </c>
      <c r="L16">
        <f t="array" ref="L16">MAX(IF('Raw Data'!$A$3:$A$927=$A16, 'Raw Data'!$N$3:$N$927))</f>
        <v>0</v>
      </c>
      <c r="M16">
        <f>IF( COUNTIF('Raw Data'!$A$3:$A$2927,$A16)=0,0,SUMIF('Raw Data'!$A$3:$A$2927, $A16,'Raw Data'!J$3:J$2927) / COUNTIF('Raw Data'!$A$3:$A$2927,$A16))</f>
        <v>0</v>
      </c>
      <c r="N16">
        <f>IF( COUNTIF('Raw Data'!$A$3:$A$2927,$A16)=0,0,SUMIF('Raw Data'!$A$3:$A$2927, $A16,'Raw Data'!K$3:K$2927) / COUNTIF('Raw Data'!$A$3:$A$2927,$A16))</f>
        <v>0</v>
      </c>
      <c r="O16">
        <f>IF( COUNTIF('Raw Data'!$A$3:$A$2927,$A16)=0,0,SUMIF('Raw Data'!$A$3:$A$2927, $A16,'Raw Data'!L$3:L$2927) / COUNTIF('Raw Data'!$A$3:$A$2927,$A16))</f>
        <v>0</v>
      </c>
      <c r="P16" s="64">
        <f>IF( COUNTIF('Raw Data'!$A$3:$A$2927,$A16)=0,0,SUMIF('Raw Data'!$A$3:$A$2927, $A16,'Raw Data'!M$3:M$2927) / COUNTIF('Raw Data'!$A$3:$A$2927,$A16))</f>
        <v>0</v>
      </c>
      <c r="Q16">
        <f t="array" ref="Q16">MAX(IF('Raw Data'!$A$3:$A$927=$A16, 'Raw Data'!$Z$3:$Z$927))</f>
        <v>4</v>
      </c>
      <c r="R16">
        <f t="array" ref="R16">MAX(IF('Raw Data'!$A$3:$A$927=$A16, 'Raw Data'!$T$3:$T$927))</f>
        <v>4</v>
      </c>
      <c r="S16">
        <f>IF( COUNTIF('Raw Data'!$A$3:$A$2927,$A16)=0,0,SUMIF('Raw Data'!$A$3:$A$2927, $A16,'Raw Data'!P$3:P$2927) / COUNTIF('Raw Data'!$A$3:$A$2927,$A16))</f>
        <v>0.4</v>
      </c>
      <c r="T16">
        <f>IF( COUNTIF('Raw Data'!$A$3:$A$2927,$A16)=0,0,SUMIF('Raw Data'!$A$3:$A$2927, $A16,'Raw Data'!Q$3:Q$2927) / COUNTIF('Raw Data'!$A$3:$A$2927,$A16))</f>
        <v>0.4</v>
      </c>
      <c r="U16">
        <f>IF( COUNTIF('Raw Data'!$A$3:$A$2927,$A16)=0,0,SUMIF('Raw Data'!$A$3:$A$2927, $A16,'Raw Data'!R$3:R$2927) / COUNTIF('Raw Data'!$A$3:$A$2927,$A16))</f>
        <v>0</v>
      </c>
      <c r="V16">
        <f>IF( COUNTIF('Raw Data'!$A$3:$A$2927,$A16)=0,0,SUMIF('Raw Data'!$A$3:$A$2927, $A16,'Raw Data'!S$3:S$2927) / COUNTIF('Raw Data'!$A$3:$A$2927,$A16))</f>
        <v>0</v>
      </c>
      <c r="W16">
        <f t="array" ref="W16">MAX(IF('Raw Data'!$A$3:$A$927=$A16, 'Raw Data'!$Y$3:$Y$927))</f>
        <v>2</v>
      </c>
      <c r="X16">
        <f>IF( COUNTIF('Raw Data'!$A$3:$A$2927,$A16)=0,0,SUMIF('Raw Data'!$A$3:$A$2927, $A16,'Raw Data'!U$3:U$2927) / COUNTIF('Raw Data'!$A$3:$A$2927,$A16))</f>
        <v>0.6</v>
      </c>
      <c r="Y16">
        <f>IF( COUNTIF('Raw Data'!$A$3:$A$2927,$A16)=0,0,SUMIF('Raw Data'!$A$3:$A$2927, $A16,'Raw Data'!V$3:V$2927) / COUNTIF('Raw Data'!$A$3:$A$2927,$A16))</f>
        <v>0</v>
      </c>
      <c r="Z16">
        <f>IF( COUNTIF('Raw Data'!$A$3:$A$2927,$A16)=0,0,SUMIF('Raw Data'!$A$3:$A$2927, $A16,'Raw Data'!W$3:W$2927) / COUNTIF('Raw Data'!$A$3:$A$2927,$A16))</f>
        <v>0</v>
      </c>
      <c r="AA16">
        <f>IF( COUNTIF('Raw Data'!$A$3:$A$2927,$A16)=0,0,SUMIF('Raw Data'!$A$3:$A$2927, $A16,'Raw Data'!X$3:X$2927) / COUNTIF('Raw Data'!$A$3:$A$2927,$A16))</f>
        <v>0.1</v>
      </c>
      <c r="AB16">
        <f>IF( COUNTIF('Raw Data'!$A$3:$A$2927,$A16)=0,0,SUMIF('Raw Data'!$A$3:$A$2927, $A16,'Raw Data'!AA$3:AA$2927) / COUNTIF('Raw Data'!$A$3:$A$2927,$A16))</f>
        <v>0</v>
      </c>
      <c r="AC16">
        <f>IF( COUNTIF('Raw Data'!$A$3:$A$2927,$A16)=0,0,SUMIF('Raw Data'!$A$3:$A$2927, $A16,'Raw Data'!AB$3:AB$2927) / COUNTIF('Raw Data'!$A$3:$A$2927,$A16))</f>
        <v>0</v>
      </c>
      <c r="AD16">
        <f>IF( COUNTIF('Raw Data'!$A$3:$A$2927,$A16)=0,0,SUMIF('Raw Data'!$A$3:$A$2927, $A16,'Raw Data'!AC$3:AC$2927) / COUNTIF('Raw Data'!$A$3:$A$2927,$A16))</f>
        <v>0.9</v>
      </c>
      <c r="AE16" s="123">
        <f>IF( COUNTIF('Raw Data'!$A$3:$A$2927,$A16)=0,0,SUMIF('Raw Data'!$A$3:$A$2927, $A16,'Raw Data'!AD$3:AD$2927) / COUNTIF('Raw Data'!$A$3:$A$2927,$A16))</f>
        <v>0</v>
      </c>
      <c r="AF16">
        <f>IF( COUNTIF('Raw Data'!$A$3:$A$2927,$A16)=0,0,SUMIF('Raw Data'!$A$3:$A$2927, $A16,'Raw Data'!AE$3:AE$2927) / COUNTIF('Raw Data'!$A$3:$A$2927,$A16))</f>
        <v>0</v>
      </c>
      <c r="AG16">
        <f>IF( COUNTIF('Raw Data'!$A$3:$A$2927,$A16)=0,0,SUMIF('Raw Data'!$A$3:$A$2927, $A16,'Raw Data'!AF$3:AF$2927) / COUNTIF('Raw Data'!$A$3:$A$2927,$A16))</f>
        <v>0</v>
      </c>
      <c r="AH16">
        <f>IF( COUNTIF('Raw Data'!$A$3:$A$2927,$A16)=0,0,SUMIF('Raw Data'!$A$3:$A$2927, $A16,'Raw Data'!AG$3:AG$2927) / COUNTIF('Raw Data'!$A$3:$A$2927,$A16))</f>
        <v>1</v>
      </c>
      <c r="AI16">
        <f>IF( COUNTIF('Raw Data'!$A$3:$A$2927,$A16)=0,0,SUMIF('Raw Data'!$A$3:$A$2927, $A16,'Raw Data'!AH$3:AH$2927) / COUNTIF('Raw Data'!$A$3:$A$2927,$A16))</f>
        <v>0.9</v>
      </c>
      <c r="AJ16" s="123">
        <f>COUNTIF('Raw Data'!A$3:A$2927, $A16)</f>
        <v>10</v>
      </c>
      <c r="AK16">
        <f>IFERROR(SUM(IF($E16 &gt;autoThreshold, auto), hatch * SUM($H16:$K16), cargo * SUM($M16:$P16),hatch * SUM( $S16:$V16), cargo * SUM($X16:$AA16), rocket23 * SUM($J16:$K16, $O16:$P16, $U16:$V16, $Z16:$AA16), IF($AD16 &gt; climbThreshold, climb), IF($AC16 &gt; assistThreshold, $AC16 * assist), $AH16 * penalty, dropHatch * $AI16, tippedBroke * SUM($AE16:$AF16),  IF( $E16 &lt; noAutoThreshold, noAuto), IF($C16 &lt; doesNothingThreshold, doesNothing)), "h")</f>
        <v>-1.788</v>
      </c>
      <c r="AL16">
        <f t="shared" si="0"/>
        <v>-4.5</v>
      </c>
      <c r="AM16">
        <f t="shared" si="1"/>
        <v>-0.58000000000000007</v>
      </c>
      <c r="AP16" t="s">
        <v>274</v>
      </c>
      <c r="AQ16">
        <v>1</v>
      </c>
      <c r="AS16" t="s">
        <v>283</v>
      </c>
      <c r="AT16">
        <v>0.5</v>
      </c>
      <c r="AV16" t="s">
        <v>295</v>
      </c>
      <c r="AW16">
        <v>0.25</v>
      </c>
    </row>
    <row r="17" spans="1:51">
      <c r="A17">
        <v>4783</v>
      </c>
      <c r="B17" t="s">
        <v>232</v>
      </c>
      <c r="C17">
        <f t="shared" si="2"/>
        <v>8.4444444444444446</v>
      </c>
      <c r="D17">
        <f t="shared" si="3"/>
        <v>2.4444444444444446</v>
      </c>
      <c r="E17">
        <f>IF( COUNTIF('Raw Data'!$A$3:$A$2927,$A17)=0,0,SUMIF('Raw Data'!$A$3:$A$2927, $A17,'Raw Data'!D$3:D$2927) / COUNTIF('Raw Data'!$A$3:$A$2927,$A17))</f>
        <v>1.4444444444444444</v>
      </c>
      <c r="F17">
        <f t="array" ref="F17">MAX(IF('Raw Data'!$A$3:$A$927=$A17, 'Raw Data'!$O$3:$O$927))</f>
        <v>1</v>
      </c>
      <c r="G17">
        <f t="array" ref="G17">MAX(IF('Raw Data'!$A$3:$A$927=$A17, 'Raw Data'!$I$3:$I$927))</f>
        <v>1</v>
      </c>
      <c r="H17">
        <f>IF( COUNTIF('Raw Data'!$A$3:$A$2927,$A17)=0,0,SUMIF('Raw Data'!$A$3:$A$2927, $A17,'Raw Data'!E$3:E$2927) / COUNTIF('Raw Data'!$A$3:$A$2927,$A17))</f>
        <v>0.22222222222222221</v>
      </c>
      <c r="I17">
        <f>IF( COUNTIF('Raw Data'!$A$3:$A$2927,$A17)=0,0,SUMIF('Raw Data'!$A$3:$A$2927, $A17,'Raw Data'!F$3:F$2927) / COUNTIF('Raw Data'!$A$3:$A$2927,$A17))</f>
        <v>0</v>
      </c>
      <c r="J17">
        <f>IF( COUNTIF('Raw Data'!$A$3:$A$2927,$A17)=0,0,SUMIF('Raw Data'!$A$3:$A$2927, $A17,'Raw Data'!G$3:G$2927) / COUNTIF('Raw Data'!$A$3:$A$2927,$A17))</f>
        <v>0</v>
      </c>
      <c r="K17">
        <f>IF( COUNTIF('Raw Data'!$A$3:$A$2927,$A17)=0,0,SUMIF('Raw Data'!$A$3:$A$2927, $A17,'Raw Data'!H$3:H$2927) / COUNTIF('Raw Data'!$A$3:$A$2927,$A17))</f>
        <v>0</v>
      </c>
      <c r="L17">
        <f t="array" ref="L17">MAX(IF('Raw Data'!$A$3:$A$927=$A17, 'Raw Data'!$N$3:$N$927))</f>
        <v>0</v>
      </c>
      <c r="M17">
        <f>IF( COUNTIF('Raw Data'!$A$3:$A$2927,$A17)=0,0,SUMIF('Raw Data'!$A$3:$A$2927, $A17,'Raw Data'!J$3:J$2927) / COUNTIF('Raw Data'!$A$3:$A$2927,$A17))</f>
        <v>0</v>
      </c>
      <c r="N17">
        <f>IF( COUNTIF('Raw Data'!$A$3:$A$2927,$A17)=0,0,SUMIF('Raw Data'!$A$3:$A$2927, $A17,'Raw Data'!K$3:K$2927) / COUNTIF('Raw Data'!$A$3:$A$2927,$A17))</f>
        <v>0</v>
      </c>
      <c r="O17">
        <f>IF( COUNTIF('Raw Data'!$A$3:$A$2927,$A17)=0,0,SUMIF('Raw Data'!$A$3:$A$2927, $A17,'Raw Data'!L$3:L$2927) / COUNTIF('Raw Data'!$A$3:$A$2927,$A17))</f>
        <v>0</v>
      </c>
      <c r="P17" s="64">
        <f>IF( COUNTIF('Raw Data'!$A$3:$A$2927,$A17)=0,0,SUMIF('Raw Data'!$A$3:$A$2927, $A17,'Raw Data'!M$3:M$2927) / COUNTIF('Raw Data'!$A$3:$A$2927,$A17))</f>
        <v>0</v>
      </c>
      <c r="Q17">
        <f t="array" ref="Q17">MAX(IF('Raw Data'!$A$3:$A$927=$A17, 'Raw Data'!$Z$3:$Z$927))</f>
        <v>3</v>
      </c>
      <c r="R17">
        <f t="array" ref="R17">MAX(IF('Raw Data'!$A$3:$A$927=$A17, 'Raw Data'!$T$3:$T$927))</f>
        <v>3</v>
      </c>
      <c r="S17">
        <f>IF( COUNTIF('Raw Data'!$A$3:$A$2927,$A17)=0,0,SUMIF('Raw Data'!$A$3:$A$2927, $A17,'Raw Data'!P$3:P$2927) / COUNTIF('Raw Data'!$A$3:$A$2927,$A17))</f>
        <v>0.77777777777777779</v>
      </c>
      <c r="T17">
        <f>IF( COUNTIF('Raw Data'!$A$3:$A$2927,$A17)=0,0,SUMIF('Raw Data'!$A$3:$A$2927, $A17,'Raw Data'!Q$3:Q$2927) / COUNTIF('Raw Data'!$A$3:$A$2927,$A17))</f>
        <v>0.22222222222222221</v>
      </c>
      <c r="U17">
        <f>IF( COUNTIF('Raw Data'!$A$3:$A$2927,$A17)=0,0,SUMIF('Raw Data'!$A$3:$A$2927, $A17,'Raw Data'!R$3:R$2927) / COUNTIF('Raw Data'!$A$3:$A$2927,$A17))</f>
        <v>0</v>
      </c>
      <c r="V17">
        <f>IF( COUNTIF('Raw Data'!$A$3:$A$2927,$A17)=0,0,SUMIF('Raw Data'!$A$3:$A$2927, $A17,'Raw Data'!S$3:S$2927) / COUNTIF('Raw Data'!$A$3:$A$2927,$A17))</f>
        <v>0</v>
      </c>
      <c r="W17">
        <f t="array" ref="W17">MAX(IF('Raw Data'!$A$3:$A$927=$A17, 'Raw Data'!$Y$3:$Y$927))</f>
        <v>0</v>
      </c>
      <c r="X17">
        <f>IF( COUNTIF('Raw Data'!$A$3:$A$2927,$A17)=0,0,SUMIF('Raw Data'!$A$3:$A$2927, $A17,'Raw Data'!U$3:U$2927) / COUNTIF('Raw Data'!$A$3:$A$2927,$A17))</f>
        <v>0</v>
      </c>
      <c r="Y17">
        <f>IF( COUNTIF('Raw Data'!$A$3:$A$2927,$A17)=0,0,SUMIF('Raw Data'!$A$3:$A$2927, $A17,'Raw Data'!V$3:V$2927) / COUNTIF('Raw Data'!$A$3:$A$2927,$A17))</f>
        <v>0</v>
      </c>
      <c r="Z17">
        <f>IF( COUNTIF('Raw Data'!$A$3:$A$2927,$A17)=0,0,SUMIF('Raw Data'!$A$3:$A$2927, $A17,'Raw Data'!W$3:W$2927) / COUNTIF('Raw Data'!$A$3:$A$2927,$A17))</f>
        <v>0</v>
      </c>
      <c r="AA17">
        <f>IF( COUNTIF('Raw Data'!$A$3:$A$2927,$A17)=0,0,SUMIF('Raw Data'!$A$3:$A$2927, $A17,'Raw Data'!X$3:X$2927) / COUNTIF('Raw Data'!$A$3:$A$2927,$A17))</f>
        <v>0</v>
      </c>
      <c r="AB17">
        <f>IF( COUNTIF('Raw Data'!$A$3:$A$2927,$A17)=0,0,SUMIF('Raw Data'!$A$3:$A$2927, $A17,'Raw Data'!AA$3:AA$2927) / COUNTIF('Raw Data'!$A$3:$A$2927,$A17))</f>
        <v>48</v>
      </c>
      <c r="AC17">
        <f>IF( COUNTIF('Raw Data'!$A$3:$A$2927,$A17)=0,0,SUMIF('Raw Data'!$A$3:$A$2927, $A17,'Raw Data'!AB$3:AB$2927) / COUNTIF('Raw Data'!$A$3:$A$2927,$A17))</f>
        <v>0</v>
      </c>
      <c r="AD17">
        <f>IF( COUNTIF('Raw Data'!$A$3:$A$2927,$A17)=0,0,SUMIF('Raw Data'!$A$3:$A$2927, $A17,'Raw Data'!AC$3:AC$2927) / COUNTIF('Raw Data'!$A$3:$A$2927,$A17))</f>
        <v>0.88888888888888884</v>
      </c>
      <c r="AE17" s="123">
        <f>IF( COUNTIF('Raw Data'!$A$3:$A$2927,$A17)=0,0,SUMIF('Raw Data'!$A$3:$A$2927, $A17,'Raw Data'!AD$3:AD$2927) / COUNTIF('Raw Data'!$A$3:$A$2927,$A17))</f>
        <v>0</v>
      </c>
      <c r="AF17">
        <f>IF( COUNTIF('Raw Data'!$A$3:$A$2927,$A17)=0,0,SUMIF('Raw Data'!$A$3:$A$2927, $A17,'Raw Data'!AE$3:AE$2927) / COUNTIF('Raw Data'!$A$3:$A$2927,$A17))</f>
        <v>0.1111111111111111</v>
      </c>
      <c r="AG17">
        <f>IF( COUNTIF('Raw Data'!$A$3:$A$2927,$A17)=0,0,SUMIF('Raw Data'!$A$3:$A$2927, $A17,'Raw Data'!AF$3:AF$2927) / COUNTIF('Raw Data'!$A$3:$A$2927,$A17))</f>
        <v>0</v>
      </c>
      <c r="AH17">
        <f>IF( COUNTIF('Raw Data'!$A$3:$A$2927,$A17)=0,0,SUMIF('Raw Data'!$A$3:$A$2927, $A17,'Raw Data'!AG$3:AG$2927) / COUNTIF('Raw Data'!$A$3:$A$2927,$A17))</f>
        <v>1</v>
      </c>
      <c r="AI17">
        <f>IF( COUNTIF('Raw Data'!$A$3:$A$2927,$A17)=0,0,SUMIF('Raw Data'!$A$3:$A$2927, $A17,'Raw Data'!AH$3:AH$2927) / COUNTIF('Raw Data'!$A$3:$A$2927,$A17))</f>
        <v>0.55555555555555558</v>
      </c>
      <c r="AJ17" s="123">
        <f>COUNTIF('Raw Data'!A$3:A$2927, $A17)</f>
        <v>9</v>
      </c>
      <c r="AK17">
        <f>IFERROR(SUM(IF($E17 &gt;autoThreshold, auto), hatch * SUM($H17:$K17), cargo * SUM($M17:$P17),hatch * SUM( $S17:$V17), cargo * SUM($X17:$AA17), rocket23 * SUM($J17:$K17, $O17:$P17, $U17:$V17, $Z17:$AA17), IF($AD17 &gt; climbThreshold, climb), IF($AC17 &gt; assistThreshold, $AC17 * assist), $AH17 * penalty, dropHatch * $AI17, tippedBroke * SUM($AE17:$AF17),  IF( $E17 &lt; noAutoThreshold, noAuto), IF($C17 &lt; doesNothingThreshold, doesNothing)), "h")</f>
        <v>-0.61111111111111105</v>
      </c>
      <c r="AL17">
        <f t="shared" si="0"/>
        <v>-1.6111111111111112</v>
      </c>
      <c r="AM17">
        <f t="shared" si="1"/>
        <v>-0.55222222222222217</v>
      </c>
      <c r="AP17" t="s">
        <v>275</v>
      </c>
      <c r="AQ17">
        <v>0.66</v>
      </c>
      <c r="AS17" t="s">
        <v>284</v>
      </c>
      <c r="AT17">
        <v>-0.5</v>
      </c>
      <c r="AV17" t="s">
        <v>296</v>
      </c>
      <c r="AW17">
        <v>-0.33</v>
      </c>
    </row>
    <row r="18" spans="1:51">
      <c r="A18">
        <v>4907</v>
      </c>
      <c r="B18" t="s">
        <v>233</v>
      </c>
      <c r="C18">
        <f t="shared" si="2"/>
        <v>15</v>
      </c>
      <c r="D18">
        <f t="shared" si="3"/>
        <v>1.5999999999999999</v>
      </c>
      <c r="E18">
        <f>IF( COUNTIF('Raw Data'!$A$3:$A$2927,$A18)=0,0,SUMIF('Raw Data'!$A$3:$A$2927, $A18,'Raw Data'!D$3:D$2927) / COUNTIF('Raw Data'!$A$3:$A$2927,$A18))</f>
        <v>1.1000000000000001</v>
      </c>
      <c r="F18">
        <f t="array" ref="F18">MAX(IF('Raw Data'!$A$3:$A$927=$A18, 'Raw Data'!$O$3:$O$927))</f>
        <v>1</v>
      </c>
      <c r="G18">
        <f t="array" ref="G18">MAX(IF('Raw Data'!$A$3:$A$927=$A18, 'Raw Data'!$I$3:$I$927))</f>
        <v>1</v>
      </c>
      <c r="H18">
        <f>IF( COUNTIF('Raw Data'!$A$3:$A$2927,$A18)=0,0,SUMIF('Raw Data'!$A$3:$A$2927, $A18,'Raw Data'!E$3:E$2927) / COUNTIF('Raw Data'!$A$3:$A$2927,$A18))</f>
        <v>0.1</v>
      </c>
      <c r="I18">
        <f>IF( COUNTIF('Raw Data'!$A$3:$A$2927,$A18)=0,0,SUMIF('Raw Data'!$A$3:$A$2927, $A18,'Raw Data'!F$3:F$2927) / COUNTIF('Raw Data'!$A$3:$A$2927,$A18))</f>
        <v>0</v>
      </c>
      <c r="J18">
        <f>IF( COUNTIF('Raw Data'!$A$3:$A$2927,$A18)=0,0,SUMIF('Raw Data'!$A$3:$A$2927, $A18,'Raw Data'!G$3:G$2927) / COUNTIF('Raw Data'!$A$3:$A$2927,$A18))</f>
        <v>0</v>
      </c>
      <c r="K18">
        <f>IF( COUNTIF('Raw Data'!$A$3:$A$2927,$A18)=0,0,SUMIF('Raw Data'!$A$3:$A$2927, $A18,'Raw Data'!H$3:H$2927) / COUNTIF('Raw Data'!$A$3:$A$2927,$A18))</f>
        <v>0.1</v>
      </c>
      <c r="L18">
        <f t="array" ref="L18">MAX(IF('Raw Data'!$A$3:$A$927=$A18, 'Raw Data'!$N$3:$N$927))</f>
        <v>0</v>
      </c>
      <c r="M18">
        <f>IF( COUNTIF('Raw Data'!$A$3:$A$2927,$A18)=0,0,SUMIF('Raw Data'!$A$3:$A$2927, $A18,'Raw Data'!J$3:J$2927) / COUNTIF('Raw Data'!$A$3:$A$2927,$A18))</f>
        <v>0</v>
      </c>
      <c r="N18">
        <f>IF( COUNTIF('Raw Data'!$A$3:$A$2927,$A18)=0,0,SUMIF('Raw Data'!$A$3:$A$2927, $A18,'Raw Data'!K$3:K$2927) / COUNTIF('Raw Data'!$A$3:$A$2927,$A18))</f>
        <v>0</v>
      </c>
      <c r="O18">
        <f>IF( COUNTIF('Raw Data'!$A$3:$A$2927,$A18)=0,0,SUMIF('Raw Data'!$A$3:$A$2927, $A18,'Raw Data'!L$3:L$2927) / COUNTIF('Raw Data'!$A$3:$A$2927,$A18))</f>
        <v>0</v>
      </c>
      <c r="P18" s="64">
        <f>IF( COUNTIF('Raw Data'!$A$3:$A$2927,$A18)=0,0,SUMIF('Raw Data'!$A$3:$A$2927, $A18,'Raw Data'!M$3:M$2927) / COUNTIF('Raw Data'!$A$3:$A$2927,$A18))</f>
        <v>0</v>
      </c>
      <c r="Q18">
        <f t="array" ref="Q18">MAX(IF('Raw Data'!$A$3:$A$927=$A18, 'Raw Data'!$Z$3:$Z$927))</f>
        <v>2</v>
      </c>
      <c r="R18">
        <f t="array" ref="R18">MAX(IF('Raw Data'!$A$3:$A$927=$A18, 'Raw Data'!$T$3:$T$927))</f>
        <v>2</v>
      </c>
      <c r="S18">
        <f>IF( COUNTIF('Raw Data'!$A$3:$A$2927,$A18)=0,0,SUMIF('Raw Data'!$A$3:$A$2927, $A18,'Raw Data'!P$3:P$2927) / COUNTIF('Raw Data'!$A$3:$A$2927,$A18))</f>
        <v>0.6</v>
      </c>
      <c r="T18">
        <f>IF( COUNTIF('Raw Data'!$A$3:$A$2927,$A18)=0,0,SUMIF('Raw Data'!$A$3:$A$2927, $A18,'Raw Data'!Q$3:Q$2927) / COUNTIF('Raw Data'!$A$3:$A$2927,$A18))</f>
        <v>0.1</v>
      </c>
      <c r="U18">
        <f>IF( COUNTIF('Raw Data'!$A$3:$A$2927,$A18)=0,0,SUMIF('Raw Data'!$A$3:$A$2927, $A18,'Raw Data'!R$3:R$2927) / COUNTIF('Raw Data'!$A$3:$A$2927,$A18))</f>
        <v>0.2</v>
      </c>
      <c r="V18">
        <f>IF( COUNTIF('Raw Data'!$A$3:$A$2927,$A18)=0,0,SUMIF('Raw Data'!$A$3:$A$2927, $A18,'Raw Data'!S$3:S$2927) / COUNTIF('Raw Data'!$A$3:$A$2927,$A18))</f>
        <v>0.4</v>
      </c>
      <c r="W18">
        <f t="array" ref="W18">MAX(IF('Raw Data'!$A$3:$A$927=$A18, 'Raw Data'!$Y$3:$Y$927))</f>
        <v>0</v>
      </c>
      <c r="X18">
        <f>IF( COUNTIF('Raw Data'!$A$3:$A$2927,$A18)=0,0,SUMIF('Raw Data'!$A$3:$A$2927, $A18,'Raw Data'!U$3:U$2927) / COUNTIF('Raw Data'!$A$3:$A$2927,$A18))</f>
        <v>0</v>
      </c>
      <c r="Y18">
        <f>IF( COUNTIF('Raw Data'!$A$3:$A$2927,$A18)=0,0,SUMIF('Raw Data'!$A$3:$A$2927, $A18,'Raw Data'!V$3:V$2927) / COUNTIF('Raw Data'!$A$3:$A$2927,$A18))</f>
        <v>0</v>
      </c>
      <c r="Z18">
        <f>IF( COUNTIF('Raw Data'!$A$3:$A$2927,$A18)=0,0,SUMIF('Raw Data'!$A$3:$A$2927, $A18,'Raw Data'!W$3:W$2927) / COUNTIF('Raw Data'!$A$3:$A$2927,$A18))</f>
        <v>0</v>
      </c>
      <c r="AA18">
        <f>IF( COUNTIF('Raw Data'!$A$3:$A$2927,$A18)=0,0,SUMIF('Raw Data'!$A$3:$A$2927, $A18,'Raw Data'!X$3:X$2927) / COUNTIF('Raw Data'!$A$3:$A$2927,$A18))</f>
        <v>0</v>
      </c>
      <c r="AB18">
        <f>IF( COUNTIF('Raw Data'!$A$3:$A$2927,$A18)=0,0,SUMIF('Raw Data'!$A$3:$A$2927, $A18,'Raw Data'!AA$3:AA$2927) / COUNTIF('Raw Data'!$A$3:$A$2927,$A18))</f>
        <v>0</v>
      </c>
      <c r="AC18">
        <f>IF( COUNTIF('Raw Data'!$A$3:$A$2927,$A18)=0,0,SUMIF('Raw Data'!$A$3:$A$2927, $A18,'Raw Data'!AB$3:AB$2927) / COUNTIF('Raw Data'!$A$3:$A$2927,$A18))</f>
        <v>0</v>
      </c>
      <c r="AD18">
        <f>IF( COUNTIF('Raw Data'!$A$3:$A$2927,$A18)=0,0,SUMIF('Raw Data'!$A$3:$A$2927, $A18,'Raw Data'!AC$3:AC$2927) / COUNTIF('Raw Data'!$A$3:$A$2927,$A18))</f>
        <v>2.5</v>
      </c>
      <c r="AE18" s="123">
        <f>IF( COUNTIF('Raw Data'!$A$3:$A$2927,$A18)=0,0,SUMIF('Raw Data'!$A$3:$A$2927, $A18,'Raw Data'!AD$3:AD$2927) / COUNTIF('Raw Data'!$A$3:$A$2927,$A18))</f>
        <v>0</v>
      </c>
      <c r="AF18">
        <f>IF( COUNTIF('Raw Data'!$A$3:$A$2927,$A18)=0,0,SUMIF('Raw Data'!$A$3:$A$2927, $A18,'Raw Data'!AE$3:AE$2927) / COUNTIF('Raw Data'!$A$3:$A$2927,$A18))</f>
        <v>0</v>
      </c>
      <c r="AG18">
        <f>IF( COUNTIF('Raw Data'!$A$3:$A$2927,$A18)=0,0,SUMIF('Raw Data'!$A$3:$A$2927, $A18,'Raw Data'!AF$3:AF$2927) / COUNTIF('Raw Data'!$A$3:$A$2927,$A18))</f>
        <v>0</v>
      </c>
      <c r="AH18">
        <f>IF( COUNTIF('Raw Data'!$A$3:$A$2927,$A18)=0,0,SUMIF('Raw Data'!$A$3:$A$2927, $A18,'Raw Data'!AG$3:AG$2927) / COUNTIF('Raw Data'!$A$3:$A$2927,$A18))</f>
        <v>0.3</v>
      </c>
      <c r="AI18">
        <f>IF( COUNTIF('Raw Data'!$A$3:$A$2927,$A18)=0,0,SUMIF('Raw Data'!$A$3:$A$2927, $A18,'Raw Data'!AH$3:AH$2927) / COUNTIF('Raw Data'!$A$3:$A$2927,$A18))</f>
        <v>0.8</v>
      </c>
      <c r="AJ18" s="123">
        <f>COUNTIF('Raw Data'!A$3:A$2927, $A18)</f>
        <v>10</v>
      </c>
      <c r="AK18">
        <f>IFERROR(SUM(IF($E18 &gt;autoThreshold, auto), hatch * SUM($H18:$K18), cargo * SUM($M18:$P18),hatch * SUM( $S18:$V18), cargo * SUM($X18:$AA18), rocket23 * SUM($J18:$K18, $O18:$P18, $U18:$V18, $Z18:$AA18), IF($AD18 &gt; climbThreshold, climb), IF($AC18 &gt; assistThreshold, $AC18 * assist), $AH18 * penalty, dropHatch * $AI18, tippedBroke * SUM($AE18:$AF18),  IF( $E18 &lt; noAutoThreshold, noAuto), IF($C18 &lt; doesNothingThreshold, doesNothing)), "h")</f>
        <v>5.0999999999999996</v>
      </c>
      <c r="AL18">
        <f t="shared" si="0"/>
        <v>-1.4000000000000001</v>
      </c>
      <c r="AM18">
        <f t="shared" si="1"/>
        <v>-9.9000000000000005E-2</v>
      </c>
      <c r="AP18" t="s">
        <v>307</v>
      </c>
      <c r="AQ18">
        <v>0.5</v>
      </c>
      <c r="AR18" t="s">
        <v>276</v>
      </c>
      <c r="AS18" t="s">
        <v>292</v>
      </c>
      <c r="AT18">
        <v>-4</v>
      </c>
      <c r="AV18" t="s">
        <v>309</v>
      </c>
      <c r="AW18">
        <v>-2</v>
      </c>
    </row>
    <row r="19" spans="1:51">
      <c r="A19">
        <v>4936</v>
      </c>
      <c r="B19" t="s">
        <v>234</v>
      </c>
      <c r="C19">
        <f t="shared" si="2"/>
        <v>14.875</v>
      </c>
      <c r="D19">
        <f t="shared" si="3"/>
        <v>8.125</v>
      </c>
      <c r="E19">
        <f>IF( COUNTIF('Raw Data'!$A$3:$A$2927,$A19)=0,0,SUMIF('Raw Data'!$A$3:$A$2927, $A19,'Raw Data'!D$3:D$2927) / COUNTIF('Raw Data'!$A$3:$A$2927,$A19))</f>
        <v>1.5</v>
      </c>
      <c r="F19">
        <f t="array" ref="F19">MAX(IF('Raw Data'!$A$3:$A$927=$A19, 'Raw Data'!$O$3:$O$927))</f>
        <v>0</v>
      </c>
      <c r="G19">
        <f t="array" ref="G19">MAX(IF('Raw Data'!$A$3:$A$927=$A19, 'Raw Data'!$I$3:$I$927))</f>
        <v>0</v>
      </c>
      <c r="H19">
        <f>IF( COUNTIF('Raw Data'!$A$3:$A$2927,$A19)=0,0,SUMIF('Raw Data'!$A$3:$A$2927, $A19,'Raw Data'!E$3:E$2927) / COUNTIF('Raw Data'!$A$3:$A$2927,$A19))</f>
        <v>0</v>
      </c>
      <c r="I19">
        <f>IF( COUNTIF('Raw Data'!$A$3:$A$2927,$A19)=0,0,SUMIF('Raw Data'!$A$3:$A$2927, $A19,'Raw Data'!F$3:F$2927) / COUNTIF('Raw Data'!$A$3:$A$2927,$A19))</f>
        <v>0</v>
      </c>
      <c r="J19">
        <f>IF( COUNTIF('Raw Data'!$A$3:$A$2927,$A19)=0,0,SUMIF('Raw Data'!$A$3:$A$2927, $A19,'Raw Data'!G$3:G$2927) / COUNTIF('Raw Data'!$A$3:$A$2927,$A19))</f>
        <v>0</v>
      </c>
      <c r="K19">
        <f>IF( COUNTIF('Raw Data'!$A$3:$A$2927,$A19)=0,0,SUMIF('Raw Data'!$A$3:$A$2927, $A19,'Raw Data'!H$3:H$2927) / COUNTIF('Raw Data'!$A$3:$A$2927,$A19))</f>
        <v>0</v>
      </c>
      <c r="L19">
        <f t="array" ref="L19">MAX(IF('Raw Data'!$A$3:$A$927=$A19, 'Raw Data'!$N$3:$N$927))</f>
        <v>0</v>
      </c>
      <c r="M19">
        <f>IF( COUNTIF('Raw Data'!$A$3:$A$2927,$A19)=0,0,SUMIF('Raw Data'!$A$3:$A$2927, $A19,'Raw Data'!J$3:J$2927) / COUNTIF('Raw Data'!$A$3:$A$2927,$A19))</f>
        <v>0</v>
      </c>
      <c r="N19">
        <f>IF( COUNTIF('Raw Data'!$A$3:$A$2927,$A19)=0,0,SUMIF('Raw Data'!$A$3:$A$2927, $A19,'Raw Data'!K$3:K$2927) / COUNTIF('Raw Data'!$A$3:$A$2927,$A19))</f>
        <v>0</v>
      </c>
      <c r="O19">
        <f>IF( COUNTIF('Raw Data'!$A$3:$A$2927,$A19)=0,0,SUMIF('Raw Data'!$A$3:$A$2927, $A19,'Raw Data'!L$3:L$2927) / COUNTIF('Raw Data'!$A$3:$A$2927,$A19))</f>
        <v>0</v>
      </c>
      <c r="P19" s="64">
        <f>IF( COUNTIF('Raw Data'!$A$3:$A$2927,$A19)=0,0,SUMIF('Raw Data'!$A$3:$A$2927, $A19,'Raw Data'!M$3:M$2927) / COUNTIF('Raw Data'!$A$3:$A$2927,$A19))</f>
        <v>0</v>
      </c>
      <c r="Q19">
        <f t="array" ref="Q19">MAX(IF('Raw Data'!$A$3:$A$927=$A19, 'Raw Data'!$Z$3:$Z$927))</f>
        <v>5</v>
      </c>
      <c r="R19">
        <f t="array" ref="R19">MAX(IF('Raw Data'!$A$3:$A$927=$A19, 'Raw Data'!$T$3:$T$927))</f>
        <v>5</v>
      </c>
      <c r="S19">
        <f>IF( COUNTIF('Raw Data'!$A$3:$A$2927,$A19)=0,0,SUMIF('Raw Data'!$A$3:$A$2927, $A19,'Raw Data'!P$3:P$2927) / COUNTIF('Raw Data'!$A$3:$A$2927,$A19))</f>
        <v>2.125</v>
      </c>
      <c r="T19">
        <f>IF( COUNTIF('Raw Data'!$A$3:$A$2927,$A19)=0,0,SUMIF('Raw Data'!$A$3:$A$2927, $A19,'Raw Data'!Q$3:Q$2927) / COUNTIF('Raw Data'!$A$3:$A$2927,$A19))</f>
        <v>0.25</v>
      </c>
      <c r="U19">
        <f>IF( COUNTIF('Raw Data'!$A$3:$A$2927,$A19)=0,0,SUMIF('Raw Data'!$A$3:$A$2927, $A19,'Raw Data'!R$3:R$2927) / COUNTIF('Raw Data'!$A$3:$A$2927,$A19))</f>
        <v>0</v>
      </c>
      <c r="V19">
        <f>IF( COUNTIF('Raw Data'!$A$3:$A$2927,$A19)=0,0,SUMIF('Raw Data'!$A$3:$A$2927, $A19,'Raw Data'!S$3:S$2927) / COUNTIF('Raw Data'!$A$3:$A$2927,$A19))</f>
        <v>0</v>
      </c>
      <c r="W19">
        <f t="array" ref="W19">MAX(IF('Raw Data'!$A$3:$A$927=$A19, 'Raw Data'!$Y$3:$Y$927))</f>
        <v>3</v>
      </c>
      <c r="X19">
        <f>IF( COUNTIF('Raw Data'!$A$3:$A$2927,$A19)=0,0,SUMIF('Raw Data'!$A$3:$A$2927, $A19,'Raw Data'!U$3:U$2927) / COUNTIF('Raw Data'!$A$3:$A$2927,$A19))</f>
        <v>1</v>
      </c>
      <c r="Y19">
        <f>IF( COUNTIF('Raw Data'!$A$3:$A$2927,$A19)=0,0,SUMIF('Raw Data'!$A$3:$A$2927, $A19,'Raw Data'!V$3:V$2927) / COUNTIF('Raw Data'!$A$3:$A$2927,$A19))</f>
        <v>0.125</v>
      </c>
      <c r="Z19">
        <f>IF( COUNTIF('Raw Data'!$A$3:$A$2927,$A19)=0,0,SUMIF('Raw Data'!$A$3:$A$2927, $A19,'Raw Data'!W$3:W$2927) / COUNTIF('Raw Data'!$A$3:$A$2927,$A19))</f>
        <v>0</v>
      </c>
      <c r="AA19">
        <f>IF( COUNTIF('Raw Data'!$A$3:$A$2927,$A19)=0,0,SUMIF('Raw Data'!$A$3:$A$2927, $A19,'Raw Data'!X$3:X$2927) / COUNTIF('Raw Data'!$A$3:$A$2927,$A19))</f>
        <v>0</v>
      </c>
      <c r="AB19">
        <f>IF( COUNTIF('Raw Data'!$A$3:$A$2927,$A19)=0,0,SUMIF('Raw Data'!$A$3:$A$2927, $A19,'Raw Data'!AA$3:AA$2927) / COUNTIF('Raw Data'!$A$3:$A$2927,$A19))</f>
        <v>0</v>
      </c>
      <c r="AC19">
        <f>IF( COUNTIF('Raw Data'!$A$3:$A$2927,$A19)=0,0,SUMIF('Raw Data'!$A$3:$A$2927, $A19,'Raw Data'!AB$3:AB$2927) / COUNTIF('Raw Data'!$A$3:$A$2927,$A19))</f>
        <v>0</v>
      </c>
      <c r="AD19">
        <f>IF( COUNTIF('Raw Data'!$A$3:$A$2927,$A19)=0,0,SUMIF('Raw Data'!$A$3:$A$2927, $A19,'Raw Data'!AC$3:AC$2927) / COUNTIF('Raw Data'!$A$3:$A$2927,$A19))</f>
        <v>0.875</v>
      </c>
      <c r="AE19" s="123">
        <f>IF( COUNTIF('Raw Data'!$A$3:$A$2927,$A19)=0,0,SUMIF('Raw Data'!$A$3:$A$2927, $A19,'Raw Data'!AD$3:AD$2927) / COUNTIF('Raw Data'!$A$3:$A$2927,$A19))</f>
        <v>0</v>
      </c>
      <c r="AF19">
        <f>IF( COUNTIF('Raw Data'!$A$3:$A$2927,$A19)=0,0,SUMIF('Raw Data'!$A$3:$A$2927, $A19,'Raw Data'!AE$3:AE$2927) / COUNTIF('Raw Data'!$A$3:$A$2927,$A19))</f>
        <v>0</v>
      </c>
      <c r="AG19">
        <f>IF( COUNTIF('Raw Data'!$A$3:$A$2927,$A19)=0,0,SUMIF('Raw Data'!$A$3:$A$2927, $A19,'Raw Data'!AF$3:AF$2927) / COUNTIF('Raw Data'!$A$3:$A$2927,$A19))</f>
        <v>0</v>
      </c>
      <c r="AH19">
        <f>IF( COUNTIF('Raw Data'!$A$3:$A$2927,$A19)=0,0,SUMIF('Raw Data'!$A$3:$A$2927, $A19,'Raw Data'!AG$3:AG$2927) / COUNTIF('Raw Data'!$A$3:$A$2927,$A19))</f>
        <v>0.375</v>
      </c>
      <c r="AI19">
        <f>IF( COUNTIF('Raw Data'!$A$3:$A$2927,$A19)=0,0,SUMIF('Raw Data'!$A$3:$A$2927, $A19,'Raw Data'!AH$3:AH$2927) / COUNTIF('Raw Data'!$A$3:$A$2927,$A19))</f>
        <v>0.625</v>
      </c>
      <c r="AJ19" s="123">
        <f>COUNTIF('Raw Data'!A$3:A$2927, $A19)</f>
        <v>8</v>
      </c>
      <c r="AK19">
        <f>IFERROR(SUM(IF($E19 &gt;autoThreshold, auto), hatch * SUM($H19:$K19), cargo * SUM($M19:$P19),hatch * SUM( $S19:$V19), cargo * SUM($X19:$AA19), rocket23 * SUM($J19:$K19, $O19:$P19, $U19:$V19, $Z19:$AA19), IF($AD19 &gt; climbThreshold, climb), IF($AC19 &gt; assistThreshold, $AC19 * assist), $AH19 * penalty, dropHatch * $AI19, tippedBroke * SUM($AE19:$AF19),  IF( $E19 &lt; noAutoThreshold, noAuto), IF($C19 &lt; doesNothingThreshold, doesNothing)), "h")</f>
        <v>1.6800000000000002</v>
      </c>
      <c r="AL19">
        <f t="shared" si="0"/>
        <v>-0.3125</v>
      </c>
      <c r="AM19">
        <f t="shared" si="1"/>
        <v>1.00125</v>
      </c>
      <c r="AP19" t="s">
        <v>277</v>
      </c>
      <c r="AQ19">
        <v>5</v>
      </c>
      <c r="AS19" t="s">
        <v>305</v>
      </c>
      <c r="AT19">
        <v>-2</v>
      </c>
      <c r="AV19" t="s">
        <v>297</v>
      </c>
      <c r="AW19">
        <v>-1</v>
      </c>
    </row>
    <row r="20" spans="1:51">
      <c r="A20">
        <v>4946</v>
      </c>
      <c r="B20" t="s">
        <v>235</v>
      </c>
      <c r="C20">
        <f t="shared" si="2"/>
        <v>14.888888888888889</v>
      </c>
      <c r="D20">
        <f t="shared" si="3"/>
        <v>8.1111111111111107</v>
      </c>
      <c r="E20">
        <f>IF( COUNTIF('Raw Data'!$A$3:$A$2927,$A20)=0,0,SUMIF('Raw Data'!$A$3:$A$2927, $A20,'Raw Data'!D$3:D$2927) / COUNTIF('Raw Data'!$A$3:$A$2927,$A20))</f>
        <v>1.1111111111111112</v>
      </c>
      <c r="F20">
        <f t="array" ref="F20">MAX(IF('Raw Data'!$A$3:$A$927=$A20, 'Raw Data'!$O$3:$O$927))</f>
        <v>1</v>
      </c>
      <c r="G20">
        <f t="array" ref="G20">MAX(IF('Raw Data'!$A$3:$A$927=$A20, 'Raw Data'!$I$3:$I$927))</f>
        <v>1</v>
      </c>
      <c r="H20">
        <f>IF( COUNTIF('Raw Data'!$A$3:$A$2927,$A20)=0,0,SUMIF('Raw Data'!$A$3:$A$2927, $A20,'Raw Data'!E$3:E$2927) / COUNTIF('Raw Data'!$A$3:$A$2927,$A20))</f>
        <v>0.55555555555555558</v>
      </c>
      <c r="I20">
        <f>IF( COUNTIF('Raw Data'!$A$3:$A$2927,$A20)=0,0,SUMIF('Raw Data'!$A$3:$A$2927, $A20,'Raw Data'!F$3:F$2927) / COUNTIF('Raw Data'!$A$3:$A$2927,$A20))</f>
        <v>0.1111111111111111</v>
      </c>
      <c r="J20">
        <f>IF( COUNTIF('Raw Data'!$A$3:$A$2927,$A20)=0,0,SUMIF('Raw Data'!$A$3:$A$2927, $A20,'Raw Data'!G$3:G$2927) / COUNTIF('Raw Data'!$A$3:$A$2927,$A20))</f>
        <v>0</v>
      </c>
      <c r="K20">
        <f>IF( COUNTIF('Raw Data'!$A$3:$A$2927,$A20)=0,0,SUMIF('Raw Data'!$A$3:$A$2927, $A20,'Raw Data'!H$3:H$2927) / COUNTIF('Raw Data'!$A$3:$A$2927,$A20))</f>
        <v>0</v>
      </c>
      <c r="L20">
        <f t="array" ref="L20">MAX(IF('Raw Data'!$A$3:$A$927=$A20, 'Raw Data'!$N$3:$N$927))</f>
        <v>0</v>
      </c>
      <c r="M20">
        <f>IF( COUNTIF('Raw Data'!$A$3:$A$2927,$A20)=0,0,SUMIF('Raw Data'!$A$3:$A$2927, $A20,'Raw Data'!J$3:J$2927) / COUNTIF('Raw Data'!$A$3:$A$2927,$A20))</f>
        <v>0</v>
      </c>
      <c r="N20">
        <f>IF( COUNTIF('Raw Data'!$A$3:$A$2927,$A20)=0,0,SUMIF('Raw Data'!$A$3:$A$2927, $A20,'Raw Data'!K$3:K$2927) / COUNTIF('Raw Data'!$A$3:$A$2927,$A20))</f>
        <v>0</v>
      </c>
      <c r="O20">
        <f>IF( COUNTIF('Raw Data'!$A$3:$A$2927,$A20)=0,0,SUMIF('Raw Data'!$A$3:$A$2927, $A20,'Raw Data'!L$3:L$2927) / COUNTIF('Raw Data'!$A$3:$A$2927,$A20))</f>
        <v>0</v>
      </c>
      <c r="P20" s="64">
        <f>IF( COUNTIF('Raw Data'!$A$3:$A$2927,$A20)=0,0,SUMIF('Raw Data'!$A$3:$A$2927, $A20,'Raw Data'!M$3:M$2927) / COUNTIF('Raw Data'!$A$3:$A$2927,$A20))</f>
        <v>0</v>
      </c>
      <c r="Q20">
        <f t="array" ref="Q20">MAX(IF('Raw Data'!$A$3:$A$927=$A20, 'Raw Data'!$Z$3:$Z$927))</f>
        <v>7</v>
      </c>
      <c r="R20">
        <f t="array" ref="R20">MAX(IF('Raw Data'!$A$3:$A$927=$A20, 'Raw Data'!$T$3:$T$927))</f>
        <v>5</v>
      </c>
      <c r="S20">
        <f>IF( COUNTIF('Raw Data'!$A$3:$A$2927,$A20)=0,0,SUMIF('Raw Data'!$A$3:$A$2927, $A20,'Raw Data'!P$3:P$2927) / COUNTIF('Raw Data'!$A$3:$A$2927,$A20))</f>
        <v>0.44444444444444442</v>
      </c>
      <c r="T20">
        <f>IF( COUNTIF('Raw Data'!$A$3:$A$2927,$A20)=0,0,SUMIF('Raw Data'!$A$3:$A$2927, $A20,'Raw Data'!Q$3:Q$2927) / COUNTIF('Raw Data'!$A$3:$A$2927,$A20))</f>
        <v>1.1111111111111112</v>
      </c>
      <c r="U20">
        <f>IF( COUNTIF('Raw Data'!$A$3:$A$2927,$A20)=0,0,SUMIF('Raw Data'!$A$3:$A$2927, $A20,'Raw Data'!R$3:R$2927) / COUNTIF('Raw Data'!$A$3:$A$2927,$A20))</f>
        <v>0.55555555555555558</v>
      </c>
      <c r="V20">
        <f>IF( COUNTIF('Raw Data'!$A$3:$A$2927,$A20)=0,0,SUMIF('Raw Data'!$A$3:$A$2927, $A20,'Raw Data'!S$3:S$2927) / COUNTIF('Raw Data'!$A$3:$A$2927,$A20))</f>
        <v>0.22222222222222221</v>
      </c>
      <c r="W20">
        <f t="array" ref="W20">MAX(IF('Raw Data'!$A$3:$A$927=$A20, 'Raw Data'!$Y$3:$Y$927))</f>
        <v>4</v>
      </c>
      <c r="X20">
        <f>IF( COUNTIF('Raw Data'!$A$3:$A$2927,$A20)=0,0,SUMIF('Raw Data'!$A$3:$A$2927, $A20,'Raw Data'!U$3:U$2927) / COUNTIF('Raw Data'!$A$3:$A$2927,$A20))</f>
        <v>0.66666666666666663</v>
      </c>
      <c r="Y20">
        <f>IF( COUNTIF('Raw Data'!$A$3:$A$2927,$A20)=0,0,SUMIF('Raw Data'!$A$3:$A$2927, $A20,'Raw Data'!V$3:V$2927) / COUNTIF('Raw Data'!$A$3:$A$2927,$A20))</f>
        <v>0.55555555555555558</v>
      </c>
      <c r="Z20">
        <f>IF( COUNTIF('Raw Data'!$A$3:$A$2927,$A20)=0,0,SUMIF('Raw Data'!$A$3:$A$2927, $A20,'Raw Data'!W$3:W$2927) / COUNTIF('Raw Data'!$A$3:$A$2927,$A20))</f>
        <v>0.1111111111111111</v>
      </c>
      <c r="AA20">
        <f>IF( COUNTIF('Raw Data'!$A$3:$A$2927,$A20)=0,0,SUMIF('Raw Data'!$A$3:$A$2927, $A20,'Raw Data'!X$3:X$2927) / COUNTIF('Raw Data'!$A$3:$A$2927,$A20))</f>
        <v>0.22222222222222221</v>
      </c>
      <c r="AB20">
        <f>IF( COUNTIF('Raw Data'!$A$3:$A$2927,$A20)=0,0,SUMIF('Raw Data'!$A$3:$A$2927, $A20,'Raw Data'!AA$3:AA$2927) / COUNTIF('Raw Data'!$A$3:$A$2927,$A20))</f>
        <v>2.7777777777777777</v>
      </c>
      <c r="AC20">
        <f>IF( COUNTIF('Raw Data'!$A$3:$A$2927,$A20)=0,0,SUMIF('Raw Data'!$A$3:$A$2927, $A20,'Raw Data'!AB$3:AB$2927) / COUNTIF('Raw Data'!$A$3:$A$2927,$A20))</f>
        <v>0</v>
      </c>
      <c r="AD20">
        <f>IF( COUNTIF('Raw Data'!$A$3:$A$2927,$A20)=0,0,SUMIF('Raw Data'!$A$3:$A$2927, $A20,'Raw Data'!AC$3:AC$2927) / COUNTIF('Raw Data'!$A$3:$A$2927,$A20))</f>
        <v>0.88888888888888884</v>
      </c>
      <c r="AE20" s="123">
        <f>IF( COUNTIF('Raw Data'!$A$3:$A$2927,$A20)=0,0,SUMIF('Raw Data'!$A$3:$A$2927, $A20,'Raw Data'!AD$3:AD$2927) / COUNTIF('Raw Data'!$A$3:$A$2927,$A20))</f>
        <v>0</v>
      </c>
      <c r="AF20">
        <f>IF( COUNTIF('Raw Data'!$A$3:$A$2927,$A20)=0,0,SUMIF('Raw Data'!$A$3:$A$2927, $A20,'Raw Data'!AE$3:AE$2927) / COUNTIF('Raw Data'!$A$3:$A$2927,$A20))</f>
        <v>0.1111111111111111</v>
      </c>
      <c r="AG20">
        <f>IF( COUNTIF('Raw Data'!$A$3:$A$2927,$A20)=0,0,SUMIF('Raw Data'!$A$3:$A$2927, $A20,'Raw Data'!AF$3:AF$2927) / COUNTIF('Raw Data'!$A$3:$A$2927,$A20))</f>
        <v>0</v>
      </c>
      <c r="AH20">
        <f>IF( COUNTIF('Raw Data'!$A$3:$A$2927,$A20)=0,0,SUMIF('Raw Data'!$A$3:$A$2927, $A20,'Raw Data'!AG$3:AG$2927) / COUNTIF('Raw Data'!$A$3:$A$2927,$A20))</f>
        <v>1.7777777777777777</v>
      </c>
      <c r="AI20">
        <f>IF( COUNTIF('Raw Data'!$A$3:$A$2927,$A20)=0,0,SUMIF('Raw Data'!$A$3:$A$2927, $A20,'Raw Data'!AH$3:AH$2927) / COUNTIF('Raw Data'!$A$3:$A$2927,$A20))</f>
        <v>0.33333333333333331</v>
      </c>
      <c r="AJ20" s="123">
        <f>COUNTIF('Raw Data'!A$3:A$2927, $A20)</f>
        <v>9</v>
      </c>
      <c r="AK20">
        <f>IFERROR(SUM(IF($E20 &gt;autoThreshold, auto), hatch * SUM($H20:$K20), cargo * SUM($M20:$P20),hatch * SUM( $S20:$V20), cargo * SUM($X20:$AA20), rocket23 * SUM($J20:$K20, $O20:$P20, $U20:$V20, $Z20:$AA20), IF($AD20 &gt; climbThreshold, climb), IF($AC20 &gt; assistThreshold, $AC20 * assist), $AH20 * penalty, dropHatch * $AI20, tippedBroke * SUM($AE20:$AF20),  IF( $E20 &lt; noAutoThreshold, noAuto), IF($C20 &lt; doesNothingThreshold, doesNothing)), "h")</f>
        <v>2.804444444444445</v>
      </c>
      <c r="AL20">
        <f t="shared" si="0"/>
        <v>1.2777777777777781</v>
      </c>
      <c r="AM20">
        <f t="shared" si="1"/>
        <v>0.91333333333333366</v>
      </c>
      <c r="AP20" t="s">
        <v>300</v>
      </c>
      <c r="AQ20">
        <v>2.4500000000000002</v>
      </c>
      <c r="AS20" t="s">
        <v>293</v>
      </c>
      <c r="AT20">
        <v>-1.5</v>
      </c>
      <c r="AV20" t="s">
        <v>298</v>
      </c>
      <c r="AW20">
        <v>1</v>
      </c>
    </row>
    <row r="21" spans="1:51">
      <c r="A21">
        <v>4951</v>
      </c>
      <c r="B21" t="s">
        <v>236</v>
      </c>
      <c r="C21">
        <f t="shared" si="2"/>
        <v>17.428571428571431</v>
      </c>
      <c r="D21">
        <f t="shared" si="3"/>
        <v>12.285714285714286</v>
      </c>
      <c r="E21">
        <f>IF( COUNTIF('Raw Data'!$A$3:$A$2927,$A21)=0,0,SUMIF('Raw Data'!$A$3:$A$2927, $A21,'Raw Data'!D$3:D$2927) / COUNTIF('Raw Data'!$A$3:$A$2927,$A21))</f>
        <v>1.7142857142857142</v>
      </c>
      <c r="F21">
        <f t="array" ref="F21">MAX(IF('Raw Data'!$A$3:$A$927=$A21, 'Raw Data'!$O$3:$O$927))</f>
        <v>1</v>
      </c>
      <c r="G21">
        <f t="array" ref="G21">MAX(IF('Raw Data'!$A$3:$A$927=$A21, 'Raw Data'!$I$3:$I$927))</f>
        <v>1</v>
      </c>
      <c r="H21">
        <f>IF( COUNTIF('Raw Data'!$A$3:$A$2927,$A21)=0,0,SUMIF('Raw Data'!$A$3:$A$2927, $A21,'Raw Data'!E$3:E$2927) / COUNTIF('Raw Data'!$A$3:$A$2927,$A21))</f>
        <v>0.14285714285714285</v>
      </c>
      <c r="I21">
        <f>IF( COUNTIF('Raw Data'!$A$3:$A$2927,$A21)=0,0,SUMIF('Raw Data'!$A$3:$A$2927, $A21,'Raw Data'!F$3:F$2927) / COUNTIF('Raw Data'!$A$3:$A$2927,$A21))</f>
        <v>0</v>
      </c>
      <c r="J21">
        <f>IF( COUNTIF('Raw Data'!$A$3:$A$2927,$A21)=0,0,SUMIF('Raw Data'!$A$3:$A$2927, $A21,'Raw Data'!G$3:G$2927) / COUNTIF('Raw Data'!$A$3:$A$2927,$A21))</f>
        <v>0</v>
      </c>
      <c r="K21">
        <f>IF( COUNTIF('Raw Data'!$A$3:$A$2927,$A21)=0,0,SUMIF('Raw Data'!$A$3:$A$2927, $A21,'Raw Data'!H$3:H$2927) / COUNTIF('Raw Data'!$A$3:$A$2927,$A21))</f>
        <v>0</v>
      </c>
      <c r="L21">
        <f t="array" ref="L21">MAX(IF('Raw Data'!$A$3:$A$927=$A21, 'Raw Data'!$N$3:$N$927))</f>
        <v>1</v>
      </c>
      <c r="M21">
        <f>IF( COUNTIF('Raw Data'!$A$3:$A$2927,$A21)=0,0,SUMIF('Raw Data'!$A$3:$A$2927, $A21,'Raw Data'!J$3:J$2927) / COUNTIF('Raw Data'!$A$3:$A$2927,$A21))</f>
        <v>0.5714285714285714</v>
      </c>
      <c r="N21">
        <f>IF( COUNTIF('Raw Data'!$A$3:$A$2927,$A21)=0,0,SUMIF('Raw Data'!$A$3:$A$2927, $A21,'Raw Data'!K$3:K$2927) / COUNTIF('Raw Data'!$A$3:$A$2927,$A21))</f>
        <v>0</v>
      </c>
      <c r="O21">
        <f>IF( COUNTIF('Raw Data'!$A$3:$A$2927,$A21)=0,0,SUMIF('Raw Data'!$A$3:$A$2927, $A21,'Raw Data'!L$3:L$2927) / COUNTIF('Raw Data'!$A$3:$A$2927,$A21))</f>
        <v>0</v>
      </c>
      <c r="P21" s="64">
        <f>IF( COUNTIF('Raw Data'!$A$3:$A$2927,$A21)=0,0,SUMIF('Raw Data'!$A$3:$A$2927, $A21,'Raw Data'!M$3:M$2927) / COUNTIF('Raw Data'!$A$3:$A$2927,$A21))</f>
        <v>0</v>
      </c>
      <c r="Q21">
        <f t="array" ref="Q21">MAX(IF('Raw Data'!$A$3:$A$927=$A21, 'Raw Data'!$Z$3:$Z$927))</f>
        <v>4</v>
      </c>
      <c r="R21">
        <f t="array" ref="R21">MAX(IF('Raw Data'!$A$3:$A$927=$A21, 'Raw Data'!$T$3:$T$927))</f>
        <v>0</v>
      </c>
      <c r="S21">
        <f>IF( COUNTIF('Raw Data'!$A$3:$A$2927,$A21)=0,0,SUMIF('Raw Data'!$A$3:$A$2927, $A21,'Raw Data'!P$3:P$2927) / COUNTIF('Raw Data'!$A$3:$A$2927,$A21))</f>
        <v>0</v>
      </c>
      <c r="T21">
        <f>IF( COUNTIF('Raw Data'!$A$3:$A$2927,$A21)=0,0,SUMIF('Raw Data'!$A$3:$A$2927, $A21,'Raw Data'!Q$3:Q$2927) / COUNTIF('Raw Data'!$A$3:$A$2927,$A21))</f>
        <v>0</v>
      </c>
      <c r="U21">
        <f>IF( COUNTIF('Raw Data'!$A$3:$A$2927,$A21)=0,0,SUMIF('Raw Data'!$A$3:$A$2927, $A21,'Raw Data'!R$3:R$2927) / COUNTIF('Raw Data'!$A$3:$A$2927,$A21))</f>
        <v>0</v>
      </c>
      <c r="V21">
        <f>IF( COUNTIF('Raw Data'!$A$3:$A$2927,$A21)=0,0,SUMIF('Raw Data'!$A$3:$A$2927, $A21,'Raw Data'!S$3:S$2927) / COUNTIF('Raw Data'!$A$3:$A$2927,$A21))</f>
        <v>0</v>
      </c>
      <c r="W21">
        <f t="array" ref="W21">MAX(IF('Raw Data'!$A$3:$A$927=$A21, 'Raw Data'!$Y$3:$Y$927))</f>
        <v>4</v>
      </c>
      <c r="X21">
        <f>IF( COUNTIF('Raw Data'!$A$3:$A$2927,$A21)=0,0,SUMIF('Raw Data'!$A$3:$A$2927, $A21,'Raw Data'!U$3:U$2927) / COUNTIF('Raw Data'!$A$3:$A$2927,$A21))</f>
        <v>2.8571428571428572</v>
      </c>
      <c r="Y21">
        <f>IF( COUNTIF('Raw Data'!$A$3:$A$2927,$A21)=0,0,SUMIF('Raw Data'!$A$3:$A$2927, $A21,'Raw Data'!V$3:V$2927) / COUNTIF('Raw Data'!$A$3:$A$2927,$A21))</f>
        <v>0.5714285714285714</v>
      </c>
      <c r="Z21">
        <f>IF( COUNTIF('Raw Data'!$A$3:$A$2927,$A21)=0,0,SUMIF('Raw Data'!$A$3:$A$2927, $A21,'Raw Data'!W$3:W$2927) / COUNTIF('Raw Data'!$A$3:$A$2927,$A21))</f>
        <v>0</v>
      </c>
      <c r="AA21">
        <f>IF( COUNTIF('Raw Data'!$A$3:$A$2927,$A21)=0,0,SUMIF('Raw Data'!$A$3:$A$2927, $A21,'Raw Data'!X$3:X$2927) / COUNTIF('Raw Data'!$A$3:$A$2927,$A21))</f>
        <v>0</v>
      </c>
      <c r="AB21">
        <f>IF( COUNTIF('Raw Data'!$A$3:$A$2927,$A21)=0,0,SUMIF('Raw Data'!$A$3:$A$2927, $A21,'Raw Data'!AA$3:AA$2927) / COUNTIF('Raw Data'!$A$3:$A$2927,$A21))</f>
        <v>0</v>
      </c>
      <c r="AC21">
        <f>IF( COUNTIF('Raw Data'!$A$3:$A$2927,$A21)=0,0,SUMIF('Raw Data'!$A$3:$A$2927, $A21,'Raw Data'!AB$3:AB$2927) / COUNTIF('Raw Data'!$A$3:$A$2927,$A21))</f>
        <v>0</v>
      </c>
      <c r="AD21">
        <f>IF( COUNTIF('Raw Data'!$A$3:$A$2927,$A21)=0,0,SUMIF('Raw Data'!$A$3:$A$2927, $A21,'Raw Data'!AC$3:AC$2927) / COUNTIF('Raw Data'!$A$3:$A$2927,$A21))</f>
        <v>1</v>
      </c>
      <c r="AE21" s="123">
        <f>IF( COUNTIF('Raw Data'!$A$3:$A$2927,$A21)=0,0,SUMIF('Raw Data'!$A$3:$A$2927, $A21,'Raw Data'!AD$3:AD$2927) / COUNTIF('Raw Data'!$A$3:$A$2927,$A21))</f>
        <v>0</v>
      </c>
      <c r="AF21">
        <f>IF( COUNTIF('Raw Data'!$A$3:$A$2927,$A21)=0,0,SUMIF('Raw Data'!$A$3:$A$2927, $A21,'Raw Data'!AE$3:AE$2927) / COUNTIF('Raw Data'!$A$3:$A$2927,$A21))</f>
        <v>0</v>
      </c>
      <c r="AG21">
        <f>IF( COUNTIF('Raw Data'!$A$3:$A$2927,$A21)=0,0,SUMIF('Raw Data'!$A$3:$A$2927, $A21,'Raw Data'!AF$3:AF$2927) / COUNTIF('Raw Data'!$A$3:$A$2927,$A21))</f>
        <v>0</v>
      </c>
      <c r="AH21">
        <f>IF( COUNTIF('Raw Data'!$A$3:$A$2927,$A21)=0,0,SUMIF('Raw Data'!$A$3:$A$2927, $A21,'Raw Data'!AG$3:AG$2927) / COUNTIF('Raw Data'!$A$3:$A$2927,$A21))</f>
        <v>3</v>
      </c>
      <c r="AI21">
        <f>IF( COUNTIF('Raw Data'!$A$3:$A$2927,$A21)=0,0,SUMIF('Raw Data'!$A$3:$A$2927, $A21,'Raw Data'!AH$3:AH$2927) / COUNTIF('Raw Data'!$A$3:$A$2927,$A21))</f>
        <v>0</v>
      </c>
      <c r="AJ21" s="123">
        <f>COUNTIF('Raw Data'!A$3:A$2927, $A21)</f>
        <v>7</v>
      </c>
      <c r="AK21">
        <f>IFERROR(SUM(IF($E21 &gt;autoThreshold, auto), hatch * SUM($H21:$K21), cargo * SUM($M21:$P21),hatch * SUM( $S21:$V21), cargo * SUM($X21:$AA21), rocket23 * SUM($J21:$K21, $O21:$P21, $U21:$V21, $Z21:$AA21), IF($AD21 &gt; climbThreshold, climb), IF($AC21 &gt; assistThreshold, $AC21 * assist), $AH21 * penalty, dropHatch * $AI21, tippedBroke * SUM($AE21:$AF21),  IF( $E21 &lt; noAutoThreshold, noAuto), IF($C21 &lt; doesNothingThreshold, doesNothing)), "h")</f>
        <v>2.2828571428571434</v>
      </c>
      <c r="AL21">
        <f t="shared" si="0"/>
        <v>-1.2857142857142858</v>
      </c>
      <c r="AM21">
        <f t="shared" si="1"/>
        <v>3.152857142857143</v>
      </c>
      <c r="AP21" t="s">
        <v>278</v>
      </c>
      <c r="AQ21">
        <v>2</v>
      </c>
      <c r="AS21" t="s">
        <v>288</v>
      </c>
      <c r="AT21">
        <v>1</v>
      </c>
    </row>
    <row r="22" spans="1:51">
      <c r="A22">
        <v>5036</v>
      </c>
      <c r="B22" t="s">
        <v>237</v>
      </c>
      <c r="C22">
        <f t="shared" si="2"/>
        <v>15.399999999999999</v>
      </c>
      <c r="D22">
        <f t="shared" si="3"/>
        <v>11.299999999999999</v>
      </c>
      <c r="E22">
        <f>IF( COUNTIF('Raw Data'!$A$3:$A$2927,$A22)=0,0,SUMIF('Raw Data'!$A$3:$A$2927, $A22,'Raw Data'!D$3:D$2927) / COUNTIF('Raw Data'!$A$3:$A$2927,$A22))</f>
        <v>1</v>
      </c>
      <c r="F22">
        <f t="array" ref="F22">MAX(IF('Raw Data'!$A$3:$A$927=$A22, 'Raw Data'!$O$3:$O$927))</f>
        <v>1</v>
      </c>
      <c r="G22">
        <f t="array" ref="G22">MAX(IF('Raw Data'!$A$3:$A$927=$A22, 'Raw Data'!$I$3:$I$927))</f>
        <v>0</v>
      </c>
      <c r="H22">
        <f>IF( COUNTIF('Raw Data'!$A$3:$A$2927,$A22)=0,0,SUMIF('Raw Data'!$A$3:$A$2927, $A22,'Raw Data'!E$3:E$2927) / COUNTIF('Raw Data'!$A$3:$A$2927,$A22))</f>
        <v>0</v>
      </c>
      <c r="I22">
        <f>IF( COUNTIF('Raw Data'!$A$3:$A$2927,$A22)=0,0,SUMIF('Raw Data'!$A$3:$A$2927, $A22,'Raw Data'!F$3:F$2927) / COUNTIF('Raw Data'!$A$3:$A$2927,$A22))</f>
        <v>0</v>
      </c>
      <c r="J22">
        <f>IF( COUNTIF('Raw Data'!$A$3:$A$2927,$A22)=0,0,SUMIF('Raw Data'!$A$3:$A$2927, $A22,'Raw Data'!G$3:G$2927) / COUNTIF('Raw Data'!$A$3:$A$2927,$A22))</f>
        <v>0</v>
      </c>
      <c r="K22">
        <f>IF( COUNTIF('Raw Data'!$A$3:$A$2927,$A22)=0,0,SUMIF('Raw Data'!$A$3:$A$2927, $A22,'Raw Data'!H$3:H$2927) / COUNTIF('Raw Data'!$A$3:$A$2927,$A22))</f>
        <v>0</v>
      </c>
      <c r="L22">
        <f t="array" ref="L22">MAX(IF('Raw Data'!$A$3:$A$927=$A22, 'Raw Data'!$N$3:$N$927))</f>
        <v>1</v>
      </c>
      <c r="M22">
        <f>IF( COUNTIF('Raw Data'!$A$3:$A$2927,$A22)=0,0,SUMIF('Raw Data'!$A$3:$A$2927, $A22,'Raw Data'!J$3:J$2927) / COUNTIF('Raw Data'!$A$3:$A$2927,$A22))</f>
        <v>0.1</v>
      </c>
      <c r="N22">
        <f>IF( COUNTIF('Raw Data'!$A$3:$A$2927,$A22)=0,0,SUMIF('Raw Data'!$A$3:$A$2927, $A22,'Raw Data'!K$3:K$2927) / COUNTIF('Raw Data'!$A$3:$A$2927,$A22))</f>
        <v>0</v>
      </c>
      <c r="O22">
        <f>IF( COUNTIF('Raw Data'!$A$3:$A$2927,$A22)=0,0,SUMIF('Raw Data'!$A$3:$A$2927, $A22,'Raw Data'!L$3:L$2927) / COUNTIF('Raw Data'!$A$3:$A$2927,$A22))</f>
        <v>0</v>
      </c>
      <c r="P22" s="64">
        <f>IF( COUNTIF('Raw Data'!$A$3:$A$2927,$A22)=0,0,SUMIF('Raw Data'!$A$3:$A$2927, $A22,'Raw Data'!M$3:M$2927) / COUNTIF('Raw Data'!$A$3:$A$2927,$A22))</f>
        <v>0</v>
      </c>
      <c r="Q22">
        <f t="array" ref="Q22">MAX(IF('Raw Data'!$A$3:$A$927=$A22, 'Raw Data'!$Z$3:$Z$927))</f>
        <v>5</v>
      </c>
      <c r="R22">
        <f t="array" ref="R22">MAX(IF('Raw Data'!$A$3:$A$927=$A22, 'Raw Data'!$T$3:$T$927))</f>
        <v>2</v>
      </c>
      <c r="S22">
        <f>IF( COUNTIF('Raw Data'!$A$3:$A$2927,$A22)=0,0,SUMIF('Raw Data'!$A$3:$A$2927, $A22,'Raw Data'!P$3:P$2927) / COUNTIF('Raw Data'!$A$3:$A$2927,$A22))</f>
        <v>0.4</v>
      </c>
      <c r="T22">
        <f>IF( COUNTIF('Raw Data'!$A$3:$A$2927,$A22)=0,0,SUMIF('Raw Data'!$A$3:$A$2927, $A22,'Raw Data'!Q$3:Q$2927) / COUNTIF('Raw Data'!$A$3:$A$2927,$A22))</f>
        <v>0</v>
      </c>
      <c r="U22">
        <f>IF( COUNTIF('Raw Data'!$A$3:$A$2927,$A22)=0,0,SUMIF('Raw Data'!$A$3:$A$2927, $A22,'Raw Data'!R$3:R$2927) / COUNTIF('Raw Data'!$A$3:$A$2927,$A22))</f>
        <v>0</v>
      </c>
      <c r="V22">
        <f>IF( COUNTIF('Raw Data'!$A$3:$A$2927,$A22)=0,0,SUMIF('Raw Data'!$A$3:$A$2927, $A22,'Raw Data'!S$3:S$2927) / COUNTIF('Raw Data'!$A$3:$A$2927,$A22))</f>
        <v>0</v>
      </c>
      <c r="W22">
        <f t="array" ref="W22">MAX(IF('Raw Data'!$A$3:$A$927=$A22, 'Raw Data'!$Y$3:$Y$927))</f>
        <v>5</v>
      </c>
      <c r="X22">
        <f>IF( COUNTIF('Raw Data'!$A$3:$A$2927,$A22)=0,0,SUMIF('Raw Data'!$A$3:$A$2927, $A22,'Raw Data'!U$3:U$2927) / COUNTIF('Raw Data'!$A$3:$A$2927,$A22))</f>
        <v>3.4</v>
      </c>
      <c r="Y22">
        <f>IF( COUNTIF('Raw Data'!$A$3:$A$2927,$A22)=0,0,SUMIF('Raw Data'!$A$3:$A$2927, $A22,'Raw Data'!V$3:V$2927) / COUNTIF('Raw Data'!$A$3:$A$2927,$A22))</f>
        <v>0</v>
      </c>
      <c r="Z22">
        <f>IF( COUNTIF('Raw Data'!$A$3:$A$2927,$A22)=0,0,SUMIF('Raw Data'!$A$3:$A$2927, $A22,'Raw Data'!W$3:W$2927) / COUNTIF('Raw Data'!$A$3:$A$2927,$A22))</f>
        <v>0</v>
      </c>
      <c r="AA22">
        <f>IF( COUNTIF('Raw Data'!$A$3:$A$2927,$A22)=0,0,SUMIF('Raw Data'!$A$3:$A$2927, $A22,'Raw Data'!X$3:X$2927) / COUNTIF('Raw Data'!$A$3:$A$2927,$A22))</f>
        <v>0</v>
      </c>
      <c r="AB22">
        <f>IF( COUNTIF('Raw Data'!$A$3:$A$2927,$A22)=0,0,SUMIF('Raw Data'!$A$3:$A$2927, $A22,'Raw Data'!AA$3:AA$2927) / COUNTIF('Raw Data'!$A$3:$A$2927,$A22))</f>
        <v>11.5</v>
      </c>
      <c r="AC22">
        <f>IF( COUNTIF('Raw Data'!$A$3:$A$2927,$A22)=0,0,SUMIF('Raw Data'!$A$3:$A$2927, $A22,'Raw Data'!AB$3:AB$2927) / COUNTIF('Raw Data'!$A$3:$A$2927,$A22))</f>
        <v>0</v>
      </c>
      <c r="AD22">
        <f>IF( COUNTIF('Raw Data'!$A$3:$A$2927,$A22)=0,0,SUMIF('Raw Data'!$A$3:$A$2927, $A22,'Raw Data'!AC$3:AC$2927) / COUNTIF('Raw Data'!$A$3:$A$2927,$A22))</f>
        <v>0.8</v>
      </c>
      <c r="AE22" s="123">
        <f>IF( COUNTIF('Raw Data'!$A$3:$A$2927,$A22)=0,0,SUMIF('Raw Data'!$A$3:$A$2927, $A22,'Raw Data'!AD$3:AD$2927) / COUNTIF('Raw Data'!$A$3:$A$2927,$A22))</f>
        <v>0</v>
      </c>
      <c r="AF22">
        <f>IF( COUNTIF('Raw Data'!$A$3:$A$2927,$A22)=0,0,SUMIF('Raw Data'!$A$3:$A$2927, $A22,'Raw Data'!AE$3:AE$2927) / COUNTIF('Raw Data'!$A$3:$A$2927,$A22))</f>
        <v>0</v>
      </c>
      <c r="AG22">
        <f>IF( COUNTIF('Raw Data'!$A$3:$A$2927,$A22)=0,0,SUMIF('Raw Data'!$A$3:$A$2927, $A22,'Raw Data'!AF$3:AF$2927) / COUNTIF('Raw Data'!$A$3:$A$2927,$A22))</f>
        <v>0</v>
      </c>
      <c r="AH22">
        <f>IF( COUNTIF('Raw Data'!$A$3:$A$2927,$A22)=0,0,SUMIF('Raw Data'!$A$3:$A$2927, $A22,'Raw Data'!AG$3:AG$2927) / COUNTIF('Raw Data'!$A$3:$A$2927,$A22))</f>
        <v>1.3</v>
      </c>
      <c r="AI22">
        <f>IF( COUNTIF('Raw Data'!$A$3:$A$2927,$A22)=0,0,SUMIF('Raw Data'!$A$3:$A$2927, $A22,'Raw Data'!AH$3:AH$2927) / COUNTIF('Raw Data'!$A$3:$A$2927,$A22))</f>
        <v>0.3</v>
      </c>
      <c r="AJ22" s="123">
        <f>COUNTIF('Raw Data'!A$3:A$2927, $A22)</f>
        <v>10</v>
      </c>
      <c r="AK22">
        <f>IFERROR(SUM(IF($E22 &gt;autoThreshold, auto), hatch * SUM($H22:$K22), cargo * SUM($M22:$P22),hatch * SUM( $S22:$V22), cargo * SUM($X22:$AA22), rocket23 * SUM($J22:$K22, $O22:$P22, $U22:$V22, $Z22:$AA22), IF($AD22 &gt; climbThreshold, climb), IF($AC22 &gt; assistThreshold, $AC22 * assist), $AH22 * penalty, dropHatch * $AI22, tippedBroke * SUM($AE22:$AF22),  IF( $E22 &lt; noAutoThreshold, noAuto), IF($C22 &lt; doesNothingThreshold, doesNothing)), "h")</f>
        <v>1.4600000000000004</v>
      </c>
      <c r="AL22">
        <f t="shared" si="0"/>
        <v>-1.45</v>
      </c>
      <c r="AM22">
        <f t="shared" si="1"/>
        <v>3.0960000000000001</v>
      </c>
      <c r="AP22" t="s">
        <v>301</v>
      </c>
      <c r="AQ22">
        <v>1</v>
      </c>
      <c r="AS22" t="s">
        <v>289</v>
      </c>
      <c r="AT22">
        <v>2</v>
      </c>
    </row>
    <row r="23" spans="1:51">
      <c r="A23">
        <v>5409</v>
      </c>
      <c r="B23" t="s">
        <v>238</v>
      </c>
      <c r="C23">
        <f t="shared" si="2"/>
        <v>13.222222222222221</v>
      </c>
      <c r="D23">
        <f t="shared" si="3"/>
        <v>7</v>
      </c>
      <c r="E23">
        <f>IF( COUNTIF('Raw Data'!$A$3:$A$2927,$A23)=0,0,SUMIF('Raw Data'!$A$3:$A$2927, $A23,'Raw Data'!D$3:D$2927) / COUNTIF('Raw Data'!$A$3:$A$2927,$A23))</f>
        <v>1.4444444444444444</v>
      </c>
      <c r="F23">
        <f t="array" ref="F23">MAX(IF('Raw Data'!$A$3:$A$927=$A23, 'Raw Data'!$O$3:$O$927))</f>
        <v>0</v>
      </c>
      <c r="G23">
        <f t="array" ref="G23">MAX(IF('Raw Data'!$A$3:$A$927=$A23, 'Raw Data'!$I$3:$I$927))</f>
        <v>0</v>
      </c>
      <c r="H23">
        <f>IF( COUNTIF('Raw Data'!$A$3:$A$2927,$A23)=0,0,SUMIF('Raw Data'!$A$3:$A$2927, $A23,'Raw Data'!E$3:E$2927) / COUNTIF('Raw Data'!$A$3:$A$2927,$A23))</f>
        <v>0</v>
      </c>
      <c r="I23">
        <f>IF( COUNTIF('Raw Data'!$A$3:$A$2927,$A23)=0,0,SUMIF('Raw Data'!$A$3:$A$2927, $A23,'Raw Data'!F$3:F$2927) / COUNTIF('Raw Data'!$A$3:$A$2927,$A23))</f>
        <v>0</v>
      </c>
      <c r="J23">
        <f>IF( COUNTIF('Raw Data'!$A$3:$A$2927,$A23)=0,0,SUMIF('Raw Data'!$A$3:$A$2927, $A23,'Raw Data'!G$3:G$2927) / COUNTIF('Raw Data'!$A$3:$A$2927,$A23))</f>
        <v>0</v>
      </c>
      <c r="K23">
        <f>IF( COUNTIF('Raw Data'!$A$3:$A$2927,$A23)=0,0,SUMIF('Raw Data'!$A$3:$A$2927, $A23,'Raw Data'!H$3:H$2927) / COUNTIF('Raw Data'!$A$3:$A$2927,$A23))</f>
        <v>0</v>
      </c>
      <c r="L23">
        <f t="array" ref="L23">MAX(IF('Raw Data'!$A$3:$A$927=$A23, 'Raw Data'!$N$3:$N$927))</f>
        <v>0</v>
      </c>
      <c r="M23">
        <f>IF( COUNTIF('Raw Data'!$A$3:$A$2927,$A23)=0,0,SUMIF('Raw Data'!$A$3:$A$2927, $A23,'Raw Data'!J$3:J$2927) / COUNTIF('Raw Data'!$A$3:$A$2927,$A23))</f>
        <v>0</v>
      </c>
      <c r="N23">
        <f>IF( COUNTIF('Raw Data'!$A$3:$A$2927,$A23)=0,0,SUMIF('Raw Data'!$A$3:$A$2927, $A23,'Raw Data'!K$3:K$2927) / COUNTIF('Raw Data'!$A$3:$A$2927,$A23))</f>
        <v>0</v>
      </c>
      <c r="O23">
        <f>IF( COUNTIF('Raw Data'!$A$3:$A$2927,$A23)=0,0,SUMIF('Raw Data'!$A$3:$A$2927, $A23,'Raw Data'!L$3:L$2927) / COUNTIF('Raw Data'!$A$3:$A$2927,$A23))</f>
        <v>0</v>
      </c>
      <c r="P23" s="64">
        <f>IF( COUNTIF('Raw Data'!$A$3:$A$2927,$A23)=0,0,SUMIF('Raw Data'!$A$3:$A$2927, $A23,'Raw Data'!M$3:M$2927) / COUNTIF('Raw Data'!$A$3:$A$2927,$A23))</f>
        <v>0</v>
      </c>
      <c r="Q23">
        <f t="array" ref="Q23">MAX(IF('Raw Data'!$A$3:$A$927=$A23, 'Raw Data'!$Z$3:$Z$927))</f>
        <v>7</v>
      </c>
      <c r="R23">
        <f t="array" ref="R23">MAX(IF('Raw Data'!$A$3:$A$927=$A23, 'Raw Data'!$T$3:$T$927))</f>
        <v>0</v>
      </c>
      <c r="S23">
        <f>IF( COUNTIF('Raw Data'!$A$3:$A$2927,$A23)=0,0,SUMIF('Raw Data'!$A$3:$A$2927, $A23,'Raw Data'!P$3:P$2927) / COUNTIF('Raw Data'!$A$3:$A$2927,$A23))</f>
        <v>0</v>
      </c>
      <c r="T23">
        <f>IF( COUNTIF('Raw Data'!$A$3:$A$2927,$A23)=0,0,SUMIF('Raw Data'!$A$3:$A$2927, $A23,'Raw Data'!Q$3:Q$2927) / COUNTIF('Raw Data'!$A$3:$A$2927,$A23))</f>
        <v>0</v>
      </c>
      <c r="U23">
        <f>IF( COUNTIF('Raw Data'!$A$3:$A$2927,$A23)=0,0,SUMIF('Raw Data'!$A$3:$A$2927, $A23,'Raw Data'!R$3:R$2927) / COUNTIF('Raw Data'!$A$3:$A$2927,$A23))</f>
        <v>0</v>
      </c>
      <c r="V23">
        <f>IF( COUNTIF('Raw Data'!$A$3:$A$2927,$A23)=0,0,SUMIF('Raw Data'!$A$3:$A$2927, $A23,'Raw Data'!S$3:S$2927) / COUNTIF('Raw Data'!$A$3:$A$2927,$A23))</f>
        <v>0</v>
      </c>
      <c r="W23">
        <f t="array" ref="W23">MAX(IF('Raw Data'!$A$3:$A$927=$A23, 'Raw Data'!$Y$3:$Y$927))</f>
        <v>7</v>
      </c>
      <c r="X23">
        <f>IF( COUNTIF('Raw Data'!$A$3:$A$2927,$A23)=0,0,SUMIF('Raw Data'!$A$3:$A$2927, $A23,'Raw Data'!U$3:U$2927) / COUNTIF('Raw Data'!$A$3:$A$2927,$A23))</f>
        <v>2.3333333333333335</v>
      </c>
      <c r="Y23">
        <f>IF( COUNTIF('Raw Data'!$A$3:$A$2927,$A23)=0,0,SUMIF('Raw Data'!$A$3:$A$2927, $A23,'Raw Data'!V$3:V$2927) / COUNTIF('Raw Data'!$A$3:$A$2927,$A23))</f>
        <v>0</v>
      </c>
      <c r="Z23">
        <f>IF( COUNTIF('Raw Data'!$A$3:$A$2927,$A23)=0,0,SUMIF('Raw Data'!$A$3:$A$2927, $A23,'Raw Data'!W$3:W$2927) / COUNTIF('Raw Data'!$A$3:$A$2927,$A23))</f>
        <v>0.22222222222222221</v>
      </c>
      <c r="AA23">
        <f>IF( COUNTIF('Raw Data'!$A$3:$A$2927,$A23)=0,0,SUMIF('Raw Data'!$A$3:$A$2927, $A23,'Raw Data'!X$3:X$2927) / COUNTIF('Raw Data'!$A$3:$A$2927,$A23))</f>
        <v>0.1111111111111111</v>
      </c>
      <c r="AB23">
        <f>IF( COUNTIF('Raw Data'!$A$3:$A$2927,$A23)=0,0,SUMIF('Raw Data'!$A$3:$A$2927, $A23,'Raw Data'!AA$3:AA$2927) / COUNTIF('Raw Data'!$A$3:$A$2927,$A23))</f>
        <v>4.2222222222222223</v>
      </c>
      <c r="AC23">
        <f>IF( COUNTIF('Raw Data'!$A$3:$A$2927,$A23)=0,0,SUMIF('Raw Data'!$A$3:$A$2927, $A23,'Raw Data'!AB$3:AB$2927) / COUNTIF('Raw Data'!$A$3:$A$2927,$A23))</f>
        <v>0</v>
      </c>
      <c r="AD23">
        <f>IF( COUNTIF('Raw Data'!$A$3:$A$2927,$A23)=0,0,SUMIF('Raw Data'!$A$3:$A$2927, $A23,'Raw Data'!AC$3:AC$2927) / COUNTIF('Raw Data'!$A$3:$A$2927,$A23))</f>
        <v>0.77777777777777779</v>
      </c>
      <c r="AE23" s="123">
        <f>IF( COUNTIF('Raw Data'!$A$3:$A$2927,$A23)=0,0,SUMIF('Raw Data'!$A$3:$A$2927, $A23,'Raw Data'!AD$3:AD$2927) / COUNTIF('Raw Data'!$A$3:$A$2927,$A23))</f>
        <v>0</v>
      </c>
      <c r="AF23">
        <f>IF( COUNTIF('Raw Data'!$A$3:$A$2927,$A23)=0,0,SUMIF('Raw Data'!$A$3:$A$2927, $A23,'Raw Data'!AE$3:AE$2927) / COUNTIF('Raw Data'!$A$3:$A$2927,$A23))</f>
        <v>0.1111111111111111</v>
      </c>
      <c r="AG23">
        <f>IF( COUNTIF('Raw Data'!$A$3:$A$2927,$A23)=0,0,SUMIF('Raw Data'!$A$3:$A$2927, $A23,'Raw Data'!AF$3:AF$2927) / COUNTIF('Raw Data'!$A$3:$A$2927,$A23))</f>
        <v>0</v>
      </c>
      <c r="AH23">
        <f>IF( COUNTIF('Raw Data'!$A$3:$A$2927,$A23)=0,0,SUMIF('Raw Data'!$A$3:$A$2927, $A23,'Raw Data'!AG$3:AG$2927) / COUNTIF('Raw Data'!$A$3:$A$2927,$A23))</f>
        <v>1.4444444444444444</v>
      </c>
      <c r="AI23">
        <f>IF( COUNTIF('Raw Data'!$A$3:$A$2927,$A23)=0,0,SUMIF('Raw Data'!$A$3:$A$2927, $A23,'Raw Data'!AH$3:AH$2927) / COUNTIF('Raw Data'!$A$3:$A$2927,$A23))</f>
        <v>0</v>
      </c>
      <c r="AJ23" s="123">
        <f>COUNTIF('Raw Data'!A$3:A$2927, $A23)</f>
        <v>9</v>
      </c>
      <c r="AK23">
        <f>IFERROR(SUM(IF($E23 &gt;autoThreshold, auto), hatch * SUM($H23:$K23), cargo * SUM($M23:$P23),hatch * SUM( $S23:$V23), cargo * SUM($X23:$AA23), rocket23 * SUM($J23:$K23, $O23:$P23, $U23:$V23, $Z23:$AA23), IF($AD23 &gt; climbThreshold, climb), IF($AC23 &gt; assistThreshold, $AC23 * assist), $AH23 * penalty, dropHatch * $AI23, tippedBroke * SUM($AE23:$AF23),  IF( $E23 &lt; noAutoThreshold, noAuto), IF($C23 &lt; doesNothingThreshold, doesNothing)), "h")</f>
        <v>0.98222222222222266</v>
      </c>
      <c r="AL23">
        <f t="shared" si="0"/>
        <v>-0.94444444444444442</v>
      </c>
      <c r="AM23">
        <f t="shared" si="1"/>
        <v>2.1344444444444446</v>
      </c>
      <c r="AP23" t="s">
        <v>279</v>
      </c>
      <c r="AQ23">
        <v>-0.5</v>
      </c>
      <c r="AS23" t="s">
        <v>290</v>
      </c>
      <c r="AT23">
        <v>0.5</v>
      </c>
    </row>
    <row r="24" spans="1:51">
      <c r="A24">
        <v>5426</v>
      </c>
      <c r="B24" t="s">
        <v>239</v>
      </c>
      <c r="C24">
        <f t="shared" si="2"/>
        <v>9.9999999999999982</v>
      </c>
      <c r="D24">
        <f t="shared" si="3"/>
        <v>3.4</v>
      </c>
      <c r="E24">
        <f>IF( COUNTIF('Raw Data'!$A$3:$A$2927,$A24)=0,0,SUMIF('Raw Data'!$A$3:$A$2927, $A24,'Raw Data'!D$3:D$2927) / COUNTIF('Raw Data'!$A$3:$A$2927,$A24))</f>
        <v>1.8</v>
      </c>
      <c r="F24">
        <f t="array" ref="F24">MAX(IF('Raw Data'!$A$3:$A$927=$A24, 'Raw Data'!$O$3:$O$927))</f>
        <v>0</v>
      </c>
      <c r="G24">
        <f t="array" ref="G24">MAX(IF('Raw Data'!$A$3:$A$927=$A24, 'Raw Data'!$I$3:$I$927))</f>
        <v>0</v>
      </c>
      <c r="H24">
        <f>IF( COUNTIF('Raw Data'!$A$3:$A$2927,$A24)=0,0,SUMIF('Raw Data'!$A$3:$A$2927, $A24,'Raw Data'!E$3:E$2927) / COUNTIF('Raw Data'!$A$3:$A$2927,$A24))</f>
        <v>0</v>
      </c>
      <c r="I24">
        <f>IF( COUNTIF('Raw Data'!$A$3:$A$2927,$A24)=0,0,SUMIF('Raw Data'!$A$3:$A$2927, $A24,'Raw Data'!F$3:F$2927) / COUNTIF('Raw Data'!$A$3:$A$2927,$A24))</f>
        <v>0</v>
      </c>
      <c r="J24">
        <f>IF( COUNTIF('Raw Data'!$A$3:$A$2927,$A24)=0,0,SUMIF('Raw Data'!$A$3:$A$2927, $A24,'Raw Data'!G$3:G$2927) / COUNTIF('Raw Data'!$A$3:$A$2927,$A24))</f>
        <v>0</v>
      </c>
      <c r="K24">
        <f>IF( COUNTIF('Raw Data'!$A$3:$A$2927,$A24)=0,0,SUMIF('Raw Data'!$A$3:$A$2927, $A24,'Raw Data'!H$3:H$2927) / COUNTIF('Raw Data'!$A$3:$A$2927,$A24))</f>
        <v>0</v>
      </c>
      <c r="L24">
        <f t="array" ref="L24">MAX(IF('Raw Data'!$A$3:$A$927=$A24, 'Raw Data'!$N$3:$N$927))</f>
        <v>0</v>
      </c>
      <c r="M24">
        <f>IF( COUNTIF('Raw Data'!$A$3:$A$2927,$A24)=0,0,SUMIF('Raw Data'!$A$3:$A$2927, $A24,'Raw Data'!J$3:J$2927) / COUNTIF('Raw Data'!$A$3:$A$2927,$A24))</f>
        <v>0</v>
      </c>
      <c r="N24">
        <f>IF( COUNTIF('Raw Data'!$A$3:$A$2927,$A24)=0,0,SUMIF('Raw Data'!$A$3:$A$2927, $A24,'Raw Data'!K$3:K$2927) / COUNTIF('Raw Data'!$A$3:$A$2927,$A24))</f>
        <v>0</v>
      </c>
      <c r="O24">
        <f>IF( COUNTIF('Raw Data'!$A$3:$A$2927,$A24)=0,0,SUMIF('Raw Data'!$A$3:$A$2927, $A24,'Raw Data'!L$3:L$2927) / COUNTIF('Raw Data'!$A$3:$A$2927,$A24))</f>
        <v>0</v>
      </c>
      <c r="P24" s="64">
        <f>IF( COUNTIF('Raw Data'!$A$3:$A$2927,$A24)=0,0,SUMIF('Raw Data'!$A$3:$A$2927, $A24,'Raw Data'!M$3:M$2927) / COUNTIF('Raw Data'!$A$3:$A$2927,$A24))</f>
        <v>0</v>
      </c>
      <c r="Q24">
        <f t="array" ref="Q24">MAX(IF('Raw Data'!$A$3:$A$927=$A24, 'Raw Data'!$Z$3:$Z$927))</f>
        <v>5</v>
      </c>
      <c r="R24">
        <f t="array" ref="R24">MAX(IF('Raw Data'!$A$3:$A$927=$A24, 'Raw Data'!$T$3:$T$927))</f>
        <v>5</v>
      </c>
      <c r="S24">
        <f>IF( COUNTIF('Raw Data'!$A$3:$A$2927,$A24)=0,0,SUMIF('Raw Data'!$A$3:$A$2927, $A24,'Raw Data'!P$3:P$2927) / COUNTIF('Raw Data'!$A$3:$A$2927,$A24))</f>
        <v>0.2</v>
      </c>
      <c r="T24">
        <f>IF( COUNTIF('Raw Data'!$A$3:$A$2927,$A24)=0,0,SUMIF('Raw Data'!$A$3:$A$2927, $A24,'Raw Data'!Q$3:Q$2927) / COUNTIF('Raw Data'!$A$3:$A$2927,$A24))</f>
        <v>1.2</v>
      </c>
      <c r="U24">
        <f>IF( COUNTIF('Raw Data'!$A$3:$A$2927,$A24)=0,0,SUMIF('Raw Data'!$A$3:$A$2927, $A24,'Raw Data'!R$3:R$2927) / COUNTIF('Raw Data'!$A$3:$A$2927,$A24))</f>
        <v>0</v>
      </c>
      <c r="V24">
        <f>IF( COUNTIF('Raw Data'!$A$3:$A$2927,$A24)=0,0,SUMIF('Raw Data'!$A$3:$A$2927, $A24,'Raw Data'!S$3:S$2927) / COUNTIF('Raw Data'!$A$3:$A$2927,$A24))</f>
        <v>0</v>
      </c>
      <c r="W24">
        <f t="array" ref="W24">MAX(IF('Raw Data'!$A$3:$A$927=$A24, 'Raw Data'!$Y$3:$Y$927))</f>
        <v>2</v>
      </c>
      <c r="X24">
        <f>IF( COUNTIF('Raw Data'!$A$3:$A$2927,$A24)=0,0,SUMIF('Raw Data'!$A$3:$A$2927, $A24,'Raw Data'!U$3:U$2927) / COUNTIF('Raw Data'!$A$3:$A$2927,$A24))</f>
        <v>0</v>
      </c>
      <c r="Y24">
        <f>IF( COUNTIF('Raw Data'!$A$3:$A$2927,$A24)=0,0,SUMIF('Raw Data'!$A$3:$A$2927, $A24,'Raw Data'!V$3:V$2927) / COUNTIF('Raw Data'!$A$3:$A$2927,$A24))</f>
        <v>0.2</v>
      </c>
      <c r="Z24">
        <f>IF( COUNTIF('Raw Data'!$A$3:$A$2927,$A24)=0,0,SUMIF('Raw Data'!$A$3:$A$2927, $A24,'Raw Data'!W$3:W$2927) / COUNTIF('Raw Data'!$A$3:$A$2927,$A24))</f>
        <v>0</v>
      </c>
      <c r="AA24">
        <f>IF( COUNTIF('Raw Data'!$A$3:$A$2927,$A24)=0,0,SUMIF('Raw Data'!$A$3:$A$2927, $A24,'Raw Data'!X$3:X$2927) / COUNTIF('Raw Data'!$A$3:$A$2927,$A24))</f>
        <v>0</v>
      </c>
      <c r="AB24">
        <f>IF( COUNTIF('Raw Data'!$A$3:$A$2927,$A24)=0,0,SUMIF('Raw Data'!$A$3:$A$2927, $A24,'Raw Data'!AA$3:AA$2927) / COUNTIF('Raw Data'!$A$3:$A$2927,$A24))</f>
        <v>15.5</v>
      </c>
      <c r="AC24">
        <f>IF( COUNTIF('Raw Data'!$A$3:$A$2927,$A24)=0,0,SUMIF('Raw Data'!$A$3:$A$2927, $A24,'Raw Data'!AB$3:AB$2927) / COUNTIF('Raw Data'!$A$3:$A$2927,$A24))</f>
        <v>0</v>
      </c>
      <c r="AD24">
        <f>IF( COUNTIF('Raw Data'!$A$3:$A$2927,$A24)=0,0,SUMIF('Raw Data'!$A$3:$A$2927, $A24,'Raw Data'!AC$3:AC$2927) / COUNTIF('Raw Data'!$A$3:$A$2927,$A24))</f>
        <v>0.7</v>
      </c>
      <c r="AE24" s="123">
        <f>IF( COUNTIF('Raw Data'!$A$3:$A$2927,$A24)=0,0,SUMIF('Raw Data'!$A$3:$A$2927, $A24,'Raw Data'!AD$3:AD$2927) / COUNTIF('Raw Data'!$A$3:$A$2927,$A24))</f>
        <v>0</v>
      </c>
      <c r="AF24">
        <f>IF( COUNTIF('Raw Data'!$A$3:$A$2927,$A24)=0,0,SUMIF('Raw Data'!$A$3:$A$2927, $A24,'Raw Data'!AE$3:AE$2927) / COUNTIF('Raw Data'!$A$3:$A$2927,$A24))</f>
        <v>0.1</v>
      </c>
      <c r="AG24">
        <f>IF( COUNTIF('Raw Data'!$A$3:$A$2927,$A24)=0,0,SUMIF('Raw Data'!$A$3:$A$2927, $A24,'Raw Data'!AF$3:AF$2927) / COUNTIF('Raw Data'!$A$3:$A$2927,$A24))</f>
        <v>0</v>
      </c>
      <c r="AH24">
        <f>IF( COUNTIF('Raw Data'!$A$3:$A$2927,$A24)=0,0,SUMIF('Raw Data'!$A$3:$A$2927, $A24,'Raw Data'!AG$3:AG$2927) / COUNTIF('Raw Data'!$A$3:$A$2927,$A24))</f>
        <v>0.9</v>
      </c>
      <c r="AI24">
        <f>IF( COUNTIF('Raw Data'!$A$3:$A$2927,$A24)=0,0,SUMIF('Raw Data'!$A$3:$A$2927, $A24,'Raw Data'!AH$3:AH$2927) / COUNTIF('Raw Data'!$A$3:$A$2927,$A24))</f>
        <v>0.3</v>
      </c>
      <c r="AJ24" s="123">
        <f>COUNTIF('Raw Data'!A$3:A$2927, $A24)</f>
        <v>10</v>
      </c>
      <c r="AK24">
        <f>IFERROR(SUM(IF($E24 &gt;autoThreshold, auto), hatch * SUM($H24:$K24), cargo * SUM($M24:$P24),hatch * SUM( $S24:$V24), cargo * SUM($X24:$AA24), rocket23 * SUM($J24:$K24, $O24:$P24, $U24:$V24, $Z24:$AA24), IF($AD24 &gt; climbThreshold, climb), IF($AC24 &gt; assistThreshold, $AC24 * assist), $AH24 * penalty, dropHatch * $AI24, tippedBroke * SUM($AE24:$AF24),  IF( $E24 &lt; noAutoThreshold, noAuto), IF($C24 &lt; doesNothingThreshold, doesNothing)), "h")</f>
        <v>1.2819999999999998</v>
      </c>
      <c r="AL24">
        <f t="shared" si="0"/>
        <v>-0.45</v>
      </c>
      <c r="AM24">
        <f t="shared" si="1"/>
        <v>-0.29700000000000004</v>
      </c>
      <c r="AP24" t="s">
        <v>285</v>
      </c>
      <c r="AQ24">
        <v>-2</v>
      </c>
    </row>
    <row r="25" spans="1:51">
      <c r="A25">
        <v>5885</v>
      </c>
      <c r="B25" t="s">
        <v>240</v>
      </c>
      <c r="C25">
        <f t="shared" si="2"/>
        <v>23.666666666666664</v>
      </c>
      <c r="D25">
        <f t="shared" si="3"/>
        <v>8</v>
      </c>
      <c r="E25">
        <f>IF( COUNTIF('Raw Data'!$A$3:$A$2927,$A25)=0,0,SUMIF('Raw Data'!$A$3:$A$2927, $A25,'Raw Data'!D$3:D$2927) / COUNTIF('Raw Data'!$A$3:$A$2927,$A25))</f>
        <v>1.7777777777777777</v>
      </c>
      <c r="F25">
        <f t="array" ref="F25">MAX(IF('Raw Data'!$A$3:$A$927=$A25, 'Raw Data'!$O$3:$O$927))</f>
        <v>1</v>
      </c>
      <c r="G25">
        <f t="array" ref="G25">MAX(IF('Raw Data'!$A$3:$A$927=$A25, 'Raw Data'!$I$3:$I$927))</f>
        <v>1</v>
      </c>
      <c r="H25">
        <f>IF( COUNTIF('Raw Data'!$A$3:$A$2927,$A25)=0,0,SUMIF('Raw Data'!$A$3:$A$2927, $A25,'Raw Data'!E$3:E$2927) / COUNTIF('Raw Data'!$A$3:$A$2927,$A25))</f>
        <v>0.44444444444444442</v>
      </c>
      <c r="I25">
        <f>IF( COUNTIF('Raw Data'!$A$3:$A$2927,$A25)=0,0,SUMIF('Raw Data'!$A$3:$A$2927, $A25,'Raw Data'!F$3:F$2927) / COUNTIF('Raw Data'!$A$3:$A$2927,$A25))</f>
        <v>0</v>
      </c>
      <c r="J25">
        <f>IF( COUNTIF('Raw Data'!$A$3:$A$2927,$A25)=0,0,SUMIF('Raw Data'!$A$3:$A$2927, $A25,'Raw Data'!G$3:G$2927) / COUNTIF('Raw Data'!$A$3:$A$2927,$A25))</f>
        <v>0</v>
      </c>
      <c r="K25">
        <f>IF( COUNTIF('Raw Data'!$A$3:$A$2927,$A25)=0,0,SUMIF('Raw Data'!$A$3:$A$2927, $A25,'Raw Data'!H$3:H$2927) / COUNTIF('Raw Data'!$A$3:$A$2927,$A25))</f>
        <v>0</v>
      </c>
      <c r="L25">
        <f t="array" ref="L25">MAX(IF('Raw Data'!$A$3:$A$927=$A25, 'Raw Data'!$N$3:$N$927))</f>
        <v>0</v>
      </c>
      <c r="M25">
        <f>IF( COUNTIF('Raw Data'!$A$3:$A$2927,$A25)=0,0,SUMIF('Raw Data'!$A$3:$A$2927, $A25,'Raw Data'!J$3:J$2927) / COUNTIF('Raw Data'!$A$3:$A$2927,$A25))</f>
        <v>0</v>
      </c>
      <c r="N25">
        <f>IF( COUNTIF('Raw Data'!$A$3:$A$2927,$A25)=0,0,SUMIF('Raw Data'!$A$3:$A$2927, $A25,'Raw Data'!K$3:K$2927) / COUNTIF('Raw Data'!$A$3:$A$2927,$A25))</f>
        <v>0</v>
      </c>
      <c r="O25">
        <f>IF( COUNTIF('Raw Data'!$A$3:$A$2927,$A25)=0,0,SUMIF('Raw Data'!$A$3:$A$2927, $A25,'Raw Data'!L$3:L$2927) / COUNTIF('Raw Data'!$A$3:$A$2927,$A25))</f>
        <v>0</v>
      </c>
      <c r="P25" s="64">
        <f>IF( COUNTIF('Raw Data'!$A$3:$A$2927,$A25)=0,0,SUMIF('Raw Data'!$A$3:$A$2927, $A25,'Raw Data'!M$3:M$2927) / COUNTIF('Raw Data'!$A$3:$A$2927,$A25))</f>
        <v>0</v>
      </c>
      <c r="Q25">
        <f t="array" ref="Q25">MAX(IF('Raw Data'!$A$3:$A$927=$A25, 'Raw Data'!$Z$3:$Z$927))</f>
        <v>6</v>
      </c>
      <c r="R25">
        <f t="array" ref="R25">MAX(IF('Raw Data'!$A$3:$A$927=$A25, 'Raw Data'!$T$3:$T$927))</f>
        <v>6</v>
      </c>
      <c r="S25">
        <f>IF( COUNTIF('Raw Data'!$A$3:$A$2927,$A25)=0,0,SUMIF('Raw Data'!$A$3:$A$2927, $A25,'Raw Data'!P$3:P$2927) / COUNTIF('Raw Data'!$A$3:$A$2927,$A25))</f>
        <v>2.6666666666666665</v>
      </c>
      <c r="T25">
        <f>IF( COUNTIF('Raw Data'!$A$3:$A$2927,$A25)=0,0,SUMIF('Raw Data'!$A$3:$A$2927, $A25,'Raw Data'!Q$3:Q$2927) / COUNTIF('Raw Data'!$A$3:$A$2927,$A25))</f>
        <v>0.88888888888888884</v>
      </c>
      <c r="U25">
        <f>IF( COUNTIF('Raw Data'!$A$3:$A$2927,$A25)=0,0,SUMIF('Raw Data'!$A$3:$A$2927, $A25,'Raw Data'!R$3:R$2927) / COUNTIF('Raw Data'!$A$3:$A$2927,$A25))</f>
        <v>0</v>
      </c>
      <c r="V25">
        <f>IF( COUNTIF('Raw Data'!$A$3:$A$2927,$A25)=0,0,SUMIF('Raw Data'!$A$3:$A$2927, $A25,'Raw Data'!S$3:S$2927) / COUNTIF('Raw Data'!$A$3:$A$2927,$A25))</f>
        <v>0</v>
      </c>
      <c r="W25">
        <f t="array" ref="W25">MAX(IF('Raw Data'!$A$3:$A$927=$A25, 'Raw Data'!$Y$3:$Y$927))</f>
        <v>0</v>
      </c>
      <c r="X25">
        <f>IF( COUNTIF('Raw Data'!$A$3:$A$2927,$A25)=0,0,SUMIF('Raw Data'!$A$3:$A$2927, $A25,'Raw Data'!U$3:U$2927) / COUNTIF('Raw Data'!$A$3:$A$2927,$A25))</f>
        <v>0</v>
      </c>
      <c r="Y25">
        <f>IF( COUNTIF('Raw Data'!$A$3:$A$2927,$A25)=0,0,SUMIF('Raw Data'!$A$3:$A$2927, $A25,'Raw Data'!V$3:V$2927) / COUNTIF('Raw Data'!$A$3:$A$2927,$A25))</f>
        <v>0</v>
      </c>
      <c r="Z25">
        <f>IF( COUNTIF('Raw Data'!$A$3:$A$2927,$A25)=0,0,SUMIF('Raw Data'!$A$3:$A$2927, $A25,'Raw Data'!W$3:W$2927) / COUNTIF('Raw Data'!$A$3:$A$2927,$A25))</f>
        <v>0</v>
      </c>
      <c r="AA25">
        <f>IF( COUNTIF('Raw Data'!$A$3:$A$2927,$A25)=0,0,SUMIF('Raw Data'!$A$3:$A$2927, $A25,'Raw Data'!X$3:X$2927) / COUNTIF('Raw Data'!$A$3:$A$2927,$A25))</f>
        <v>0</v>
      </c>
      <c r="AB25">
        <f>IF( COUNTIF('Raw Data'!$A$3:$A$2927,$A25)=0,0,SUMIF('Raw Data'!$A$3:$A$2927, $A25,'Raw Data'!AA$3:AA$2927) / COUNTIF('Raw Data'!$A$3:$A$2927,$A25))</f>
        <v>0</v>
      </c>
      <c r="AC25">
        <f>IF( COUNTIF('Raw Data'!$A$3:$A$2927,$A25)=0,0,SUMIF('Raw Data'!$A$3:$A$2927, $A25,'Raw Data'!AB$3:AB$2927) / COUNTIF('Raw Data'!$A$3:$A$2927,$A25))</f>
        <v>0</v>
      </c>
      <c r="AD25">
        <f>IF( COUNTIF('Raw Data'!$A$3:$A$2927,$A25)=0,0,SUMIF('Raw Data'!$A$3:$A$2927, $A25,'Raw Data'!AC$3:AC$2927) / COUNTIF('Raw Data'!$A$3:$A$2927,$A25))</f>
        <v>3</v>
      </c>
      <c r="AE25" s="123">
        <f>IF( COUNTIF('Raw Data'!$A$3:$A$2927,$A25)=0,0,SUMIF('Raw Data'!$A$3:$A$2927, $A25,'Raw Data'!AD$3:AD$2927) / COUNTIF('Raw Data'!$A$3:$A$2927,$A25))</f>
        <v>0</v>
      </c>
      <c r="AF25">
        <f>IF( COUNTIF('Raw Data'!$A$3:$A$2927,$A25)=0,0,SUMIF('Raw Data'!$A$3:$A$2927, $A25,'Raw Data'!AE$3:AE$2927) / COUNTIF('Raw Data'!$A$3:$A$2927,$A25))</f>
        <v>0</v>
      </c>
      <c r="AG25">
        <f>IF( COUNTIF('Raw Data'!$A$3:$A$2927,$A25)=0,0,SUMIF('Raw Data'!$A$3:$A$2927, $A25,'Raw Data'!AF$3:AF$2927) / COUNTIF('Raw Data'!$A$3:$A$2927,$A25))</f>
        <v>0</v>
      </c>
      <c r="AH25">
        <f>IF( COUNTIF('Raw Data'!$A$3:$A$2927,$A25)=0,0,SUMIF('Raw Data'!$A$3:$A$2927, $A25,'Raw Data'!AG$3:AG$2927) / COUNTIF('Raw Data'!$A$3:$A$2927,$A25))</f>
        <v>1.6666666666666667</v>
      </c>
      <c r="AI25">
        <f>IF( COUNTIF('Raw Data'!$A$3:$A$2927,$A25)=0,0,SUMIF('Raw Data'!$A$3:$A$2927, $A25,'Raw Data'!AH$3:AH$2927) / COUNTIF('Raw Data'!$A$3:$A$2927,$A25))</f>
        <v>0.44444444444444442</v>
      </c>
      <c r="AJ25" s="123">
        <f>COUNTIF('Raw Data'!A$3:A$2927, $A25)</f>
        <v>9</v>
      </c>
      <c r="AK25">
        <f>IFERROR(SUM(IF($E25 &gt;autoThreshold, auto), hatch * SUM($H25:$K25), cargo * SUM($M25:$P25),hatch * SUM( $S25:$V25), cargo * SUM($X25:$AA25), rocket23 * SUM($J25:$K25, $O25:$P25, $U25:$V25, $Z25:$AA25), IF($AD25 &gt; climbThreshold, climb), IF($AC25 &gt; assistThreshold, $AC25 * assist), $AH25 * penalty, dropHatch * $AI25, tippedBroke * SUM($AE25:$AF25),  IF( $E25 &lt; noAutoThreshold, noAuto), IF($C25 &lt; doesNothingThreshold, doesNothing)), "h")</f>
        <v>8.2777777777777768</v>
      </c>
      <c r="AL25">
        <f t="shared" si="0"/>
        <v>1.6111111111111112</v>
      </c>
      <c r="AM25">
        <f t="shared" si="1"/>
        <v>-0.55000000000000004</v>
      </c>
      <c r="AP25" t="s">
        <v>304</v>
      </c>
      <c r="AQ25">
        <v>-2</v>
      </c>
    </row>
    <row r="26" spans="1:51">
      <c r="A26">
        <v>6070</v>
      </c>
      <c r="B26" t="s">
        <v>241</v>
      </c>
      <c r="C26">
        <f t="shared" si="2"/>
        <v>8.7272727272727266</v>
      </c>
      <c r="D26">
        <f t="shared" si="3"/>
        <v>3.6363636363636362</v>
      </c>
      <c r="E26">
        <f>IF( COUNTIF('Raw Data'!$A$3:$A$2927,$A26)=0,0,SUMIF('Raw Data'!$A$3:$A$2927, $A26,'Raw Data'!D$3:D$2927) / COUNTIF('Raw Data'!$A$3:$A$2927,$A26))</f>
        <v>1.3636363636363635</v>
      </c>
      <c r="F26">
        <f t="array" ref="F26">MAX(IF('Raw Data'!$A$3:$A$927=$A26, 'Raw Data'!$O$3:$O$927))</f>
        <v>1</v>
      </c>
      <c r="G26">
        <f t="array" ref="G26">MAX(IF('Raw Data'!$A$3:$A$927=$A26, 'Raw Data'!$I$3:$I$927))</f>
        <v>1</v>
      </c>
      <c r="H26">
        <f>IF( COUNTIF('Raw Data'!$A$3:$A$2927,$A26)=0,0,SUMIF('Raw Data'!$A$3:$A$2927, $A26,'Raw Data'!E$3:E$2927) / COUNTIF('Raw Data'!$A$3:$A$2927,$A26))</f>
        <v>0.27272727272727271</v>
      </c>
      <c r="I26">
        <f>IF( COUNTIF('Raw Data'!$A$3:$A$2927,$A26)=0,0,SUMIF('Raw Data'!$A$3:$A$2927, $A26,'Raw Data'!F$3:F$2927) / COUNTIF('Raw Data'!$A$3:$A$2927,$A26))</f>
        <v>0</v>
      </c>
      <c r="J26">
        <f>IF( COUNTIF('Raw Data'!$A$3:$A$2927,$A26)=0,0,SUMIF('Raw Data'!$A$3:$A$2927, $A26,'Raw Data'!G$3:G$2927) / COUNTIF('Raw Data'!$A$3:$A$2927,$A26))</f>
        <v>0</v>
      </c>
      <c r="K26">
        <f>IF( COUNTIF('Raw Data'!$A$3:$A$2927,$A26)=0,0,SUMIF('Raw Data'!$A$3:$A$2927, $A26,'Raw Data'!H$3:H$2927) / COUNTIF('Raw Data'!$A$3:$A$2927,$A26))</f>
        <v>0</v>
      </c>
      <c r="L26">
        <f t="array" ref="L26">MAX(IF('Raw Data'!$A$3:$A$927=$A26, 'Raw Data'!$N$3:$N$927))</f>
        <v>0</v>
      </c>
      <c r="M26">
        <f>IF( COUNTIF('Raw Data'!$A$3:$A$2927,$A26)=0,0,SUMIF('Raw Data'!$A$3:$A$2927, $A26,'Raw Data'!J$3:J$2927) / COUNTIF('Raw Data'!$A$3:$A$2927,$A26))</f>
        <v>0</v>
      </c>
      <c r="N26">
        <f>IF( COUNTIF('Raw Data'!$A$3:$A$2927,$A26)=0,0,SUMIF('Raw Data'!$A$3:$A$2927, $A26,'Raw Data'!K$3:K$2927) / COUNTIF('Raw Data'!$A$3:$A$2927,$A26))</f>
        <v>0</v>
      </c>
      <c r="O26">
        <f>IF( COUNTIF('Raw Data'!$A$3:$A$2927,$A26)=0,0,SUMIF('Raw Data'!$A$3:$A$2927, $A26,'Raw Data'!L$3:L$2927) / COUNTIF('Raw Data'!$A$3:$A$2927,$A26))</f>
        <v>0</v>
      </c>
      <c r="P26" s="64">
        <f>IF( COUNTIF('Raw Data'!$A$3:$A$2927,$A26)=0,0,SUMIF('Raw Data'!$A$3:$A$2927, $A26,'Raw Data'!M$3:M$2927) / COUNTIF('Raw Data'!$A$3:$A$2927,$A26))</f>
        <v>0</v>
      </c>
      <c r="Q26">
        <f t="array" ref="Q26">MAX(IF('Raw Data'!$A$3:$A$927=$A26, 'Raw Data'!$Z$3:$Z$927))</f>
        <v>4</v>
      </c>
      <c r="R26">
        <f t="array" ref="R26">MAX(IF('Raw Data'!$A$3:$A$927=$A26, 'Raw Data'!$T$3:$T$927))</f>
        <v>4</v>
      </c>
      <c r="S26">
        <f>IF( COUNTIF('Raw Data'!$A$3:$A$2927,$A26)=0,0,SUMIF('Raw Data'!$A$3:$A$2927, $A26,'Raw Data'!P$3:P$2927) / COUNTIF('Raw Data'!$A$3:$A$2927,$A26))</f>
        <v>0.54545454545454541</v>
      </c>
      <c r="T26">
        <f>IF( COUNTIF('Raw Data'!$A$3:$A$2927,$A26)=0,0,SUMIF('Raw Data'!$A$3:$A$2927, $A26,'Raw Data'!Q$3:Q$2927) / COUNTIF('Raw Data'!$A$3:$A$2927,$A26))</f>
        <v>1</v>
      </c>
      <c r="U26">
        <f>IF( COUNTIF('Raw Data'!$A$3:$A$2927,$A26)=0,0,SUMIF('Raw Data'!$A$3:$A$2927, $A26,'Raw Data'!R$3:R$2927) / COUNTIF('Raw Data'!$A$3:$A$2927,$A26))</f>
        <v>0.54545454545454541</v>
      </c>
      <c r="V26">
        <f>IF( COUNTIF('Raw Data'!$A$3:$A$2927,$A26)=0,0,SUMIF('Raw Data'!$A$3:$A$2927, $A26,'Raw Data'!S$3:S$2927) / COUNTIF('Raw Data'!$A$3:$A$2927,$A26))</f>
        <v>0</v>
      </c>
      <c r="W26">
        <f t="array" ref="W26">MAX(IF('Raw Data'!$A$3:$A$927=$A26, 'Raw Data'!$Y$3:$Y$927))</f>
        <v>0</v>
      </c>
      <c r="X26">
        <f>IF( COUNTIF('Raw Data'!$A$3:$A$2927,$A26)=0,0,SUMIF('Raw Data'!$A$3:$A$2927, $A26,'Raw Data'!U$3:U$2927) / COUNTIF('Raw Data'!$A$3:$A$2927,$A26))</f>
        <v>0</v>
      </c>
      <c r="Y26">
        <f>IF( COUNTIF('Raw Data'!$A$3:$A$2927,$A26)=0,0,SUMIF('Raw Data'!$A$3:$A$2927, $A26,'Raw Data'!V$3:V$2927) / COUNTIF('Raw Data'!$A$3:$A$2927,$A26))</f>
        <v>0</v>
      </c>
      <c r="Z26">
        <f>IF( COUNTIF('Raw Data'!$A$3:$A$2927,$A26)=0,0,SUMIF('Raw Data'!$A$3:$A$2927, $A26,'Raw Data'!W$3:W$2927) / COUNTIF('Raw Data'!$A$3:$A$2927,$A26))</f>
        <v>0</v>
      </c>
      <c r="AA26">
        <f>IF( COUNTIF('Raw Data'!$A$3:$A$2927,$A26)=0,0,SUMIF('Raw Data'!$A$3:$A$2927, $A26,'Raw Data'!X$3:X$2927) / COUNTIF('Raw Data'!$A$3:$A$2927,$A26))</f>
        <v>0</v>
      </c>
      <c r="AB26">
        <f>IF( COUNTIF('Raw Data'!$A$3:$A$2927,$A26)=0,0,SUMIF('Raw Data'!$A$3:$A$2927, $A26,'Raw Data'!AA$3:AA$2927) / COUNTIF('Raw Data'!$A$3:$A$2927,$A26))</f>
        <v>0.90909090909090906</v>
      </c>
      <c r="AC26">
        <f>IF( COUNTIF('Raw Data'!$A$3:$A$2927,$A26)=0,0,SUMIF('Raw Data'!$A$3:$A$2927, $A26,'Raw Data'!AB$3:AB$2927) / COUNTIF('Raw Data'!$A$3:$A$2927,$A26))</f>
        <v>0</v>
      </c>
      <c r="AD26">
        <f>IF( COUNTIF('Raw Data'!$A$3:$A$2927,$A26)=0,0,SUMIF('Raw Data'!$A$3:$A$2927, $A26,'Raw Data'!AC$3:AC$2927) / COUNTIF('Raw Data'!$A$3:$A$2927,$A26))</f>
        <v>0.72727272727272729</v>
      </c>
      <c r="AE26" s="123">
        <f>IF( COUNTIF('Raw Data'!$A$3:$A$2927,$A26)=0,0,SUMIF('Raw Data'!$A$3:$A$2927, $A26,'Raw Data'!AD$3:AD$2927) / COUNTIF('Raw Data'!$A$3:$A$2927,$A26))</f>
        <v>0</v>
      </c>
      <c r="AF26">
        <f>IF( COUNTIF('Raw Data'!$A$3:$A$2927,$A26)=0,0,SUMIF('Raw Data'!$A$3:$A$2927, $A26,'Raw Data'!AE$3:AE$2927) / COUNTIF('Raw Data'!$A$3:$A$2927,$A26))</f>
        <v>0.18181818181818182</v>
      </c>
      <c r="AG26">
        <f>IF( COUNTIF('Raw Data'!$A$3:$A$2927,$A26)=0,0,SUMIF('Raw Data'!$A$3:$A$2927, $A26,'Raw Data'!AF$3:AF$2927) / COUNTIF('Raw Data'!$A$3:$A$2927,$A26))</f>
        <v>0</v>
      </c>
      <c r="AH26">
        <f>IF( COUNTIF('Raw Data'!$A$3:$A$2927,$A26)=0,0,SUMIF('Raw Data'!$A$3:$A$2927, $A26,'Raw Data'!AG$3:AG$2927) / COUNTIF('Raw Data'!$A$3:$A$2927,$A26))</f>
        <v>2.2727272727272729</v>
      </c>
      <c r="AI26">
        <f>IF( COUNTIF('Raw Data'!$A$3:$A$2927,$A26)=0,0,SUMIF('Raw Data'!$A$3:$A$2927, $A26,'Raw Data'!AH$3:AH$2927) / COUNTIF('Raw Data'!$A$3:$A$2927,$A26))</f>
        <v>0.90909090909090906</v>
      </c>
      <c r="AJ26" s="123">
        <f>COUNTIF('Raw Data'!A$3:A$2927, $A26)</f>
        <v>11</v>
      </c>
      <c r="AK26">
        <f>IFERROR(SUM(IF($E26 &gt;autoThreshold, auto), hatch * SUM($H26:$K26), cargo * SUM($M26:$P26),hatch * SUM( $S26:$V26), cargo * SUM($X26:$AA26), rocket23 * SUM($J26:$K26, $O26:$P26, $U26:$V26, $Z26:$AA26), IF($AD26 &gt; climbThreshold, climb), IF($AC26 &gt; assistThreshold, $AC26 * assist), $AH26 * penalty, dropHatch * $AI26, tippedBroke * SUM($AE26:$AF26),  IF( $E26 &lt; noAutoThreshold, noAuto), IF($C26 &lt; doesNothingThreshold, doesNothing)), "h")</f>
        <v>-0.68181818181818243</v>
      </c>
      <c r="AL26">
        <f t="shared" si="0"/>
        <v>-2.3636363636363646</v>
      </c>
      <c r="AM26">
        <f t="shared" si="1"/>
        <v>-1.1136363636363638</v>
      </c>
      <c r="AP26" t="s">
        <v>286</v>
      </c>
      <c r="AQ26">
        <v>-1</v>
      </c>
    </row>
    <row r="27" spans="1:51">
      <c r="A27">
        <v>6110</v>
      </c>
      <c r="B27" t="s">
        <v>242</v>
      </c>
      <c r="C27">
        <f t="shared" si="2"/>
        <v>11.700000000000001</v>
      </c>
      <c r="D27">
        <f t="shared" si="3"/>
        <v>8.8000000000000007</v>
      </c>
      <c r="E27">
        <f>IF( COUNTIF('Raw Data'!$A$3:$A$2927,$A27)=0,0,SUMIF('Raw Data'!$A$3:$A$2927, $A27,'Raw Data'!D$3:D$2927) / COUNTIF('Raw Data'!$A$3:$A$2927,$A27))</f>
        <v>1</v>
      </c>
      <c r="F27">
        <f t="array" ref="F27">MAX(IF('Raw Data'!$A$3:$A$927=$A27, 'Raw Data'!$O$3:$O$927))</f>
        <v>1</v>
      </c>
      <c r="G27">
        <f t="array" ref="G27">MAX(IF('Raw Data'!$A$3:$A$927=$A27, 'Raw Data'!$I$3:$I$927))</f>
        <v>1</v>
      </c>
      <c r="H27">
        <f>IF( COUNTIF('Raw Data'!$A$3:$A$2927,$A27)=0,0,SUMIF('Raw Data'!$A$3:$A$2927, $A27,'Raw Data'!E$3:E$2927) / COUNTIF('Raw Data'!$A$3:$A$2927,$A27))</f>
        <v>0.2</v>
      </c>
      <c r="I27">
        <f>IF( COUNTIF('Raw Data'!$A$3:$A$2927,$A27)=0,0,SUMIF('Raw Data'!$A$3:$A$2927, $A27,'Raw Data'!F$3:F$2927) / COUNTIF('Raw Data'!$A$3:$A$2927,$A27))</f>
        <v>0</v>
      </c>
      <c r="J27">
        <f>IF( COUNTIF('Raw Data'!$A$3:$A$2927,$A27)=0,0,SUMIF('Raw Data'!$A$3:$A$2927, $A27,'Raw Data'!G$3:G$2927) / COUNTIF('Raw Data'!$A$3:$A$2927,$A27))</f>
        <v>0</v>
      </c>
      <c r="K27">
        <f>IF( COUNTIF('Raw Data'!$A$3:$A$2927,$A27)=0,0,SUMIF('Raw Data'!$A$3:$A$2927, $A27,'Raw Data'!H$3:H$2927) / COUNTIF('Raw Data'!$A$3:$A$2927,$A27))</f>
        <v>0</v>
      </c>
      <c r="L27">
        <f t="array" ref="L27">MAX(IF('Raw Data'!$A$3:$A$927=$A27, 'Raw Data'!$N$3:$N$927))</f>
        <v>0</v>
      </c>
      <c r="M27">
        <f>IF( COUNTIF('Raw Data'!$A$3:$A$2927,$A27)=0,0,SUMIF('Raw Data'!$A$3:$A$2927, $A27,'Raw Data'!J$3:J$2927) / COUNTIF('Raw Data'!$A$3:$A$2927,$A27))</f>
        <v>0</v>
      </c>
      <c r="N27">
        <f>IF( COUNTIF('Raw Data'!$A$3:$A$2927,$A27)=0,0,SUMIF('Raw Data'!$A$3:$A$2927, $A27,'Raw Data'!K$3:K$2927) / COUNTIF('Raw Data'!$A$3:$A$2927,$A27))</f>
        <v>0</v>
      </c>
      <c r="O27">
        <f>IF( COUNTIF('Raw Data'!$A$3:$A$2927,$A27)=0,0,SUMIF('Raw Data'!$A$3:$A$2927, $A27,'Raw Data'!L$3:L$2927) / COUNTIF('Raw Data'!$A$3:$A$2927,$A27))</f>
        <v>0</v>
      </c>
      <c r="P27" s="64">
        <f>IF( COUNTIF('Raw Data'!$A$3:$A$2927,$A27)=0,0,SUMIF('Raw Data'!$A$3:$A$2927, $A27,'Raw Data'!M$3:M$2927) / COUNTIF('Raw Data'!$A$3:$A$2927,$A27))</f>
        <v>0</v>
      </c>
      <c r="Q27">
        <f t="array" ref="Q27">MAX(IF('Raw Data'!$A$3:$A$927=$A27, 'Raw Data'!$Z$3:$Z$927))</f>
        <v>5</v>
      </c>
      <c r="R27">
        <f t="array" ref="R27">MAX(IF('Raw Data'!$A$3:$A$927=$A27, 'Raw Data'!$T$3:$T$927))</f>
        <v>2</v>
      </c>
      <c r="S27">
        <f>IF( COUNTIF('Raw Data'!$A$3:$A$2927,$A27)=0,0,SUMIF('Raw Data'!$A$3:$A$2927, $A27,'Raw Data'!P$3:P$2927) / COUNTIF('Raw Data'!$A$3:$A$2927,$A27))</f>
        <v>1.2</v>
      </c>
      <c r="T27">
        <f>IF( COUNTIF('Raw Data'!$A$3:$A$2927,$A27)=0,0,SUMIF('Raw Data'!$A$3:$A$2927, $A27,'Raw Data'!Q$3:Q$2927) / COUNTIF('Raw Data'!$A$3:$A$2927,$A27))</f>
        <v>0</v>
      </c>
      <c r="U27">
        <f>IF( COUNTIF('Raw Data'!$A$3:$A$2927,$A27)=0,0,SUMIF('Raw Data'!$A$3:$A$2927, $A27,'Raw Data'!R$3:R$2927) / COUNTIF('Raw Data'!$A$3:$A$2927,$A27))</f>
        <v>0</v>
      </c>
      <c r="V27">
        <f>IF( COUNTIF('Raw Data'!$A$3:$A$2927,$A27)=0,0,SUMIF('Raw Data'!$A$3:$A$2927, $A27,'Raw Data'!S$3:S$2927) / COUNTIF('Raw Data'!$A$3:$A$2927,$A27))</f>
        <v>0</v>
      </c>
      <c r="W27">
        <f t="array" ref="W27">MAX(IF('Raw Data'!$A$3:$A$927=$A27, 'Raw Data'!$Y$3:$Y$927))</f>
        <v>4</v>
      </c>
      <c r="X27">
        <f>IF( COUNTIF('Raw Data'!$A$3:$A$2927,$A27)=0,0,SUMIF('Raw Data'!$A$3:$A$2927, $A27,'Raw Data'!U$3:U$2927) / COUNTIF('Raw Data'!$A$3:$A$2927,$A27))</f>
        <v>2</v>
      </c>
      <c r="Y27">
        <f>IF( COUNTIF('Raw Data'!$A$3:$A$2927,$A27)=0,0,SUMIF('Raw Data'!$A$3:$A$2927, $A27,'Raw Data'!V$3:V$2927) / COUNTIF('Raw Data'!$A$3:$A$2927,$A27))</f>
        <v>0</v>
      </c>
      <c r="Z27">
        <f>IF( COUNTIF('Raw Data'!$A$3:$A$2927,$A27)=0,0,SUMIF('Raw Data'!$A$3:$A$2927, $A27,'Raw Data'!W$3:W$2927) / COUNTIF('Raw Data'!$A$3:$A$2927,$A27))</f>
        <v>0</v>
      </c>
      <c r="AA27">
        <f>IF( COUNTIF('Raw Data'!$A$3:$A$2927,$A27)=0,0,SUMIF('Raw Data'!$A$3:$A$2927, $A27,'Raw Data'!X$3:X$2927) / COUNTIF('Raw Data'!$A$3:$A$2927,$A27))</f>
        <v>0</v>
      </c>
      <c r="AB27">
        <f>IF( COUNTIF('Raw Data'!$A$3:$A$2927,$A27)=0,0,SUMIF('Raw Data'!$A$3:$A$2927, $A27,'Raw Data'!AA$3:AA$2927) / COUNTIF('Raw Data'!$A$3:$A$2927,$A27))</f>
        <v>0</v>
      </c>
      <c r="AC27">
        <f>IF( COUNTIF('Raw Data'!$A$3:$A$2927,$A27)=0,0,SUMIF('Raw Data'!$A$3:$A$2927, $A27,'Raw Data'!AB$3:AB$2927) / COUNTIF('Raw Data'!$A$3:$A$2927,$A27))</f>
        <v>0</v>
      </c>
      <c r="AD27">
        <f>IF( COUNTIF('Raw Data'!$A$3:$A$2927,$A27)=0,0,SUMIF('Raw Data'!$A$3:$A$2927, $A27,'Raw Data'!AC$3:AC$2927) / COUNTIF('Raw Data'!$A$3:$A$2927,$A27))</f>
        <v>0.8</v>
      </c>
      <c r="AE27" s="123">
        <f>IF( COUNTIF('Raw Data'!$A$3:$A$2927,$A27)=0,0,SUMIF('Raw Data'!$A$3:$A$2927, $A27,'Raw Data'!AD$3:AD$2927) / COUNTIF('Raw Data'!$A$3:$A$2927,$A27))</f>
        <v>0</v>
      </c>
      <c r="AF27">
        <f>IF( COUNTIF('Raw Data'!$A$3:$A$2927,$A27)=0,0,SUMIF('Raw Data'!$A$3:$A$2927, $A27,'Raw Data'!AE$3:AE$2927) / COUNTIF('Raw Data'!$A$3:$A$2927,$A27))</f>
        <v>0.2</v>
      </c>
      <c r="AG27">
        <f>IF( COUNTIF('Raw Data'!$A$3:$A$2927,$A27)=0,0,SUMIF('Raw Data'!$A$3:$A$2927, $A27,'Raw Data'!AF$3:AF$2927) / COUNTIF('Raw Data'!$A$3:$A$2927,$A27))</f>
        <v>0</v>
      </c>
      <c r="AH27">
        <f>IF( COUNTIF('Raw Data'!$A$3:$A$2927,$A27)=0,0,SUMIF('Raw Data'!$A$3:$A$2927, $A27,'Raw Data'!AG$3:AG$2927) / COUNTIF('Raw Data'!$A$3:$A$2927,$A27))</f>
        <v>2.5</v>
      </c>
      <c r="AI27">
        <f>IF( COUNTIF('Raw Data'!$A$3:$A$2927,$A27)=0,0,SUMIF('Raw Data'!$A$3:$A$2927, $A27,'Raw Data'!AH$3:AH$2927) / COUNTIF('Raw Data'!$A$3:$A$2927,$A27))</f>
        <v>0.4</v>
      </c>
      <c r="AJ27" s="123">
        <f>COUNTIF('Raw Data'!A$3:A$2927, $A27)</f>
        <v>10</v>
      </c>
      <c r="AK27">
        <f>IFERROR(SUM(IF($E27 &gt;autoThreshold, auto), hatch * SUM($H27:$K27), cargo * SUM($M27:$P27),hatch * SUM( $S27:$V27), cargo * SUM($X27:$AA27), rocket23 * SUM($J27:$K27, $O27:$P27, $U27:$V27, $Z27:$AA27), IF($AD27 &gt; climbThreshold, climb), IF($AC27 &gt; assistThreshold, $AC27 * assist), $AH27 * penalty, dropHatch * $AI27, tippedBroke * SUM($AE27:$AF27),  IF( $E27 &lt; noAutoThreshold, noAuto), IF($C27 &lt; doesNothingThreshold, doesNothing)), "h")</f>
        <v>0.26999999999999968</v>
      </c>
      <c r="AL27">
        <f t="shared" si="0"/>
        <v>-1.75</v>
      </c>
      <c r="AM27">
        <f t="shared" si="1"/>
        <v>0.7749999999999998</v>
      </c>
      <c r="AP27" t="s">
        <v>287</v>
      </c>
      <c r="AQ27">
        <v>1</v>
      </c>
    </row>
    <row r="28" spans="1:51">
      <c r="A28" s="180">
        <v>6135</v>
      </c>
      <c r="B28" s="180" t="s">
        <v>243</v>
      </c>
      <c r="C28" s="180">
        <f t="shared" si="2"/>
        <v>18.666666666666664</v>
      </c>
      <c r="D28" s="180">
        <f t="shared" si="3"/>
        <v>10.666666666666668</v>
      </c>
      <c r="E28" s="180">
        <f>IF( COUNTIF('Raw Data'!$A$3:$A$2927,$A28)=0,0,SUMIF('Raw Data'!$A$3:$A$2927, $A28,'Raw Data'!D$3:D$2927) / COUNTIF('Raw Data'!$A$3:$A$2927,$A28))</f>
        <v>1.7777777777777777</v>
      </c>
      <c r="F28" s="180">
        <f t="array" ref="F28">MAX(IF('Raw Data'!$A$3:$A$927=$A28, 'Raw Data'!$O$3:$O$927))</f>
        <v>1</v>
      </c>
      <c r="G28" s="180">
        <f t="array" ref="G28">MAX(IF('Raw Data'!$A$3:$A$927=$A28, 'Raw Data'!$I$3:$I$927))</f>
        <v>1</v>
      </c>
      <c r="H28" s="180">
        <f>IF( COUNTIF('Raw Data'!$A$3:$A$2927,$A28)=0,0,SUMIF('Raw Data'!$A$3:$A$2927, $A28,'Raw Data'!E$3:E$2927) / COUNTIF('Raw Data'!$A$3:$A$2927,$A28))</f>
        <v>0.1111111111111111</v>
      </c>
      <c r="I28" s="180">
        <f>IF( COUNTIF('Raw Data'!$A$3:$A$2927,$A28)=0,0,SUMIF('Raw Data'!$A$3:$A$2927, $A28,'Raw Data'!F$3:F$2927) / COUNTIF('Raw Data'!$A$3:$A$2927,$A28))</f>
        <v>0.1111111111111111</v>
      </c>
      <c r="J28" s="180">
        <f>IF( COUNTIF('Raw Data'!$A$3:$A$2927,$A28)=0,0,SUMIF('Raw Data'!$A$3:$A$2927, $A28,'Raw Data'!G$3:G$2927) / COUNTIF('Raw Data'!$A$3:$A$2927,$A28))</f>
        <v>0</v>
      </c>
      <c r="K28" s="180">
        <f>IF( COUNTIF('Raw Data'!$A$3:$A$2927,$A28)=0,0,SUMIF('Raw Data'!$A$3:$A$2927, $A28,'Raw Data'!H$3:H$2927) / COUNTIF('Raw Data'!$A$3:$A$2927,$A28))</f>
        <v>0</v>
      </c>
      <c r="L28" s="180">
        <f t="array" ref="L28">MAX(IF('Raw Data'!$A$3:$A$927=$A28, 'Raw Data'!$N$3:$N$927))</f>
        <v>0</v>
      </c>
      <c r="M28" s="180">
        <f>IF( COUNTIF('Raw Data'!$A$3:$A$2927,$A28)=0,0,SUMIF('Raw Data'!$A$3:$A$2927, $A28,'Raw Data'!J$3:J$2927) / COUNTIF('Raw Data'!$A$3:$A$2927,$A28))</f>
        <v>0</v>
      </c>
      <c r="N28" s="180">
        <f>IF( COUNTIF('Raw Data'!$A$3:$A$2927,$A28)=0,0,SUMIF('Raw Data'!$A$3:$A$2927, $A28,'Raw Data'!K$3:K$2927) / COUNTIF('Raw Data'!$A$3:$A$2927,$A28))</f>
        <v>0</v>
      </c>
      <c r="O28" s="180">
        <f>IF( COUNTIF('Raw Data'!$A$3:$A$2927,$A28)=0,0,SUMIF('Raw Data'!$A$3:$A$2927, $A28,'Raw Data'!L$3:L$2927) / COUNTIF('Raw Data'!$A$3:$A$2927,$A28))</f>
        <v>0</v>
      </c>
      <c r="P28" s="181">
        <f>IF( COUNTIF('Raw Data'!$A$3:$A$2927,$A28)=0,0,SUMIF('Raw Data'!$A$3:$A$2927, $A28,'Raw Data'!M$3:M$2927) / COUNTIF('Raw Data'!$A$3:$A$2927,$A28))</f>
        <v>0</v>
      </c>
      <c r="Q28" s="180">
        <f t="array" ref="Q28">MAX(IF('Raw Data'!$A$3:$A$927=$A28, 'Raw Data'!$Z$3:$Z$927))</f>
        <v>6</v>
      </c>
      <c r="R28" s="180">
        <f t="array" ref="R28">MAX(IF('Raw Data'!$A$3:$A$927=$A28, 'Raw Data'!$T$3:$T$927))</f>
        <v>3</v>
      </c>
      <c r="S28" s="180">
        <f>IF( COUNTIF('Raw Data'!$A$3:$A$2927,$A28)=0,0,SUMIF('Raw Data'!$A$3:$A$2927, $A28,'Raw Data'!P$3:P$2927) / COUNTIF('Raw Data'!$A$3:$A$2927,$A28))</f>
        <v>0.66666666666666663</v>
      </c>
      <c r="T28" s="180">
        <f>IF( COUNTIF('Raw Data'!$A$3:$A$2927,$A28)=0,0,SUMIF('Raw Data'!$A$3:$A$2927, $A28,'Raw Data'!Q$3:Q$2927) / COUNTIF('Raw Data'!$A$3:$A$2927,$A28))</f>
        <v>0.77777777777777779</v>
      </c>
      <c r="U28" s="180">
        <f>IF( COUNTIF('Raw Data'!$A$3:$A$2927,$A28)=0,0,SUMIF('Raw Data'!$A$3:$A$2927, $A28,'Raw Data'!R$3:R$2927) / COUNTIF('Raw Data'!$A$3:$A$2927,$A28))</f>
        <v>0</v>
      </c>
      <c r="V28" s="180">
        <f>IF( COUNTIF('Raw Data'!$A$3:$A$2927,$A28)=0,0,SUMIF('Raw Data'!$A$3:$A$2927, $A28,'Raw Data'!S$3:S$2927) / COUNTIF('Raw Data'!$A$3:$A$2927,$A28))</f>
        <v>0</v>
      </c>
      <c r="W28" s="180">
        <f t="array" ref="W28">MAX(IF('Raw Data'!$A$3:$A$927=$A28, 'Raw Data'!$Y$3:$Y$927))</f>
        <v>4</v>
      </c>
      <c r="X28" s="180">
        <f>IF( COUNTIF('Raw Data'!$A$3:$A$2927,$A28)=0,0,SUMIF('Raw Data'!$A$3:$A$2927, $A28,'Raw Data'!U$3:U$2927) / COUNTIF('Raw Data'!$A$3:$A$2927,$A28))</f>
        <v>2.1111111111111112</v>
      </c>
      <c r="Y28" s="180">
        <f>IF( COUNTIF('Raw Data'!$A$3:$A$2927,$A28)=0,0,SUMIF('Raw Data'!$A$3:$A$2927, $A28,'Raw Data'!V$3:V$2927) / COUNTIF('Raw Data'!$A$3:$A$2927,$A28))</f>
        <v>0.33333333333333331</v>
      </c>
      <c r="Z28" s="180">
        <f>IF( COUNTIF('Raw Data'!$A$3:$A$2927,$A28)=0,0,SUMIF('Raw Data'!$A$3:$A$2927, $A28,'Raw Data'!W$3:W$2927) / COUNTIF('Raw Data'!$A$3:$A$2927,$A28))</f>
        <v>0</v>
      </c>
      <c r="AA28" s="180">
        <f>IF( COUNTIF('Raw Data'!$A$3:$A$2927,$A28)=0,0,SUMIF('Raw Data'!$A$3:$A$2927, $A28,'Raw Data'!X$3:X$2927) / COUNTIF('Raw Data'!$A$3:$A$2927,$A28))</f>
        <v>0</v>
      </c>
      <c r="AB28" s="180">
        <f>IF( COUNTIF('Raw Data'!$A$3:$A$2927,$A28)=0,0,SUMIF('Raw Data'!$A$3:$A$2927, $A28,'Raw Data'!AA$3:AA$2927) / COUNTIF('Raw Data'!$A$3:$A$2927,$A28))</f>
        <v>6.8888888888888893</v>
      </c>
      <c r="AC28" s="180">
        <f>IF( COUNTIF('Raw Data'!$A$3:$A$2927,$A28)=0,0,SUMIF('Raw Data'!$A$3:$A$2927, $A28,'Raw Data'!AB$3:AB$2927) / COUNTIF('Raw Data'!$A$3:$A$2927,$A28))</f>
        <v>0</v>
      </c>
      <c r="AD28" s="180">
        <f>IF( COUNTIF('Raw Data'!$A$3:$A$2927,$A28)=0,0,SUMIF('Raw Data'!$A$3:$A$2927, $A28,'Raw Data'!AC$3:AC$2927) / COUNTIF('Raw Data'!$A$3:$A$2927,$A28))</f>
        <v>1.1111111111111112</v>
      </c>
      <c r="AE28" s="182">
        <f>IF( COUNTIF('Raw Data'!$A$3:$A$2927,$A28)=0,0,SUMIF('Raw Data'!$A$3:$A$2927, $A28,'Raw Data'!AD$3:AD$2927) / COUNTIF('Raw Data'!$A$3:$A$2927,$A28))</f>
        <v>0</v>
      </c>
      <c r="AF28" s="180">
        <f>IF( COUNTIF('Raw Data'!$A$3:$A$2927,$A28)=0,0,SUMIF('Raw Data'!$A$3:$A$2927, $A28,'Raw Data'!AE$3:AE$2927) / COUNTIF('Raw Data'!$A$3:$A$2927,$A28))</f>
        <v>0</v>
      </c>
      <c r="AG28" s="180">
        <f>IF( COUNTIF('Raw Data'!$A$3:$A$2927,$A28)=0,0,SUMIF('Raw Data'!$A$3:$A$2927, $A28,'Raw Data'!AF$3:AF$2927) / COUNTIF('Raw Data'!$A$3:$A$2927,$A28))</f>
        <v>0</v>
      </c>
      <c r="AH28" s="180">
        <f>IF( COUNTIF('Raw Data'!$A$3:$A$2927,$A28)=0,0,SUMIF('Raw Data'!$A$3:$A$2927, $A28,'Raw Data'!AG$3:AG$2927) / COUNTIF('Raw Data'!$A$3:$A$2927,$A28))</f>
        <v>0.66666666666666663</v>
      </c>
      <c r="AI28" s="180">
        <f>IF( COUNTIF('Raw Data'!$A$3:$A$2927,$A28)=0,0,SUMIF('Raw Data'!$A$3:$A$2927, $A28,'Raw Data'!AH$3:AH$2927) / COUNTIF('Raw Data'!$A$3:$A$2927,$A28))</f>
        <v>0.22222222222222221</v>
      </c>
      <c r="AJ28" s="182">
        <f>COUNTIF('Raw Data'!A$3:A$2927, $A28)</f>
        <v>9</v>
      </c>
      <c r="AK28" s="180">
        <f>IFERROR(SUM(IF($E28 &gt;autoThreshold, auto), hatch * SUM($H28:$K28), cargo * SUM($M28:$P28),hatch * SUM( $S28:$V28), cargo * SUM($X28:$AA28), rocket23 * SUM($J28:$K28, $O28:$P28, $U28:$V28, $Z28:$AA28), IF($AD28 &gt; climbThreshold, climb), IF($AC28 &gt; assistThreshold, $AC28 * assist), $AH28 * penalty, dropHatch * $AI28, tippedBroke * SUM($AE28:$AF28),  IF( $E28 &lt; noAutoThreshold, noAuto), IF($C28 &lt; doesNothingThreshold, doesNothing)), "h")</f>
        <v>3.5022222222222226</v>
      </c>
      <c r="AL28" s="180">
        <f t="shared" si="0"/>
        <v>0.55555555555555558</v>
      </c>
      <c r="AM28" s="180">
        <f t="shared" si="1"/>
        <v>2.2244444444444444</v>
      </c>
      <c r="AP28" t="s">
        <v>302</v>
      </c>
      <c r="AQ28">
        <v>-20</v>
      </c>
    </row>
    <row r="29" spans="1:51">
      <c r="A29">
        <v>6514</v>
      </c>
      <c r="B29" t="s">
        <v>244</v>
      </c>
      <c r="C29">
        <f t="shared" si="2"/>
        <v>6.7777777777777777</v>
      </c>
      <c r="D29">
        <f t="shared" si="3"/>
        <v>1.7777777777777777</v>
      </c>
      <c r="E29">
        <f>IF( COUNTIF('Raw Data'!$A$3:$A$2927,$A29)=0,0,SUMIF('Raw Data'!$A$3:$A$2927, $A29,'Raw Data'!D$3:D$2927) / COUNTIF('Raw Data'!$A$3:$A$2927,$A29))</f>
        <v>1.3333333333333333</v>
      </c>
      <c r="F29">
        <f t="array" ref="F29">MAX(IF('Raw Data'!$A$3:$A$927=$A29, 'Raw Data'!$O$3:$O$927))</f>
        <v>0</v>
      </c>
      <c r="G29">
        <f t="array" ref="G29">MAX(IF('Raw Data'!$A$3:$A$927=$A29, 'Raw Data'!$I$3:$I$927))</f>
        <v>0</v>
      </c>
      <c r="H29">
        <f>IF( COUNTIF('Raw Data'!$A$3:$A$2927,$A29)=0,0,SUMIF('Raw Data'!$A$3:$A$2927, $A29,'Raw Data'!E$3:E$2927) / COUNTIF('Raw Data'!$A$3:$A$2927,$A29))</f>
        <v>0</v>
      </c>
      <c r="I29">
        <f>IF( COUNTIF('Raw Data'!$A$3:$A$2927,$A29)=0,0,SUMIF('Raw Data'!$A$3:$A$2927, $A29,'Raw Data'!F$3:F$2927) / COUNTIF('Raw Data'!$A$3:$A$2927,$A29))</f>
        <v>0</v>
      </c>
      <c r="J29">
        <f>IF( COUNTIF('Raw Data'!$A$3:$A$2927,$A29)=0,0,SUMIF('Raw Data'!$A$3:$A$2927, $A29,'Raw Data'!G$3:G$2927) / COUNTIF('Raw Data'!$A$3:$A$2927,$A29))</f>
        <v>0</v>
      </c>
      <c r="K29">
        <f>IF( COUNTIF('Raw Data'!$A$3:$A$2927,$A29)=0,0,SUMIF('Raw Data'!$A$3:$A$2927, $A29,'Raw Data'!H$3:H$2927) / COUNTIF('Raw Data'!$A$3:$A$2927,$A29))</f>
        <v>0</v>
      </c>
      <c r="L29">
        <f t="array" ref="L29">MAX(IF('Raw Data'!$A$3:$A$927=$A29, 'Raw Data'!$N$3:$N$927))</f>
        <v>0</v>
      </c>
      <c r="M29">
        <f>IF( COUNTIF('Raw Data'!$A$3:$A$2927,$A29)=0,0,SUMIF('Raw Data'!$A$3:$A$2927, $A29,'Raw Data'!J$3:J$2927) / COUNTIF('Raw Data'!$A$3:$A$2927,$A29))</f>
        <v>0</v>
      </c>
      <c r="N29">
        <f>IF( COUNTIF('Raw Data'!$A$3:$A$2927,$A29)=0,0,SUMIF('Raw Data'!$A$3:$A$2927, $A29,'Raw Data'!K$3:K$2927) / COUNTIF('Raw Data'!$A$3:$A$2927,$A29))</f>
        <v>0</v>
      </c>
      <c r="O29">
        <f>IF( COUNTIF('Raw Data'!$A$3:$A$2927,$A29)=0,0,SUMIF('Raw Data'!$A$3:$A$2927, $A29,'Raw Data'!L$3:L$2927) / COUNTIF('Raw Data'!$A$3:$A$2927,$A29))</f>
        <v>0</v>
      </c>
      <c r="P29" s="64">
        <f>IF( COUNTIF('Raw Data'!$A$3:$A$2927,$A29)=0,0,SUMIF('Raw Data'!$A$3:$A$2927, $A29,'Raw Data'!M$3:M$2927) / COUNTIF('Raw Data'!$A$3:$A$2927,$A29))</f>
        <v>0</v>
      </c>
      <c r="Q29">
        <f t="array" ref="Q29">MAX(IF('Raw Data'!$A$3:$A$927=$A29, 'Raw Data'!$Z$3:$Z$927))</f>
        <v>2</v>
      </c>
      <c r="R29">
        <f t="array" ref="R29">MAX(IF('Raw Data'!$A$3:$A$927=$A29, 'Raw Data'!$T$3:$T$927))</f>
        <v>2</v>
      </c>
      <c r="S29">
        <f>IF( COUNTIF('Raw Data'!$A$3:$A$2927,$A29)=0,0,SUMIF('Raw Data'!$A$3:$A$2927, $A29,'Raw Data'!P$3:P$2927) / COUNTIF('Raw Data'!$A$3:$A$2927,$A29))</f>
        <v>0.66666666666666663</v>
      </c>
      <c r="T29">
        <f>IF( COUNTIF('Raw Data'!$A$3:$A$2927,$A29)=0,0,SUMIF('Raw Data'!$A$3:$A$2927, $A29,'Raw Data'!Q$3:Q$2927) / COUNTIF('Raw Data'!$A$3:$A$2927,$A29))</f>
        <v>0.22222222222222221</v>
      </c>
      <c r="U29">
        <f>IF( COUNTIF('Raw Data'!$A$3:$A$2927,$A29)=0,0,SUMIF('Raw Data'!$A$3:$A$2927, $A29,'Raw Data'!R$3:R$2927) / COUNTIF('Raw Data'!$A$3:$A$2927,$A29))</f>
        <v>0</v>
      </c>
      <c r="V29">
        <f>IF( COUNTIF('Raw Data'!$A$3:$A$2927,$A29)=0,0,SUMIF('Raw Data'!$A$3:$A$2927, $A29,'Raw Data'!S$3:S$2927) / COUNTIF('Raw Data'!$A$3:$A$2927,$A29))</f>
        <v>0</v>
      </c>
      <c r="W29">
        <f t="array" ref="W29">MAX(IF('Raw Data'!$A$3:$A$927=$A29, 'Raw Data'!$Y$3:$Y$927))</f>
        <v>0</v>
      </c>
      <c r="X29">
        <f>IF( COUNTIF('Raw Data'!$A$3:$A$2927,$A29)=0,0,SUMIF('Raw Data'!$A$3:$A$2927, $A29,'Raw Data'!U$3:U$2927) / COUNTIF('Raw Data'!$A$3:$A$2927,$A29))</f>
        <v>0</v>
      </c>
      <c r="Y29">
        <f>IF( COUNTIF('Raw Data'!$A$3:$A$2927,$A29)=0,0,SUMIF('Raw Data'!$A$3:$A$2927, $A29,'Raw Data'!V$3:V$2927) / COUNTIF('Raw Data'!$A$3:$A$2927,$A29))</f>
        <v>0</v>
      </c>
      <c r="Z29">
        <f>IF( COUNTIF('Raw Data'!$A$3:$A$2927,$A29)=0,0,SUMIF('Raw Data'!$A$3:$A$2927, $A29,'Raw Data'!W$3:W$2927) / COUNTIF('Raw Data'!$A$3:$A$2927,$A29))</f>
        <v>0</v>
      </c>
      <c r="AA29">
        <f>IF( COUNTIF('Raw Data'!$A$3:$A$2927,$A29)=0,0,SUMIF('Raw Data'!$A$3:$A$2927, $A29,'Raw Data'!X$3:X$2927) / COUNTIF('Raw Data'!$A$3:$A$2927,$A29))</f>
        <v>0</v>
      </c>
      <c r="AB29">
        <f>IF( COUNTIF('Raw Data'!$A$3:$A$2927,$A29)=0,0,SUMIF('Raw Data'!$A$3:$A$2927, $A29,'Raw Data'!AA$3:AA$2927) / COUNTIF('Raw Data'!$A$3:$A$2927,$A29))</f>
        <v>0</v>
      </c>
      <c r="AC29">
        <f>IF( COUNTIF('Raw Data'!$A$3:$A$2927,$A29)=0,0,SUMIF('Raw Data'!$A$3:$A$2927, $A29,'Raw Data'!AB$3:AB$2927) / COUNTIF('Raw Data'!$A$3:$A$2927,$A29))</f>
        <v>0</v>
      </c>
      <c r="AD29">
        <f>IF( COUNTIF('Raw Data'!$A$3:$A$2927,$A29)=0,0,SUMIF('Raw Data'!$A$3:$A$2927, $A29,'Raw Data'!AC$3:AC$2927) / COUNTIF('Raw Data'!$A$3:$A$2927,$A29))</f>
        <v>0.55555555555555558</v>
      </c>
      <c r="AE29" s="123">
        <f>IF( COUNTIF('Raw Data'!$A$3:$A$2927,$A29)=0,0,SUMIF('Raw Data'!$A$3:$A$2927, $A29,'Raw Data'!AD$3:AD$2927) / COUNTIF('Raw Data'!$A$3:$A$2927,$A29))</f>
        <v>0</v>
      </c>
      <c r="AF29">
        <f>IF( COUNTIF('Raw Data'!$A$3:$A$2927,$A29)=0,0,SUMIF('Raw Data'!$A$3:$A$2927, $A29,'Raw Data'!AE$3:AE$2927) / COUNTIF('Raw Data'!$A$3:$A$2927,$A29))</f>
        <v>0</v>
      </c>
      <c r="AG29">
        <f>IF( COUNTIF('Raw Data'!$A$3:$A$2927,$A29)=0,0,SUMIF('Raw Data'!$A$3:$A$2927, $A29,'Raw Data'!AF$3:AF$2927) / COUNTIF('Raw Data'!$A$3:$A$2927,$A29))</f>
        <v>0</v>
      </c>
      <c r="AH29">
        <f>IF( COUNTIF('Raw Data'!$A$3:$A$2927,$A29)=0,0,SUMIF('Raw Data'!$A$3:$A$2927, $A29,'Raw Data'!AG$3:AG$2927) / COUNTIF('Raw Data'!$A$3:$A$2927,$A29))</f>
        <v>0.66666666666666663</v>
      </c>
      <c r="AI29">
        <f>IF( COUNTIF('Raw Data'!$A$3:$A$2927,$A29)=0,0,SUMIF('Raw Data'!$A$3:$A$2927, $A29,'Raw Data'!AH$3:AH$2927) / COUNTIF('Raw Data'!$A$3:$A$2927,$A29))</f>
        <v>0.66666666666666663</v>
      </c>
      <c r="AJ29" s="123">
        <f>COUNTIF('Raw Data'!A$3:A$2927, $A29)</f>
        <v>9</v>
      </c>
      <c r="AK29">
        <f>IFERROR(SUM(IF($E29 &gt;autoThreshold, auto), hatch * SUM($H29:$K29), cargo * SUM($M29:$P29),hatch * SUM( $S29:$V29), cargo * SUM($X29:$AA29), rocket23 * SUM($J29:$K29, $O29:$P29, $U29:$V29, $Z29:$AA29), IF($AD29 &gt; climbThreshold, climb), IF($AC29 &gt; assistThreshold, $AC29 * assist), $AH29 * penalty, dropHatch * $AI29, tippedBroke * SUM($AE29:$AF29),  IF( $E29 &lt; noAutoThreshold, noAuto), IF($C29 &lt; doesNothingThreshold, doesNothing)), "h")</f>
        <v>-0.77777777777777768</v>
      </c>
      <c r="AL29">
        <f t="shared" si="0"/>
        <v>-2.1111111111111107</v>
      </c>
      <c r="AM29">
        <f t="shared" si="1"/>
        <v>-0.22</v>
      </c>
      <c r="AP29" t="s">
        <v>303</v>
      </c>
      <c r="AQ29">
        <v>5</v>
      </c>
    </row>
    <row r="30" spans="1:51">
      <c r="A30">
        <v>6859</v>
      </c>
      <c r="B30" t="s">
        <v>245</v>
      </c>
      <c r="C30">
        <f t="shared" si="2"/>
        <v>5.1111111111111116</v>
      </c>
      <c r="D30">
        <f t="shared" si="3"/>
        <v>2.7777777777777777</v>
      </c>
      <c r="E30">
        <f>IF( COUNTIF('Raw Data'!$A$3:$A$2927,$A30)=0,0,SUMIF('Raw Data'!$A$3:$A$2927, $A30,'Raw Data'!D$3:D$2927) / COUNTIF('Raw Data'!$A$3:$A$2927,$A30))</f>
        <v>1</v>
      </c>
      <c r="F30">
        <f t="array" ref="F30">MAX(IF('Raw Data'!$A$3:$A$927=$A30, 'Raw Data'!$O$3:$O$927))</f>
        <v>0</v>
      </c>
      <c r="G30">
        <f t="array" ref="G30">MAX(IF('Raw Data'!$A$3:$A$927=$A30, 'Raw Data'!$I$3:$I$927))</f>
        <v>0</v>
      </c>
      <c r="H30">
        <f>IF( COUNTIF('Raw Data'!$A$3:$A$2927,$A30)=0,0,SUMIF('Raw Data'!$A$3:$A$2927, $A30,'Raw Data'!E$3:E$2927) / COUNTIF('Raw Data'!$A$3:$A$2927,$A30))</f>
        <v>0</v>
      </c>
      <c r="I30">
        <f>IF( COUNTIF('Raw Data'!$A$3:$A$2927,$A30)=0,0,SUMIF('Raw Data'!$A$3:$A$2927, $A30,'Raw Data'!F$3:F$2927) / COUNTIF('Raw Data'!$A$3:$A$2927,$A30))</f>
        <v>0</v>
      </c>
      <c r="J30">
        <f>IF( COUNTIF('Raw Data'!$A$3:$A$2927,$A30)=0,0,SUMIF('Raw Data'!$A$3:$A$2927, $A30,'Raw Data'!G$3:G$2927) / COUNTIF('Raw Data'!$A$3:$A$2927,$A30))</f>
        <v>0</v>
      </c>
      <c r="K30">
        <f>IF( COUNTIF('Raw Data'!$A$3:$A$2927,$A30)=0,0,SUMIF('Raw Data'!$A$3:$A$2927, $A30,'Raw Data'!H$3:H$2927) / COUNTIF('Raw Data'!$A$3:$A$2927,$A30))</f>
        <v>0</v>
      </c>
      <c r="L30">
        <f t="array" ref="L30">MAX(IF('Raw Data'!$A$3:$A$927=$A30, 'Raw Data'!$N$3:$N$927))</f>
        <v>0</v>
      </c>
      <c r="M30">
        <f>IF( COUNTIF('Raw Data'!$A$3:$A$2927,$A30)=0,0,SUMIF('Raw Data'!$A$3:$A$2927, $A30,'Raw Data'!J$3:J$2927) / COUNTIF('Raw Data'!$A$3:$A$2927,$A30))</f>
        <v>0</v>
      </c>
      <c r="N30">
        <f>IF( COUNTIF('Raw Data'!$A$3:$A$2927,$A30)=0,0,SUMIF('Raw Data'!$A$3:$A$2927, $A30,'Raw Data'!K$3:K$2927) / COUNTIF('Raw Data'!$A$3:$A$2927,$A30))</f>
        <v>0</v>
      </c>
      <c r="O30">
        <f>IF( COUNTIF('Raw Data'!$A$3:$A$2927,$A30)=0,0,SUMIF('Raw Data'!$A$3:$A$2927, $A30,'Raw Data'!L$3:L$2927) / COUNTIF('Raw Data'!$A$3:$A$2927,$A30))</f>
        <v>0</v>
      </c>
      <c r="P30" s="64">
        <f>IF( COUNTIF('Raw Data'!$A$3:$A$2927,$A30)=0,0,SUMIF('Raw Data'!$A$3:$A$2927, $A30,'Raw Data'!M$3:M$2927) / COUNTIF('Raw Data'!$A$3:$A$2927,$A30))</f>
        <v>0</v>
      </c>
      <c r="Q30">
        <f t="array" ref="Q30">MAX(IF('Raw Data'!$A$3:$A$927=$A30, 'Raw Data'!$Z$3:$Z$927))</f>
        <v>2</v>
      </c>
      <c r="R30">
        <f t="array" ref="R30">MAX(IF('Raw Data'!$A$3:$A$927=$A30, 'Raw Data'!$T$3:$T$927))</f>
        <v>1</v>
      </c>
      <c r="S30">
        <f>IF( COUNTIF('Raw Data'!$A$3:$A$2927,$A30)=0,0,SUMIF('Raw Data'!$A$3:$A$2927, $A30,'Raw Data'!P$3:P$2927) / COUNTIF('Raw Data'!$A$3:$A$2927,$A30))</f>
        <v>0.1111111111111111</v>
      </c>
      <c r="T30">
        <f>IF( COUNTIF('Raw Data'!$A$3:$A$2927,$A30)=0,0,SUMIF('Raw Data'!$A$3:$A$2927, $A30,'Raw Data'!Q$3:Q$2927) / COUNTIF('Raw Data'!$A$3:$A$2927,$A30))</f>
        <v>0.1111111111111111</v>
      </c>
      <c r="U30">
        <f>IF( COUNTIF('Raw Data'!$A$3:$A$2927,$A30)=0,0,SUMIF('Raw Data'!$A$3:$A$2927, $A30,'Raw Data'!R$3:R$2927) / COUNTIF('Raw Data'!$A$3:$A$2927,$A30))</f>
        <v>0</v>
      </c>
      <c r="V30">
        <f>IF( COUNTIF('Raw Data'!$A$3:$A$2927,$A30)=0,0,SUMIF('Raw Data'!$A$3:$A$2927, $A30,'Raw Data'!S$3:S$2927) / COUNTIF('Raw Data'!$A$3:$A$2927,$A30))</f>
        <v>0</v>
      </c>
      <c r="W30">
        <f t="array" ref="W30">MAX(IF('Raw Data'!$A$3:$A$927=$A30, 'Raw Data'!$Y$3:$Y$927))</f>
        <v>2</v>
      </c>
      <c r="X30">
        <f>IF( COUNTIF('Raw Data'!$A$3:$A$2927,$A30)=0,0,SUMIF('Raw Data'!$A$3:$A$2927, $A30,'Raw Data'!U$3:U$2927) / COUNTIF('Raw Data'!$A$3:$A$2927,$A30))</f>
        <v>0.77777777777777779</v>
      </c>
      <c r="Y30">
        <f>IF( COUNTIF('Raw Data'!$A$3:$A$2927,$A30)=0,0,SUMIF('Raw Data'!$A$3:$A$2927, $A30,'Raw Data'!V$3:V$2927) / COUNTIF('Raw Data'!$A$3:$A$2927,$A30))</f>
        <v>0</v>
      </c>
      <c r="Z30">
        <f>IF( COUNTIF('Raw Data'!$A$3:$A$2927,$A30)=0,0,SUMIF('Raw Data'!$A$3:$A$2927, $A30,'Raw Data'!W$3:W$2927) / COUNTIF('Raw Data'!$A$3:$A$2927,$A30))</f>
        <v>0</v>
      </c>
      <c r="AA30">
        <f>IF( COUNTIF('Raw Data'!$A$3:$A$2927,$A30)=0,0,SUMIF('Raw Data'!$A$3:$A$2927, $A30,'Raw Data'!X$3:X$2927) / COUNTIF('Raw Data'!$A$3:$A$2927,$A30))</f>
        <v>0</v>
      </c>
      <c r="AB30">
        <f>IF( COUNTIF('Raw Data'!$A$3:$A$2927,$A30)=0,0,SUMIF('Raw Data'!$A$3:$A$2927, $A30,'Raw Data'!AA$3:AA$2927) / COUNTIF('Raw Data'!$A$3:$A$2927,$A30))</f>
        <v>0.66666666666666663</v>
      </c>
      <c r="AC30">
        <f>IF( COUNTIF('Raw Data'!$A$3:$A$2927,$A30)=0,0,SUMIF('Raw Data'!$A$3:$A$2927, $A30,'Raw Data'!AB$3:AB$2927) / COUNTIF('Raw Data'!$A$3:$A$2927,$A30))</f>
        <v>0</v>
      </c>
      <c r="AD30">
        <f>IF( COUNTIF('Raw Data'!$A$3:$A$2927,$A30)=0,0,SUMIF('Raw Data'!$A$3:$A$2927, $A30,'Raw Data'!AC$3:AC$2927) / COUNTIF('Raw Data'!$A$3:$A$2927,$A30))</f>
        <v>0.44444444444444442</v>
      </c>
      <c r="AE30" s="123">
        <f>IF( COUNTIF('Raw Data'!$A$3:$A$2927,$A30)=0,0,SUMIF('Raw Data'!$A$3:$A$2927, $A30,'Raw Data'!AD$3:AD$2927) / COUNTIF('Raw Data'!$A$3:$A$2927,$A30))</f>
        <v>0</v>
      </c>
      <c r="AF30">
        <f>IF( COUNTIF('Raw Data'!$A$3:$A$2927,$A30)=0,0,SUMIF('Raw Data'!$A$3:$A$2927, $A30,'Raw Data'!AE$3:AE$2927) / COUNTIF('Raw Data'!$A$3:$A$2927,$A30))</f>
        <v>0.1111111111111111</v>
      </c>
      <c r="AG30">
        <f>IF( COUNTIF('Raw Data'!$A$3:$A$2927,$A30)=0,0,SUMIF('Raw Data'!$A$3:$A$2927, $A30,'Raw Data'!AF$3:AF$2927) / COUNTIF('Raw Data'!$A$3:$A$2927,$A30))</f>
        <v>0</v>
      </c>
      <c r="AH30">
        <f>IF( COUNTIF('Raw Data'!$A$3:$A$2927,$A30)=0,0,SUMIF('Raw Data'!$A$3:$A$2927, $A30,'Raw Data'!AG$3:AG$2927) / COUNTIF('Raw Data'!$A$3:$A$2927,$A30))</f>
        <v>2</v>
      </c>
      <c r="AI30">
        <f>IF( COUNTIF('Raw Data'!$A$3:$A$2927,$A30)=0,0,SUMIF('Raw Data'!$A$3:$A$2927, $A30,'Raw Data'!AH$3:AH$2927) / COUNTIF('Raw Data'!$A$3:$A$2927,$A30))</f>
        <v>0.1111111111111111</v>
      </c>
      <c r="AJ30" s="123">
        <f>COUNTIF('Raw Data'!A$3:A$2927, $A30)</f>
        <v>9</v>
      </c>
      <c r="AK30">
        <f>IFERROR(SUM(IF($E30 &gt;autoThreshold, auto), hatch * SUM($H30:$K30), cargo * SUM($M30:$P30),hatch * SUM( $S30:$V30), cargo * SUM($X30:$AA30), rocket23 * SUM($J30:$K30, $O30:$P30, $U30:$V30, $Z30:$AA30), IF($AD30 &gt; climbThreshold, climb), IF($AC30 &gt; assistThreshold, $AC30 * assist), $AH30 * penalty, dropHatch * $AI30, tippedBroke * SUM($AE30:$AF30),  IF( $E30 &lt; noAutoThreshold, noAuto), IF($C30 &lt; doesNothingThreshold, doesNothing)), "h")</f>
        <v>-0.70888888888888879</v>
      </c>
      <c r="AL30">
        <f t="shared" si="0"/>
        <v>-1.4444444444444446</v>
      </c>
      <c r="AM30">
        <f t="shared" si="1"/>
        <v>-0.10444444444444445</v>
      </c>
      <c r="AU30" t="s">
        <v>265</v>
      </c>
      <c r="AX30" t="s">
        <v>266</v>
      </c>
    </row>
    <row r="31" spans="1:51">
      <c r="A31">
        <v>6864</v>
      </c>
      <c r="B31" t="s">
        <v>246</v>
      </c>
      <c r="C31">
        <f t="shared" si="2"/>
        <v>7.8181818181818201</v>
      </c>
      <c r="D31">
        <f t="shared" si="3"/>
        <v>3.7272727272727275</v>
      </c>
      <c r="E31">
        <f>IF( COUNTIF('Raw Data'!$A$3:$A$2927,$A31)=0,0,SUMIF('Raw Data'!$A$3:$A$2927, $A31,'Raw Data'!D$3:D$2927) / COUNTIF('Raw Data'!$A$3:$A$2927,$A31))</f>
        <v>1.1818181818181819</v>
      </c>
      <c r="F31">
        <f t="array" ref="F31">MAX(IF('Raw Data'!$A$3:$A$927=$A31, 'Raw Data'!$O$3:$O$927))</f>
        <v>1</v>
      </c>
      <c r="G31">
        <f t="array" ref="G31">MAX(IF('Raw Data'!$A$3:$A$927=$A31, 'Raw Data'!$I$3:$I$927))</f>
        <v>1</v>
      </c>
      <c r="H31">
        <f>IF( COUNTIF('Raw Data'!$A$3:$A$2927,$A31)=0,0,SUMIF('Raw Data'!$A$3:$A$2927, $A31,'Raw Data'!E$3:E$2927) / COUNTIF('Raw Data'!$A$3:$A$2927,$A31))</f>
        <v>9.0909090909090912E-2</v>
      </c>
      <c r="I31">
        <f>IF( COUNTIF('Raw Data'!$A$3:$A$2927,$A31)=0,0,SUMIF('Raw Data'!$A$3:$A$2927, $A31,'Raw Data'!F$3:F$2927) / COUNTIF('Raw Data'!$A$3:$A$2927,$A31))</f>
        <v>0</v>
      </c>
      <c r="J31">
        <f>IF( COUNTIF('Raw Data'!$A$3:$A$2927,$A31)=0,0,SUMIF('Raw Data'!$A$3:$A$2927, $A31,'Raw Data'!G$3:G$2927) / COUNTIF('Raw Data'!$A$3:$A$2927,$A31))</f>
        <v>0</v>
      </c>
      <c r="K31">
        <f>IF( COUNTIF('Raw Data'!$A$3:$A$2927,$A31)=0,0,SUMIF('Raw Data'!$A$3:$A$2927, $A31,'Raw Data'!H$3:H$2927) / COUNTIF('Raw Data'!$A$3:$A$2927,$A31))</f>
        <v>0</v>
      </c>
      <c r="L31">
        <f t="array" ref="L31">MAX(IF('Raw Data'!$A$3:$A$927=$A31, 'Raw Data'!$N$3:$N$927))</f>
        <v>0</v>
      </c>
      <c r="M31">
        <f>IF( COUNTIF('Raw Data'!$A$3:$A$2927,$A31)=0,0,SUMIF('Raw Data'!$A$3:$A$2927, $A31,'Raw Data'!J$3:J$2927) / COUNTIF('Raw Data'!$A$3:$A$2927,$A31))</f>
        <v>0</v>
      </c>
      <c r="N31">
        <f>IF( COUNTIF('Raw Data'!$A$3:$A$2927,$A31)=0,0,SUMIF('Raw Data'!$A$3:$A$2927, $A31,'Raw Data'!K$3:K$2927) / COUNTIF('Raw Data'!$A$3:$A$2927,$A31))</f>
        <v>0</v>
      </c>
      <c r="O31">
        <f>IF( COUNTIF('Raw Data'!$A$3:$A$2927,$A31)=0,0,SUMIF('Raw Data'!$A$3:$A$2927, $A31,'Raw Data'!L$3:L$2927) / COUNTIF('Raw Data'!$A$3:$A$2927,$A31))</f>
        <v>0</v>
      </c>
      <c r="P31" s="64">
        <f>IF( COUNTIF('Raw Data'!$A$3:$A$2927,$A31)=0,0,SUMIF('Raw Data'!$A$3:$A$2927, $A31,'Raw Data'!M$3:M$2927) / COUNTIF('Raw Data'!$A$3:$A$2927,$A31))</f>
        <v>0</v>
      </c>
      <c r="Q31">
        <f t="array" ref="Q31">MAX(IF('Raw Data'!$A$3:$A$927=$A31, 'Raw Data'!$Z$3:$Z$927))</f>
        <v>3</v>
      </c>
      <c r="R31">
        <f t="array" ref="R31">MAX(IF('Raw Data'!$A$3:$A$927=$A31, 'Raw Data'!$T$3:$T$927))</f>
        <v>1</v>
      </c>
      <c r="S31">
        <f>IF( COUNTIF('Raw Data'!$A$3:$A$2927,$A31)=0,0,SUMIF('Raw Data'!$A$3:$A$2927, $A31,'Raw Data'!P$3:P$2927) / COUNTIF('Raw Data'!$A$3:$A$2927,$A31))</f>
        <v>0.27272727272727271</v>
      </c>
      <c r="T31">
        <f>IF( COUNTIF('Raw Data'!$A$3:$A$2927,$A31)=0,0,SUMIF('Raw Data'!$A$3:$A$2927, $A31,'Raw Data'!Q$3:Q$2927) / COUNTIF('Raw Data'!$A$3:$A$2927,$A31))</f>
        <v>0</v>
      </c>
      <c r="U31">
        <f>IF( COUNTIF('Raw Data'!$A$3:$A$2927,$A31)=0,0,SUMIF('Raw Data'!$A$3:$A$2927, $A31,'Raw Data'!R$3:R$2927) / COUNTIF('Raw Data'!$A$3:$A$2927,$A31))</f>
        <v>0</v>
      </c>
      <c r="V31">
        <f>IF( COUNTIF('Raw Data'!$A$3:$A$2927,$A31)=0,0,SUMIF('Raw Data'!$A$3:$A$2927, $A31,'Raw Data'!S$3:S$2927) / COUNTIF('Raw Data'!$A$3:$A$2927,$A31))</f>
        <v>0</v>
      </c>
      <c r="W31">
        <f t="array" ref="W31">MAX(IF('Raw Data'!$A$3:$A$927=$A31, 'Raw Data'!$Y$3:$Y$927))</f>
        <v>3</v>
      </c>
      <c r="X31">
        <f>IF( COUNTIF('Raw Data'!$A$3:$A$2927,$A31)=0,0,SUMIF('Raw Data'!$A$3:$A$2927, $A31,'Raw Data'!U$3:U$2927) / COUNTIF('Raw Data'!$A$3:$A$2927,$A31))</f>
        <v>1</v>
      </c>
      <c r="Y31">
        <f>IF( COUNTIF('Raw Data'!$A$3:$A$2927,$A31)=0,0,SUMIF('Raw Data'!$A$3:$A$2927, $A31,'Raw Data'!V$3:V$2927) / COUNTIF('Raw Data'!$A$3:$A$2927,$A31))</f>
        <v>0</v>
      </c>
      <c r="Z31">
        <f>IF( COUNTIF('Raw Data'!$A$3:$A$2927,$A31)=0,0,SUMIF('Raw Data'!$A$3:$A$2927, $A31,'Raw Data'!W$3:W$2927) / COUNTIF('Raw Data'!$A$3:$A$2927,$A31))</f>
        <v>0</v>
      </c>
      <c r="AA31">
        <f>IF( COUNTIF('Raw Data'!$A$3:$A$2927,$A31)=0,0,SUMIF('Raw Data'!$A$3:$A$2927, $A31,'Raw Data'!X$3:X$2927) / COUNTIF('Raw Data'!$A$3:$A$2927,$A31))</f>
        <v>0</v>
      </c>
      <c r="AB31">
        <f>IF( COUNTIF('Raw Data'!$A$3:$A$2927,$A31)=0,0,SUMIF('Raw Data'!$A$3:$A$2927, $A31,'Raw Data'!AA$3:AA$2927) / COUNTIF('Raw Data'!$A$3:$A$2927,$A31))</f>
        <v>9.1818181818181817</v>
      </c>
      <c r="AC31">
        <f>IF( COUNTIF('Raw Data'!$A$3:$A$2927,$A31)=0,0,SUMIF('Raw Data'!$A$3:$A$2927, $A31,'Raw Data'!AB$3:AB$2927) / COUNTIF('Raw Data'!$A$3:$A$2927,$A31))</f>
        <v>0</v>
      </c>
      <c r="AD31">
        <f>IF( COUNTIF('Raw Data'!$A$3:$A$2927,$A31)=0,0,SUMIF('Raw Data'!$A$3:$A$2927, $A31,'Raw Data'!AC$3:AC$2927) / COUNTIF('Raw Data'!$A$3:$A$2927,$A31))</f>
        <v>0.63636363636363635</v>
      </c>
      <c r="AE31" s="123">
        <f>IF( COUNTIF('Raw Data'!$A$3:$A$2927,$A31)=0,0,SUMIF('Raw Data'!$A$3:$A$2927, $A31,'Raw Data'!AD$3:AD$2927) / COUNTIF('Raw Data'!$A$3:$A$2927,$A31))</f>
        <v>0</v>
      </c>
      <c r="AF31">
        <f>IF( COUNTIF('Raw Data'!$A$3:$A$2927,$A31)=0,0,SUMIF('Raw Data'!$A$3:$A$2927, $A31,'Raw Data'!AE$3:AE$2927) / COUNTIF('Raw Data'!$A$3:$A$2927,$A31))</f>
        <v>0</v>
      </c>
      <c r="AG31">
        <f>IF( COUNTIF('Raw Data'!$A$3:$A$2927,$A31)=0,0,SUMIF('Raw Data'!$A$3:$A$2927, $A31,'Raw Data'!AF$3:AF$2927) / COUNTIF('Raw Data'!$A$3:$A$2927,$A31))</f>
        <v>0</v>
      </c>
      <c r="AH31">
        <f>IF( COUNTIF('Raw Data'!$A$3:$A$2927,$A31)=0,0,SUMIF('Raw Data'!$A$3:$A$2927, $A31,'Raw Data'!AG$3:AG$2927) / COUNTIF('Raw Data'!$A$3:$A$2927,$A31))</f>
        <v>1.3636363636363635</v>
      </c>
      <c r="AI31">
        <f>IF( COUNTIF('Raw Data'!$A$3:$A$2927,$A31)=0,0,SUMIF('Raw Data'!$A$3:$A$2927, $A31,'Raw Data'!AH$3:AH$2927) / COUNTIF('Raw Data'!$A$3:$A$2927,$A31))</f>
        <v>0.45454545454545453</v>
      </c>
      <c r="AJ31" s="123">
        <f>COUNTIF('Raw Data'!A$3:A$2927, $A31)</f>
        <v>11</v>
      </c>
      <c r="AK31">
        <f>IFERROR(SUM(IF($E31 &gt;autoThreshold, auto), hatch * SUM($H31:$K31), cargo * SUM($M31:$P31),hatch * SUM( $S31:$V31), cargo * SUM($X31:$AA31), rocket23 * SUM($J31:$K31, $O31:$P31, $U31:$V31, $Z31:$AA31), IF($AD31 &gt; climbThreshold, climb), IF($AC31 &gt; assistThreshold, $AC31 * assist), $AH31 * penalty, dropHatch * $AI31, tippedBroke * SUM($AE31:$AF31),  IF( $E31 &lt; noAutoThreshold, noAuto), IF($C31 &lt; doesNothingThreshold, doesNothing)), "h")</f>
        <v>-0.56727272727272715</v>
      </c>
      <c r="AL31">
        <f t="shared" si="0"/>
        <v>-2.0909090909090908</v>
      </c>
      <c r="AM31">
        <f t="shared" si="1"/>
        <v>0.55000000000000004</v>
      </c>
      <c r="AU31" t="s">
        <v>267</v>
      </c>
      <c r="AV31" t="s">
        <v>268</v>
      </c>
      <c r="AX31" t="s">
        <v>267</v>
      </c>
      <c r="AY31" t="s">
        <v>268</v>
      </c>
    </row>
    <row r="32" spans="1:51">
      <c r="A32">
        <v>6866</v>
      </c>
      <c r="B32" t="s">
        <v>247</v>
      </c>
      <c r="C32">
        <f t="shared" si="2"/>
        <v>13.75</v>
      </c>
      <c r="D32">
        <f t="shared" si="3"/>
        <v>8.125</v>
      </c>
      <c r="E32">
        <f>IF( COUNTIF('Raw Data'!$A$3:$A$2927,$A32)=0,0,SUMIF('Raw Data'!$A$3:$A$2927, $A32,'Raw Data'!D$3:D$2927) / COUNTIF('Raw Data'!$A$3:$A$2927,$A32))</f>
        <v>1.75</v>
      </c>
      <c r="F32">
        <f t="array" ref="F32">MAX(IF('Raw Data'!$A$3:$A$927=$A32, 'Raw Data'!$O$3:$O$927))</f>
        <v>0</v>
      </c>
      <c r="G32">
        <f t="array" ref="G32">MAX(IF('Raw Data'!$A$3:$A$927=$A32, 'Raw Data'!$I$3:$I$927))</f>
        <v>0</v>
      </c>
      <c r="H32">
        <f>IF( COUNTIF('Raw Data'!$A$3:$A$2927,$A32)=0,0,SUMIF('Raw Data'!$A$3:$A$2927, $A32,'Raw Data'!E$3:E$2927) / COUNTIF('Raw Data'!$A$3:$A$2927,$A32))</f>
        <v>0</v>
      </c>
      <c r="I32">
        <f>IF( COUNTIF('Raw Data'!$A$3:$A$2927,$A32)=0,0,SUMIF('Raw Data'!$A$3:$A$2927, $A32,'Raw Data'!F$3:F$2927) / COUNTIF('Raw Data'!$A$3:$A$2927,$A32))</f>
        <v>0</v>
      </c>
      <c r="J32">
        <f>IF( COUNTIF('Raw Data'!$A$3:$A$2927,$A32)=0,0,SUMIF('Raw Data'!$A$3:$A$2927, $A32,'Raw Data'!G$3:G$2927) / COUNTIF('Raw Data'!$A$3:$A$2927,$A32))</f>
        <v>0</v>
      </c>
      <c r="K32">
        <f>IF( COUNTIF('Raw Data'!$A$3:$A$2927,$A32)=0,0,SUMIF('Raw Data'!$A$3:$A$2927, $A32,'Raw Data'!H$3:H$2927) / COUNTIF('Raw Data'!$A$3:$A$2927,$A32))</f>
        <v>0</v>
      </c>
      <c r="L32">
        <f t="array" ref="L32">MAX(IF('Raw Data'!$A$3:$A$927=$A32, 'Raw Data'!$N$3:$N$927))</f>
        <v>0</v>
      </c>
      <c r="M32">
        <f>IF( COUNTIF('Raw Data'!$A$3:$A$2927,$A32)=0,0,SUMIF('Raw Data'!$A$3:$A$2927, $A32,'Raw Data'!J$3:J$2927) / COUNTIF('Raw Data'!$A$3:$A$2927,$A32))</f>
        <v>0</v>
      </c>
      <c r="N32">
        <f>IF( COUNTIF('Raw Data'!$A$3:$A$2927,$A32)=0,0,SUMIF('Raw Data'!$A$3:$A$2927, $A32,'Raw Data'!K$3:K$2927) / COUNTIF('Raw Data'!$A$3:$A$2927,$A32))</f>
        <v>0</v>
      </c>
      <c r="O32">
        <f>IF( COUNTIF('Raw Data'!$A$3:$A$2927,$A32)=0,0,SUMIF('Raw Data'!$A$3:$A$2927, $A32,'Raw Data'!L$3:L$2927) / COUNTIF('Raw Data'!$A$3:$A$2927,$A32))</f>
        <v>0</v>
      </c>
      <c r="P32" s="64">
        <f>IF( COUNTIF('Raw Data'!$A$3:$A$2927,$A32)=0,0,SUMIF('Raw Data'!$A$3:$A$2927, $A32,'Raw Data'!M$3:M$2927) / COUNTIF('Raw Data'!$A$3:$A$2927,$A32))</f>
        <v>0</v>
      </c>
      <c r="Q32">
        <f t="array" ref="Q32">MAX(IF('Raw Data'!$A$3:$A$927=$A32, 'Raw Data'!$Z$3:$Z$927))</f>
        <v>4</v>
      </c>
      <c r="R32">
        <f t="array" ref="R32">MAX(IF('Raw Data'!$A$3:$A$927=$A32, 'Raw Data'!$T$3:$T$927))</f>
        <v>1</v>
      </c>
      <c r="S32">
        <f>IF( COUNTIF('Raw Data'!$A$3:$A$2927,$A32)=0,0,SUMIF('Raw Data'!$A$3:$A$2927, $A32,'Raw Data'!P$3:P$2927) / COUNTIF('Raw Data'!$A$3:$A$2927,$A32))</f>
        <v>0.125</v>
      </c>
      <c r="T32">
        <f>IF( COUNTIF('Raw Data'!$A$3:$A$2927,$A32)=0,0,SUMIF('Raw Data'!$A$3:$A$2927, $A32,'Raw Data'!Q$3:Q$2927) / COUNTIF('Raw Data'!$A$3:$A$2927,$A32))</f>
        <v>0</v>
      </c>
      <c r="U32">
        <f>IF( COUNTIF('Raw Data'!$A$3:$A$2927,$A32)=0,0,SUMIF('Raw Data'!$A$3:$A$2927, $A32,'Raw Data'!R$3:R$2927) / COUNTIF('Raw Data'!$A$3:$A$2927,$A32))</f>
        <v>0</v>
      </c>
      <c r="V32">
        <f>IF( COUNTIF('Raw Data'!$A$3:$A$2927,$A32)=0,0,SUMIF('Raw Data'!$A$3:$A$2927, $A32,'Raw Data'!S$3:S$2927) / COUNTIF('Raw Data'!$A$3:$A$2927,$A32))</f>
        <v>0</v>
      </c>
      <c r="W32">
        <f t="array" ref="W32">MAX(IF('Raw Data'!$A$3:$A$927=$A32, 'Raw Data'!$Y$3:$Y$927))</f>
        <v>4</v>
      </c>
      <c r="X32">
        <f>IF( COUNTIF('Raw Data'!$A$3:$A$2927,$A32)=0,0,SUMIF('Raw Data'!$A$3:$A$2927, $A32,'Raw Data'!U$3:U$2927) / COUNTIF('Raw Data'!$A$3:$A$2927,$A32))</f>
        <v>2.625</v>
      </c>
      <c r="Y32">
        <f>IF( COUNTIF('Raw Data'!$A$3:$A$2927,$A32)=0,0,SUMIF('Raw Data'!$A$3:$A$2927, $A32,'Raw Data'!V$3:V$2927) / COUNTIF('Raw Data'!$A$3:$A$2927,$A32))</f>
        <v>0</v>
      </c>
      <c r="Z32">
        <f>IF( COUNTIF('Raw Data'!$A$3:$A$2927,$A32)=0,0,SUMIF('Raw Data'!$A$3:$A$2927, $A32,'Raw Data'!W$3:W$2927) / COUNTIF('Raw Data'!$A$3:$A$2927,$A32))</f>
        <v>0</v>
      </c>
      <c r="AA32">
        <f>IF( COUNTIF('Raw Data'!$A$3:$A$2927,$A32)=0,0,SUMIF('Raw Data'!$A$3:$A$2927, $A32,'Raw Data'!X$3:X$2927) / COUNTIF('Raw Data'!$A$3:$A$2927,$A32))</f>
        <v>0</v>
      </c>
      <c r="AB32">
        <f>IF( COUNTIF('Raw Data'!$A$3:$A$2927,$A32)=0,0,SUMIF('Raw Data'!$A$3:$A$2927, $A32,'Raw Data'!AA$3:AA$2927) / COUNTIF('Raw Data'!$A$3:$A$2927,$A32))</f>
        <v>6.875</v>
      </c>
      <c r="AC32">
        <f>IF( COUNTIF('Raw Data'!$A$3:$A$2927,$A32)=0,0,SUMIF('Raw Data'!$A$3:$A$2927, $A32,'Raw Data'!AB$3:AB$2927) / COUNTIF('Raw Data'!$A$3:$A$2927,$A32))</f>
        <v>0</v>
      </c>
      <c r="AD32">
        <f>IF( COUNTIF('Raw Data'!$A$3:$A$2927,$A32)=0,0,SUMIF('Raw Data'!$A$3:$A$2927, $A32,'Raw Data'!AC$3:AC$2927) / COUNTIF('Raw Data'!$A$3:$A$2927,$A32))</f>
        <v>0.875</v>
      </c>
      <c r="AE32" s="123">
        <f>IF( COUNTIF('Raw Data'!$A$3:$A$2927,$A32)=0,0,SUMIF('Raw Data'!$A$3:$A$2927, $A32,'Raw Data'!AD$3:AD$2927) / COUNTIF('Raw Data'!$A$3:$A$2927,$A32))</f>
        <v>0</v>
      </c>
      <c r="AF32">
        <f>IF( COUNTIF('Raw Data'!$A$3:$A$2927,$A32)=0,0,SUMIF('Raw Data'!$A$3:$A$2927, $A32,'Raw Data'!AE$3:AE$2927) / COUNTIF('Raw Data'!$A$3:$A$2927,$A32))</f>
        <v>0</v>
      </c>
      <c r="AG32">
        <f>IF( COUNTIF('Raw Data'!$A$3:$A$2927,$A32)=0,0,SUMIF('Raw Data'!$A$3:$A$2927, $A32,'Raw Data'!AF$3:AF$2927) / COUNTIF('Raw Data'!$A$3:$A$2927,$A32))</f>
        <v>0</v>
      </c>
      <c r="AH32">
        <f>IF( COUNTIF('Raw Data'!$A$3:$A$2927,$A32)=0,0,SUMIF('Raw Data'!$A$3:$A$2927, $A32,'Raw Data'!AG$3:AG$2927) / COUNTIF('Raw Data'!$A$3:$A$2927,$A32))</f>
        <v>2.25</v>
      </c>
      <c r="AI32">
        <f>IF( COUNTIF('Raw Data'!$A$3:$A$2927,$A32)=0,0,SUMIF('Raw Data'!$A$3:$A$2927, $A32,'Raw Data'!AH$3:AH$2927) / COUNTIF('Raw Data'!$A$3:$A$2927,$A32))</f>
        <v>0</v>
      </c>
      <c r="AJ32" s="123">
        <f>COUNTIF('Raw Data'!A$3:A$2927, $A32)</f>
        <v>8</v>
      </c>
      <c r="AK32">
        <f>IFERROR(SUM(IF($E32 &gt;autoThreshold, auto), hatch * SUM($H32:$K32), cargo * SUM($M32:$P32),hatch * SUM( $S32:$V32), cargo * SUM($X32:$AA32), rocket23 * SUM($J32:$K32, $O32:$P32, $U32:$V32, $Z32:$AA32), IF($AD32 &gt; climbThreshold, climb), IF($AC32 &gt; assistThreshold, $AC32 * assist), $AH32 * penalty, dropHatch * $AI32, tippedBroke * SUM($AE32:$AF32),  IF( $E32 &lt; noAutoThreshold, noAuto), IF($C32 &lt; doesNothingThreshold, doesNothing)), "h")</f>
        <v>1.7324999999999999</v>
      </c>
      <c r="AL32">
        <f t="shared" si="0"/>
        <v>-1</v>
      </c>
      <c r="AM32">
        <f t="shared" si="1"/>
        <v>1.8824999999999998</v>
      </c>
      <c r="AU32">
        <v>610</v>
      </c>
      <c r="AV32">
        <v>8</v>
      </c>
      <c r="AX32">
        <v>5426</v>
      </c>
      <c r="AY32">
        <v>34</v>
      </c>
    </row>
    <row r="33" spans="1:51">
      <c r="A33">
        <v>6867</v>
      </c>
      <c r="B33" t="s">
        <v>248</v>
      </c>
      <c r="C33">
        <f t="shared" si="2"/>
        <v>16.818181818181817</v>
      </c>
      <c r="D33">
        <f t="shared" si="3"/>
        <v>8.9090909090909083</v>
      </c>
      <c r="E33">
        <f>IF( COUNTIF('Raw Data'!$A$3:$A$2927,$A33)=0,0,SUMIF('Raw Data'!$A$3:$A$2927, $A33,'Raw Data'!D$3:D$2927) / COUNTIF('Raw Data'!$A$3:$A$2927,$A33))</f>
        <v>1.7272727272727273</v>
      </c>
      <c r="F33">
        <f t="array" ref="F33">MAX(IF('Raw Data'!$A$3:$A$927=$A33, 'Raw Data'!$O$3:$O$927))</f>
        <v>1</v>
      </c>
      <c r="G33">
        <f t="array" ref="G33">MAX(IF('Raw Data'!$A$3:$A$927=$A33, 'Raw Data'!$I$3:$I$927))</f>
        <v>1</v>
      </c>
      <c r="H33">
        <f>IF( COUNTIF('Raw Data'!$A$3:$A$2927,$A33)=0,0,SUMIF('Raw Data'!$A$3:$A$2927, $A33,'Raw Data'!E$3:E$2927) / COUNTIF('Raw Data'!$A$3:$A$2927,$A33))</f>
        <v>0.54545454545454541</v>
      </c>
      <c r="I33">
        <f>IF( COUNTIF('Raw Data'!$A$3:$A$2927,$A33)=0,0,SUMIF('Raw Data'!$A$3:$A$2927, $A33,'Raw Data'!F$3:F$2927) / COUNTIF('Raw Data'!$A$3:$A$2927,$A33))</f>
        <v>0</v>
      </c>
      <c r="J33">
        <f>IF( COUNTIF('Raw Data'!$A$3:$A$2927,$A33)=0,0,SUMIF('Raw Data'!$A$3:$A$2927, $A33,'Raw Data'!G$3:G$2927) / COUNTIF('Raw Data'!$A$3:$A$2927,$A33))</f>
        <v>0</v>
      </c>
      <c r="K33">
        <f>IF( COUNTIF('Raw Data'!$A$3:$A$2927,$A33)=0,0,SUMIF('Raw Data'!$A$3:$A$2927, $A33,'Raw Data'!H$3:H$2927) / COUNTIF('Raw Data'!$A$3:$A$2927,$A33))</f>
        <v>0</v>
      </c>
      <c r="L33">
        <f t="array" ref="L33">MAX(IF('Raw Data'!$A$3:$A$927=$A33, 'Raw Data'!$N$3:$N$927))</f>
        <v>0</v>
      </c>
      <c r="M33">
        <f>IF( COUNTIF('Raw Data'!$A$3:$A$2927,$A33)=0,0,SUMIF('Raw Data'!$A$3:$A$2927, $A33,'Raw Data'!J$3:J$2927) / COUNTIF('Raw Data'!$A$3:$A$2927,$A33))</f>
        <v>0</v>
      </c>
      <c r="N33">
        <f>IF( COUNTIF('Raw Data'!$A$3:$A$2927,$A33)=0,0,SUMIF('Raw Data'!$A$3:$A$2927, $A33,'Raw Data'!K$3:K$2927) / COUNTIF('Raw Data'!$A$3:$A$2927,$A33))</f>
        <v>0</v>
      </c>
      <c r="O33">
        <f>IF( COUNTIF('Raw Data'!$A$3:$A$2927,$A33)=0,0,SUMIF('Raw Data'!$A$3:$A$2927, $A33,'Raw Data'!L$3:L$2927) / COUNTIF('Raw Data'!$A$3:$A$2927,$A33))</f>
        <v>0</v>
      </c>
      <c r="P33" s="64">
        <f>IF( COUNTIF('Raw Data'!$A$3:$A$2927,$A33)=0,0,SUMIF('Raw Data'!$A$3:$A$2927, $A33,'Raw Data'!M$3:M$2927) / COUNTIF('Raw Data'!$A$3:$A$2927,$A33))</f>
        <v>0</v>
      </c>
      <c r="Q33">
        <f t="array" ref="Q33">MAX(IF('Raw Data'!$A$3:$A$927=$A33, 'Raw Data'!$Z$3:$Z$927))</f>
        <v>5</v>
      </c>
      <c r="R33">
        <f t="array" ref="R33">MAX(IF('Raw Data'!$A$3:$A$927=$A33, 'Raw Data'!$T$3:$T$927))</f>
        <v>5</v>
      </c>
      <c r="S33">
        <f>IF( COUNTIF('Raw Data'!$A$3:$A$2927,$A33)=0,0,SUMIF('Raw Data'!$A$3:$A$2927, $A33,'Raw Data'!P$3:P$2927) / COUNTIF('Raw Data'!$A$3:$A$2927,$A33))</f>
        <v>2.5454545454545454</v>
      </c>
      <c r="T33">
        <f>IF( COUNTIF('Raw Data'!$A$3:$A$2927,$A33)=0,0,SUMIF('Raw Data'!$A$3:$A$2927, $A33,'Raw Data'!Q$3:Q$2927) / COUNTIF('Raw Data'!$A$3:$A$2927,$A33))</f>
        <v>1.0909090909090908</v>
      </c>
      <c r="U33">
        <f>IF( COUNTIF('Raw Data'!$A$3:$A$2927,$A33)=0,0,SUMIF('Raw Data'!$A$3:$A$2927, $A33,'Raw Data'!R$3:R$2927) / COUNTIF('Raw Data'!$A$3:$A$2927,$A33))</f>
        <v>0</v>
      </c>
      <c r="V33">
        <f>IF( COUNTIF('Raw Data'!$A$3:$A$2927,$A33)=0,0,SUMIF('Raw Data'!$A$3:$A$2927, $A33,'Raw Data'!S$3:S$2927) / COUNTIF('Raw Data'!$A$3:$A$2927,$A33))</f>
        <v>0</v>
      </c>
      <c r="W33">
        <f t="array" ref="W33">MAX(IF('Raw Data'!$A$3:$A$927=$A33, 'Raw Data'!$Y$3:$Y$927))</f>
        <v>2</v>
      </c>
      <c r="X33">
        <f>IF( COUNTIF('Raw Data'!$A$3:$A$2927,$A33)=0,0,SUMIF('Raw Data'!$A$3:$A$2927, $A33,'Raw Data'!U$3:U$2927) / COUNTIF('Raw Data'!$A$3:$A$2927,$A33))</f>
        <v>0.18181818181818182</v>
      </c>
      <c r="Y33">
        <f>IF( COUNTIF('Raw Data'!$A$3:$A$2927,$A33)=0,0,SUMIF('Raw Data'!$A$3:$A$2927, $A33,'Raw Data'!V$3:V$2927) / COUNTIF('Raw Data'!$A$3:$A$2927,$A33))</f>
        <v>0</v>
      </c>
      <c r="Z33">
        <f>IF( COUNTIF('Raw Data'!$A$3:$A$2927,$A33)=0,0,SUMIF('Raw Data'!$A$3:$A$2927, $A33,'Raw Data'!W$3:W$2927) / COUNTIF('Raw Data'!$A$3:$A$2927,$A33))</f>
        <v>0</v>
      </c>
      <c r="AA33">
        <f>IF( COUNTIF('Raw Data'!$A$3:$A$2927,$A33)=0,0,SUMIF('Raw Data'!$A$3:$A$2927, $A33,'Raw Data'!X$3:X$2927) / COUNTIF('Raw Data'!$A$3:$A$2927,$A33))</f>
        <v>0</v>
      </c>
      <c r="AB33">
        <f>IF( COUNTIF('Raw Data'!$A$3:$A$2927,$A33)=0,0,SUMIF('Raw Data'!$A$3:$A$2927, $A33,'Raw Data'!AA$3:AA$2927) / COUNTIF('Raw Data'!$A$3:$A$2927,$A33))</f>
        <v>3.1818181818181817</v>
      </c>
      <c r="AC33">
        <f>IF( COUNTIF('Raw Data'!$A$3:$A$2927,$A33)=0,0,SUMIF('Raw Data'!$A$3:$A$2927, $A33,'Raw Data'!AB$3:AB$2927) / COUNTIF('Raw Data'!$A$3:$A$2927,$A33))</f>
        <v>0</v>
      </c>
      <c r="AD33">
        <f>IF( COUNTIF('Raw Data'!$A$3:$A$2927,$A33)=0,0,SUMIF('Raw Data'!$A$3:$A$2927, $A33,'Raw Data'!AC$3:AC$2927) / COUNTIF('Raw Data'!$A$3:$A$2927,$A33))</f>
        <v>1.4545454545454546</v>
      </c>
      <c r="AE33" s="123">
        <f>IF( COUNTIF('Raw Data'!$A$3:$A$2927,$A33)=0,0,SUMIF('Raw Data'!$A$3:$A$2927, $A33,'Raw Data'!AD$3:AD$2927) / COUNTIF('Raw Data'!$A$3:$A$2927,$A33))</f>
        <v>0</v>
      </c>
      <c r="AF33">
        <f>IF( COUNTIF('Raw Data'!$A$3:$A$2927,$A33)=0,0,SUMIF('Raw Data'!$A$3:$A$2927, $A33,'Raw Data'!AE$3:AE$2927) / COUNTIF('Raw Data'!$A$3:$A$2927,$A33))</f>
        <v>0</v>
      </c>
      <c r="AG33">
        <f>IF( COUNTIF('Raw Data'!$A$3:$A$2927,$A33)=0,0,SUMIF('Raw Data'!$A$3:$A$2927, $A33,'Raw Data'!AF$3:AF$2927) / COUNTIF('Raw Data'!$A$3:$A$2927,$A33))</f>
        <v>0</v>
      </c>
      <c r="AH33">
        <f>IF( COUNTIF('Raw Data'!$A$3:$A$2927,$A33)=0,0,SUMIF('Raw Data'!$A$3:$A$2927, $A33,'Raw Data'!AG$3:AG$2927) / COUNTIF('Raw Data'!$A$3:$A$2927,$A33))</f>
        <v>1.6363636363636365</v>
      </c>
      <c r="AI33">
        <f>IF( COUNTIF('Raw Data'!$A$3:$A$2927,$A33)=0,0,SUMIF('Raw Data'!$A$3:$A$2927, $A33,'Raw Data'!AH$3:AH$2927) / COUNTIF('Raw Data'!$A$3:$A$2927,$A33))</f>
        <v>0.81818181818181823</v>
      </c>
      <c r="AJ33" s="123">
        <f>COUNTIF('Raw Data'!A$3:A$2927, $A33)</f>
        <v>11</v>
      </c>
      <c r="AK33">
        <f>IFERROR(SUM(IF($E33 &gt;autoThreshold, auto), hatch * SUM($H33:$K33), cargo * SUM($M33:$P33),hatch * SUM( $S33:$V33), cargo * SUM($X33:$AA33), rocket23 * SUM($J33:$K33, $O33:$P33, $U33:$V33, $Z33:$AA33), IF($AD33 &gt; climbThreshold, climb), IF($AC33 &gt; assistThreshold, $AC33 * assist), $AH33 * penalty, dropHatch * $AI33, tippedBroke * SUM($AE33:$AF33),  IF( $E33 &lt; noAutoThreshold, noAuto), IF($C33 &lt; doesNothingThreshold, doesNothing)), "h")</f>
        <v>2.8472727272727267</v>
      </c>
      <c r="AL33">
        <f t="shared" si="0"/>
        <v>0.36363636363636287</v>
      </c>
      <c r="AM33">
        <f t="shared" si="1"/>
        <v>-0.35818181818181821</v>
      </c>
      <c r="AU33">
        <v>2708</v>
      </c>
      <c r="AV33">
        <v>11</v>
      </c>
      <c r="AX33">
        <v>4525</v>
      </c>
      <c r="AY33">
        <v>37</v>
      </c>
    </row>
    <row r="34" spans="1:51">
      <c r="A34">
        <v>6975</v>
      </c>
      <c r="B34" t="s">
        <v>249</v>
      </c>
      <c r="C34">
        <f t="shared" si="2"/>
        <v>2.8888888888888893</v>
      </c>
      <c r="D34">
        <f t="shared" si="3"/>
        <v>0.22222222222222221</v>
      </c>
      <c r="E34">
        <f>IF( COUNTIF('Raw Data'!$A$3:$A$2927,$A34)=0,0,SUMIF('Raw Data'!$A$3:$A$2927, $A34,'Raw Data'!D$3:D$2927) / COUNTIF('Raw Data'!$A$3:$A$2927,$A34))</f>
        <v>0.88888888888888884</v>
      </c>
      <c r="F34">
        <f t="array" ref="F34">MAX(IF('Raw Data'!$A$3:$A$927=$A34, 'Raw Data'!$O$3:$O$927))</f>
        <v>1</v>
      </c>
      <c r="G34">
        <f t="array" ref="G34">MAX(IF('Raw Data'!$A$3:$A$927=$A34, 'Raw Data'!$I$3:$I$927))</f>
        <v>1</v>
      </c>
      <c r="H34">
        <f>IF( COUNTIF('Raw Data'!$A$3:$A$2927,$A34)=0,0,SUMIF('Raw Data'!$A$3:$A$2927, $A34,'Raw Data'!E$3:E$2927) / COUNTIF('Raw Data'!$A$3:$A$2927,$A34))</f>
        <v>0.1111111111111111</v>
      </c>
      <c r="I34">
        <f>IF( COUNTIF('Raw Data'!$A$3:$A$2927,$A34)=0,0,SUMIF('Raw Data'!$A$3:$A$2927, $A34,'Raw Data'!F$3:F$2927) / COUNTIF('Raw Data'!$A$3:$A$2927,$A34))</f>
        <v>0</v>
      </c>
      <c r="J34">
        <f>IF( COUNTIF('Raw Data'!$A$3:$A$2927,$A34)=0,0,SUMIF('Raw Data'!$A$3:$A$2927, $A34,'Raw Data'!G$3:G$2927) / COUNTIF('Raw Data'!$A$3:$A$2927,$A34))</f>
        <v>0</v>
      </c>
      <c r="K34">
        <f>IF( COUNTIF('Raw Data'!$A$3:$A$2927,$A34)=0,0,SUMIF('Raw Data'!$A$3:$A$2927, $A34,'Raw Data'!H$3:H$2927) / COUNTIF('Raw Data'!$A$3:$A$2927,$A34))</f>
        <v>0</v>
      </c>
      <c r="L34">
        <f t="array" ref="L34">MAX(IF('Raw Data'!$A$3:$A$927=$A34, 'Raw Data'!$N$3:$N$927))</f>
        <v>0</v>
      </c>
      <c r="M34">
        <f>IF( COUNTIF('Raw Data'!$A$3:$A$2927,$A34)=0,0,SUMIF('Raw Data'!$A$3:$A$2927, $A34,'Raw Data'!J$3:J$2927) / COUNTIF('Raw Data'!$A$3:$A$2927,$A34))</f>
        <v>0</v>
      </c>
      <c r="N34">
        <f>IF( COUNTIF('Raw Data'!$A$3:$A$2927,$A34)=0,0,SUMIF('Raw Data'!$A$3:$A$2927, $A34,'Raw Data'!K$3:K$2927) / COUNTIF('Raw Data'!$A$3:$A$2927,$A34))</f>
        <v>0</v>
      </c>
      <c r="O34">
        <f>IF( COUNTIF('Raw Data'!$A$3:$A$2927,$A34)=0,0,SUMIF('Raw Data'!$A$3:$A$2927, $A34,'Raw Data'!L$3:L$2927) / COUNTIF('Raw Data'!$A$3:$A$2927,$A34))</f>
        <v>0</v>
      </c>
      <c r="P34" s="64">
        <f>IF( COUNTIF('Raw Data'!$A$3:$A$2927,$A34)=0,0,SUMIF('Raw Data'!$A$3:$A$2927, $A34,'Raw Data'!M$3:M$2927) / COUNTIF('Raw Data'!$A$3:$A$2927,$A34))</f>
        <v>0</v>
      </c>
      <c r="Q34">
        <f t="array" ref="Q34">MAX(IF('Raw Data'!$A$3:$A$927=$A34, 'Raw Data'!$Z$3:$Z$927))</f>
        <v>0</v>
      </c>
      <c r="R34">
        <f t="array" ref="R34">MAX(IF('Raw Data'!$A$3:$A$927=$A34, 'Raw Data'!$T$3:$T$927))</f>
        <v>0</v>
      </c>
      <c r="S34">
        <f>IF( COUNTIF('Raw Data'!$A$3:$A$2927,$A34)=0,0,SUMIF('Raw Data'!$A$3:$A$2927, $A34,'Raw Data'!P$3:P$2927) / COUNTIF('Raw Data'!$A$3:$A$2927,$A34))</f>
        <v>0</v>
      </c>
      <c r="T34">
        <f>IF( COUNTIF('Raw Data'!$A$3:$A$2927,$A34)=0,0,SUMIF('Raw Data'!$A$3:$A$2927, $A34,'Raw Data'!Q$3:Q$2927) / COUNTIF('Raw Data'!$A$3:$A$2927,$A34))</f>
        <v>0</v>
      </c>
      <c r="U34">
        <f>IF( COUNTIF('Raw Data'!$A$3:$A$2927,$A34)=0,0,SUMIF('Raw Data'!$A$3:$A$2927, $A34,'Raw Data'!R$3:R$2927) / COUNTIF('Raw Data'!$A$3:$A$2927,$A34))</f>
        <v>0</v>
      </c>
      <c r="V34">
        <f>IF( COUNTIF('Raw Data'!$A$3:$A$2927,$A34)=0,0,SUMIF('Raw Data'!$A$3:$A$2927, $A34,'Raw Data'!S$3:S$2927) / COUNTIF('Raw Data'!$A$3:$A$2927,$A34))</f>
        <v>0</v>
      </c>
      <c r="W34">
        <f t="array" ref="W34">MAX(IF('Raw Data'!$A$3:$A$927=$A34, 'Raw Data'!$Y$3:$Y$927))</f>
        <v>0</v>
      </c>
      <c r="X34">
        <f>IF( COUNTIF('Raw Data'!$A$3:$A$2927,$A34)=0,0,SUMIF('Raw Data'!$A$3:$A$2927, $A34,'Raw Data'!U$3:U$2927) / COUNTIF('Raw Data'!$A$3:$A$2927,$A34))</f>
        <v>0</v>
      </c>
      <c r="Y34">
        <f>IF( COUNTIF('Raw Data'!$A$3:$A$2927,$A34)=0,0,SUMIF('Raw Data'!$A$3:$A$2927, $A34,'Raw Data'!V$3:V$2927) / COUNTIF('Raw Data'!$A$3:$A$2927,$A34))</f>
        <v>0</v>
      </c>
      <c r="Z34">
        <f>IF( COUNTIF('Raw Data'!$A$3:$A$2927,$A34)=0,0,SUMIF('Raw Data'!$A$3:$A$2927, $A34,'Raw Data'!W$3:W$2927) / COUNTIF('Raw Data'!$A$3:$A$2927,$A34))</f>
        <v>0</v>
      </c>
      <c r="AA34">
        <f>IF( COUNTIF('Raw Data'!$A$3:$A$2927,$A34)=0,0,SUMIF('Raw Data'!$A$3:$A$2927, $A34,'Raw Data'!X$3:X$2927) / COUNTIF('Raw Data'!$A$3:$A$2927,$A34))</f>
        <v>0</v>
      </c>
      <c r="AB34">
        <f>IF( COUNTIF('Raw Data'!$A$3:$A$2927,$A34)=0,0,SUMIF('Raw Data'!$A$3:$A$2927, $A34,'Raw Data'!AA$3:AA$2927) / COUNTIF('Raw Data'!$A$3:$A$2927,$A34))</f>
        <v>68.666666666666671</v>
      </c>
      <c r="AC34">
        <f>IF( COUNTIF('Raw Data'!$A$3:$A$2927,$A34)=0,0,SUMIF('Raw Data'!$A$3:$A$2927, $A34,'Raw Data'!AB$3:AB$2927) / COUNTIF('Raw Data'!$A$3:$A$2927,$A34))</f>
        <v>0</v>
      </c>
      <c r="AD34">
        <f>IF( COUNTIF('Raw Data'!$A$3:$A$2927,$A34)=0,0,SUMIF('Raw Data'!$A$3:$A$2927, $A34,'Raw Data'!AC$3:AC$2927) / COUNTIF('Raw Data'!$A$3:$A$2927,$A34))</f>
        <v>0.44444444444444442</v>
      </c>
      <c r="AE34" s="123">
        <f>IF( COUNTIF('Raw Data'!$A$3:$A$2927,$A34)=0,0,SUMIF('Raw Data'!$A$3:$A$2927, $A34,'Raw Data'!AD$3:AD$2927) / COUNTIF('Raw Data'!$A$3:$A$2927,$A34))</f>
        <v>0</v>
      </c>
      <c r="AF34">
        <f>IF( COUNTIF('Raw Data'!$A$3:$A$2927,$A34)=0,0,SUMIF('Raw Data'!$A$3:$A$2927, $A34,'Raw Data'!AE$3:AE$2927) / COUNTIF('Raw Data'!$A$3:$A$2927,$A34))</f>
        <v>0.22222222222222221</v>
      </c>
      <c r="AG34">
        <f>IF( COUNTIF('Raw Data'!$A$3:$A$2927,$A34)=0,0,SUMIF('Raw Data'!$A$3:$A$2927, $A34,'Raw Data'!AF$3:AF$2927) / COUNTIF('Raw Data'!$A$3:$A$2927,$A34))</f>
        <v>0</v>
      </c>
      <c r="AH34">
        <f>IF( COUNTIF('Raw Data'!$A$3:$A$2927,$A34)=0,0,SUMIF('Raw Data'!$A$3:$A$2927, $A34,'Raw Data'!AG$3:AG$2927) / COUNTIF('Raw Data'!$A$3:$A$2927,$A34))</f>
        <v>1.3333333333333333</v>
      </c>
      <c r="AI34">
        <f>IF( COUNTIF('Raw Data'!$A$3:$A$2927,$A34)=0,0,SUMIF('Raw Data'!$A$3:$A$2927, $A34,'Raw Data'!AH$3:AH$2927) / COUNTIF('Raw Data'!$A$3:$A$2927,$A34))</f>
        <v>0</v>
      </c>
      <c r="AJ34" s="123">
        <f>COUNTIF('Raw Data'!A$3:A$2927, $A34)</f>
        <v>9</v>
      </c>
      <c r="AK34">
        <f>IFERROR(SUM(IF($E34 &gt;autoThreshold, auto), hatch * SUM($H34:$K34), cargo * SUM($M34:$P34),hatch * SUM( $S34:$V34), cargo * SUM($X34:$AA34), rocket23 * SUM($J34:$K34, $O34:$P34, $U34:$V34, $Z34:$AA34), IF($AD34 &gt; climbThreshold, climb), IF($AC34 &gt; assistThreshold, $AC34 * assist), $AH34 * penalty, dropHatch * $AI34, tippedBroke * SUM($AE34:$AF34),  IF( $E34 &lt; noAutoThreshold, noAuto), IF($C34 &lt; doesNothingThreshold, doesNothing)), "h")</f>
        <v>-22</v>
      </c>
      <c r="AL34">
        <f t="shared" si="0"/>
        <v>-2.4444444444444446</v>
      </c>
      <c r="AM34">
        <f t="shared" si="1"/>
        <v>-1.8844444444444444</v>
      </c>
      <c r="AU34">
        <v>2200</v>
      </c>
      <c r="AV34">
        <v>12</v>
      </c>
      <c r="AX34">
        <v>2852</v>
      </c>
      <c r="AY34">
        <v>38</v>
      </c>
    </row>
    <row r="35" spans="1:51">
      <c r="A35">
        <v>6987</v>
      </c>
      <c r="B35" t="s">
        <v>250</v>
      </c>
      <c r="C35">
        <f t="shared" si="2"/>
        <v>5.4444444444444446</v>
      </c>
      <c r="D35">
        <f t="shared" si="3"/>
        <v>0.44444444444444442</v>
      </c>
      <c r="E35">
        <f>IF( COUNTIF('Raw Data'!$A$3:$A$2927,$A35)=0,0,SUMIF('Raw Data'!$A$3:$A$2927, $A35,'Raw Data'!D$3:D$2927) / COUNTIF('Raw Data'!$A$3:$A$2927,$A35))</f>
        <v>1.2222222222222223</v>
      </c>
      <c r="F35">
        <f t="array" ref="F35">MAX(IF('Raw Data'!$A$3:$A$927=$A35, 'Raw Data'!$O$3:$O$927))</f>
        <v>0</v>
      </c>
      <c r="G35">
        <f t="array" ref="G35">MAX(IF('Raw Data'!$A$3:$A$927=$A35, 'Raw Data'!$I$3:$I$927))</f>
        <v>0</v>
      </c>
      <c r="H35">
        <f>IF( COUNTIF('Raw Data'!$A$3:$A$2927,$A35)=0,0,SUMIF('Raw Data'!$A$3:$A$2927, $A35,'Raw Data'!E$3:E$2927) / COUNTIF('Raw Data'!$A$3:$A$2927,$A35))</f>
        <v>0</v>
      </c>
      <c r="I35">
        <f>IF( COUNTIF('Raw Data'!$A$3:$A$2927,$A35)=0,0,SUMIF('Raw Data'!$A$3:$A$2927, $A35,'Raw Data'!F$3:F$2927) / COUNTIF('Raw Data'!$A$3:$A$2927,$A35))</f>
        <v>0</v>
      </c>
      <c r="J35">
        <f>IF( COUNTIF('Raw Data'!$A$3:$A$2927,$A35)=0,0,SUMIF('Raw Data'!$A$3:$A$2927, $A35,'Raw Data'!G$3:G$2927) / COUNTIF('Raw Data'!$A$3:$A$2927,$A35))</f>
        <v>0</v>
      </c>
      <c r="K35">
        <f>IF( COUNTIF('Raw Data'!$A$3:$A$2927,$A35)=0,0,SUMIF('Raw Data'!$A$3:$A$2927, $A35,'Raw Data'!H$3:H$2927) / COUNTIF('Raw Data'!$A$3:$A$2927,$A35))</f>
        <v>0</v>
      </c>
      <c r="L35">
        <f t="array" ref="L35">MAX(IF('Raw Data'!$A$3:$A$927=$A35, 'Raw Data'!$N$3:$N$927))</f>
        <v>0</v>
      </c>
      <c r="M35">
        <f>IF( COUNTIF('Raw Data'!$A$3:$A$2927,$A35)=0,0,SUMIF('Raw Data'!$A$3:$A$2927, $A35,'Raw Data'!J$3:J$2927) / COUNTIF('Raw Data'!$A$3:$A$2927,$A35))</f>
        <v>0</v>
      </c>
      <c r="N35">
        <f>IF( COUNTIF('Raw Data'!$A$3:$A$2927,$A35)=0,0,SUMIF('Raw Data'!$A$3:$A$2927, $A35,'Raw Data'!K$3:K$2927) / COUNTIF('Raw Data'!$A$3:$A$2927,$A35))</f>
        <v>0</v>
      </c>
      <c r="O35">
        <f>IF( COUNTIF('Raw Data'!$A$3:$A$2927,$A35)=0,0,SUMIF('Raw Data'!$A$3:$A$2927, $A35,'Raw Data'!L$3:L$2927) / COUNTIF('Raw Data'!$A$3:$A$2927,$A35))</f>
        <v>0</v>
      </c>
      <c r="P35" s="64">
        <f>IF( COUNTIF('Raw Data'!$A$3:$A$2927,$A35)=0,0,SUMIF('Raw Data'!$A$3:$A$2927, $A35,'Raw Data'!M$3:M$2927) / COUNTIF('Raw Data'!$A$3:$A$2927,$A35))</f>
        <v>0</v>
      </c>
      <c r="Q35">
        <f t="array" ref="Q35">MAX(IF('Raw Data'!$A$3:$A$927=$A35, 'Raw Data'!$Z$3:$Z$927))</f>
        <v>2</v>
      </c>
      <c r="R35">
        <f t="array" ref="R35">MAX(IF('Raw Data'!$A$3:$A$927=$A35, 'Raw Data'!$T$3:$T$927))</f>
        <v>2</v>
      </c>
      <c r="S35">
        <f>IF( COUNTIF('Raw Data'!$A$3:$A$2927,$A35)=0,0,SUMIF('Raw Data'!$A$3:$A$2927, $A35,'Raw Data'!P$3:P$2927) / COUNTIF('Raw Data'!$A$3:$A$2927,$A35))</f>
        <v>0.1111111111111111</v>
      </c>
      <c r="T35">
        <f>IF( COUNTIF('Raw Data'!$A$3:$A$2927,$A35)=0,0,SUMIF('Raw Data'!$A$3:$A$2927, $A35,'Raw Data'!Q$3:Q$2927) / COUNTIF('Raw Data'!$A$3:$A$2927,$A35))</f>
        <v>0.1111111111111111</v>
      </c>
      <c r="U35">
        <f>IF( COUNTIF('Raw Data'!$A$3:$A$2927,$A35)=0,0,SUMIF('Raw Data'!$A$3:$A$2927, $A35,'Raw Data'!R$3:R$2927) / COUNTIF('Raw Data'!$A$3:$A$2927,$A35))</f>
        <v>0</v>
      </c>
      <c r="V35">
        <f>IF( COUNTIF('Raw Data'!$A$3:$A$2927,$A35)=0,0,SUMIF('Raw Data'!$A$3:$A$2927, $A35,'Raw Data'!S$3:S$2927) / COUNTIF('Raw Data'!$A$3:$A$2927,$A35))</f>
        <v>0</v>
      </c>
      <c r="W35">
        <f t="array" ref="W35">MAX(IF('Raw Data'!$A$3:$A$927=$A35, 'Raw Data'!$Y$3:$Y$927))</f>
        <v>0</v>
      </c>
      <c r="X35">
        <f>IF( COUNTIF('Raw Data'!$A$3:$A$2927,$A35)=0,0,SUMIF('Raw Data'!$A$3:$A$2927, $A35,'Raw Data'!U$3:U$2927) / COUNTIF('Raw Data'!$A$3:$A$2927,$A35))</f>
        <v>0</v>
      </c>
      <c r="Y35">
        <f>IF( COUNTIF('Raw Data'!$A$3:$A$2927,$A35)=0,0,SUMIF('Raw Data'!$A$3:$A$2927, $A35,'Raw Data'!V$3:V$2927) / COUNTIF('Raw Data'!$A$3:$A$2927,$A35))</f>
        <v>0</v>
      </c>
      <c r="Z35">
        <f>IF( COUNTIF('Raw Data'!$A$3:$A$2927,$A35)=0,0,SUMIF('Raw Data'!$A$3:$A$2927, $A35,'Raw Data'!W$3:W$2927) / COUNTIF('Raw Data'!$A$3:$A$2927,$A35))</f>
        <v>0</v>
      </c>
      <c r="AA35">
        <f>IF( COUNTIF('Raw Data'!$A$3:$A$2927,$A35)=0,0,SUMIF('Raw Data'!$A$3:$A$2927, $A35,'Raw Data'!X$3:X$2927) / COUNTIF('Raw Data'!$A$3:$A$2927,$A35))</f>
        <v>0</v>
      </c>
      <c r="AB35">
        <f>IF( COUNTIF('Raw Data'!$A$3:$A$2927,$A35)=0,0,SUMIF('Raw Data'!$A$3:$A$2927, $A35,'Raw Data'!AA$3:AA$2927) / COUNTIF('Raw Data'!$A$3:$A$2927,$A35))</f>
        <v>70.333333333333329</v>
      </c>
      <c r="AC35">
        <f>IF( COUNTIF('Raw Data'!$A$3:$A$2927,$A35)=0,0,SUMIF('Raw Data'!$A$3:$A$2927, $A35,'Raw Data'!AB$3:AB$2927) / COUNTIF('Raw Data'!$A$3:$A$2927,$A35))</f>
        <v>0</v>
      </c>
      <c r="AD35">
        <f>IF( COUNTIF('Raw Data'!$A$3:$A$2927,$A35)=0,0,SUMIF('Raw Data'!$A$3:$A$2927, $A35,'Raw Data'!AC$3:AC$2927) / COUNTIF('Raw Data'!$A$3:$A$2927,$A35))</f>
        <v>1</v>
      </c>
      <c r="AE35" s="123">
        <f>IF( COUNTIF('Raw Data'!$A$3:$A$2927,$A35)=0,0,SUMIF('Raw Data'!$A$3:$A$2927, $A35,'Raw Data'!AD$3:AD$2927) / COUNTIF('Raw Data'!$A$3:$A$2927,$A35))</f>
        <v>0</v>
      </c>
      <c r="AF35">
        <f>IF( COUNTIF('Raw Data'!$A$3:$A$2927,$A35)=0,0,SUMIF('Raw Data'!$A$3:$A$2927, $A35,'Raw Data'!AE$3:AE$2927) / COUNTIF('Raw Data'!$A$3:$A$2927,$A35))</f>
        <v>0</v>
      </c>
      <c r="AG35">
        <f>IF( COUNTIF('Raw Data'!$A$3:$A$2927,$A35)=0,0,SUMIF('Raw Data'!$A$3:$A$2927, $A35,'Raw Data'!AF$3:AF$2927) / COUNTIF('Raw Data'!$A$3:$A$2927,$A35))</f>
        <v>0</v>
      </c>
      <c r="AH35">
        <f>IF( COUNTIF('Raw Data'!$A$3:$A$2927,$A35)=0,0,SUMIF('Raw Data'!$A$3:$A$2927, $A35,'Raw Data'!AG$3:AG$2927) / COUNTIF('Raw Data'!$A$3:$A$2927,$A35))</f>
        <v>1.6666666666666667</v>
      </c>
      <c r="AI35">
        <f>IF( COUNTIF('Raw Data'!$A$3:$A$2927,$A35)=0,0,SUMIF('Raw Data'!$A$3:$A$2927, $A35,'Raw Data'!AH$3:AH$2927) / COUNTIF('Raw Data'!$A$3:$A$2927,$A35))</f>
        <v>0</v>
      </c>
      <c r="AJ35" s="123">
        <f>COUNTIF('Raw Data'!A$3:A$2927, $A35)</f>
        <v>9</v>
      </c>
      <c r="AK35">
        <f>IFERROR(SUM(IF($E35 &gt;autoThreshold, auto), hatch * SUM($H35:$K35), cargo * SUM($M35:$P35),hatch * SUM( $S35:$V35), cargo * SUM($X35:$AA35), rocket23 * SUM($J35:$K35, $O35:$P35, $U35:$V35, $Z35:$AA35), IF($AD35 &gt; climbThreshold, climb), IF($AC35 &gt; assistThreshold, $AC35 * assist), $AH35 * penalty, dropHatch * $AI35, tippedBroke * SUM($AE35:$AF35),  IF( $E35 &lt; noAutoThreshold, noAuto), IF($C35 &lt; doesNothingThreshold, doesNothing)), "h")</f>
        <v>-0.61111111111111116</v>
      </c>
      <c r="AL35">
        <f t="shared" si="0"/>
        <v>-0.61111111111111116</v>
      </c>
      <c r="AM35">
        <f t="shared" si="1"/>
        <v>-0.55000000000000004</v>
      </c>
      <c r="AU35">
        <v>4476</v>
      </c>
      <c r="AV35">
        <v>18</v>
      </c>
      <c r="AX35">
        <v>7267</v>
      </c>
      <c r="AY35">
        <v>42</v>
      </c>
    </row>
    <row r="36" spans="1:51">
      <c r="A36">
        <v>7267</v>
      </c>
      <c r="B36" t="s">
        <v>251</v>
      </c>
      <c r="C36">
        <f t="shared" si="2"/>
        <v>13.888888888888891</v>
      </c>
      <c r="D36">
        <f t="shared" si="3"/>
        <v>9.6666666666666679</v>
      </c>
      <c r="E36">
        <f>IF( COUNTIF('Raw Data'!$A$3:$A$2927,$A36)=0,0,SUMIF('Raw Data'!$A$3:$A$2927, $A36,'Raw Data'!D$3:D$2927) / COUNTIF('Raw Data'!$A$3:$A$2927,$A36))</f>
        <v>1.3333333333333333</v>
      </c>
      <c r="F36">
        <f t="array" ref="F36">MAX(IF('Raw Data'!$A$3:$A$927=$A36, 'Raw Data'!$O$3:$O$927))</f>
        <v>1</v>
      </c>
      <c r="G36">
        <f t="array" ref="G36">MAX(IF('Raw Data'!$A$3:$A$927=$A36, 'Raw Data'!$I$3:$I$927))</f>
        <v>0</v>
      </c>
      <c r="H36">
        <f>IF( COUNTIF('Raw Data'!$A$3:$A$2927,$A36)=0,0,SUMIF('Raw Data'!$A$3:$A$2927, $A36,'Raw Data'!E$3:E$2927) / COUNTIF('Raw Data'!$A$3:$A$2927,$A36))</f>
        <v>0</v>
      </c>
      <c r="I36">
        <f>IF( COUNTIF('Raw Data'!$A$3:$A$2927,$A36)=0,0,SUMIF('Raw Data'!$A$3:$A$2927, $A36,'Raw Data'!F$3:F$2927) / COUNTIF('Raw Data'!$A$3:$A$2927,$A36))</f>
        <v>0</v>
      </c>
      <c r="J36">
        <f>IF( COUNTIF('Raw Data'!$A$3:$A$2927,$A36)=0,0,SUMIF('Raw Data'!$A$3:$A$2927, $A36,'Raw Data'!G$3:G$2927) / COUNTIF('Raw Data'!$A$3:$A$2927,$A36))</f>
        <v>0</v>
      </c>
      <c r="K36">
        <f>IF( COUNTIF('Raw Data'!$A$3:$A$2927,$A36)=0,0,SUMIF('Raw Data'!$A$3:$A$2927, $A36,'Raw Data'!H$3:H$2927) / COUNTIF('Raw Data'!$A$3:$A$2927,$A36))</f>
        <v>0</v>
      </c>
      <c r="L36">
        <f t="array" ref="L36">MAX(IF('Raw Data'!$A$3:$A$927=$A36, 'Raw Data'!$N$3:$N$927))</f>
        <v>1</v>
      </c>
      <c r="M36">
        <f>IF( COUNTIF('Raw Data'!$A$3:$A$2927,$A36)=0,0,SUMIF('Raw Data'!$A$3:$A$2927, $A36,'Raw Data'!J$3:J$2927) / COUNTIF('Raw Data'!$A$3:$A$2927,$A36))</f>
        <v>0.1111111111111111</v>
      </c>
      <c r="N36">
        <f>IF( COUNTIF('Raw Data'!$A$3:$A$2927,$A36)=0,0,SUMIF('Raw Data'!$A$3:$A$2927, $A36,'Raw Data'!K$3:K$2927) / COUNTIF('Raw Data'!$A$3:$A$2927,$A36))</f>
        <v>0</v>
      </c>
      <c r="O36">
        <f>IF( COUNTIF('Raw Data'!$A$3:$A$2927,$A36)=0,0,SUMIF('Raw Data'!$A$3:$A$2927, $A36,'Raw Data'!L$3:L$2927) / COUNTIF('Raw Data'!$A$3:$A$2927,$A36))</f>
        <v>0</v>
      </c>
      <c r="P36" s="64">
        <f>IF( COUNTIF('Raw Data'!$A$3:$A$2927,$A36)=0,0,SUMIF('Raw Data'!$A$3:$A$2927, $A36,'Raw Data'!M$3:M$2927) / COUNTIF('Raw Data'!$A$3:$A$2927,$A36))</f>
        <v>0</v>
      </c>
      <c r="Q36">
        <f t="array" ref="Q36">MAX(IF('Raw Data'!$A$3:$A$927=$A36, 'Raw Data'!$Z$3:$Z$927))</f>
        <v>4</v>
      </c>
      <c r="R36">
        <f t="array" ref="R36">MAX(IF('Raw Data'!$A$3:$A$927=$A36, 'Raw Data'!$T$3:$T$927))</f>
        <v>0</v>
      </c>
      <c r="S36">
        <f>IF( COUNTIF('Raw Data'!$A$3:$A$2927,$A36)=0,0,SUMIF('Raw Data'!$A$3:$A$2927, $A36,'Raw Data'!P$3:P$2927) / COUNTIF('Raw Data'!$A$3:$A$2927,$A36))</f>
        <v>0</v>
      </c>
      <c r="T36">
        <f>IF( COUNTIF('Raw Data'!$A$3:$A$2927,$A36)=0,0,SUMIF('Raw Data'!$A$3:$A$2927, $A36,'Raw Data'!Q$3:Q$2927) / COUNTIF('Raw Data'!$A$3:$A$2927,$A36))</f>
        <v>0</v>
      </c>
      <c r="U36">
        <f>IF( COUNTIF('Raw Data'!$A$3:$A$2927,$A36)=0,0,SUMIF('Raw Data'!$A$3:$A$2927, $A36,'Raw Data'!R$3:R$2927) / COUNTIF('Raw Data'!$A$3:$A$2927,$A36))</f>
        <v>0</v>
      </c>
      <c r="V36">
        <f>IF( COUNTIF('Raw Data'!$A$3:$A$2927,$A36)=0,0,SUMIF('Raw Data'!$A$3:$A$2927, $A36,'Raw Data'!S$3:S$2927) / COUNTIF('Raw Data'!$A$3:$A$2927,$A36))</f>
        <v>0</v>
      </c>
      <c r="W36">
        <f t="array" ref="W36">MAX(IF('Raw Data'!$A$3:$A$927=$A36, 'Raw Data'!$Y$3:$Y$927))</f>
        <v>4</v>
      </c>
      <c r="X36">
        <f>IF( COUNTIF('Raw Data'!$A$3:$A$2927,$A36)=0,0,SUMIF('Raw Data'!$A$3:$A$2927, $A36,'Raw Data'!U$3:U$2927) / COUNTIF('Raw Data'!$A$3:$A$2927,$A36))</f>
        <v>3</v>
      </c>
      <c r="Y36">
        <f>IF( COUNTIF('Raw Data'!$A$3:$A$2927,$A36)=0,0,SUMIF('Raw Data'!$A$3:$A$2927, $A36,'Raw Data'!V$3:V$2927) / COUNTIF('Raw Data'!$A$3:$A$2927,$A36))</f>
        <v>0.1111111111111111</v>
      </c>
      <c r="Z36">
        <f>IF( COUNTIF('Raw Data'!$A$3:$A$2927,$A36)=0,0,SUMIF('Raw Data'!$A$3:$A$2927, $A36,'Raw Data'!W$3:W$2927) / COUNTIF('Raw Data'!$A$3:$A$2927,$A36))</f>
        <v>0</v>
      </c>
      <c r="AA36">
        <f>IF( COUNTIF('Raw Data'!$A$3:$A$2927,$A36)=0,0,SUMIF('Raw Data'!$A$3:$A$2927, $A36,'Raw Data'!X$3:X$2927) / COUNTIF('Raw Data'!$A$3:$A$2927,$A36))</f>
        <v>0</v>
      </c>
      <c r="AB36">
        <f>IF( COUNTIF('Raw Data'!$A$3:$A$2927,$A36)=0,0,SUMIF('Raw Data'!$A$3:$A$2927, $A36,'Raw Data'!AA$3:AA$2927) / COUNTIF('Raw Data'!$A$3:$A$2927,$A36))</f>
        <v>2</v>
      </c>
      <c r="AC36">
        <f>IF( COUNTIF('Raw Data'!$A$3:$A$2927,$A36)=0,0,SUMIF('Raw Data'!$A$3:$A$2927, $A36,'Raw Data'!AB$3:AB$2927) / COUNTIF('Raw Data'!$A$3:$A$2927,$A36))</f>
        <v>0</v>
      </c>
      <c r="AD36">
        <f>IF( COUNTIF('Raw Data'!$A$3:$A$2927,$A36)=0,0,SUMIF('Raw Data'!$A$3:$A$2927, $A36,'Raw Data'!AC$3:AC$2927) / COUNTIF('Raw Data'!$A$3:$A$2927,$A36))</f>
        <v>0.44444444444444442</v>
      </c>
      <c r="AE36" s="123">
        <f>IF( COUNTIF('Raw Data'!$A$3:$A$2927,$A36)=0,0,SUMIF('Raw Data'!$A$3:$A$2927, $A36,'Raw Data'!AD$3:AD$2927) / COUNTIF('Raw Data'!$A$3:$A$2927,$A36))</f>
        <v>0</v>
      </c>
      <c r="AF36">
        <f>IF( COUNTIF('Raw Data'!$A$3:$A$2927,$A36)=0,0,SUMIF('Raw Data'!$A$3:$A$2927, $A36,'Raw Data'!AE$3:AE$2927) / COUNTIF('Raw Data'!$A$3:$A$2927,$A36))</f>
        <v>0</v>
      </c>
      <c r="AG36">
        <f>IF( COUNTIF('Raw Data'!$A$3:$A$2927,$A36)=0,0,SUMIF('Raw Data'!$A$3:$A$2927, $A36,'Raw Data'!AF$3:AF$2927) / COUNTIF('Raw Data'!$A$3:$A$2927,$A36))</f>
        <v>0</v>
      </c>
      <c r="AH36">
        <f>IF( COUNTIF('Raw Data'!$A$3:$A$2927,$A36)=0,0,SUMIF('Raw Data'!$A$3:$A$2927, $A36,'Raw Data'!AG$3:AG$2927) / COUNTIF('Raw Data'!$A$3:$A$2927,$A36))</f>
        <v>1.1111111111111112</v>
      </c>
      <c r="AI36">
        <f>IF( COUNTIF('Raw Data'!$A$3:$A$2927,$A36)=0,0,SUMIF('Raw Data'!$A$3:$A$2927, $A36,'Raw Data'!AH$3:AH$2927) / COUNTIF('Raw Data'!$A$3:$A$2927,$A36))</f>
        <v>0.1111111111111111</v>
      </c>
      <c r="AJ36" s="123">
        <f>COUNTIF('Raw Data'!A$3:A$2927, $A36)</f>
        <v>9</v>
      </c>
      <c r="AK36">
        <f>IFERROR(SUM(IF($E36 &gt;autoThreshold, auto), hatch * SUM($H36:$K36), cargo * SUM($M36:$P36),hatch * SUM( $S36:$V36), cargo * SUM($X36:$AA36), rocket23 * SUM($J36:$K36, $O36:$P36, $U36:$V36, $Z36:$AA36), IF($AD36 &gt; climbThreshold, climb), IF($AC36 &gt; assistThreshold, $AC36 * assist), $AH36 * penalty, dropHatch * $AI36, tippedBroke * SUM($AE36:$AF36),  IF( $E36 &lt; noAutoThreshold, noAuto), IF($C36 &lt; doesNothingThreshold, doesNothing)), "h")</f>
        <v>1.3488888888888892</v>
      </c>
      <c r="AL36">
        <f t="shared" si="0"/>
        <v>-1</v>
      </c>
      <c r="AM36">
        <f t="shared" si="1"/>
        <v>2.8833333333333333</v>
      </c>
      <c r="AU36">
        <v>4946</v>
      </c>
      <c r="AV36">
        <v>23</v>
      </c>
      <c r="AX36">
        <v>6070</v>
      </c>
      <c r="AY36">
        <v>43</v>
      </c>
    </row>
    <row r="37" spans="1:51">
      <c r="A37">
        <v>7564</v>
      </c>
      <c r="B37" t="s">
        <v>252</v>
      </c>
      <c r="C37">
        <f t="shared" si="2"/>
        <v>7.7142857142857144</v>
      </c>
      <c r="D37">
        <f t="shared" si="3"/>
        <v>0.42857142857142855</v>
      </c>
      <c r="E37">
        <f>IF( COUNTIF('Raw Data'!$A$3:$A$2927,$A37)=0,0,SUMIF('Raw Data'!$A$3:$A$2927, $A37,'Raw Data'!D$3:D$2927) / COUNTIF('Raw Data'!$A$3:$A$2927,$A37))</f>
        <v>2</v>
      </c>
      <c r="F37">
        <f t="array" ref="F37">MAX(IF('Raw Data'!$A$3:$A$927=$A37, 'Raw Data'!$O$3:$O$927))</f>
        <v>1</v>
      </c>
      <c r="G37">
        <f t="array" ref="G37">MAX(IF('Raw Data'!$A$3:$A$927=$A37, 'Raw Data'!$I$3:$I$927))</f>
        <v>0</v>
      </c>
      <c r="H37">
        <f>IF( COUNTIF('Raw Data'!$A$3:$A$2927,$A37)=0,0,SUMIF('Raw Data'!$A$3:$A$2927, $A37,'Raw Data'!E$3:E$2927) / COUNTIF('Raw Data'!$A$3:$A$2927,$A37))</f>
        <v>0</v>
      </c>
      <c r="I37">
        <f>IF( COUNTIF('Raw Data'!$A$3:$A$2927,$A37)=0,0,SUMIF('Raw Data'!$A$3:$A$2927, $A37,'Raw Data'!F$3:F$2927) / COUNTIF('Raw Data'!$A$3:$A$2927,$A37))</f>
        <v>0</v>
      </c>
      <c r="J37">
        <f>IF( COUNTIF('Raw Data'!$A$3:$A$2927,$A37)=0,0,SUMIF('Raw Data'!$A$3:$A$2927, $A37,'Raw Data'!G$3:G$2927) / COUNTIF('Raw Data'!$A$3:$A$2927,$A37))</f>
        <v>0</v>
      </c>
      <c r="K37">
        <f>IF( COUNTIF('Raw Data'!$A$3:$A$2927,$A37)=0,0,SUMIF('Raw Data'!$A$3:$A$2927, $A37,'Raw Data'!H$3:H$2927) / COUNTIF('Raw Data'!$A$3:$A$2927,$A37))</f>
        <v>0</v>
      </c>
      <c r="L37">
        <f t="array" ref="L37">MAX(IF('Raw Data'!$A$3:$A$927=$A37, 'Raw Data'!$N$3:$N$927))</f>
        <v>1</v>
      </c>
      <c r="M37">
        <f>IF( COUNTIF('Raw Data'!$A$3:$A$2927,$A37)=0,0,SUMIF('Raw Data'!$A$3:$A$2927, $A37,'Raw Data'!J$3:J$2927) / COUNTIF('Raw Data'!$A$3:$A$2927,$A37))</f>
        <v>0.14285714285714285</v>
      </c>
      <c r="N37">
        <f>IF( COUNTIF('Raw Data'!$A$3:$A$2927,$A37)=0,0,SUMIF('Raw Data'!$A$3:$A$2927, $A37,'Raw Data'!K$3:K$2927) / COUNTIF('Raw Data'!$A$3:$A$2927,$A37))</f>
        <v>0</v>
      </c>
      <c r="O37">
        <f>IF( COUNTIF('Raw Data'!$A$3:$A$2927,$A37)=0,0,SUMIF('Raw Data'!$A$3:$A$2927, $A37,'Raw Data'!L$3:L$2927) / COUNTIF('Raw Data'!$A$3:$A$2927,$A37))</f>
        <v>0</v>
      </c>
      <c r="P37" s="64">
        <f>IF( COUNTIF('Raw Data'!$A$3:$A$2927,$A37)=0,0,SUMIF('Raw Data'!$A$3:$A$2927, $A37,'Raw Data'!M$3:M$2927) / COUNTIF('Raw Data'!$A$3:$A$2927,$A37))</f>
        <v>0</v>
      </c>
      <c r="Q37">
        <f t="array" ref="Q37">MAX(IF('Raw Data'!$A$3:$A$927=$A37, 'Raw Data'!$Z$3:$Z$927))</f>
        <v>0</v>
      </c>
      <c r="R37">
        <f t="array" ref="R37">MAX(IF('Raw Data'!$A$3:$A$927=$A37, 'Raw Data'!$T$3:$T$927))</f>
        <v>0</v>
      </c>
      <c r="S37">
        <f>IF( COUNTIF('Raw Data'!$A$3:$A$2927,$A37)=0,0,SUMIF('Raw Data'!$A$3:$A$2927, $A37,'Raw Data'!P$3:P$2927) / COUNTIF('Raw Data'!$A$3:$A$2927,$A37))</f>
        <v>0</v>
      </c>
      <c r="T37">
        <f>IF( COUNTIF('Raw Data'!$A$3:$A$2927,$A37)=0,0,SUMIF('Raw Data'!$A$3:$A$2927, $A37,'Raw Data'!Q$3:Q$2927) / COUNTIF('Raw Data'!$A$3:$A$2927,$A37))</f>
        <v>0</v>
      </c>
      <c r="U37">
        <f>IF( COUNTIF('Raw Data'!$A$3:$A$2927,$A37)=0,0,SUMIF('Raw Data'!$A$3:$A$2927, $A37,'Raw Data'!R$3:R$2927) / COUNTIF('Raw Data'!$A$3:$A$2927,$A37))</f>
        <v>0</v>
      </c>
      <c r="V37">
        <f>IF( COUNTIF('Raw Data'!$A$3:$A$2927,$A37)=0,0,SUMIF('Raw Data'!$A$3:$A$2927, $A37,'Raw Data'!S$3:S$2927) / COUNTIF('Raw Data'!$A$3:$A$2927,$A37))</f>
        <v>0</v>
      </c>
      <c r="W37">
        <f t="array" ref="W37">MAX(IF('Raw Data'!$A$3:$A$927=$A37, 'Raw Data'!$Y$3:$Y$927))</f>
        <v>0</v>
      </c>
      <c r="X37">
        <f>IF( COUNTIF('Raw Data'!$A$3:$A$2927,$A37)=0,0,SUMIF('Raw Data'!$A$3:$A$2927, $A37,'Raw Data'!U$3:U$2927) / COUNTIF('Raw Data'!$A$3:$A$2927,$A37))</f>
        <v>0</v>
      </c>
      <c r="Y37">
        <f>IF( COUNTIF('Raw Data'!$A$3:$A$2927,$A37)=0,0,SUMIF('Raw Data'!$A$3:$A$2927, $A37,'Raw Data'!V$3:V$2927) / COUNTIF('Raw Data'!$A$3:$A$2927,$A37))</f>
        <v>0</v>
      </c>
      <c r="Z37">
        <f>IF( COUNTIF('Raw Data'!$A$3:$A$2927,$A37)=0,0,SUMIF('Raw Data'!$A$3:$A$2927, $A37,'Raw Data'!W$3:W$2927) / COUNTIF('Raw Data'!$A$3:$A$2927,$A37))</f>
        <v>0</v>
      </c>
      <c r="AA37">
        <f>IF( COUNTIF('Raw Data'!$A$3:$A$2927,$A37)=0,0,SUMIF('Raw Data'!$A$3:$A$2927, $A37,'Raw Data'!X$3:X$2927) / COUNTIF('Raw Data'!$A$3:$A$2927,$A37))</f>
        <v>0</v>
      </c>
      <c r="AB37">
        <f>IF( COUNTIF('Raw Data'!$A$3:$A$2927,$A37)=0,0,SUMIF('Raw Data'!$A$3:$A$2927, $A37,'Raw Data'!AA$3:AA$2927) / COUNTIF('Raw Data'!$A$3:$A$2927,$A37))</f>
        <v>40</v>
      </c>
      <c r="AC37">
        <f>IF( COUNTIF('Raw Data'!$A$3:$A$2927,$A37)=0,0,SUMIF('Raw Data'!$A$3:$A$2927, $A37,'Raw Data'!AB$3:AB$2927) / COUNTIF('Raw Data'!$A$3:$A$2927,$A37))</f>
        <v>0.14285714285714285</v>
      </c>
      <c r="AD37">
        <f>IF( COUNTIF('Raw Data'!$A$3:$A$2927,$A37)=0,0,SUMIF('Raw Data'!$A$3:$A$2927, $A37,'Raw Data'!AC$3:AC$2927) / COUNTIF('Raw Data'!$A$3:$A$2927,$A37))</f>
        <v>0.7142857142857143</v>
      </c>
      <c r="AE37" s="123">
        <f>IF( COUNTIF('Raw Data'!$A$3:$A$2927,$A37)=0,0,SUMIF('Raw Data'!$A$3:$A$2927, $A37,'Raw Data'!AD$3:AD$2927) / COUNTIF('Raw Data'!$A$3:$A$2927,$A37))</f>
        <v>0</v>
      </c>
      <c r="AF37">
        <f>IF( COUNTIF('Raw Data'!$A$3:$A$2927,$A37)=0,0,SUMIF('Raw Data'!$A$3:$A$2927, $A37,'Raw Data'!AE$3:AE$2927) / COUNTIF('Raw Data'!$A$3:$A$2927,$A37))</f>
        <v>0</v>
      </c>
      <c r="AG37">
        <f>IF( COUNTIF('Raw Data'!$A$3:$A$2927,$A37)=0,0,SUMIF('Raw Data'!$A$3:$A$2927, $A37,'Raw Data'!AF$3:AF$2927) / COUNTIF('Raw Data'!$A$3:$A$2927,$A37))</f>
        <v>0</v>
      </c>
      <c r="AH37">
        <f>IF( COUNTIF('Raw Data'!$A$3:$A$2927,$A37)=0,0,SUMIF('Raw Data'!$A$3:$A$2927, $A37,'Raw Data'!AG$3:AG$2927) / COUNTIF('Raw Data'!$A$3:$A$2927,$A37))</f>
        <v>1.2857142857142858</v>
      </c>
      <c r="AI37">
        <f>IF( COUNTIF('Raw Data'!$A$3:$A$2927,$A37)=0,0,SUMIF('Raw Data'!$A$3:$A$2927, $A37,'Raw Data'!AH$3:AH$2927) / COUNTIF('Raw Data'!$A$3:$A$2927,$A37))</f>
        <v>0</v>
      </c>
      <c r="AJ37" s="123">
        <f>COUNTIF('Raw Data'!A$3:A$2927, $A37)</f>
        <v>7</v>
      </c>
      <c r="AK37">
        <f>IFERROR(SUM(IF($E37 &gt;autoThreshold, auto), hatch * SUM($H37:$K37), cargo * SUM($M37:$P37),hatch * SUM( $S37:$V37), cargo * SUM($X37:$AA37), rocket23 * SUM($J37:$K37, $O37:$P37, $U37:$V37, $Z37:$AA37), IF($AD37 &gt; climbThreshold, climb), IF($AC37 &gt; assistThreshold, $AC37 * assist), $AH37 * penalty, dropHatch * $AI37, tippedBroke * SUM($AE37:$AF37),  IF( $E37 &lt; noAutoThreshold, noAuto), IF($C37 &lt; doesNothingThreshold, doesNothing)), "h")</f>
        <v>0.4514285714285714</v>
      </c>
      <c r="AL37">
        <f t="shared" si="0"/>
        <v>-0.6428571428571429</v>
      </c>
      <c r="AM37">
        <f t="shared" si="1"/>
        <v>-0.24571428571428577</v>
      </c>
      <c r="AU37">
        <v>188</v>
      </c>
      <c r="AV37">
        <v>24</v>
      </c>
      <c r="AX37">
        <v>5885</v>
      </c>
      <c r="AY37">
        <v>45</v>
      </c>
    </row>
    <row r="38" spans="1:51">
      <c r="A38">
        <v>7614</v>
      </c>
      <c r="B38" t="s">
        <v>253</v>
      </c>
      <c r="C38">
        <f t="shared" si="2"/>
        <v>11</v>
      </c>
      <c r="D38">
        <f t="shared" si="3"/>
        <v>5.75</v>
      </c>
      <c r="E38">
        <f>IF( COUNTIF('Raw Data'!$A$3:$A$2927,$A38)=0,0,SUMIF('Raw Data'!$A$3:$A$2927, $A38,'Raw Data'!D$3:D$2927) / COUNTIF('Raw Data'!$A$3:$A$2927,$A38))</f>
        <v>1</v>
      </c>
      <c r="F38">
        <f t="array" ref="F38">MAX(IF('Raw Data'!$A$3:$A$927=$A38, 'Raw Data'!$O$3:$O$927))</f>
        <v>1</v>
      </c>
      <c r="G38">
        <f t="array" ref="G38">MAX(IF('Raw Data'!$A$3:$A$927=$A38, 'Raw Data'!$I$3:$I$927))</f>
        <v>1</v>
      </c>
      <c r="H38">
        <f>IF( COUNTIF('Raw Data'!$A$3:$A$2927,$A38)=0,0,SUMIF('Raw Data'!$A$3:$A$2927, $A38,'Raw Data'!E$3:E$2927) / COUNTIF('Raw Data'!$A$3:$A$2927,$A38))</f>
        <v>0.125</v>
      </c>
      <c r="I38">
        <f>IF( COUNTIF('Raw Data'!$A$3:$A$2927,$A38)=0,0,SUMIF('Raw Data'!$A$3:$A$2927, $A38,'Raw Data'!F$3:F$2927) / COUNTIF('Raw Data'!$A$3:$A$2927,$A38))</f>
        <v>0</v>
      </c>
      <c r="J38">
        <f>IF( COUNTIF('Raw Data'!$A$3:$A$2927,$A38)=0,0,SUMIF('Raw Data'!$A$3:$A$2927, $A38,'Raw Data'!G$3:G$2927) / COUNTIF('Raw Data'!$A$3:$A$2927,$A38))</f>
        <v>0</v>
      </c>
      <c r="K38">
        <f>IF( COUNTIF('Raw Data'!$A$3:$A$2927,$A38)=0,0,SUMIF('Raw Data'!$A$3:$A$2927, $A38,'Raw Data'!H$3:H$2927) / COUNTIF('Raw Data'!$A$3:$A$2927,$A38))</f>
        <v>0</v>
      </c>
      <c r="L38">
        <f t="array" ref="L38">MAX(IF('Raw Data'!$A$3:$A$927=$A38, 'Raw Data'!$N$3:$N$927))</f>
        <v>1</v>
      </c>
      <c r="M38">
        <f>IF( COUNTIF('Raw Data'!$A$3:$A$2927,$A38)=0,0,SUMIF('Raw Data'!$A$3:$A$2927, $A38,'Raw Data'!J$3:J$2927) / COUNTIF('Raw Data'!$A$3:$A$2927,$A38))</f>
        <v>0.25</v>
      </c>
      <c r="N38">
        <f>IF( COUNTIF('Raw Data'!$A$3:$A$2927,$A38)=0,0,SUMIF('Raw Data'!$A$3:$A$2927, $A38,'Raw Data'!K$3:K$2927) / COUNTIF('Raw Data'!$A$3:$A$2927,$A38))</f>
        <v>0</v>
      </c>
      <c r="O38">
        <f>IF( COUNTIF('Raw Data'!$A$3:$A$2927,$A38)=0,0,SUMIF('Raw Data'!$A$3:$A$2927, $A38,'Raw Data'!L$3:L$2927) / COUNTIF('Raw Data'!$A$3:$A$2927,$A38))</f>
        <v>0</v>
      </c>
      <c r="P38" s="64">
        <f>IF( COUNTIF('Raw Data'!$A$3:$A$2927,$A38)=0,0,SUMIF('Raw Data'!$A$3:$A$2927, $A38,'Raw Data'!M$3:M$2927) / COUNTIF('Raw Data'!$A$3:$A$2927,$A38))</f>
        <v>0</v>
      </c>
      <c r="Q38">
        <f t="array" ref="Q38">MAX(IF('Raw Data'!$A$3:$A$927=$A38, 'Raw Data'!$Z$3:$Z$927))</f>
        <v>3</v>
      </c>
      <c r="R38">
        <f t="array" ref="R38">MAX(IF('Raw Data'!$A$3:$A$927=$A38, 'Raw Data'!$T$3:$T$927))</f>
        <v>1</v>
      </c>
      <c r="S38">
        <f>IF( COUNTIF('Raw Data'!$A$3:$A$2927,$A38)=0,0,SUMIF('Raw Data'!$A$3:$A$2927, $A38,'Raw Data'!P$3:P$2927) / COUNTIF('Raw Data'!$A$3:$A$2927,$A38))</f>
        <v>0.125</v>
      </c>
      <c r="T38">
        <f>IF( COUNTIF('Raw Data'!$A$3:$A$2927,$A38)=0,0,SUMIF('Raw Data'!$A$3:$A$2927, $A38,'Raw Data'!Q$3:Q$2927) / COUNTIF('Raw Data'!$A$3:$A$2927,$A38))</f>
        <v>0</v>
      </c>
      <c r="U38">
        <f>IF( COUNTIF('Raw Data'!$A$3:$A$2927,$A38)=0,0,SUMIF('Raw Data'!$A$3:$A$2927, $A38,'Raw Data'!R$3:R$2927) / COUNTIF('Raw Data'!$A$3:$A$2927,$A38))</f>
        <v>0</v>
      </c>
      <c r="V38">
        <f>IF( COUNTIF('Raw Data'!$A$3:$A$2927,$A38)=0,0,SUMIF('Raw Data'!$A$3:$A$2927, $A38,'Raw Data'!S$3:S$2927) / COUNTIF('Raw Data'!$A$3:$A$2927,$A38))</f>
        <v>0</v>
      </c>
      <c r="W38">
        <f t="array" ref="W38">MAX(IF('Raw Data'!$A$3:$A$927=$A38, 'Raw Data'!$Y$3:$Y$927))</f>
        <v>3</v>
      </c>
      <c r="X38">
        <f>IF( COUNTIF('Raw Data'!$A$3:$A$2927,$A38)=0,0,SUMIF('Raw Data'!$A$3:$A$2927, $A38,'Raw Data'!U$3:U$2927) / COUNTIF('Raw Data'!$A$3:$A$2927,$A38))</f>
        <v>1.5</v>
      </c>
      <c r="Y38">
        <f>IF( COUNTIF('Raw Data'!$A$3:$A$2927,$A38)=0,0,SUMIF('Raw Data'!$A$3:$A$2927, $A38,'Raw Data'!V$3:V$2927) / COUNTIF('Raw Data'!$A$3:$A$2927,$A38))</f>
        <v>0</v>
      </c>
      <c r="Z38">
        <f>IF( COUNTIF('Raw Data'!$A$3:$A$2927,$A38)=0,0,SUMIF('Raw Data'!$A$3:$A$2927, $A38,'Raw Data'!W$3:W$2927) / COUNTIF('Raw Data'!$A$3:$A$2927,$A38))</f>
        <v>0</v>
      </c>
      <c r="AA38">
        <f>IF( COUNTIF('Raw Data'!$A$3:$A$2927,$A38)=0,0,SUMIF('Raw Data'!$A$3:$A$2927, $A38,'Raw Data'!X$3:X$2927) / COUNTIF('Raw Data'!$A$3:$A$2927,$A38))</f>
        <v>0</v>
      </c>
      <c r="AB38">
        <f>IF( COUNTIF('Raw Data'!$A$3:$A$2927,$A38)=0,0,SUMIF('Raw Data'!$A$3:$A$2927, $A38,'Raw Data'!AA$3:AA$2927) / COUNTIF('Raw Data'!$A$3:$A$2927,$A38))</f>
        <v>0</v>
      </c>
      <c r="AC38">
        <f>IF( COUNTIF('Raw Data'!$A$3:$A$2927,$A38)=0,0,SUMIF('Raw Data'!$A$3:$A$2927, $A38,'Raw Data'!AB$3:AB$2927) / COUNTIF('Raw Data'!$A$3:$A$2927,$A38))</f>
        <v>0</v>
      </c>
      <c r="AD38">
        <f>IF( COUNTIF('Raw Data'!$A$3:$A$2927,$A38)=0,0,SUMIF('Raw Data'!$A$3:$A$2927, $A38,'Raw Data'!AC$3:AC$2927) / COUNTIF('Raw Data'!$A$3:$A$2927,$A38))</f>
        <v>0.75</v>
      </c>
      <c r="AE38" s="123">
        <f>IF( COUNTIF('Raw Data'!$A$3:$A$2927,$A38)=0,0,SUMIF('Raw Data'!$A$3:$A$2927, $A38,'Raw Data'!AD$3:AD$2927) / COUNTIF('Raw Data'!$A$3:$A$2927,$A38))</f>
        <v>0</v>
      </c>
      <c r="AF38">
        <f>IF( COUNTIF('Raw Data'!$A$3:$A$2927,$A38)=0,0,SUMIF('Raw Data'!$A$3:$A$2927, $A38,'Raw Data'!AE$3:AE$2927) / COUNTIF('Raw Data'!$A$3:$A$2927,$A38))</f>
        <v>0.125</v>
      </c>
      <c r="AG38">
        <f>IF( COUNTIF('Raw Data'!$A$3:$A$2927,$A38)=0,0,SUMIF('Raw Data'!$A$3:$A$2927, $A38,'Raw Data'!AF$3:AF$2927) / COUNTIF('Raw Data'!$A$3:$A$2927,$A38))</f>
        <v>0</v>
      </c>
      <c r="AH38">
        <f>IF( COUNTIF('Raw Data'!$A$3:$A$2927,$A38)=0,0,SUMIF('Raw Data'!$A$3:$A$2927, $A38,'Raw Data'!AG$3:AG$2927) / COUNTIF('Raw Data'!$A$3:$A$2927,$A38))</f>
        <v>0</v>
      </c>
      <c r="AI38">
        <f>IF( COUNTIF('Raw Data'!$A$3:$A$2927,$A38)=0,0,SUMIF('Raw Data'!$A$3:$A$2927, $A38,'Raw Data'!AH$3:AH$2927) / COUNTIF('Raw Data'!$A$3:$A$2927,$A38))</f>
        <v>0.25</v>
      </c>
      <c r="AJ38" s="123">
        <f>COUNTIF('Raw Data'!A$3:A$2927, $A38)</f>
        <v>8</v>
      </c>
      <c r="AK38">
        <f>IFERROR(SUM(IF($E38 &gt;autoThreshold, auto), hatch * SUM($H38:$K38), cargo * SUM($M38:$P38),hatch * SUM( $S38:$V38), cargo * SUM($X38:$AA38), rocket23 * SUM($J38:$K38, $O38:$P38, $U38:$V38, $Z38:$AA38), IF($AD38 &gt; climbThreshold, climb), IF($AC38 &gt; assistThreshold, $AC38 * assist), $AH38 * penalty, dropHatch * $AI38, tippedBroke * SUM($AE38:$AF38),  IF( $E38 &lt; noAutoThreshold, noAuto), IF($C38 &lt; doesNothingThreshold, doesNothing)), "h")</f>
        <v>0.65500000000000003</v>
      </c>
      <c r="AL38">
        <f t="shared" si="0"/>
        <v>-0.9375</v>
      </c>
      <c r="AM38">
        <f t="shared" si="1"/>
        <v>1.5625</v>
      </c>
      <c r="AU38">
        <v>5036</v>
      </c>
      <c r="AV38">
        <v>27</v>
      </c>
      <c r="AX38">
        <v>2386</v>
      </c>
      <c r="AY38">
        <v>49</v>
      </c>
    </row>
    <row r="39" spans="1:51">
      <c r="A39">
        <v>7690</v>
      </c>
      <c r="B39" t="s">
        <v>254</v>
      </c>
      <c r="C39">
        <f t="shared" si="2"/>
        <v>7</v>
      </c>
      <c r="D39">
        <f t="shared" si="3"/>
        <v>1.2727272727272727</v>
      </c>
      <c r="E39">
        <f>IF( COUNTIF('Raw Data'!$A$3:$A$2927,$A39)=0,0,SUMIF('Raw Data'!$A$3:$A$2927, $A39,'Raw Data'!D$3:D$2927) / COUNTIF('Raw Data'!$A$3:$A$2927,$A39))</f>
        <v>1.1818181818181819</v>
      </c>
      <c r="F39">
        <f t="array" ref="F39">MAX(IF('Raw Data'!$A$3:$A$927=$A39, 'Raw Data'!$O$3:$O$927))</f>
        <v>1</v>
      </c>
      <c r="G39">
        <f t="array" ref="G39">MAX(IF('Raw Data'!$A$3:$A$927=$A39, 'Raw Data'!$I$3:$I$927))</f>
        <v>1</v>
      </c>
      <c r="H39">
        <f>IF( COUNTIF('Raw Data'!$A$3:$A$2927,$A39)=0,0,SUMIF('Raw Data'!$A$3:$A$2927, $A39,'Raw Data'!E$3:E$2927) / COUNTIF('Raw Data'!$A$3:$A$2927,$A39))</f>
        <v>0</v>
      </c>
      <c r="I39">
        <f>IF( COUNTIF('Raw Data'!$A$3:$A$2927,$A39)=0,0,SUMIF('Raw Data'!$A$3:$A$2927, $A39,'Raw Data'!F$3:F$2927) / COUNTIF('Raw Data'!$A$3:$A$2927,$A39))</f>
        <v>9.0909090909090912E-2</v>
      </c>
      <c r="J39">
        <f>IF( COUNTIF('Raw Data'!$A$3:$A$2927,$A39)=0,0,SUMIF('Raw Data'!$A$3:$A$2927, $A39,'Raw Data'!G$3:G$2927) / COUNTIF('Raw Data'!$A$3:$A$2927,$A39))</f>
        <v>0</v>
      </c>
      <c r="K39">
        <f>IF( COUNTIF('Raw Data'!$A$3:$A$2927,$A39)=0,0,SUMIF('Raw Data'!$A$3:$A$2927, $A39,'Raw Data'!H$3:H$2927) / COUNTIF('Raw Data'!$A$3:$A$2927,$A39))</f>
        <v>0</v>
      </c>
      <c r="L39">
        <f t="array" ref="L39">MAX(IF('Raw Data'!$A$3:$A$927=$A39, 'Raw Data'!$N$3:$N$927))</f>
        <v>0</v>
      </c>
      <c r="M39">
        <f>IF( COUNTIF('Raw Data'!$A$3:$A$2927,$A39)=0,0,SUMIF('Raw Data'!$A$3:$A$2927, $A39,'Raw Data'!J$3:J$2927) / COUNTIF('Raw Data'!$A$3:$A$2927,$A39))</f>
        <v>0</v>
      </c>
      <c r="N39">
        <f>IF( COUNTIF('Raw Data'!$A$3:$A$2927,$A39)=0,0,SUMIF('Raw Data'!$A$3:$A$2927, $A39,'Raw Data'!K$3:K$2927) / COUNTIF('Raw Data'!$A$3:$A$2927,$A39))</f>
        <v>0</v>
      </c>
      <c r="O39">
        <f>IF( COUNTIF('Raw Data'!$A$3:$A$2927,$A39)=0,0,SUMIF('Raw Data'!$A$3:$A$2927, $A39,'Raw Data'!L$3:L$2927) / COUNTIF('Raw Data'!$A$3:$A$2927,$A39))</f>
        <v>0</v>
      </c>
      <c r="P39" s="64">
        <f>IF( COUNTIF('Raw Data'!$A$3:$A$2927,$A39)=0,0,SUMIF('Raw Data'!$A$3:$A$2927, $A39,'Raw Data'!M$3:M$2927) / COUNTIF('Raw Data'!$A$3:$A$2927,$A39))</f>
        <v>0</v>
      </c>
      <c r="Q39">
        <f t="array" ref="Q39">MAX(IF('Raw Data'!$A$3:$A$927=$A39, 'Raw Data'!$Z$3:$Z$927))</f>
        <v>2</v>
      </c>
      <c r="R39">
        <f t="array" ref="R39">MAX(IF('Raw Data'!$A$3:$A$927=$A39, 'Raw Data'!$T$3:$T$927))</f>
        <v>2</v>
      </c>
      <c r="S39">
        <f>IF( COUNTIF('Raw Data'!$A$3:$A$2927,$A39)=0,0,SUMIF('Raw Data'!$A$3:$A$2927, $A39,'Raw Data'!P$3:P$2927) / COUNTIF('Raw Data'!$A$3:$A$2927,$A39))</f>
        <v>0.45454545454545453</v>
      </c>
      <c r="T39">
        <f>IF( COUNTIF('Raw Data'!$A$3:$A$2927,$A39)=0,0,SUMIF('Raw Data'!$A$3:$A$2927, $A39,'Raw Data'!Q$3:Q$2927) / COUNTIF('Raw Data'!$A$3:$A$2927,$A39))</f>
        <v>9.0909090909090912E-2</v>
      </c>
      <c r="U39">
        <f>IF( COUNTIF('Raw Data'!$A$3:$A$2927,$A39)=0,0,SUMIF('Raw Data'!$A$3:$A$2927, $A39,'Raw Data'!R$3:R$2927) / COUNTIF('Raw Data'!$A$3:$A$2927,$A39))</f>
        <v>0</v>
      </c>
      <c r="V39">
        <f>IF( COUNTIF('Raw Data'!$A$3:$A$2927,$A39)=0,0,SUMIF('Raw Data'!$A$3:$A$2927, $A39,'Raw Data'!S$3:S$2927) / COUNTIF('Raw Data'!$A$3:$A$2927,$A39))</f>
        <v>0</v>
      </c>
      <c r="W39">
        <f t="array" ref="W39">MAX(IF('Raw Data'!$A$3:$A$927=$A39, 'Raw Data'!$Y$3:$Y$927))</f>
        <v>0</v>
      </c>
      <c r="X39">
        <f>IF( COUNTIF('Raw Data'!$A$3:$A$2927,$A39)=0,0,SUMIF('Raw Data'!$A$3:$A$2927, $A39,'Raw Data'!U$3:U$2927) / COUNTIF('Raw Data'!$A$3:$A$2927,$A39))</f>
        <v>0</v>
      </c>
      <c r="Y39">
        <f>IF( COUNTIF('Raw Data'!$A$3:$A$2927,$A39)=0,0,SUMIF('Raw Data'!$A$3:$A$2927, $A39,'Raw Data'!V$3:V$2927) / COUNTIF('Raw Data'!$A$3:$A$2927,$A39))</f>
        <v>0</v>
      </c>
      <c r="Z39">
        <f>IF( COUNTIF('Raw Data'!$A$3:$A$2927,$A39)=0,0,SUMIF('Raw Data'!$A$3:$A$2927, $A39,'Raw Data'!W$3:W$2927) / COUNTIF('Raw Data'!$A$3:$A$2927,$A39))</f>
        <v>0</v>
      </c>
      <c r="AA39">
        <f>IF( COUNTIF('Raw Data'!$A$3:$A$2927,$A39)=0,0,SUMIF('Raw Data'!$A$3:$A$2927, $A39,'Raw Data'!X$3:X$2927) / COUNTIF('Raw Data'!$A$3:$A$2927,$A39))</f>
        <v>0</v>
      </c>
      <c r="AB39">
        <f>IF( COUNTIF('Raw Data'!$A$3:$A$2927,$A39)=0,0,SUMIF('Raw Data'!$A$3:$A$2927, $A39,'Raw Data'!AA$3:AA$2927) / COUNTIF('Raw Data'!$A$3:$A$2927,$A39))</f>
        <v>1.8181818181818181</v>
      </c>
      <c r="AC39">
        <f>IF( COUNTIF('Raw Data'!$A$3:$A$2927,$A39)=0,0,SUMIF('Raw Data'!$A$3:$A$2927, $A39,'Raw Data'!AB$3:AB$2927) / COUNTIF('Raw Data'!$A$3:$A$2927,$A39))</f>
        <v>0</v>
      </c>
      <c r="AD39">
        <f>IF( COUNTIF('Raw Data'!$A$3:$A$2927,$A39)=0,0,SUMIF('Raw Data'!$A$3:$A$2927, $A39,'Raw Data'!AC$3:AC$2927) / COUNTIF('Raw Data'!$A$3:$A$2927,$A39))</f>
        <v>0.72727272727272729</v>
      </c>
      <c r="AE39" s="123">
        <f>IF( COUNTIF('Raw Data'!$A$3:$A$2927,$A39)=0,0,SUMIF('Raw Data'!$A$3:$A$2927, $A39,'Raw Data'!AD$3:AD$2927) / COUNTIF('Raw Data'!$A$3:$A$2927,$A39))</f>
        <v>0</v>
      </c>
      <c r="AF39">
        <f>IF( COUNTIF('Raw Data'!$A$3:$A$2927,$A39)=0,0,SUMIF('Raw Data'!$A$3:$A$2927, $A39,'Raw Data'!AE$3:AE$2927) / COUNTIF('Raw Data'!$A$3:$A$2927,$A39))</f>
        <v>0.36363636363636365</v>
      </c>
      <c r="AG39">
        <f>IF( COUNTIF('Raw Data'!$A$3:$A$2927,$A39)=0,0,SUMIF('Raw Data'!$A$3:$A$2927, $A39,'Raw Data'!AF$3:AF$2927) / COUNTIF('Raw Data'!$A$3:$A$2927,$A39))</f>
        <v>0</v>
      </c>
      <c r="AH39">
        <f>IF( COUNTIF('Raw Data'!$A$3:$A$2927,$A39)=0,0,SUMIF('Raw Data'!$A$3:$A$2927, $A39,'Raw Data'!AG$3:AG$2927) / COUNTIF('Raw Data'!$A$3:$A$2927,$A39))</f>
        <v>0</v>
      </c>
      <c r="AI39">
        <f>IF( COUNTIF('Raw Data'!$A$3:$A$2927,$A39)=0,0,SUMIF('Raw Data'!$A$3:$A$2927, $A39,'Raw Data'!AH$3:AH$2927) / COUNTIF('Raw Data'!$A$3:$A$2927,$A39))</f>
        <v>1.2727272727272727</v>
      </c>
      <c r="AJ39" s="123">
        <f>COUNTIF('Raw Data'!A$3:A$2927, $A39)</f>
        <v>11</v>
      </c>
      <c r="AK39">
        <f>IFERROR(SUM(IF($E39 &gt;autoThreshold, auto), hatch * SUM($H39:$K39), cargo * SUM($M39:$P39),hatch * SUM( $S39:$V39), cargo * SUM($X39:$AA39), rocket23 * SUM($J39:$K39, $O39:$P39, $U39:$V39, $Z39:$AA39), IF($AD39 &gt; climbThreshold, climb), IF($AC39 &gt; assistThreshold, $AC39 * assist), $AH39 * penalty, dropHatch * $AI39, tippedBroke * SUM($AE39:$AF39),  IF( $E39 &lt; noAutoThreshold, noAuto), IF($C39 &lt; doesNothingThreshold, doesNothing)), "h")</f>
        <v>-2.6363636363636367</v>
      </c>
      <c r="AL39">
        <f t="shared" si="0"/>
        <v>-5.1363636363636367</v>
      </c>
      <c r="AM39">
        <f t="shared" si="1"/>
        <v>-0.72727272727272729</v>
      </c>
      <c r="AX39">
        <v>4936</v>
      </c>
      <c r="AY39">
        <v>50</v>
      </c>
    </row>
    <row r="40" spans="1:51">
      <c r="A40">
        <v>7710</v>
      </c>
      <c r="B40" t="s">
        <v>255</v>
      </c>
      <c r="C40">
        <f t="shared" si="2"/>
        <v>10.571428571428571</v>
      </c>
      <c r="D40">
        <f t="shared" si="3"/>
        <v>2</v>
      </c>
      <c r="E40">
        <f>IF( COUNTIF('Raw Data'!$A$3:$A$2927,$A40)=0,0,SUMIF('Raw Data'!$A$3:$A$2927, $A40,'Raw Data'!D$3:D$2927) / COUNTIF('Raw Data'!$A$3:$A$2927,$A40))</f>
        <v>2</v>
      </c>
      <c r="F40">
        <f t="array" ref="F40">MAX(IF('Raw Data'!$A$3:$A$927=$A40, 'Raw Data'!$O$3:$O$927))</f>
        <v>1</v>
      </c>
      <c r="G40">
        <f t="array" ref="G40">MAX(IF('Raw Data'!$A$3:$A$927=$A40, 'Raw Data'!$I$3:$I$927))</f>
        <v>1</v>
      </c>
      <c r="H40">
        <f>IF( COUNTIF('Raw Data'!$A$3:$A$2927,$A40)=0,0,SUMIF('Raw Data'!$A$3:$A$2927, $A40,'Raw Data'!E$3:E$2927) / COUNTIF('Raw Data'!$A$3:$A$2927,$A40))</f>
        <v>0.14285714285714285</v>
      </c>
      <c r="I40">
        <f>IF( COUNTIF('Raw Data'!$A$3:$A$2927,$A40)=0,0,SUMIF('Raw Data'!$A$3:$A$2927, $A40,'Raw Data'!F$3:F$2927) / COUNTIF('Raw Data'!$A$3:$A$2927,$A40))</f>
        <v>0</v>
      </c>
      <c r="J40">
        <f>IF( COUNTIF('Raw Data'!$A$3:$A$2927,$A40)=0,0,SUMIF('Raw Data'!$A$3:$A$2927, $A40,'Raw Data'!G$3:G$2927) / COUNTIF('Raw Data'!$A$3:$A$2927,$A40))</f>
        <v>0</v>
      </c>
      <c r="K40">
        <f>IF( COUNTIF('Raw Data'!$A$3:$A$2927,$A40)=0,0,SUMIF('Raw Data'!$A$3:$A$2927, $A40,'Raw Data'!H$3:H$2927) / COUNTIF('Raw Data'!$A$3:$A$2927,$A40))</f>
        <v>0</v>
      </c>
      <c r="L40">
        <f t="array" ref="L40">MAX(IF('Raw Data'!$A$3:$A$927=$A40, 'Raw Data'!$N$3:$N$927))</f>
        <v>0</v>
      </c>
      <c r="M40">
        <f>IF( COUNTIF('Raw Data'!$A$3:$A$2927,$A40)=0,0,SUMIF('Raw Data'!$A$3:$A$2927, $A40,'Raw Data'!J$3:J$2927) / COUNTIF('Raw Data'!$A$3:$A$2927,$A40))</f>
        <v>0</v>
      </c>
      <c r="N40">
        <f>IF( COUNTIF('Raw Data'!$A$3:$A$2927,$A40)=0,0,SUMIF('Raw Data'!$A$3:$A$2927, $A40,'Raw Data'!K$3:K$2927) / COUNTIF('Raw Data'!$A$3:$A$2927,$A40))</f>
        <v>0</v>
      </c>
      <c r="O40">
        <f>IF( COUNTIF('Raw Data'!$A$3:$A$2927,$A40)=0,0,SUMIF('Raw Data'!$A$3:$A$2927, $A40,'Raw Data'!L$3:L$2927) / COUNTIF('Raw Data'!$A$3:$A$2927,$A40))</f>
        <v>0</v>
      </c>
      <c r="P40" s="64">
        <f>IF( COUNTIF('Raw Data'!$A$3:$A$2927,$A40)=0,0,SUMIF('Raw Data'!$A$3:$A$2927, $A40,'Raw Data'!M$3:M$2927) / COUNTIF('Raw Data'!$A$3:$A$2927,$A40))</f>
        <v>0</v>
      </c>
      <c r="Q40">
        <f t="array" ref="Q40">MAX(IF('Raw Data'!$A$3:$A$927=$A40, 'Raw Data'!$Z$3:$Z$927))</f>
        <v>2</v>
      </c>
      <c r="R40">
        <f t="array" ref="R40">MAX(IF('Raw Data'!$A$3:$A$927=$A40, 'Raw Data'!$T$3:$T$927))</f>
        <v>2</v>
      </c>
      <c r="S40">
        <f>IF( COUNTIF('Raw Data'!$A$3:$A$2927,$A40)=0,0,SUMIF('Raw Data'!$A$3:$A$2927, $A40,'Raw Data'!P$3:P$2927) / COUNTIF('Raw Data'!$A$3:$A$2927,$A40))</f>
        <v>0.14285714285714285</v>
      </c>
      <c r="T40">
        <f>IF( COUNTIF('Raw Data'!$A$3:$A$2927,$A40)=0,0,SUMIF('Raw Data'!$A$3:$A$2927, $A40,'Raw Data'!Q$3:Q$2927) / COUNTIF('Raw Data'!$A$3:$A$2927,$A40))</f>
        <v>0.7142857142857143</v>
      </c>
      <c r="U40">
        <f>IF( COUNTIF('Raw Data'!$A$3:$A$2927,$A40)=0,0,SUMIF('Raw Data'!$A$3:$A$2927, $A40,'Raw Data'!R$3:R$2927) / COUNTIF('Raw Data'!$A$3:$A$2927,$A40))</f>
        <v>0</v>
      </c>
      <c r="V40">
        <f>IF( COUNTIF('Raw Data'!$A$3:$A$2927,$A40)=0,0,SUMIF('Raw Data'!$A$3:$A$2927, $A40,'Raw Data'!S$3:S$2927) / COUNTIF('Raw Data'!$A$3:$A$2927,$A40))</f>
        <v>0</v>
      </c>
      <c r="W40">
        <f t="array" ref="W40">MAX(IF('Raw Data'!$A$3:$A$927=$A40, 'Raw Data'!$Y$3:$Y$927))</f>
        <v>0</v>
      </c>
      <c r="X40">
        <f>IF( COUNTIF('Raw Data'!$A$3:$A$2927,$A40)=0,0,SUMIF('Raw Data'!$A$3:$A$2927, $A40,'Raw Data'!U$3:U$2927) / COUNTIF('Raw Data'!$A$3:$A$2927,$A40))</f>
        <v>0</v>
      </c>
      <c r="Y40">
        <f>IF( COUNTIF('Raw Data'!$A$3:$A$2927,$A40)=0,0,SUMIF('Raw Data'!$A$3:$A$2927, $A40,'Raw Data'!V$3:V$2927) / COUNTIF('Raw Data'!$A$3:$A$2927,$A40))</f>
        <v>0</v>
      </c>
      <c r="Z40">
        <f>IF( COUNTIF('Raw Data'!$A$3:$A$2927,$A40)=0,0,SUMIF('Raw Data'!$A$3:$A$2927, $A40,'Raw Data'!W$3:W$2927) / COUNTIF('Raw Data'!$A$3:$A$2927,$A40))</f>
        <v>0</v>
      </c>
      <c r="AA40">
        <f>IF( COUNTIF('Raw Data'!$A$3:$A$2927,$A40)=0,0,SUMIF('Raw Data'!$A$3:$A$2927, $A40,'Raw Data'!X$3:X$2927) / COUNTIF('Raw Data'!$A$3:$A$2927,$A40))</f>
        <v>0</v>
      </c>
      <c r="AB40">
        <f>IF( COUNTIF('Raw Data'!$A$3:$A$2927,$A40)=0,0,SUMIF('Raw Data'!$A$3:$A$2927, $A40,'Raw Data'!AA$3:AA$2927) / COUNTIF('Raw Data'!$A$3:$A$2927,$A40))</f>
        <v>9.8571428571428577</v>
      </c>
      <c r="AC40">
        <f>IF( COUNTIF('Raw Data'!$A$3:$A$2927,$A40)=0,0,SUMIF('Raw Data'!$A$3:$A$2927, $A40,'Raw Data'!AB$3:AB$2927) / COUNTIF('Raw Data'!$A$3:$A$2927,$A40))</f>
        <v>0.14285714285714285</v>
      </c>
      <c r="AD40">
        <f>IF( COUNTIF('Raw Data'!$A$3:$A$2927,$A40)=0,0,SUMIF('Raw Data'!$A$3:$A$2927, $A40,'Raw Data'!AC$3:AC$2927) / COUNTIF('Raw Data'!$A$3:$A$2927,$A40))</f>
        <v>0.7142857142857143</v>
      </c>
      <c r="AE40" s="123">
        <f>IF( COUNTIF('Raw Data'!$A$3:$A$2927,$A40)=0,0,SUMIF('Raw Data'!$A$3:$A$2927, $A40,'Raw Data'!AD$3:AD$2927) / COUNTIF('Raw Data'!$A$3:$A$2927,$A40))</f>
        <v>0</v>
      </c>
      <c r="AF40">
        <f>IF( COUNTIF('Raw Data'!$A$3:$A$2927,$A40)=0,0,SUMIF('Raw Data'!$A$3:$A$2927, $A40,'Raw Data'!AE$3:AE$2927) / COUNTIF('Raw Data'!$A$3:$A$2927,$A40))</f>
        <v>0</v>
      </c>
      <c r="AG40">
        <f>IF( COUNTIF('Raw Data'!$A$3:$A$2927,$A40)=0,0,SUMIF('Raw Data'!$A$3:$A$2927, $A40,'Raw Data'!AF$3:AF$2927) / COUNTIF('Raw Data'!$A$3:$A$2927,$A40))</f>
        <v>0</v>
      </c>
      <c r="AH40">
        <f>IF( COUNTIF('Raw Data'!$A$3:$A$2927,$A40)=0,0,SUMIF('Raw Data'!$A$3:$A$2927, $A40,'Raw Data'!AG$3:AG$2927) / COUNTIF('Raw Data'!$A$3:$A$2927,$A40))</f>
        <v>0</v>
      </c>
      <c r="AI40">
        <f>IF( COUNTIF('Raw Data'!$A$3:$A$2927,$A40)=0,0,SUMIF('Raw Data'!$A$3:$A$2927, $A40,'Raw Data'!AH$3:AH$2927) / COUNTIF('Raw Data'!$A$3:$A$2927,$A40))</f>
        <v>1</v>
      </c>
      <c r="AJ40" s="123">
        <f>COUNTIF('Raw Data'!A$3:A$2927, $A40)</f>
        <v>7</v>
      </c>
      <c r="AK40">
        <f>IFERROR(SUM(IF($E40 &gt;autoThreshold, auto), hatch * SUM($H40:$K40), cargo * SUM($M40:$P40),hatch * SUM( $S40:$V40), cargo * SUM($X40:$AA40), rocket23 * SUM($J40:$K40, $O40:$P40, $U40:$V40, $Z40:$AA40), IF($AD40 &gt; climbThreshold, climb), IF($AC40 &gt; assistThreshold, $AC40 * assist), $AH40 * penalty, dropHatch * $AI40, tippedBroke * SUM($AE40:$AF40),  IF( $E40 &lt; noAutoThreshold, noAuto), IF($C40 &lt; doesNothingThreshold, doesNothing)), "h")</f>
        <v>0</v>
      </c>
      <c r="AL40">
        <f t="shared" si="0"/>
        <v>-2.9285714285714288</v>
      </c>
      <c r="AM40">
        <f t="shared" si="1"/>
        <v>0</v>
      </c>
      <c r="AX40">
        <v>6110</v>
      </c>
      <c r="AY40">
        <v>59</v>
      </c>
    </row>
    <row r="41" spans="1:51">
      <c r="A41">
        <v>7712</v>
      </c>
      <c r="B41" t="s">
        <v>256</v>
      </c>
      <c r="C41">
        <f t="shared" si="2"/>
        <v>4.75</v>
      </c>
      <c r="D41">
        <f t="shared" si="3"/>
        <v>1</v>
      </c>
      <c r="E41">
        <f>IF( COUNTIF('Raw Data'!$A$3:$A$2927,$A41)=0,0,SUMIF('Raw Data'!$A$3:$A$2927, $A41,'Raw Data'!D$3:D$2927) / COUNTIF('Raw Data'!$A$3:$A$2927,$A41))</f>
        <v>0.875</v>
      </c>
      <c r="F41">
        <f t="array" ref="F41">MAX(IF('Raw Data'!$A$3:$A$927=$A41, 'Raw Data'!$O$3:$O$927))</f>
        <v>0</v>
      </c>
      <c r="G41">
        <f t="array" ref="G41">MAX(IF('Raw Data'!$A$3:$A$927=$A41, 'Raw Data'!$I$3:$I$927))</f>
        <v>0</v>
      </c>
      <c r="H41">
        <f>IF( COUNTIF('Raw Data'!$A$3:$A$2927,$A41)=0,0,SUMIF('Raw Data'!$A$3:$A$2927, $A41,'Raw Data'!E$3:E$2927) / COUNTIF('Raw Data'!$A$3:$A$2927,$A41))</f>
        <v>0</v>
      </c>
      <c r="I41">
        <f>IF( COUNTIF('Raw Data'!$A$3:$A$2927,$A41)=0,0,SUMIF('Raw Data'!$A$3:$A$2927, $A41,'Raw Data'!F$3:F$2927) / COUNTIF('Raw Data'!$A$3:$A$2927,$A41))</f>
        <v>0</v>
      </c>
      <c r="J41">
        <f>IF( COUNTIF('Raw Data'!$A$3:$A$2927,$A41)=0,0,SUMIF('Raw Data'!$A$3:$A$2927, $A41,'Raw Data'!G$3:G$2927) / COUNTIF('Raw Data'!$A$3:$A$2927,$A41))</f>
        <v>0</v>
      </c>
      <c r="K41">
        <f>IF( COUNTIF('Raw Data'!$A$3:$A$2927,$A41)=0,0,SUMIF('Raw Data'!$A$3:$A$2927, $A41,'Raw Data'!H$3:H$2927) / COUNTIF('Raw Data'!$A$3:$A$2927,$A41))</f>
        <v>0</v>
      </c>
      <c r="L41">
        <f t="array" ref="L41">MAX(IF('Raw Data'!$A$3:$A$927=$A41, 'Raw Data'!$N$3:$N$927))</f>
        <v>0</v>
      </c>
      <c r="M41">
        <f>IF( COUNTIF('Raw Data'!$A$3:$A$2927,$A41)=0,0,SUMIF('Raw Data'!$A$3:$A$2927, $A41,'Raw Data'!J$3:J$2927) / COUNTIF('Raw Data'!$A$3:$A$2927,$A41))</f>
        <v>0</v>
      </c>
      <c r="N41">
        <f>IF( COUNTIF('Raw Data'!$A$3:$A$2927,$A41)=0,0,SUMIF('Raw Data'!$A$3:$A$2927, $A41,'Raw Data'!K$3:K$2927) / COUNTIF('Raw Data'!$A$3:$A$2927,$A41))</f>
        <v>0</v>
      </c>
      <c r="O41">
        <f>IF( COUNTIF('Raw Data'!$A$3:$A$2927,$A41)=0,0,SUMIF('Raw Data'!$A$3:$A$2927, $A41,'Raw Data'!L$3:L$2927) / COUNTIF('Raw Data'!$A$3:$A$2927,$A41))</f>
        <v>0</v>
      </c>
      <c r="P41" s="64">
        <f>IF( COUNTIF('Raw Data'!$A$3:$A$2927,$A41)=0,0,SUMIF('Raw Data'!$A$3:$A$2927, $A41,'Raw Data'!M$3:M$2927) / COUNTIF('Raw Data'!$A$3:$A$2927,$A41))</f>
        <v>0</v>
      </c>
      <c r="Q41">
        <f t="array" ref="Q41">MAX(IF('Raw Data'!$A$3:$A$927=$A41, 'Raw Data'!$Z$3:$Z$927))</f>
        <v>2</v>
      </c>
      <c r="R41">
        <f t="array" ref="R41">MAX(IF('Raw Data'!$A$3:$A$927=$A41, 'Raw Data'!$T$3:$T$927))</f>
        <v>1</v>
      </c>
      <c r="S41">
        <f>IF( COUNTIF('Raw Data'!$A$3:$A$2927,$A41)=0,0,SUMIF('Raw Data'!$A$3:$A$2927, $A41,'Raw Data'!P$3:P$2927) / COUNTIF('Raw Data'!$A$3:$A$2927,$A41))</f>
        <v>0</v>
      </c>
      <c r="T41">
        <f>IF( COUNTIF('Raw Data'!$A$3:$A$2927,$A41)=0,0,SUMIF('Raw Data'!$A$3:$A$2927, $A41,'Raw Data'!Q$3:Q$2927) / COUNTIF('Raw Data'!$A$3:$A$2927,$A41))</f>
        <v>0.125</v>
      </c>
      <c r="U41">
        <f>IF( COUNTIF('Raw Data'!$A$3:$A$2927,$A41)=0,0,SUMIF('Raw Data'!$A$3:$A$2927, $A41,'Raw Data'!R$3:R$2927) / COUNTIF('Raw Data'!$A$3:$A$2927,$A41))</f>
        <v>0</v>
      </c>
      <c r="V41">
        <f>IF( COUNTIF('Raw Data'!$A$3:$A$2927,$A41)=0,0,SUMIF('Raw Data'!$A$3:$A$2927, $A41,'Raw Data'!S$3:S$2927) / COUNTIF('Raw Data'!$A$3:$A$2927,$A41))</f>
        <v>0</v>
      </c>
      <c r="W41">
        <f t="array" ref="W41">MAX(IF('Raw Data'!$A$3:$A$927=$A41, 'Raw Data'!$Y$3:$Y$927))</f>
        <v>1</v>
      </c>
      <c r="X41">
        <f>IF( COUNTIF('Raw Data'!$A$3:$A$2927,$A41)=0,0,SUMIF('Raw Data'!$A$3:$A$2927, $A41,'Raw Data'!U$3:U$2927) / COUNTIF('Raw Data'!$A$3:$A$2927,$A41))</f>
        <v>0.25</v>
      </c>
      <c r="Y41">
        <f>IF( COUNTIF('Raw Data'!$A$3:$A$2927,$A41)=0,0,SUMIF('Raw Data'!$A$3:$A$2927, $A41,'Raw Data'!V$3:V$2927) / COUNTIF('Raw Data'!$A$3:$A$2927,$A41))</f>
        <v>0</v>
      </c>
      <c r="Z41">
        <f>IF( COUNTIF('Raw Data'!$A$3:$A$2927,$A41)=0,0,SUMIF('Raw Data'!$A$3:$A$2927, $A41,'Raw Data'!W$3:W$2927) / COUNTIF('Raw Data'!$A$3:$A$2927,$A41))</f>
        <v>0</v>
      </c>
      <c r="AA41">
        <f>IF( COUNTIF('Raw Data'!$A$3:$A$2927,$A41)=0,0,SUMIF('Raw Data'!$A$3:$A$2927, $A41,'Raw Data'!X$3:X$2927) / COUNTIF('Raw Data'!$A$3:$A$2927,$A41))</f>
        <v>0</v>
      </c>
      <c r="AB41">
        <f>IF( COUNTIF('Raw Data'!$A$3:$A$2927,$A41)=0,0,SUMIF('Raw Data'!$A$3:$A$2927, $A41,'Raw Data'!AA$3:AA$2927) / COUNTIF('Raw Data'!$A$3:$A$2927,$A41))</f>
        <v>6.875</v>
      </c>
      <c r="AC41">
        <f>IF( COUNTIF('Raw Data'!$A$3:$A$2927,$A41)=0,0,SUMIF('Raw Data'!$A$3:$A$2927, $A41,'Raw Data'!AB$3:AB$2927) / COUNTIF('Raw Data'!$A$3:$A$2927,$A41))</f>
        <v>0</v>
      </c>
      <c r="AD41">
        <f>IF( COUNTIF('Raw Data'!$A$3:$A$2927,$A41)=0,0,SUMIF('Raw Data'!$A$3:$A$2927, $A41,'Raw Data'!AC$3:AC$2927) / COUNTIF('Raw Data'!$A$3:$A$2927,$A41))</f>
        <v>0.625</v>
      </c>
      <c r="AE41" s="123">
        <f>IF( COUNTIF('Raw Data'!$A$3:$A$2927,$A41)=0,0,SUMIF('Raw Data'!$A$3:$A$2927, $A41,'Raw Data'!AD$3:AD$2927) / COUNTIF('Raw Data'!$A$3:$A$2927,$A41))</f>
        <v>0</v>
      </c>
      <c r="AF41">
        <f>IF( COUNTIF('Raw Data'!$A$3:$A$2927,$A41)=0,0,SUMIF('Raw Data'!$A$3:$A$2927, $A41,'Raw Data'!AE$3:AE$2927) / COUNTIF('Raw Data'!$A$3:$A$2927,$A41))</f>
        <v>0.5</v>
      </c>
      <c r="AG41">
        <f>IF( COUNTIF('Raw Data'!$A$3:$A$2927,$A41)=0,0,SUMIF('Raw Data'!$A$3:$A$2927, $A41,'Raw Data'!AF$3:AF$2927) / COUNTIF('Raw Data'!$A$3:$A$2927,$A41))</f>
        <v>0</v>
      </c>
      <c r="AH41">
        <f>IF( COUNTIF('Raw Data'!$A$3:$A$2927,$A41)=0,0,SUMIF('Raw Data'!$A$3:$A$2927, $A41,'Raw Data'!AG$3:AG$2927) / COUNTIF('Raw Data'!$A$3:$A$2927,$A41))</f>
        <v>0.75</v>
      </c>
      <c r="AI41">
        <f>IF( COUNTIF('Raw Data'!$A$3:$A$2927,$A41)=0,0,SUMIF('Raw Data'!$A$3:$A$2927, $A41,'Raw Data'!AH$3:AH$2927) / COUNTIF('Raw Data'!$A$3:$A$2927,$A41))</f>
        <v>0.25</v>
      </c>
      <c r="AJ41" s="123">
        <f>COUNTIF('Raw Data'!A$3:A$2927, $A41)</f>
        <v>8</v>
      </c>
      <c r="AK41">
        <f>IFERROR(SUM(IF($E41 &gt;autoThreshold, auto), hatch * SUM($H41:$K41), cargo * SUM($M41:$P41),hatch * SUM( $S41:$V41), cargo * SUM($X41:$AA41), rocket23 * SUM($J41:$K41, $O41:$P41, $U41:$V41, $Z41:$AA41), IF($AD41 &gt; climbThreshold, climb), IF($AC41 &gt; assistThreshold, $AC41 * assist), $AH41 * penalty, dropHatch * $AI41, tippedBroke * SUM($AE41:$AF41),  IF( $E41 &lt; noAutoThreshold, noAuto), IF($C41 &lt; doesNothingThreshold, doesNothing)), "h")</f>
        <v>-22.585000000000001</v>
      </c>
      <c r="AL41">
        <f t="shared" si="0"/>
        <v>-3.75</v>
      </c>
      <c r="AM41">
        <f t="shared" si="1"/>
        <v>-1.9975000000000001</v>
      </c>
    </row>
    <row r="42" spans="1:51">
      <c r="A42">
        <v>7735</v>
      </c>
      <c r="B42" t="s">
        <v>257</v>
      </c>
      <c r="C42">
        <f t="shared" si="2"/>
        <v>12.700000000000001</v>
      </c>
      <c r="D42">
        <f t="shared" si="3"/>
        <v>6.4</v>
      </c>
      <c r="E42">
        <f>IF( COUNTIF('Raw Data'!$A$3:$A$2927,$A42)=0,0,SUMIF('Raw Data'!$A$3:$A$2927, $A42,'Raw Data'!D$3:D$2927) / COUNTIF('Raw Data'!$A$3:$A$2927,$A42))</f>
        <v>1.6</v>
      </c>
      <c r="F42">
        <f t="array" ref="F42">MAX(IF('Raw Data'!$A$3:$A$927=$A42, 'Raw Data'!$O$3:$O$927))</f>
        <v>1</v>
      </c>
      <c r="G42">
        <f t="array" ref="G42">MAX(IF('Raw Data'!$A$3:$A$927=$A42, 'Raw Data'!$I$3:$I$927))</f>
        <v>1</v>
      </c>
      <c r="H42">
        <f>IF( COUNTIF('Raw Data'!$A$3:$A$2927,$A42)=0,0,SUMIF('Raw Data'!$A$3:$A$2927, $A42,'Raw Data'!E$3:E$2927) / COUNTIF('Raw Data'!$A$3:$A$2927,$A42))</f>
        <v>0</v>
      </c>
      <c r="I42">
        <f>IF( COUNTIF('Raw Data'!$A$3:$A$2927,$A42)=0,0,SUMIF('Raw Data'!$A$3:$A$2927, $A42,'Raw Data'!F$3:F$2927) / COUNTIF('Raw Data'!$A$3:$A$2927,$A42))</f>
        <v>0.1</v>
      </c>
      <c r="J42">
        <f>IF( COUNTIF('Raw Data'!$A$3:$A$2927,$A42)=0,0,SUMIF('Raw Data'!$A$3:$A$2927, $A42,'Raw Data'!G$3:G$2927) / COUNTIF('Raw Data'!$A$3:$A$2927,$A42))</f>
        <v>0</v>
      </c>
      <c r="K42">
        <f>IF( COUNTIF('Raw Data'!$A$3:$A$2927,$A42)=0,0,SUMIF('Raw Data'!$A$3:$A$2927, $A42,'Raw Data'!H$3:H$2927) / COUNTIF('Raw Data'!$A$3:$A$2927,$A42))</f>
        <v>0</v>
      </c>
      <c r="L42">
        <f t="array" ref="L42">MAX(IF('Raw Data'!$A$3:$A$927=$A42, 'Raw Data'!$N$3:$N$927))</f>
        <v>0</v>
      </c>
      <c r="M42">
        <f>IF( COUNTIF('Raw Data'!$A$3:$A$2927,$A42)=0,0,SUMIF('Raw Data'!$A$3:$A$2927, $A42,'Raw Data'!J$3:J$2927) / COUNTIF('Raw Data'!$A$3:$A$2927,$A42))</f>
        <v>0</v>
      </c>
      <c r="N42">
        <f>IF( COUNTIF('Raw Data'!$A$3:$A$2927,$A42)=0,0,SUMIF('Raw Data'!$A$3:$A$2927, $A42,'Raw Data'!K$3:K$2927) / COUNTIF('Raw Data'!$A$3:$A$2927,$A42))</f>
        <v>0</v>
      </c>
      <c r="O42">
        <f>IF( COUNTIF('Raw Data'!$A$3:$A$2927,$A42)=0,0,SUMIF('Raw Data'!$A$3:$A$2927, $A42,'Raw Data'!L$3:L$2927) / COUNTIF('Raw Data'!$A$3:$A$2927,$A42))</f>
        <v>0</v>
      </c>
      <c r="P42" s="64">
        <f>IF( COUNTIF('Raw Data'!$A$3:$A$2927,$A42)=0,0,SUMIF('Raw Data'!$A$3:$A$2927, $A42,'Raw Data'!M$3:M$2927) / COUNTIF('Raw Data'!$A$3:$A$2927,$A42))</f>
        <v>0</v>
      </c>
      <c r="Q42">
        <f t="array" ref="Q42">MAX(IF('Raw Data'!$A$3:$A$927=$A42, 'Raw Data'!$Z$3:$Z$927))</f>
        <v>5</v>
      </c>
      <c r="R42">
        <f t="array" ref="R42">MAX(IF('Raw Data'!$A$3:$A$927=$A42, 'Raw Data'!$T$3:$T$927))</f>
        <v>1</v>
      </c>
      <c r="S42">
        <f>IF( COUNTIF('Raw Data'!$A$3:$A$2927,$A42)=0,0,SUMIF('Raw Data'!$A$3:$A$2927, $A42,'Raw Data'!P$3:P$2927) / COUNTIF('Raw Data'!$A$3:$A$2927,$A42))</f>
        <v>0.3</v>
      </c>
      <c r="T42">
        <f>IF( COUNTIF('Raw Data'!$A$3:$A$2927,$A42)=0,0,SUMIF('Raw Data'!$A$3:$A$2927, $A42,'Raw Data'!Q$3:Q$2927) / COUNTIF('Raw Data'!$A$3:$A$2927,$A42))</f>
        <v>0.1</v>
      </c>
      <c r="U42">
        <f>IF( COUNTIF('Raw Data'!$A$3:$A$2927,$A42)=0,0,SUMIF('Raw Data'!$A$3:$A$2927, $A42,'Raw Data'!R$3:R$2927) / COUNTIF('Raw Data'!$A$3:$A$2927,$A42))</f>
        <v>0</v>
      </c>
      <c r="V42">
        <f>IF( COUNTIF('Raw Data'!$A$3:$A$2927,$A42)=0,0,SUMIF('Raw Data'!$A$3:$A$2927, $A42,'Raw Data'!S$3:S$2927) / COUNTIF('Raw Data'!$A$3:$A$2927,$A42))</f>
        <v>0</v>
      </c>
      <c r="W42">
        <f t="array" ref="W42">MAX(IF('Raw Data'!$A$3:$A$927=$A42, 'Raw Data'!$Y$3:$Y$927))</f>
        <v>4</v>
      </c>
      <c r="X42">
        <f>IF( COUNTIF('Raw Data'!$A$3:$A$2927,$A42)=0,0,SUMIF('Raw Data'!$A$3:$A$2927, $A42,'Raw Data'!U$3:U$2927) / COUNTIF('Raw Data'!$A$3:$A$2927,$A42))</f>
        <v>1.8</v>
      </c>
      <c r="Y42">
        <f>IF( COUNTIF('Raw Data'!$A$3:$A$2927,$A42)=0,0,SUMIF('Raw Data'!$A$3:$A$2927, $A42,'Raw Data'!V$3:V$2927) / COUNTIF('Raw Data'!$A$3:$A$2927,$A42))</f>
        <v>0</v>
      </c>
      <c r="Z42">
        <f>IF( COUNTIF('Raw Data'!$A$3:$A$2927,$A42)=0,0,SUMIF('Raw Data'!$A$3:$A$2927, $A42,'Raw Data'!W$3:W$2927) / COUNTIF('Raw Data'!$A$3:$A$2927,$A42))</f>
        <v>0</v>
      </c>
      <c r="AA42">
        <f>IF( COUNTIF('Raw Data'!$A$3:$A$2927,$A42)=0,0,SUMIF('Raw Data'!$A$3:$A$2927, $A42,'Raw Data'!X$3:X$2927) / COUNTIF('Raw Data'!$A$3:$A$2927,$A42))</f>
        <v>0</v>
      </c>
      <c r="AB42">
        <f>IF( COUNTIF('Raw Data'!$A$3:$A$2927,$A42)=0,0,SUMIF('Raw Data'!$A$3:$A$2927, $A42,'Raw Data'!AA$3:AA$2927) / COUNTIF('Raw Data'!$A$3:$A$2927,$A42))</f>
        <v>9</v>
      </c>
      <c r="AC42">
        <f>IF( COUNTIF('Raw Data'!$A$3:$A$2927,$A42)=0,0,SUMIF('Raw Data'!$A$3:$A$2927, $A42,'Raw Data'!AB$3:AB$2927) / COUNTIF('Raw Data'!$A$3:$A$2927,$A42))</f>
        <v>0</v>
      </c>
      <c r="AD42">
        <f>IF( COUNTIF('Raw Data'!$A$3:$A$2927,$A42)=0,0,SUMIF('Raw Data'!$A$3:$A$2927, $A42,'Raw Data'!AC$3:AC$2927) / COUNTIF('Raw Data'!$A$3:$A$2927,$A42))</f>
        <v>0.8</v>
      </c>
      <c r="AE42" s="123">
        <f>IF( COUNTIF('Raw Data'!$A$3:$A$2927,$A42)=0,0,SUMIF('Raw Data'!$A$3:$A$2927, $A42,'Raw Data'!AD$3:AD$2927) / COUNTIF('Raw Data'!$A$3:$A$2927,$A42))</f>
        <v>0</v>
      </c>
      <c r="AF42">
        <f>IF( COUNTIF('Raw Data'!$A$3:$A$2927,$A42)=0,0,SUMIF('Raw Data'!$A$3:$A$2927, $A42,'Raw Data'!AE$3:AE$2927) / COUNTIF('Raw Data'!$A$3:$A$2927,$A42))</f>
        <v>0</v>
      </c>
      <c r="AG42">
        <f>IF( COUNTIF('Raw Data'!$A$3:$A$2927,$A42)=0,0,SUMIF('Raw Data'!$A$3:$A$2927, $A42,'Raw Data'!AF$3:AF$2927) / COUNTIF('Raw Data'!$A$3:$A$2927,$A42))</f>
        <v>0</v>
      </c>
      <c r="AH42">
        <f>IF( COUNTIF('Raw Data'!$A$3:$A$2927,$A42)=0,0,SUMIF('Raw Data'!$A$3:$A$2927, $A42,'Raw Data'!AG$3:AG$2927) / COUNTIF('Raw Data'!$A$3:$A$2927,$A42))</f>
        <v>0.9</v>
      </c>
      <c r="AI42">
        <f>IF( COUNTIF('Raw Data'!$A$3:$A$2927,$A42)=0,0,SUMIF('Raw Data'!$A$3:$A$2927, $A42,'Raw Data'!AH$3:AH$2927) / COUNTIF('Raw Data'!$A$3:$A$2927,$A42))</f>
        <v>0.1</v>
      </c>
      <c r="AJ42" s="123">
        <f>COUNTIF('Raw Data'!A$3:A$2927, $A42)</f>
        <v>10</v>
      </c>
      <c r="AK42">
        <f>IFERROR(SUM(IF($E42 &gt;autoThreshold, auto), hatch * SUM($H42:$K42), cargo * SUM($M42:$P42),hatch * SUM( $S42:$V42), cargo * SUM($X42:$AA42), rocket23 * SUM($J42:$K42, $O42:$P42, $U42:$V42, $Z42:$AA42), IF($AD42 &gt; climbThreshold, climb), IF($AC42 &gt; assistThreshold, $AC42 * assist), $AH42 * penalty, dropHatch * $AI42, tippedBroke * SUM($AE42:$AF42),  IF( $E42 &lt; noAutoThreshold, noAuto), IF($C42 &lt; doesNothingThreshold, doesNothing)), "h")</f>
        <v>2.0379999999999998</v>
      </c>
      <c r="AL42">
        <f t="shared" si="0"/>
        <v>-0.3</v>
      </c>
      <c r="AM42">
        <f t="shared" si="1"/>
        <v>1.5030000000000001</v>
      </c>
    </row>
  </sheetData>
  <mergeCells count="7">
    <mergeCell ref="AS13:AT13"/>
    <mergeCell ref="AV13:AW13"/>
    <mergeCell ref="A1:B1"/>
    <mergeCell ref="G1:P1"/>
    <mergeCell ref="Q1:AD1"/>
    <mergeCell ref="AE1:AI1"/>
    <mergeCell ref="AP13:AQ13"/>
  </mergeCells>
  <conditionalFormatting sqref="AP14:AW29">
    <cfRule type="containsText" dxfId="31" priority="5" operator="containsText" text="threshold">
      <formula>NOT(ISERROR(SEARCH("threshold",AP14)))</formula>
    </cfRule>
  </conditionalFormatting>
  <conditionalFormatting sqref="AP14:AW28">
    <cfRule type="cellIs" dxfId="30" priority="4" operator="lessThan">
      <formula>0</formula>
    </cfRule>
  </conditionalFormatting>
  <conditionalFormatting sqref="A3:AM42">
    <cfRule type="expression" dxfId="29" priority="6">
      <formula>IF($AJ3=0,TRUE,FALSE)</formula>
    </cfRule>
  </conditionalFormatting>
  <conditionalFormatting sqref="F1:F1048576">
    <cfRule type="cellIs" dxfId="28" priority="1" operator="greaterThan">
      <formula>$AQ$20</formula>
    </cfRule>
    <cfRule type="cellIs" dxfId="27" priority="2" operator="greaterThan">
      <formula>$AQ$20</formula>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E364-AAE0-48FC-8E68-CE734877D3B6}">
  <dimension ref="A1:Z41"/>
  <sheetViews>
    <sheetView zoomScale="58" workbookViewId="0">
      <selection activeCell="A2" sqref="A2:G41"/>
    </sheetView>
  </sheetViews>
  <sheetFormatPr defaultColWidth="8.83984375" defaultRowHeight="14.4"/>
  <cols>
    <col min="1" max="1" width="15" customWidth="1"/>
    <col min="2" max="2" width="24.47265625" customWidth="1"/>
    <col min="3" max="3" width="12.47265625" customWidth="1"/>
    <col min="4" max="4" width="15.15625" customWidth="1"/>
    <col min="5" max="5" width="16" customWidth="1"/>
    <col min="13" max="13" width="8.83984375" customWidth="1"/>
    <col min="16" max="16" width="8.83984375" customWidth="1"/>
  </cols>
  <sheetData>
    <row r="1" spans="1:26">
      <c r="A1" t="s">
        <v>327</v>
      </c>
      <c r="C1">
        <v>4519</v>
      </c>
      <c r="D1" t="str">
        <f>'Scouting Output'!AL2</f>
        <v>Hatch Desirability</v>
      </c>
      <c r="E1" t="str">
        <f>'Scouting Output'!AM2</f>
        <v>Cargo Desirability</v>
      </c>
      <c r="F1" t="s">
        <v>333</v>
      </c>
      <c r="G1" t="s">
        <v>346</v>
      </c>
      <c r="K1" t="s">
        <v>137</v>
      </c>
      <c r="L1" t="s">
        <v>327</v>
      </c>
      <c r="N1" t="s">
        <v>328</v>
      </c>
      <c r="O1" t="s">
        <v>259</v>
      </c>
      <c r="P1" t="s">
        <v>343</v>
      </c>
      <c r="Q1" t="s">
        <v>374</v>
      </c>
      <c r="R1" t="s">
        <v>346</v>
      </c>
      <c r="S1" t="s">
        <v>138</v>
      </c>
      <c r="T1" t="s">
        <v>327</v>
      </c>
      <c r="V1" t="s">
        <v>328</v>
      </c>
      <c r="W1" t="s">
        <v>259</v>
      </c>
      <c r="X1" t="s">
        <v>343</v>
      </c>
      <c r="Y1" t="s">
        <v>374</v>
      </c>
      <c r="Z1" t="s">
        <v>346</v>
      </c>
    </row>
    <row r="2" spans="1:26">
      <c r="A2">
        <f>'Scouting Output'!A12</f>
        <v>4152</v>
      </c>
      <c r="B2" t="str">
        <f>'Scouting Output'!B12</f>
        <v>Hoya Robotics</v>
      </c>
      <c r="C2">
        <f>VLOOKUP($A2,'Scouting Output'!$A$3:$AM$42,37,FALSE)</f>
        <v>5.0419999999999998</v>
      </c>
      <c r="D2">
        <f>VLOOKUP($A2,'Scouting Output'!$A$3:$AM$42,38,FALSE)</f>
        <v>3.3000000000000007</v>
      </c>
      <c r="E2">
        <f>VLOOKUP($A2,'Scouting Output'!$A$3:$AM$42,39,FALSE)</f>
        <v>1.1260000000000001</v>
      </c>
      <c r="F2">
        <f>VLOOKUP($A2, 'Scouting Output'!$A$3:$AM47, 30, FALSE)</f>
        <v>1.6</v>
      </c>
      <c r="G2">
        <f>VLOOKUP($A2, 'Scouting Output'!$A$3:$AM$42, 3, FALSE)</f>
        <v>19.8</v>
      </c>
      <c r="H2" t="s">
        <v>315</v>
      </c>
      <c r="I2">
        <v>4907</v>
      </c>
      <c r="L2">
        <f>'Scouting Output'!$A3</f>
        <v>188</v>
      </c>
      <c r="M2" t="str">
        <f>'Scouting Output'!$B3</f>
        <v>Blizzard</v>
      </c>
      <c r="N2">
        <f>VLOOKUP(L2,'Scouting Output'!$A$3:$AM$42,37,FALSE)</f>
        <v>4.1111111111111116</v>
      </c>
      <c r="O2">
        <f>VLOOKUP(L2,'Scouting Output'!$A$3:$AM$42,38,FALSE)</f>
        <v>-0.38888888888888884</v>
      </c>
      <c r="P2">
        <f>VLOOKUP(L2,'Scouting Output'!$A$3:$AM$42,39,FALSE)</f>
        <v>3.5555555555555554</v>
      </c>
      <c r="Q2">
        <f>VLOOKUP(L2,'Scouting Output'!$A$3:$AM$42,30,FALSE)</f>
        <v>0.66666666666666663</v>
      </c>
      <c r="R2">
        <f>VLOOKUP(L2, 'Scouting Output'!$A$3:$AM$42, 3, FALSE)</f>
        <v>18.777777777777779</v>
      </c>
      <c r="T2">
        <f>'Scouting Output'!$A3</f>
        <v>188</v>
      </c>
      <c r="U2" t="str">
        <f>'Scouting Output'!$B3</f>
        <v>Blizzard</v>
      </c>
      <c r="V2">
        <f>VLOOKUP(T2,'Scouting Output'!$A$3:$AM$42,37,FALSE)</f>
        <v>4.1111111111111116</v>
      </c>
      <c r="W2">
        <f>VLOOKUP(T2,'Scouting Output'!$A$3:$AM$42,38,FALSE)</f>
        <v>-0.38888888888888884</v>
      </c>
      <c r="X2">
        <f>VLOOKUP(T2,'Scouting Output'!$A$3:$AM$42,39,FALSE)</f>
        <v>3.5555555555555554</v>
      </c>
      <c r="Y2">
        <f>VLOOKUP(T2,'Scouting Output'!$A$3:$AM$42,30,FALSE)</f>
        <v>0.66666666666666663</v>
      </c>
      <c r="Z2">
        <f>VLOOKUP(T2, 'Scouting Output'!$A$3:$AM$42, 3, FALSE)</f>
        <v>18.777777777777779</v>
      </c>
    </row>
    <row r="3" spans="1:26">
      <c r="A3">
        <f>'Scouting Output'!A4</f>
        <v>610</v>
      </c>
      <c r="B3" t="str">
        <f>'Scouting Output'!B4</f>
        <v>Crescent Coyotes</v>
      </c>
      <c r="C3">
        <f>VLOOKUP($A3,'Scouting Output'!$A$3:$AM$42,37,FALSE)</f>
        <v>4.522222222222223</v>
      </c>
      <c r="D3">
        <f>VLOOKUP($A3,'Scouting Output'!$A$3:$AM$42,38,FALSE)</f>
        <v>2.4444444444444446</v>
      </c>
      <c r="E3">
        <f>VLOOKUP($A3,'Scouting Output'!$A$3:$AM$42,39,FALSE)</f>
        <v>2.3633333333333333</v>
      </c>
      <c r="F3">
        <f>VLOOKUP($A3, 'Scouting Output'!$A$3:$AM48, 30, FALSE)</f>
        <v>2</v>
      </c>
      <c r="G3">
        <f>VLOOKUP($A3, 'Scouting Output'!$A$3:$AM$42, 3, FALSE)</f>
        <v>21.555555555555554</v>
      </c>
      <c r="L3">
        <f>'Scouting Output'!A21</f>
        <v>4951</v>
      </c>
      <c r="M3" t="str">
        <f>'Scouting Output'!$B4</f>
        <v>Crescent Coyotes</v>
      </c>
      <c r="N3">
        <f>VLOOKUP(L3,'Scouting Output'!$A$3:$AM$42,37,FALSE)</f>
        <v>2.2828571428571434</v>
      </c>
      <c r="O3">
        <f>VLOOKUP(L3,'Scouting Output'!$A$3:$AM$42,38,FALSE)</f>
        <v>-1.2857142857142858</v>
      </c>
      <c r="P3">
        <f>VLOOKUP(L3,'Scouting Output'!$A$3:$AM$42,39,FALSE)</f>
        <v>3.152857142857143</v>
      </c>
      <c r="Q3">
        <f>VLOOKUP(L3,'Scouting Output'!$A$3:$AM$42,30,FALSE)</f>
        <v>1</v>
      </c>
      <c r="R3">
        <f>VLOOKUP(L3, 'Scouting Output'!$A$3:$AM$42, 3, FALSE)</f>
        <v>17.428571428571431</v>
      </c>
      <c r="T3">
        <f>'Scouting Output'!$A4</f>
        <v>610</v>
      </c>
      <c r="U3" t="str">
        <f>'Scouting Output'!$B4</f>
        <v>Crescent Coyotes</v>
      </c>
      <c r="V3">
        <f>VLOOKUP(T3,'Scouting Output'!$A$3:$AM$42,37,FALSE)</f>
        <v>4.522222222222223</v>
      </c>
      <c r="W3">
        <f>VLOOKUP(T3,'Scouting Output'!$A$3:$AM$42,38,FALSE)</f>
        <v>2.4444444444444446</v>
      </c>
      <c r="X3">
        <f>VLOOKUP(T3,'Scouting Output'!$A$3:$AM$42,39,FALSE)</f>
        <v>2.3633333333333333</v>
      </c>
      <c r="Y3">
        <f>VLOOKUP(T3,'Scouting Output'!$A$3:$AM$42,30,FALSE)</f>
        <v>2</v>
      </c>
      <c r="Z3">
        <f>VLOOKUP(T3, 'Scouting Output'!$A$3:$AM$42, 3, FALSE)</f>
        <v>21.555555555555554</v>
      </c>
    </row>
    <row r="4" spans="1:26">
      <c r="A4">
        <f>'Scouting Output'!A20</f>
        <v>4946</v>
      </c>
      <c r="B4" t="str">
        <f>'Scouting Output'!B20</f>
        <v>The Alpha Dogs</v>
      </c>
      <c r="C4">
        <f>VLOOKUP($A4,'Scouting Output'!$A$3:$AM$42,37,FALSE)</f>
        <v>2.804444444444445</v>
      </c>
      <c r="D4">
        <f>VLOOKUP($A4,'Scouting Output'!$A$3:$AM$42,38,FALSE)</f>
        <v>1.2777777777777781</v>
      </c>
      <c r="E4">
        <f>VLOOKUP($A4,'Scouting Output'!$A$3:$AM$42,39,FALSE)</f>
        <v>0.91333333333333366</v>
      </c>
      <c r="F4">
        <f>VLOOKUP($A4, 'Scouting Output'!$A$3:$AM50, 30, FALSE)</f>
        <v>0.88888888888888884</v>
      </c>
      <c r="G4">
        <f>VLOOKUP($A4, 'Scouting Output'!$A$3:$AM$42, 3, FALSE)</f>
        <v>14.888888888888889</v>
      </c>
      <c r="L4">
        <f>'Scouting Output'!A22</f>
        <v>5036</v>
      </c>
      <c r="M4" t="str">
        <f>'Scouting Output'!$B5</f>
        <v>MMRambotics</v>
      </c>
      <c r="N4">
        <f>VLOOKUP(L4,'Scouting Output'!$A$3:$AM$42,37,FALSE)</f>
        <v>1.4600000000000004</v>
      </c>
      <c r="O4">
        <f>VLOOKUP(L4,'Scouting Output'!$A$3:$AM$42,38,FALSE)</f>
        <v>-1.45</v>
      </c>
      <c r="P4">
        <f>VLOOKUP(L4,'Scouting Output'!$A$3:$AM$42,39,FALSE)</f>
        <v>3.0960000000000001</v>
      </c>
      <c r="Q4">
        <f>VLOOKUP(L4,'Scouting Output'!$A$3:$AM$42,30,FALSE)</f>
        <v>0.8</v>
      </c>
      <c r="R4">
        <f>VLOOKUP(L4, 'Scouting Output'!$A$3:$AM$42, 3, FALSE)</f>
        <v>15.399999999999999</v>
      </c>
      <c r="T4">
        <f>'Scouting Output'!$A5</f>
        <v>2200</v>
      </c>
      <c r="U4" t="str">
        <f>'Scouting Output'!$B5</f>
        <v>MMRambotics</v>
      </c>
      <c r="V4">
        <f>VLOOKUP(T4,'Scouting Output'!$A$3:$AM$42,37,FALSE)</f>
        <v>8.9975000000000005</v>
      </c>
      <c r="W4">
        <f>VLOOKUP(T4,'Scouting Output'!$A$3:$AM$42,38,FALSE)</f>
        <v>1.1875</v>
      </c>
      <c r="X4">
        <f>VLOOKUP(T4,'Scouting Output'!$A$3:$AM$42,39,FALSE)</f>
        <v>2.3774999999999999</v>
      </c>
      <c r="Y4">
        <f>VLOOKUP(T4,'Scouting Output'!$A$3:$AM$42,30,FALSE)</f>
        <v>2.625</v>
      </c>
      <c r="Z4">
        <f>VLOOKUP(T4, 'Scouting Output'!$A$3:$AM$42, 3, FALSE)</f>
        <v>28.125</v>
      </c>
    </row>
    <row r="5" spans="1:26">
      <c r="A5">
        <f>'Scouting Output'!A25</f>
        <v>5885</v>
      </c>
      <c r="B5" t="str">
        <f>'Scouting Output'!B25</f>
        <v>Villanova WiredCats</v>
      </c>
      <c r="C5">
        <f>VLOOKUP($A5,'Scouting Output'!$A$3:$AM$42,37,FALSE)</f>
        <v>8.2777777777777768</v>
      </c>
      <c r="D5">
        <f>VLOOKUP($A5,'Scouting Output'!$A$3:$AM$42,38,FALSE)</f>
        <v>1.6111111111111112</v>
      </c>
      <c r="E5">
        <f>VLOOKUP($A5,'Scouting Output'!$A$3:$AM$42,39,FALSE)</f>
        <v>-0.55000000000000004</v>
      </c>
      <c r="F5">
        <f>VLOOKUP($A5, 'Scouting Output'!$A$3:$AM44, 30, FALSE)</f>
        <v>3</v>
      </c>
      <c r="G5">
        <f>VLOOKUP($A5, 'Scouting Output'!$A$3:$AM$42, 3, FALSE)</f>
        <v>23.666666666666664</v>
      </c>
      <c r="L5">
        <f>'Scouting Output'!A6</f>
        <v>2386</v>
      </c>
      <c r="M5" t="str">
        <f>'Scouting Output'!$B6</f>
        <v>Trojans</v>
      </c>
      <c r="N5">
        <f>VLOOKUP(L5,'Scouting Output'!$A$3:$AM$42,37,FALSE)</f>
        <v>8.2222222222222214</v>
      </c>
      <c r="O5">
        <f>VLOOKUP(L5,'Scouting Output'!$A$3:$AM$42,38,FALSE)</f>
        <v>-0.55555555555555536</v>
      </c>
      <c r="P5">
        <f>VLOOKUP(L5,'Scouting Output'!$A$3:$AM$42,39,FALSE)</f>
        <v>2.9722222222222219</v>
      </c>
      <c r="Q5">
        <f>VLOOKUP(L5,'Scouting Output'!$A$3:$AM$42,30,FALSE)</f>
        <v>3</v>
      </c>
      <c r="R5">
        <f>VLOOKUP(L5, 'Scouting Output'!$A$3:$AM$42, 3, FALSE)</f>
        <v>28</v>
      </c>
      <c r="T5">
        <f>'Scouting Output'!$A6</f>
        <v>2386</v>
      </c>
      <c r="U5" t="str">
        <f>'Scouting Output'!$B6</f>
        <v>Trojans</v>
      </c>
      <c r="V5">
        <f>VLOOKUP(T5,'Scouting Output'!$A$3:$AM$42,37,FALSE)</f>
        <v>8.2222222222222214</v>
      </c>
      <c r="W5">
        <f>VLOOKUP(T5,'Scouting Output'!$A$3:$AM$42,38,FALSE)</f>
        <v>-0.55555555555555536</v>
      </c>
      <c r="X5">
        <f>VLOOKUP(T5,'Scouting Output'!$A$3:$AM$42,39,FALSE)</f>
        <v>2.9722222222222219</v>
      </c>
      <c r="Y5">
        <f>VLOOKUP(T5,'Scouting Output'!$A$3:$AM$42,30,FALSE)</f>
        <v>3</v>
      </c>
      <c r="Z5">
        <f>VLOOKUP(T5, 'Scouting Output'!$A$3:$AM$42, 3, FALSE)</f>
        <v>28</v>
      </c>
    </row>
    <row r="6" spans="1:26">
      <c r="A6">
        <f>'Scouting Output'!A5</f>
        <v>2200</v>
      </c>
      <c r="B6" t="str">
        <f>'Scouting Output'!B5</f>
        <v>MMRambotics</v>
      </c>
      <c r="C6">
        <f>VLOOKUP($A6,'Scouting Output'!$A$3:$AM$42,37,FALSE)</f>
        <v>8.9975000000000005</v>
      </c>
      <c r="D6">
        <f>VLOOKUP($A6,'Scouting Output'!$A$3:$AM$42,38,FALSE)</f>
        <v>1.1875</v>
      </c>
      <c r="E6">
        <f>VLOOKUP($A6,'Scouting Output'!$A$3:$AM$42,39,FALSE)</f>
        <v>2.3774999999999999</v>
      </c>
      <c r="F6">
        <f>VLOOKUP($A6, 'Scouting Output'!$A$3:$AM42, 30, FALSE)</f>
        <v>2.625</v>
      </c>
      <c r="G6">
        <f>VLOOKUP($A6, 'Scouting Output'!$A$3:$AM$42, 3, FALSE)</f>
        <v>28.125</v>
      </c>
      <c r="I6" t="s">
        <v>344</v>
      </c>
      <c r="L6">
        <f>'Scouting Output'!A36</f>
        <v>7267</v>
      </c>
      <c r="M6" t="str">
        <f>'Scouting Output'!$B7</f>
        <v>Lake Effect Robotics</v>
      </c>
      <c r="N6">
        <f>VLOOKUP(L6,'Scouting Output'!$A$3:$AM$42,37,FALSE)</f>
        <v>1.3488888888888892</v>
      </c>
      <c r="O6">
        <f>VLOOKUP(L6,'Scouting Output'!$A$3:$AM$42,38,FALSE)</f>
        <v>-1</v>
      </c>
      <c r="P6">
        <f>VLOOKUP(L6,'Scouting Output'!$A$3:$AM$42,39,FALSE)</f>
        <v>2.8833333333333333</v>
      </c>
      <c r="Q6">
        <f>VLOOKUP(L6,'Scouting Output'!$A$3:$AM$42,30,FALSE)</f>
        <v>0.44444444444444442</v>
      </c>
      <c r="R6">
        <f>VLOOKUP(L6, 'Scouting Output'!$A$3:$AM$42, 3, FALSE)</f>
        <v>13.888888888888891</v>
      </c>
      <c r="T6">
        <f>'Scouting Output'!$A7</f>
        <v>2708</v>
      </c>
      <c r="U6" t="str">
        <f>'Scouting Output'!$B7</f>
        <v>Lake Effect Robotics</v>
      </c>
      <c r="V6">
        <f>VLOOKUP(T6,'Scouting Output'!$A$3:$AM$42,37,FALSE)</f>
        <v>-22.4</v>
      </c>
      <c r="W6">
        <f>VLOOKUP(T6,'Scouting Output'!$A$3:$AM$42,38,FALSE)</f>
        <v>-3.8125</v>
      </c>
      <c r="X6">
        <f>VLOOKUP(T6,'Scouting Output'!$A$3:$AM$42,39,FALSE)</f>
        <v>-0.78</v>
      </c>
      <c r="Y6">
        <f>VLOOKUP(T6,'Scouting Output'!$A$3:$AM$42,30,FALSE)</f>
        <v>0.75</v>
      </c>
      <c r="Z6">
        <f>VLOOKUP(T6, 'Scouting Output'!$A$3:$AM$42, 3, FALSE)</f>
        <v>4.625</v>
      </c>
    </row>
    <row r="7" spans="1:26">
      <c r="A7">
        <f>'Scouting Output'!A28</f>
        <v>6135</v>
      </c>
      <c r="B7" t="str">
        <f>'Scouting Output'!B28</f>
        <v>Arctos</v>
      </c>
      <c r="C7">
        <f>VLOOKUP($A7,'Scouting Output'!$A$3:$AM$42,37,FALSE)</f>
        <v>3.5022222222222226</v>
      </c>
      <c r="D7">
        <f>VLOOKUP($A7,'Scouting Output'!$A$3:$AM$42,38,FALSE)</f>
        <v>0.55555555555555558</v>
      </c>
      <c r="E7">
        <f>VLOOKUP($A7,'Scouting Output'!$A$3:$AM$42,39,FALSE)</f>
        <v>2.2244444444444444</v>
      </c>
      <c r="F7">
        <f>VLOOKUP($A7, 'Scouting Output'!$A$3:$AM51, 30, FALSE)</f>
        <v>1.1111111111111112</v>
      </c>
      <c r="G7">
        <f>VLOOKUP($A7, 'Scouting Output'!$A$3:$AM$42, 3, FALSE)</f>
        <v>18.666666666666664</v>
      </c>
      <c r="I7">
        <v>2386</v>
      </c>
      <c r="L7">
        <f>'Scouting Output'!A13</f>
        <v>4476</v>
      </c>
      <c r="M7" t="str">
        <f>'Scouting Output'!$B8</f>
        <v>DM High Voltage</v>
      </c>
      <c r="N7">
        <f>VLOOKUP(L7,'Scouting Output'!$A$3:$AM$42,37,FALSE)</f>
        <v>3.7345454545454548</v>
      </c>
      <c r="O7">
        <f>VLOOKUP(L7,'Scouting Output'!$A$3:$AM$42,38,FALSE)</f>
        <v>0.5454545454545453</v>
      </c>
      <c r="P7">
        <f>VLOOKUP(L7,'Scouting Output'!$A$3:$AM$42,39,FALSE)</f>
        <v>2.8927272727272726</v>
      </c>
      <c r="Q7">
        <f>VLOOKUP(L7,'Scouting Output'!$A$3:$AM$42,30,FALSE)</f>
        <v>0.54545454545454541</v>
      </c>
      <c r="R7">
        <f>VLOOKUP(L7, 'Scouting Output'!$A$3:$AM$42, 3, FALSE)</f>
        <v>18.36363636363636</v>
      </c>
      <c r="T7">
        <f>'Scouting Output'!$A8</f>
        <v>2852</v>
      </c>
      <c r="U7" t="str">
        <f>'Scouting Output'!$B8</f>
        <v>DM High Voltage</v>
      </c>
      <c r="V7">
        <f>VLOOKUP(T7,'Scouting Output'!$A$3:$AM$42,37,FALSE)</f>
        <v>0.95142857142857151</v>
      </c>
      <c r="W7">
        <f>VLOOKUP(T7,'Scouting Output'!$A$3:$AM$42,38,FALSE)</f>
        <v>-1.214285714285714</v>
      </c>
      <c r="X7">
        <f>VLOOKUP(T7,'Scouting Output'!$A$3:$AM$42,39,FALSE)</f>
        <v>-1.1771428571428573</v>
      </c>
      <c r="Y7">
        <f>VLOOKUP(T7,'Scouting Output'!$A$3:$AM$42,30,FALSE)</f>
        <v>0.7142857142857143</v>
      </c>
      <c r="Z7">
        <f>VLOOKUP(T7, 'Scouting Output'!$A$3:$AM$42, 3, FALSE)</f>
        <v>9.2857142857142847</v>
      </c>
    </row>
    <row r="8" spans="1:26">
      <c r="A8">
        <f>'Scouting Output'!A33</f>
        <v>6867</v>
      </c>
      <c r="B8" t="str">
        <f>'Scouting Output'!B33</f>
        <v>Panthera Tech</v>
      </c>
      <c r="C8">
        <f>VLOOKUP($A8,'Scouting Output'!$A$3:$AM$42,37,FALSE)</f>
        <v>2.8472727272727267</v>
      </c>
      <c r="D8">
        <f>VLOOKUP($A8,'Scouting Output'!$A$3:$AM$42,38,FALSE)</f>
        <v>0.36363636363636287</v>
      </c>
      <c r="E8">
        <f>VLOOKUP($A8,'Scouting Output'!$A$3:$AM$42,39,FALSE)</f>
        <v>-0.35818181818181821</v>
      </c>
      <c r="F8">
        <f>VLOOKUP($A8, 'Scouting Output'!$A$3:$AM49, 30, FALSE)</f>
        <v>1.4545454545454546</v>
      </c>
      <c r="G8">
        <f>VLOOKUP($A8, 'Scouting Output'!$A$3:$AM$42, 3, FALSE)</f>
        <v>16.818181818181817</v>
      </c>
      <c r="I8">
        <v>4946</v>
      </c>
      <c r="L8">
        <f>'Scouting Output'!A5</f>
        <v>2200</v>
      </c>
      <c r="M8" t="str">
        <f>'Scouting Output'!$B9</f>
        <v>ASTECHZ</v>
      </c>
      <c r="N8">
        <f>VLOOKUP(L8,'Scouting Output'!$A$3:$AM$42,37,FALSE)</f>
        <v>8.9975000000000005</v>
      </c>
      <c r="O8">
        <f>VLOOKUP(L8,'Scouting Output'!$A$3:$AM$42,38,FALSE)</f>
        <v>1.1875</v>
      </c>
      <c r="P8">
        <f>VLOOKUP(L8,'Scouting Output'!$A$3:$AM$42,39,FALSE)</f>
        <v>2.3774999999999999</v>
      </c>
      <c r="Q8">
        <f>VLOOKUP(L8,'Scouting Output'!$A$3:$AM$42,30,FALSE)</f>
        <v>2.625</v>
      </c>
      <c r="R8">
        <f>VLOOKUP(L8, 'Scouting Output'!$A$3:$AM$42, 3, FALSE)</f>
        <v>28.125</v>
      </c>
      <c r="T8">
        <f>'Scouting Output'!$A9</f>
        <v>2994</v>
      </c>
      <c r="U8" t="str">
        <f>'Scouting Output'!$B9</f>
        <v>ASTECHZ</v>
      </c>
      <c r="V8">
        <f>VLOOKUP(T8,'Scouting Output'!$A$3:$AM$42,37,FALSE)</f>
        <v>-5.799999999999994E-2</v>
      </c>
      <c r="W8">
        <f>VLOOKUP(T8,'Scouting Output'!$A$3:$AM$42,38,FALSE)</f>
        <v>-3.45</v>
      </c>
      <c r="X8">
        <f>VLOOKUP(T8,'Scouting Output'!$A$3:$AM$42,39,FALSE)</f>
        <v>0.70099999999999996</v>
      </c>
      <c r="Y8">
        <f>VLOOKUP(T8,'Scouting Output'!$A$3:$AM$42,30,FALSE)</f>
        <v>1.6</v>
      </c>
      <c r="Z8">
        <f>VLOOKUP(T8, 'Scouting Output'!$A$3:$AM$42, 3, FALSE)</f>
        <v>13.799999999999999</v>
      </c>
    </row>
    <row r="9" spans="1:26">
      <c r="A9">
        <f>'Scouting Output'!A13</f>
        <v>4476</v>
      </c>
      <c r="B9" t="str">
        <f>'Scouting Output'!B13</f>
        <v>W.A.F.F.L.E.S</v>
      </c>
      <c r="C9">
        <f>VLOOKUP($A9,'Scouting Output'!$A$3:$AM$42,37,FALSE)</f>
        <v>3.7345454545454548</v>
      </c>
      <c r="D9">
        <f>VLOOKUP($A9,'Scouting Output'!$A$3:$AM$42,38,FALSE)</f>
        <v>0.5454545454545453</v>
      </c>
      <c r="E9">
        <f>VLOOKUP($A9,'Scouting Output'!$A$3:$AM$42,39,FALSE)</f>
        <v>2.8927272727272726</v>
      </c>
      <c r="F9">
        <f>VLOOKUP($A9, 'Scouting Output'!$A$3:$AM54, 30, FALSE)</f>
        <v>0.54545454545454541</v>
      </c>
      <c r="G9">
        <f>VLOOKUP($A9, 'Scouting Output'!$A$3:$AM$42, 3, FALSE)</f>
        <v>18.36363636363636</v>
      </c>
      <c r="I9" s="131">
        <v>2994</v>
      </c>
      <c r="J9" t="s">
        <v>345</v>
      </c>
      <c r="L9">
        <f>'Scouting Output'!A4</f>
        <v>610</v>
      </c>
      <c r="M9" t="str">
        <f>'Scouting Output'!$B10</f>
        <v>Mustang Robotics</v>
      </c>
      <c r="N9">
        <f>VLOOKUP(L9,'Scouting Output'!$A$3:$AM$42,37,FALSE)</f>
        <v>4.522222222222223</v>
      </c>
      <c r="O9">
        <f>VLOOKUP(L9,'Scouting Output'!$A$3:$AM$42,38,FALSE)</f>
        <v>2.4444444444444446</v>
      </c>
      <c r="P9">
        <f>VLOOKUP(L9,'Scouting Output'!$A$3:$AM$42,39,FALSE)</f>
        <v>2.3633333333333333</v>
      </c>
      <c r="Q9">
        <f>VLOOKUP(L9,'Scouting Output'!$A$3:$AM$42,30,FALSE)</f>
        <v>2</v>
      </c>
      <c r="R9">
        <f>VLOOKUP(L9, 'Scouting Output'!$A$3:$AM$42, 3, FALSE)</f>
        <v>21.555555555555554</v>
      </c>
      <c r="T9">
        <f>'Scouting Output'!$A10</f>
        <v>3571</v>
      </c>
      <c r="U9" t="str">
        <f>'Scouting Output'!$B10</f>
        <v>Mustang Robotics</v>
      </c>
      <c r="V9">
        <f>VLOOKUP(T9,'Scouting Output'!$A$3:$AM$42,37,FALSE)</f>
        <v>-1.1875</v>
      </c>
      <c r="W9">
        <f>VLOOKUP(T9,'Scouting Output'!$A$3:$AM$42,38,FALSE)</f>
        <v>-1.1875</v>
      </c>
      <c r="X9">
        <f>VLOOKUP(T9,'Scouting Output'!$A$3:$AM$42,39,FALSE)</f>
        <v>-1.12375</v>
      </c>
      <c r="Y9">
        <f>VLOOKUP(T9,'Scouting Output'!$A$3:$AM$42,30,FALSE)</f>
        <v>0.5</v>
      </c>
      <c r="Z9">
        <f>VLOOKUP(T9, 'Scouting Output'!$A$3:$AM$42, 3, FALSE)</f>
        <v>5.25</v>
      </c>
    </row>
    <row r="10" spans="1:26">
      <c r="A10">
        <f>'Scouting Output'!A42</f>
        <v>7735</v>
      </c>
      <c r="B10" t="str">
        <f>'Scouting Output'!B42</f>
        <v>Miliken Mills H.S.</v>
      </c>
      <c r="C10">
        <f>VLOOKUP($A10,'Scouting Output'!$A$3:$AM$42,37,FALSE)</f>
        <v>2.0379999999999998</v>
      </c>
      <c r="D10">
        <f>VLOOKUP($A10,'Scouting Output'!$A$3:$AM$42,38,FALSE)</f>
        <v>-0.3</v>
      </c>
      <c r="E10">
        <f>VLOOKUP($A10,'Scouting Output'!$A$3:$AM$42,39,FALSE)</f>
        <v>1.5030000000000001</v>
      </c>
      <c r="F10">
        <f>VLOOKUP($A10, 'Scouting Output'!$A$3:$AM58, 30, FALSE)</f>
        <v>0.8</v>
      </c>
      <c r="G10">
        <f>VLOOKUP($A10, 'Scouting Output'!$A$3:$AM$42, 3, FALSE)</f>
        <v>12.700000000000001</v>
      </c>
      <c r="L10">
        <f>'Scouting Output'!A28</f>
        <v>6135</v>
      </c>
      <c r="M10" t="str">
        <f>'Scouting Output'!$B11</f>
        <v>Jag</v>
      </c>
      <c r="N10">
        <f>VLOOKUP(L10,'Scouting Output'!$A$3:$AM$42,37,FALSE)</f>
        <v>3.5022222222222226</v>
      </c>
      <c r="O10">
        <f>VLOOKUP(L10,'Scouting Output'!$A$3:$AM$42,38,FALSE)</f>
        <v>0.55555555555555558</v>
      </c>
      <c r="P10">
        <f>VLOOKUP(L10,'Scouting Output'!$A$3:$AM$42,39,FALSE)</f>
        <v>2.2244444444444444</v>
      </c>
      <c r="Q10">
        <f>VLOOKUP(L10,'Scouting Output'!$A$3:$AM$42,30,FALSE)</f>
        <v>1.1111111111111112</v>
      </c>
      <c r="R10">
        <f>VLOOKUP(L10, 'Scouting Output'!$A$3:$AM$42, 3, FALSE)</f>
        <v>18.666666666666664</v>
      </c>
      <c r="T10">
        <f>'Scouting Output'!$A11</f>
        <v>4015</v>
      </c>
      <c r="U10" t="str">
        <f>'Scouting Output'!$B11</f>
        <v>Jag</v>
      </c>
      <c r="V10">
        <f>VLOOKUP(T10,'Scouting Output'!$A$3:$AM$42,37,FALSE)</f>
        <v>-0.82799999999999985</v>
      </c>
      <c r="W10">
        <f>VLOOKUP(T10,'Scouting Output'!$A$3:$AM$42,38,FALSE)</f>
        <v>-2.85</v>
      </c>
      <c r="X10">
        <f>VLOOKUP(T10,'Scouting Output'!$A$3:$AM$42,39,FALSE)</f>
        <v>-7.2999999999999843E-2</v>
      </c>
      <c r="Y10">
        <f>VLOOKUP(T10,'Scouting Output'!$A$3:$AM$42,30,FALSE)</f>
        <v>0.5</v>
      </c>
      <c r="Z10">
        <f>VLOOKUP(T10, 'Scouting Output'!$A$3:$AM$42, 3, FALSE)</f>
        <v>9.3000000000000007</v>
      </c>
    </row>
    <row r="11" spans="1:26">
      <c r="A11">
        <f>'Scouting Output'!A19</f>
        <v>4936</v>
      </c>
      <c r="B11" t="str">
        <f>'Scouting Output'!B19</f>
        <v>Viral Vortex</v>
      </c>
      <c r="C11">
        <f>VLOOKUP($A11,'Scouting Output'!$A$3:$AM$42,37,FALSE)</f>
        <v>1.6800000000000002</v>
      </c>
      <c r="D11">
        <f>VLOOKUP($A11,'Scouting Output'!$A$3:$AM$42,38,FALSE)</f>
        <v>-0.3125</v>
      </c>
      <c r="E11">
        <f>VLOOKUP($A11,'Scouting Output'!$A$3:$AM$42,39,FALSE)</f>
        <v>1.00125</v>
      </c>
      <c r="F11">
        <f>VLOOKUP($A11, 'Scouting Output'!$A$3:$AM57, 30, FALSE)</f>
        <v>0.875</v>
      </c>
      <c r="G11">
        <f>VLOOKUP($A11, 'Scouting Output'!$A$3:$AM$42, 3, FALSE)</f>
        <v>14.875</v>
      </c>
      <c r="L11">
        <f>'Scouting Output'!A23</f>
        <v>5409</v>
      </c>
      <c r="M11" t="str">
        <f>'Scouting Output'!$B12</f>
        <v>Hoya Robotics</v>
      </c>
      <c r="N11">
        <f>VLOOKUP(L11,'Scouting Output'!$A$3:$AM$42,37,FALSE)</f>
        <v>0.98222222222222266</v>
      </c>
      <c r="O11">
        <f>VLOOKUP(L11,'Scouting Output'!$A$3:$AM$42,38,FALSE)</f>
        <v>-0.94444444444444442</v>
      </c>
      <c r="P11">
        <f>VLOOKUP(L11,'Scouting Output'!$A$3:$AM$42,39,FALSE)</f>
        <v>2.1344444444444446</v>
      </c>
      <c r="Q11">
        <f>VLOOKUP(L11,'Scouting Output'!$A$3:$AM$42,30,FALSE)</f>
        <v>0.77777777777777779</v>
      </c>
      <c r="R11">
        <f>VLOOKUP(L11, 'Scouting Output'!$A$3:$AM$42, 3, FALSE)</f>
        <v>13.222222222222221</v>
      </c>
      <c r="T11">
        <f>'Scouting Output'!$A12</f>
        <v>4152</v>
      </c>
      <c r="U11" t="str">
        <f>'Scouting Output'!$B12</f>
        <v>Hoya Robotics</v>
      </c>
      <c r="V11">
        <f>VLOOKUP(T11,'Scouting Output'!$A$3:$AM$42,37,FALSE)</f>
        <v>5.0419999999999998</v>
      </c>
      <c r="W11">
        <f>VLOOKUP(T11,'Scouting Output'!$A$3:$AM$42,38,FALSE)</f>
        <v>3.3000000000000007</v>
      </c>
      <c r="X11">
        <f>VLOOKUP(T11,'Scouting Output'!$A$3:$AM$42,39,FALSE)</f>
        <v>1.1260000000000001</v>
      </c>
      <c r="Y11">
        <f>VLOOKUP(T11,'Scouting Output'!$A$3:$AM$42,30,FALSE)</f>
        <v>1.6</v>
      </c>
      <c r="Z11">
        <f>VLOOKUP(T11, 'Scouting Output'!$A$3:$AM$42, 3, FALSE)</f>
        <v>19.8</v>
      </c>
    </row>
    <row r="12" spans="1:26">
      <c r="A12">
        <f>'Scouting Output'!A3</f>
        <v>188</v>
      </c>
      <c r="B12" t="str">
        <f>'Scouting Output'!B3</f>
        <v>Blizzard</v>
      </c>
      <c r="C12">
        <f>VLOOKUP($A12,'Scouting Output'!$A$3:$AM$42,37,FALSE)</f>
        <v>4.1111111111111116</v>
      </c>
      <c r="D12">
        <f>VLOOKUP($A12,'Scouting Output'!$A$3:$AM$42,38,FALSE)</f>
        <v>-0.38888888888888884</v>
      </c>
      <c r="E12">
        <f>VLOOKUP($A12,'Scouting Output'!$A$3:$AM$42,39,FALSE)</f>
        <v>3.5555555555555554</v>
      </c>
      <c r="F12">
        <f>VLOOKUP($A12, 'Scouting Output'!$A$3:$AM46, 30, FALSE)</f>
        <v>0.66666666666666663</v>
      </c>
      <c r="G12">
        <f>VLOOKUP($A12, 'Scouting Output'!$A$3:$AM$42, 3, FALSE)</f>
        <v>18.777777777777779</v>
      </c>
      <c r="L12">
        <f>'Scouting Output'!A32</f>
        <v>6866</v>
      </c>
      <c r="M12" t="str">
        <f>'Scouting Output'!$B13</f>
        <v>W.A.F.F.L.E.S</v>
      </c>
      <c r="N12">
        <f>VLOOKUP(L12,'Scouting Output'!$A$3:$AM$42,37,FALSE)</f>
        <v>1.7324999999999999</v>
      </c>
      <c r="O12">
        <f>VLOOKUP(L12,'Scouting Output'!$A$3:$AM$42,38,FALSE)</f>
        <v>-1</v>
      </c>
      <c r="P12">
        <f>VLOOKUP(L12,'Scouting Output'!$A$3:$AM$42,39,FALSE)</f>
        <v>1.8824999999999998</v>
      </c>
      <c r="Q12">
        <f>VLOOKUP(L12,'Scouting Output'!$A$3:$AM$42,30,FALSE)</f>
        <v>0.875</v>
      </c>
      <c r="R12">
        <f>VLOOKUP(L12, 'Scouting Output'!$A$3:$AM$42, 3, FALSE)</f>
        <v>13.75</v>
      </c>
      <c r="T12">
        <f>'Scouting Output'!$A13</f>
        <v>4476</v>
      </c>
      <c r="U12" t="str">
        <f>'Scouting Output'!$B13</f>
        <v>W.A.F.F.L.E.S</v>
      </c>
      <c r="V12">
        <f>VLOOKUP(T12,'Scouting Output'!$A$3:$AM$42,37,FALSE)</f>
        <v>3.7345454545454548</v>
      </c>
      <c r="W12">
        <f>VLOOKUP(T12,'Scouting Output'!$A$3:$AM$42,38,FALSE)</f>
        <v>0.5454545454545453</v>
      </c>
      <c r="X12">
        <f>VLOOKUP(T12,'Scouting Output'!$A$3:$AM$42,39,FALSE)</f>
        <v>2.8927272727272726</v>
      </c>
      <c r="Y12">
        <f>VLOOKUP(T12,'Scouting Output'!$A$3:$AM$42,30,FALSE)</f>
        <v>0.54545454545454541</v>
      </c>
      <c r="Z12">
        <f>VLOOKUP(T12, 'Scouting Output'!$A$3:$AM$42, 3, FALSE)</f>
        <v>18.36363636363636</v>
      </c>
    </row>
    <row r="13" spans="1:26">
      <c r="A13">
        <f>'Scouting Output'!A14</f>
        <v>4519</v>
      </c>
      <c r="B13" t="str">
        <f>'Scouting Output'!B14</f>
        <v>King's Robotics</v>
      </c>
      <c r="C13">
        <f>VLOOKUP($A13,'Scouting Output'!$A$3:$AM$42,37,FALSE)</f>
        <v>1.5466666666666669</v>
      </c>
      <c r="D13">
        <f>VLOOKUP($A13,'Scouting Output'!$A$3:$AM$42,38,FALSE)</f>
        <v>-0.44444444444444442</v>
      </c>
      <c r="E13">
        <f>VLOOKUP($A13,'Scouting Output'!$A$3:$AM$42,39,FALSE)</f>
        <v>0.77444444444444449</v>
      </c>
      <c r="F13">
        <f>VLOOKUP($A13, 'Scouting Output'!$A$3:$AM55, 30, FALSE)</f>
        <v>1.2222222222222223</v>
      </c>
      <c r="G13">
        <f>VLOOKUP($A13, 'Scouting Output'!$A$3:$AM$42, 3, FALSE)</f>
        <v>12.444444444444446</v>
      </c>
      <c r="L13">
        <f>'Scouting Output'!A38</f>
        <v>7614</v>
      </c>
      <c r="M13" t="str">
        <f>'Scouting Output'!$B14</f>
        <v>King's Robotics</v>
      </c>
      <c r="N13">
        <f>VLOOKUP(L13,'Scouting Output'!$A$3:$AM$42,37,FALSE)</f>
        <v>0.65500000000000003</v>
      </c>
      <c r="O13">
        <f>VLOOKUP(L13,'Scouting Output'!$A$3:$AM$42,38,FALSE)</f>
        <v>-0.9375</v>
      </c>
      <c r="P13">
        <f>VLOOKUP(L13,'Scouting Output'!$A$3:$AM$42,39,FALSE)</f>
        <v>1.5625</v>
      </c>
      <c r="Q13">
        <f>VLOOKUP(L13,'Scouting Output'!$A$3:$AM$42,30,FALSE)</f>
        <v>0.75</v>
      </c>
      <c r="R13">
        <f>VLOOKUP(L13, 'Scouting Output'!$A$3:$AM$42, 3, FALSE)</f>
        <v>11</v>
      </c>
      <c r="T13">
        <f>'Scouting Output'!$A14</f>
        <v>4519</v>
      </c>
      <c r="U13" t="str">
        <f>'Scouting Output'!$B14</f>
        <v>King's Robotics</v>
      </c>
      <c r="V13">
        <f>VLOOKUP(T13,'Scouting Output'!$A$3:$AM$42,37,FALSE)</f>
        <v>1.5466666666666669</v>
      </c>
      <c r="W13">
        <f>VLOOKUP(T13,'Scouting Output'!$A$3:$AM$42,38,FALSE)</f>
        <v>-0.44444444444444442</v>
      </c>
      <c r="X13">
        <f>VLOOKUP(T13,'Scouting Output'!$A$3:$AM$42,39,FALSE)</f>
        <v>0.77444444444444449</v>
      </c>
      <c r="Y13">
        <f>VLOOKUP(T13,'Scouting Output'!$A$3:$AM$42,30,FALSE)</f>
        <v>1.2222222222222223</v>
      </c>
      <c r="Z13">
        <f>VLOOKUP(T13, 'Scouting Output'!$A$3:$AM$42, 3, FALSE)</f>
        <v>12.444444444444446</v>
      </c>
    </row>
    <row r="14" spans="1:26">
      <c r="A14">
        <f>'Scouting Output'!A24</f>
        <v>5426</v>
      </c>
      <c r="B14" t="str">
        <f>'Scouting Output'!B24</f>
        <v>E.J. Lajeunesse</v>
      </c>
      <c r="C14">
        <f>VLOOKUP($A14,'Scouting Output'!$A$3:$AM$42,37,FALSE)</f>
        <v>1.2819999999999998</v>
      </c>
      <c r="D14">
        <f>VLOOKUP($A14,'Scouting Output'!$A$3:$AM$42,38,FALSE)</f>
        <v>-0.45</v>
      </c>
      <c r="E14">
        <f>VLOOKUP($A14,'Scouting Output'!$A$3:$AM$42,39,FALSE)</f>
        <v>-0.29700000000000004</v>
      </c>
      <c r="F14">
        <f>VLOOKUP($A14, 'Scouting Output'!$A$3:$AM52, 30, FALSE)</f>
        <v>0.7</v>
      </c>
      <c r="G14">
        <f>VLOOKUP($A14, 'Scouting Output'!$A$3:$AM$42, 3, FALSE)</f>
        <v>9.9999999999999982</v>
      </c>
      <c r="L14">
        <f>'Scouting Output'!A42</f>
        <v>7735</v>
      </c>
      <c r="M14" t="str">
        <f>'Scouting Output'!$B15</f>
        <v>Renaissance Robotics</v>
      </c>
      <c r="N14">
        <f>VLOOKUP(L14,'Scouting Output'!$A$3:$AM$42,37,FALSE)</f>
        <v>2.0379999999999998</v>
      </c>
      <c r="O14">
        <f>VLOOKUP(L14,'Scouting Output'!$A$3:$AM$42,38,FALSE)</f>
        <v>-0.3</v>
      </c>
      <c r="P14">
        <f>VLOOKUP(L14,'Scouting Output'!$A$3:$AM$42,39,FALSE)</f>
        <v>1.5030000000000001</v>
      </c>
      <c r="Q14">
        <f>VLOOKUP(L14,'Scouting Output'!$A$3:$AM$42,30,FALSE)</f>
        <v>0.8</v>
      </c>
      <c r="R14">
        <f>VLOOKUP(L14, 'Scouting Output'!$A$3:$AM$42, 3, FALSE)</f>
        <v>12.700000000000001</v>
      </c>
      <c r="T14">
        <f>'Scouting Output'!$A15</f>
        <v>4525</v>
      </c>
      <c r="U14" t="str">
        <f>'Scouting Output'!$B15</f>
        <v>Renaissance Robotics</v>
      </c>
      <c r="V14">
        <f>VLOOKUP(T14,'Scouting Output'!$A$3:$AM$42,37,FALSE)</f>
        <v>-1.23</v>
      </c>
      <c r="W14">
        <f>VLOOKUP(T14,'Scouting Output'!$A$3:$AM$42,38,FALSE)</f>
        <v>-3.3125</v>
      </c>
      <c r="X14">
        <f>VLOOKUP(T14,'Scouting Output'!$A$3:$AM$42,39,FALSE)</f>
        <v>-0.49375000000000002</v>
      </c>
      <c r="Y14">
        <f>VLOOKUP(T14,'Scouting Output'!$A$3:$AM$42,30,FALSE)</f>
        <v>0.75</v>
      </c>
      <c r="Z14">
        <f>VLOOKUP(T14, 'Scouting Output'!$A$3:$AM$42, 3, FALSE)</f>
        <v>7</v>
      </c>
    </row>
    <row r="15" spans="1:26">
      <c r="A15">
        <f>'Scouting Output'!A6</f>
        <v>2386</v>
      </c>
      <c r="B15" t="str">
        <f>'Scouting Output'!B6</f>
        <v>Trojans</v>
      </c>
      <c r="C15">
        <f>VLOOKUP($A15,'Scouting Output'!$A$3:$AM$42,37,FALSE)</f>
        <v>8.2222222222222214</v>
      </c>
      <c r="D15">
        <f>VLOOKUP($A15,'Scouting Output'!$A$3:$AM$42,38,FALSE)</f>
        <v>-0.55555555555555536</v>
      </c>
      <c r="E15">
        <f>VLOOKUP($A15,'Scouting Output'!$A$3:$AM$42,39,FALSE)</f>
        <v>2.9722222222222219</v>
      </c>
      <c r="F15">
        <f>VLOOKUP($A15, 'Scouting Output'!$A$3:$AM43, 30, FALSE)</f>
        <v>3</v>
      </c>
      <c r="G15">
        <f>VLOOKUP($A15, 'Scouting Output'!$A$3:$AM$42, 3, FALSE)</f>
        <v>28</v>
      </c>
      <c r="L15">
        <f>'Scouting Output'!A20</f>
        <v>4946</v>
      </c>
      <c r="M15" t="str">
        <f>'Scouting Output'!$B16</f>
        <v>Northern Lights Robotics</v>
      </c>
      <c r="N15">
        <f>VLOOKUP(L15,'Scouting Output'!$A$3:$AM$42,37,FALSE)</f>
        <v>2.804444444444445</v>
      </c>
      <c r="O15">
        <f>VLOOKUP(L15,'Scouting Output'!$A$3:$AM$42,38,FALSE)</f>
        <v>1.2777777777777781</v>
      </c>
      <c r="P15">
        <f>VLOOKUP(L15,'Scouting Output'!$A$3:$AM$42,39,FALSE)</f>
        <v>0.91333333333333366</v>
      </c>
      <c r="Q15">
        <f>VLOOKUP(L15,'Scouting Output'!$A$3:$AM$42,30,FALSE)</f>
        <v>0.88888888888888884</v>
      </c>
      <c r="R15">
        <f>VLOOKUP(L15, 'Scouting Output'!$A$3:$AM$42, 3, FALSE)</f>
        <v>14.888888888888889</v>
      </c>
      <c r="T15">
        <f>'Scouting Output'!$A16</f>
        <v>4704</v>
      </c>
      <c r="U15" t="str">
        <f>'Scouting Output'!$B16</f>
        <v>Northern Lights Robotics</v>
      </c>
      <c r="V15">
        <f>VLOOKUP(T15,'Scouting Output'!$A$3:$AM$42,37,FALSE)</f>
        <v>-1.788</v>
      </c>
      <c r="W15">
        <f>VLOOKUP(T15,'Scouting Output'!$A$3:$AM$42,38,FALSE)</f>
        <v>-4.5</v>
      </c>
      <c r="X15">
        <f>VLOOKUP(T15,'Scouting Output'!$A$3:$AM$42,39,FALSE)</f>
        <v>-0.58000000000000007</v>
      </c>
      <c r="Y15">
        <f>VLOOKUP(T15,'Scouting Output'!$A$3:$AM$42,30,FALSE)</f>
        <v>0.9</v>
      </c>
      <c r="Z15">
        <f>VLOOKUP(T15, 'Scouting Output'!$A$3:$AM$42, 3, FALSE)</f>
        <v>8.5</v>
      </c>
    </row>
    <row r="16" spans="1:26">
      <c r="A16">
        <f>'Scouting Output'!A37</f>
        <v>7564</v>
      </c>
      <c r="B16" t="str">
        <f>'Scouting Output'!B37</f>
        <v>Lakers</v>
      </c>
      <c r="C16">
        <f>VLOOKUP($A16,'Scouting Output'!$A$3:$AM$42,37,FALSE)</f>
        <v>0.4514285714285714</v>
      </c>
      <c r="D16">
        <f>VLOOKUP($A16,'Scouting Output'!$A$3:$AM$42,38,FALSE)</f>
        <v>-0.6428571428571429</v>
      </c>
      <c r="E16">
        <f>VLOOKUP($A16,'Scouting Output'!$A$3:$AM$42,39,FALSE)</f>
        <v>-0.24571428571428577</v>
      </c>
      <c r="F16">
        <f>VLOOKUP($A16, 'Scouting Output'!$A$3:$AM60, 30, FALSE)</f>
        <v>0.7142857142857143</v>
      </c>
      <c r="G16">
        <f>VLOOKUP($A16, 'Scouting Output'!$A$3:$AM$42, 3, FALSE)</f>
        <v>7.7142857142857144</v>
      </c>
      <c r="L16">
        <f>'Scouting Output'!A12</f>
        <v>4152</v>
      </c>
      <c r="M16" t="str">
        <f>'Scouting Output'!$B17</f>
        <v>RoboRavens</v>
      </c>
      <c r="N16">
        <f>VLOOKUP(L16,'Scouting Output'!$A$3:$AM$42,37,FALSE)</f>
        <v>5.0419999999999998</v>
      </c>
      <c r="O16">
        <f>VLOOKUP(L16,'Scouting Output'!$A$3:$AM$42,38,FALSE)</f>
        <v>3.3000000000000007</v>
      </c>
      <c r="P16">
        <f>VLOOKUP(L16,'Scouting Output'!$A$3:$AM$42,39,FALSE)</f>
        <v>1.1260000000000001</v>
      </c>
      <c r="Q16">
        <f>VLOOKUP(L16,'Scouting Output'!$A$3:$AM$42,30,FALSE)</f>
        <v>1.6</v>
      </c>
      <c r="R16">
        <f>VLOOKUP(L16, 'Scouting Output'!$A$3:$AM$42, 3, FALSE)</f>
        <v>19.8</v>
      </c>
      <c r="T16">
        <f>'Scouting Output'!$A17</f>
        <v>4783</v>
      </c>
      <c r="U16" t="str">
        <f>'Scouting Output'!$B17</f>
        <v>RoboRavens</v>
      </c>
      <c r="V16">
        <f>VLOOKUP(T16,'Scouting Output'!$A$3:$AM$42,37,FALSE)</f>
        <v>-0.61111111111111105</v>
      </c>
      <c r="W16">
        <f>VLOOKUP(T16,'Scouting Output'!$A$3:$AM$42,38,FALSE)</f>
        <v>-1.6111111111111112</v>
      </c>
      <c r="X16">
        <f>VLOOKUP(T16,'Scouting Output'!$A$3:$AM$42,39,FALSE)</f>
        <v>-0.55222222222222217</v>
      </c>
      <c r="Y16">
        <f>VLOOKUP(T16,'Scouting Output'!$A$3:$AM$42,30,FALSE)</f>
        <v>0.88888888888888884</v>
      </c>
      <c r="Z16">
        <f>VLOOKUP(T16, 'Scouting Output'!$A$3:$AM$42, 3, FALSE)</f>
        <v>8.4444444444444446</v>
      </c>
    </row>
    <row r="17" spans="1:26">
      <c r="A17">
        <f>'Scouting Output'!A35</f>
        <v>6987</v>
      </c>
      <c r="B17" t="str">
        <f>'Scouting Output'!B35</f>
        <v>Falcon Automation</v>
      </c>
      <c r="C17">
        <f>VLOOKUP($A17,'Scouting Output'!$A$3:$AM$42,37,FALSE)</f>
        <v>-0.61111111111111116</v>
      </c>
      <c r="D17">
        <f>VLOOKUP($A17,'Scouting Output'!$A$3:$AM$42,38,FALSE)</f>
        <v>-0.61111111111111116</v>
      </c>
      <c r="E17">
        <f>VLOOKUP($A17,'Scouting Output'!$A$3:$AM$42,39,FALSE)</f>
        <v>-0.55000000000000004</v>
      </c>
      <c r="F17">
        <f>VLOOKUP($A17, 'Scouting Output'!$A$3:$AM72, 30, FALSE)</f>
        <v>1</v>
      </c>
      <c r="G17">
        <f>VLOOKUP($A17, 'Scouting Output'!$A$3:$AM$42, 3, FALSE)</f>
        <v>5.4444444444444446</v>
      </c>
      <c r="L17">
        <f>'Scouting Output'!A19</f>
        <v>4936</v>
      </c>
      <c r="M17" t="str">
        <f>'Scouting Output'!$B18</f>
        <v>Thunderstamps</v>
      </c>
      <c r="N17">
        <f>VLOOKUP(L17,'Scouting Output'!$A$3:$AM$42,37,FALSE)</f>
        <v>1.6800000000000002</v>
      </c>
      <c r="O17">
        <f>VLOOKUP(L17,'Scouting Output'!$A$3:$AM$42,38,FALSE)</f>
        <v>-0.3125</v>
      </c>
      <c r="P17">
        <f>VLOOKUP(L17,'Scouting Output'!$A$3:$AM$42,39,FALSE)</f>
        <v>1.00125</v>
      </c>
      <c r="Q17">
        <f>VLOOKUP(L17,'Scouting Output'!$A$3:$AM$42,30,FALSE)</f>
        <v>0.875</v>
      </c>
      <c r="R17">
        <f>VLOOKUP(L17, 'Scouting Output'!$A$3:$AM$42, 3, FALSE)</f>
        <v>14.875</v>
      </c>
      <c r="T17">
        <f>'Scouting Output'!$A18</f>
        <v>4907</v>
      </c>
      <c r="U17" t="str">
        <f>'Scouting Output'!$B18</f>
        <v>Thunderstamps</v>
      </c>
      <c r="V17">
        <f>VLOOKUP(T17,'Scouting Output'!$A$3:$AM$42,37,FALSE)</f>
        <v>5.0999999999999996</v>
      </c>
      <c r="W17">
        <f>VLOOKUP(T17,'Scouting Output'!$A$3:$AM$42,38,FALSE)</f>
        <v>-1.4000000000000001</v>
      </c>
      <c r="X17">
        <f>VLOOKUP(T17,'Scouting Output'!$A$3:$AM$42,39,FALSE)</f>
        <v>-9.9000000000000005E-2</v>
      </c>
      <c r="Y17">
        <f>VLOOKUP(T17,'Scouting Output'!$A$3:$AM$42,30,FALSE)</f>
        <v>2.5</v>
      </c>
      <c r="Z17">
        <f>VLOOKUP(T17, 'Scouting Output'!$A$3:$AM$42, 3, FALSE)</f>
        <v>15</v>
      </c>
    </row>
    <row r="18" spans="1:26">
      <c r="A18">
        <f>'Scouting Output'!A18</f>
        <v>4907</v>
      </c>
      <c r="B18" t="str">
        <f>'Scouting Output'!B18</f>
        <v>Thunderstamps</v>
      </c>
      <c r="C18">
        <f>VLOOKUP($A18,'Scouting Output'!$A$3:$AM$42,37,FALSE)</f>
        <v>5.0999999999999996</v>
      </c>
      <c r="D18">
        <f>VLOOKUP($A18,'Scouting Output'!$A$3:$AM$42,38,FALSE)</f>
        <v>-1.4000000000000001</v>
      </c>
      <c r="E18">
        <f>VLOOKUP($A18,'Scouting Output'!$A$3:$AM$42,39,FALSE)</f>
        <v>-9.9000000000000005E-2</v>
      </c>
      <c r="F18">
        <f>VLOOKUP($A18, 'Scouting Output'!$A$3:$AM45, 30, FALSE)</f>
        <v>2.5</v>
      </c>
      <c r="G18">
        <f>VLOOKUP($A18, 'Scouting Output'!$A$3:$AM$42, 3, FALSE)</f>
        <v>15</v>
      </c>
      <c r="L18">
        <f>'Scouting Output'!A27</f>
        <v>6110</v>
      </c>
      <c r="M18" t="str">
        <f>'Scouting Output'!$B19</f>
        <v>Viral Vortex</v>
      </c>
      <c r="N18">
        <f>VLOOKUP(L18,'Scouting Output'!$A$3:$AM$42,37,FALSE)</f>
        <v>0.26999999999999968</v>
      </c>
      <c r="O18">
        <f>VLOOKUP(L18,'Scouting Output'!$A$3:$AM$42,38,FALSE)</f>
        <v>-1.75</v>
      </c>
      <c r="P18">
        <f>VLOOKUP(L18,'Scouting Output'!$A$3:$AM$42,39,FALSE)</f>
        <v>0.7749999999999998</v>
      </c>
      <c r="Q18">
        <f>VLOOKUP(L18,'Scouting Output'!$A$3:$AM$42,30,FALSE)</f>
        <v>0.8</v>
      </c>
      <c r="R18">
        <f>VLOOKUP(L18, 'Scouting Output'!$A$3:$AM$42, 3, FALSE)</f>
        <v>11.700000000000001</v>
      </c>
      <c r="T18">
        <f>'Scouting Output'!$A19</f>
        <v>4936</v>
      </c>
      <c r="U18" t="str">
        <f>'Scouting Output'!$B19</f>
        <v>Viral Vortex</v>
      </c>
      <c r="V18">
        <f>VLOOKUP(T18,'Scouting Output'!$A$3:$AM$42,37,FALSE)</f>
        <v>1.6800000000000002</v>
      </c>
      <c r="W18">
        <f>VLOOKUP(T18,'Scouting Output'!$A$3:$AM$42,38,FALSE)</f>
        <v>-0.3125</v>
      </c>
      <c r="X18">
        <f>VLOOKUP(T18,'Scouting Output'!$A$3:$AM$42,39,FALSE)</f>
        <v>1.00125</v>
      </c>
      <c r="Y18">
        <f>VLOOKUP(T18,'Scouting Output'!$A$3:$AM$42,30,FALSE)</f>
        <v>0.875</v>
      </c>
      <c r="Z18">
        <f>VLOOKUP(T18, 'Scouting Output'!$A$3:$AM$42, 3, FALSE)</f>
        <v>14.875</v>
      </c>
    </row>
    <row r="19" spans="1:26">
      <c r="A19">
        <f>'Scouting Output'!A38</f>
        <v>7614</v>
      </c>
      <c r="B19" t="str">
        <f>'Scouting Output'!B38</f>
        <v>NHS Raiders</v>
      </c>
      <c r="C19">
        <f>VLOOKUP($A19,'Scouting Output'!$A$3:$AM$42,37,FALSE)</f>
        <v>0.65500000000000003</v>
      </c>
      <c r="D19">
        <f>VLOOKUP($A19,'Scouting Output'!$A$3:$AM$42,38,FALSE)</f>
        <v>-0.9375</v>
      </c>
      <c r="E19">
        <f>VLOOKUP($A19,'Scouting Output'!$A$3:$AM$42,39,FALSE)</f>
        <v>1.5625</v>
      </c>
      <c r="F19">
        <f>VLOOKUP($A19, 'Scouting Output'!$A$3:$AM63, 30, FALSE)</f>
        <v>0.75</v>
      </c>
      <c r="G19">
        <f>VLOOKUP($A19, 'Scouting Output'!$A$3:$AM$42, 3, FALSE)</f>
        <v>11</v>
      </c>
      <c r="L19">
        <f>'Scouting Output'!A14</f>
        <v>4519</v>
      </c>
      <c r="M19" t="str">
        <f>'Scouting Output'!$B20</f>
        <v>The Alpha Dogs</v>
      </c>
      <c r="N19">
        <f>VLOOKUP(L19,'Scouting Output'!$A$3:$AM$42,37,FALSE)</f>
        <v>1.5466666666666669</v>
      </c>
      <c r="O19">
        <f>VLOOKUP(L19,'Scouting Output'!$A$3:$AM$42,38,FALSE)</f>
        <v>-0.44444444444444442</v>
      </c>
      <c r="P19">
        <f>VLOOKUP(L19,'Scouting Output'!$A$3:$AM$42,39,FALSE)</f>
        <v>0.77444444444444449</v>
      </c>
      <c r="Q19">
        <f>VLOOKUP(L19,'Scouting Output'!$A$3:$AM$42,30,FALSE)</f>
        <v>1.2222222222222223</v>
      </c>
      <c r="R19">
        <f>VLOOKUP(L19, 'Scouting Output'!$A$3:$AM$42, 3, FALSE)</f>
        <v>12.444444444444446</v>
      </c>
      <c r="T19">
        <f>'Scouting Output'!$A20</f>
        <v>4946</v>
      </c>
      <c r="U19" t="str">
        <f>'Scouting Output'!$B20</f>
        <v>The Alpha Dogs</v>
      </c>
      <c r="V19">
        <f>VLOOKUP(T19,'Scouting Output'!$A$3:$AM$42,37,FALSE)</f>
        <v>2.804444444444445</v>
      </c>
      <c r="W19">
        <f>VLOOKUP(T19,'Scouting Output'!$A$3:$AM$42,38,FALSE)</f>
        <v>1.2777777777777781</v>
      </c>
      <c r="X19">
        <f>VLOOKUP(T19,'Scouting Output'!$A$3:$AM$42,39,FALSE)</f>
        <v>0.91333333333333366</v>
      </c>
      <c r="Y19">
        <f>VLOOKUP(T19,'Scouting Output'!$A$3:$AM$42,30,FALSE)</f>
        <v>0.88888888888888884</v>
      </c>
      <c r="Z19">
        <f>VLOOKUP(T19, 'Scouting Output'!$A$3:$AM$42, 3, FALSE)</f>
        <v>14.888888888888889</v>
      </c>
    </row>
    <row r="20" spans="1:26">
      <c r="A20">
        <f>'Scouting Output'!A23</f>
        <v>5409</v>
      </c>
      <c r="B20" t="str">
        <f>'Scouting Output'!B23</f>
        <v>Chargers</v>
      </c>
      <c r="C20">
        <f>VLOOKUP($A20,'Scouting Output'!$A$3:$AM$42,37,FALSE)</f>
        <v>0.98222222222222266</v>
      </c>
      <c r="D20">
        <f>VLOOKUP($A20,'Scouting Output'!$A$3:$AM$42,38,FALSE)</f>
        <v>-0.94444444444444442</v>
      </c>
      <c r="E20">
        <f>VLOOKUP($A20,'Scouting Output'!$A$3:$AM$42,39,FALSE)</f>
        <v>2.1344444444444446</v>
      </c>
      <c r="F20">
        <f>VLOOKUP($A20, 'Scouting Output'!$A$3:$AM67, 30, FALSE)</f>
        <v>0.77777777777777779</v>
      </c>
      <c r="G20">
        <f>VLOOKUP($A20, 'Scouting Output'!$A$3:$AM$42, 3, FALSE)</f>
        <v>13.222222222222221</v>
      </c>
      <c r="L20">
        <f>'Scouting Output'!A11</f>
        <v>4015</v>
      </c>
      <c r="M20" t="str">
        <f>'Scouting Output'!$B21</f>
        <v>CDS Cyclones</v>
      </c>
      <c r="N20">
        <f>VLOOKUP(L20,'Scouting Output'!$A$3:$AM$42,37,FALSE)</f>
        <v>-0.82799999999999985</v>
      </c>
      <c r="O20">
        <f>VLOOKUP(L20,'Scouting Output'!$A$3:$AM$42,38,FALSE)</f>
        <v>-2.85</v>
      </c>
      <c r="P20">
        <f>VLOOKUP(L20,'Scouting Output'!$A$3:$AM$42,39,FALSE)</f>
        <v>-7.2999999999999843E-2</v>
      </c>
      <c r="Q20">
        <f>VLOOKUP(L20,'Scouting Output'!$A$3:$AM$42,30,FALSE)</f>
        <v>0.5</v>
      </c>
      <c r="R20">
        <f>VLOOKUP(L20, 'Scouting Output'!$A$3:$AM$42, 3, FALSE)</f>
        <v>9.3000000000000007</v>
      </c>
      <c r="T20">
        <f>'Scouting Output'!$A21</f>
        <v>4951</v>
      </c>
      <c r="U20" t="str">
        <f>'Scouting Output'!$B21</f>
        <v>CDS Cyclones</v>
      </c>
      <c r="V20">
        <f>VLOOKUP(T20,'Scouting Output'!$A$3:$AM$42,37,FALSE)</f>
        <v>2.2828571428571434</v>
      </c>
      <c r="W20">
        <f>VLOOKUP(T20,'Scouting Output'!$A$3:$AM$42,38,FALSE)</f>
        <v>-1.2857142857142858</v>
      </c>
      <c r="X20">
        <f>VLOOKUP(T20,'Scouting Output'!$A$3:$AM$42,39,FALSE)</f>
        <v>3.152857142857143</v>
      </c>
      <c r="Y20">
        <f>VLOOKUP(T20,'Scouting Output'!$A$3:$AM$42,30,FALSE)</f>
        <v>1</v>
      </c>
      <c r="Z20">
        <f>VLOOKUP(T20, 'Scouting Output'!$A$3:$AM$42, 3, FALSE)</f>
        <v>17.428571428571431</v>
      </c>
    </row>
    <row r="21" spans="1:26">
      <c r="A21">
        <f>'Scouting Output'!A36</f>
        <v>7267</v>
      </c>
      <c r="B21" t="str">
        <f>'Scouting Output'!B36</f>
        <v>Lisgar Robotics Club</v>
      </c>
      <c r="C21">
        <f>VLOOKUP($A21,'Scouting Output'!$A$3:$AM$42,37,FALSE)</f>
        <v>1.3488888888888892</v>
      </c>
      <c r="D21">
        <f>VLOOKUP($A21,'Scouting Output'!$A$3:$AM$42,38,FALSE)</f>
        <v>-1</v>
      </c>
      <c r="E21">
        <f>VLOOKUP($A21,'Scouting Output'!$A$3:$AM$42,39,FALSE)</f>
        <v>2.8833333333333333</v>
      </c>
      <c r="F21">
        <f>VLOOKUP($A21, 'Scouting Output'!$A$3:$AM53, 30, FALSE)</f>
        <v>0.44444444444444442</v>
      </c>
      <c r="G21">
        <f>VLOOKUP($A21, 'Scouting Output'!$A$3:$AM$42, 3, FALSE)</f>
        <v>13.888888888888891</v>
      </c>
      <c r="L21">
        <f>'Scouting Output'!A9</f>
        <v>2994</v>
      </c>
      <c r="M21" t="str">
        <f>'Scouting Output'!$B22</f>
        <v>The Robo Devils</v>
      </c>
      <c r="N21">
        <f>VLOOKUP(L21,'Scouting Output'!$A$3:$AM$42,37,FALSE)</f>
        <v>-5.799999999999994E-2</v>
      </c>
      <c r="O21">
        <f>VLOOKUP(L21,'Scouting Output'!$A$3:$AM$42,38,FALSE)</f>
        <v>-3.45</v>
      </c>
      <c r="P21">
        <f>VLOOKUP(L21,'Scouting Output'!$A$3:$AM$42,39,FALSE)</f>
        <v>0.70099999999999996</v>
      </c>
      <c r="Q21">
        <f>VLOOKUP(L21,'Scouting Output'!$A$3:$AM$42,30,FALSE)</f>
        <v>1.6</v>
      </c>
      <c r="R21">
        <f>VLOOKUP(L21, 'Scouting Output'!$A$3:$AM$42, 3, FALSE)</f>
        <v>13.799999999999999</v>
      </c>
      <c r="T21">
        <f>'Scouting Output'!$A22</f>
        <v>5036</v>
      </c>
      <c r="U21" t="str">
        <f>'Scouting Output'!$B22</f>
        <v>The Robo Devils</v>
      </c>
      <c r="V21">
        <f>VLOOKUP(T21,'Scouting Output'!$A$3:$AM$42,37,FALSE)</f>
        <v>1.4600000000000004</v>
      </c>
      <c r="W21">
        <f>VLOOKUP(T21,'Scouting Output'!$A$3:$AM$42,38,FALSE)</f>
        <v>-1.45</v>
      </c>
      <c r="X21">
        <f>VLOOKUP(T21,'Scouting Output'!$A$3:$AM$42,39,FALSE)</f>
        <v>3.0960000000000001</v>
      </c>
      <c r="Y21">
        <f>VLOOKUP(T21,'Scouting Output'!$A$3:$AM$42,30,FALSE)</f>
        <v>0.8</v>
      </c>
      <c r="Z21">
        <f>VLOOKUP(T21, 'Scouting Output'!$A$3:$AM$42, 3, FALSE)</f>
        <v>15.399999999999999</v>
      </c>
    </row>
    <row r="22" spans="1:26">
      <c r="A22">
        <f>'Scouting Output'!A32</f>
        <v>6866</v>
      </c>
      <c r="B22" t="str">
        <f>'Scouting Output'!B32</f>
        <v>The Space Invaders</v>
      </c>
      <c r="C22">
        <f>VLOOKUP($A22,'Scouting Output'!$A$3:$AM$42,37,FALSE)</f>
        <v>1.7324999999999999</v>
      </c>
      <c r="D22">
        <f>VLOOKUP($A22,'Scouting Output'!$A$3:$AM$42,38,FALSE)</f>
        <v>-1</v>
      </c>
      <c r="E22">
        <f>VLOOKUP($A22,'Scouting Output'!$A$3:$AM$42,39,FALSE)</f>
        <v>1.8824999999999998</v>
      </c>
      <c r="F22">
        <f>VLOOKUP($A22, 'Scouting Output'!$A$3:$AM62, 30, FALSE)</f>
        <v>0.875</v>
      </c>
      <c r="G22">
        <f>VLOOKUP($A22, 'Scouting Output'!$A$3:$AM$42, 3, FALSE)</f>
        <v>13.75</v>
      </c>
      <c r="L22">
        <f>'Scouting Output'!A31</f>
        <v>6864</v>
      </c>
      <c r="M22" t="str">
        <f>'Scouting Output'!$B23</f>
        <v>Chargers</v>
      </c>
      <c r="N22">
        <f>VLOOKUP(L22,'Scouting Output'!$A$3:$AM$42,37,FALSE)</f>
        <v>-0.56727272727272715</v>
      </c>
      <c r="O22">
        <f>VLOOKUP(L22,'Scouting Output'!$A$3:$AM$42,38,FALSE)</f>
        <v>-2.0909090909090908</v>
      </c>
      <c r="P22">
        <f>VLOOKUP(L22,'Scouting Output'!$A$3:$AM$42,39,FALSE)</f>
        <v>0.55000000000000004</v>
      </c>
      <c r="Q22">
        <f>VLOOKUP(L22,'Scouting Output'!$A$3:$AM$42,30,FALSE)</f>
        <v>0.63636363636363635</v>
      </c>
      <c r="R22">
        <f>VLOOKUP(L22, 'Scouting Output'!$A$3:$AM$42, 3, FALSE)</f>
        <v>7.8181818181818201</v>
      </c>
      <c r="T22">
        <f>'Scouting Output'!$A23</f>
        <v>5409</v>
      </c>
      <c r="U22" t="str">
        <f>'Scouting Output'!$B23</f>
        <v>Chargers</v>
      </c>
      <c r="V22">
        <f>VLOOKUP(T22,'Scouting Output'!$A$3:$AM$42,37,FALSE)</f>
        <v>0.98222222222222266</v>
      </c>
      <c r="W22">
        <f>VLOOKUP(T22,'Scouting Output'!$A$3:$AM$42,38,FALSE)</f>
        <v>-0.94444444444444442</v>
      </c>
      <c r="X22">
        <f>VLOOKUP(T22,'Scouting Output'!$A$3:$AM$42,39,FALSE)</f>
        <v>2.1344444444444446</v>
      </c>
      <c r="Y22">
        <f>VLOOKUP(T22,'Scouting Output'!$A$3:$AM$42,30,FALSE)</f>
        <v>0.77777777777777779</v>
      </c>
      <c r="Z22">
        <f>VLOOKUP(T22, 'Scouting Output'!$A$3:$AM$42, 3, FALSE)</f>
        <v>13.222222222222221</v>
      </c>
    </row>
    <row r="23" spans="1:26">
      <c r="A23">
        <f>'Scouting Output'!A10</f>
        <v>3571</v>
      </c>
      <c r="B23" t="str">
        <f>'Scouting Output'!B10</f>
        <v>Mustang Robotics</v>
      </c>
      <c r="C23">
        <f>VLOOKUP($A23,'Scouting Output'!$A$3:$AM$42,37,FALSE)</f>
        <v>-1.1875</v>
      </c>
      <c r="D23">
        <f>VLOOKUP($A23,'Scouting Output'!$A$3:$AM$42,38,FALSE)</f>
        <v>-1.1875</v>
      </c>
      <c r="E23">
        <f>VLOOKUP($A23,'Scouting Output'!$A$3:$AM$42,39,FALSE)</f>
        <v>-1.12375</v>
      </c>
      <c r="F23">
        <f>VLOOKUP($A23, 'Scouting Output'!$A$3:$AM74, 30, FALSE)</f>
        <v>0.5</v>
      </c>
      <c r="G23">
        <f>VLOOKUP($A23, 'Scouting Output'!$A$3:$AM$42, 3, FALSE)</f>
        <v>5.25</v>
      </c>
      <c r="L23">
        <f>'Scouting Output'!A40</f>
        <v>7710</v>
      </c>
      <c r="M23" t="str">
        <f>'Scouting Output'!$B24</f>
        <v>E.J. Lajeunesse</v>
      </c>
      <c r="N23">
        <f>VLOOKUP(L23,'Scouting Output'!$A$3:$AM$42,37,FALSE)</f>
        <v>0</v>
      </c>
      <c r="O23">
        <f>VLOOKUP(L23,'Scouting Output'!$A$3:$AM$42,38,FALSE)</f>
        <v>-2.9285714285714288</v>
      </c>
      <c r="P23">
        <f>VLOOKUP(L23,'Scouting Output'!$A$3:$AM$42,39,FALSE)</f>
        <v>0</v>
      </c>
      <c r="Q23">
        <f>VLOOKUP(L23,'Scouting Output'!$A$3:$AM$42,30,FALSE)</f>
        <v>0.7142857142857143</v>
      </c>
      <c r="R23">
        <f>VLOOKUP(L23, 'Scouting Output'!$A$3:$AM$42, 3, FALSE)</f>
        <v>10.571428571428571</v>
      </c>
      <c r="T23">
        <f>'Scouting Output'!$A24</f>
        <v>5426</v>
      </c>
      <c r="U23" t="str">
        <f>'Scouting Output'!$B24</f>
        <v>E.J. Lajeunesse</v>
      </c>
      <c r="V23">
        <f>VLOOKUP(T23,'Scouting Output'!$A$3:$AM$42,37,FALSE)</f>
        <v>1.2819999999999998</v>
      </c>
      <c r="W23">
        <f>VLOOKUP(T23,'Scouting Output'!$A$3:$AM$42,38,FALSE)</f>
        <v>-0.45</v>
      </c>
      <c r="X23">
        <f>VLOOKUP(T23,'Scouting Output'!$A$3:$AM$42,39,FALSE)</f>
        <v>-0.29700000000000004</v>
      </c>
      <c r="Y23">
        <f>VLOOKUP(T23,'Scouting Output'!$A$3:$AM$42,30,FALSE)</f>
        <v>0.7</v>
      </c>
      <c r="Z23">
        <f>VLOOKUP(T23, 'Scouting Output'!$A$3:$AM$42, 3, FALSE)</f>
        <v>9.9999999999999982</v>
      </c>
    </row>
    <row r="24" spans="1:26">
      <c r="A24">
        <f>'Scouting Output'!A8</f>
        <v>2852</v>
      </c>
      <c r="B24" t="str">
        <f>'Scouting Output'!B8</f>
        <v>DM High Voltage</v>
      </c>
      <c r="C24">
        <f>VLOOKUP($A24,'Scouting Output'!$A$3:$AM$42,37,FALSE)</f>
        <v>0.95142857142857151</v>
      </c>
      <c r="D24">
        <f>VLOOKUP($A24,'Scouting Output'!$A$3:$AM$42,38,FALSE)</f>
        <v>-1.214285714285714</v>
      </c>
      <c r="E24">
        <f>VLOOKUP($A24,'Scouting Output'!$A$3:$AM$42,39,FALSE)</f>
        <v>-1.1771428571428573</v>
      </c>
      <c r="F24">
        <f>VLOOKUP($A24, 'Scouting Output'!$A$3:$AM73, 30, FALSE)</f>
        <v>0.7142857142857143</v>
      </c>
      <c r="G24">
        <f>VLOOKUP($A24, 'Scouting Output'!$A$3:$AM$42, 3, FALSE)</f>
        <v>9.2857142857142847</v>
      </c>
      <c r="L24">
        <f>'Scouting Output'!A30</f>
        <v>6859</v>
      </c>
      <c r="M24" t="str">
        <f>'Scouting Output'!$B25</f>
        <v>Villanova WiredCats</v>
      </c>
      <c r="N24">
        <f>VLOOKUP(L24,'Scouting Output'!$A$3:$AM$42,37,FALSE)</f>
        <v>-0.70888888888888879</v>
      </c>
      <c r="O24">
        <f>VLOOKUP(L24,'Scouting Output'!$A$3:$AM$42,38,FALSE)</f>
        <v>-1.4444444444444446</v>
      </c>
      <c r="P24">
        <f>VLOOKUP(L24,'Scouting Output'!$A$3:$AM$42,39,FALSE)</f>
        <v>-0.10444444444444445</v>
      </c>
      <c r="Q24">
        <f>VLOOKUP(L24,'Scouting Output'!$A$3:$AM$42,30,FALSE)</f>
        <v>0.44444444444444442</v>
      </c>
      <c r="R24">
        <f>VLOOKUP(L24, 'Scouting Output'!$A$3:$AM$42, 3, FALSE)</f>
        <v>5.1111111111111116</v>
      </c>
      <c r="T24">
        <f>'Scouting Output'!$A25</f>
        <v>5885</v>
      </c>
      <c r="U24" t="str">
        <f>'Scouting Output'!$B25</f>
        <v>Villanova WiredCats</v>
      </c>
      <c r="V24">
        <f>VLOOKUP(T24,'Scouting Output'!$A$3:$AM$42,37,FALSE)</f>
        <v>8.2777777777777768</v>
      </c>
      <c r="W24">
        <f>VLOOKUP(T24,'Scouting Output'!$A$3:$AM$42,38,FALSE)</f>
        <v>1.6111111111111112</v>
      </c>
      <c r="X24">
        <f>VLOOKUP(T24,'Scouting Output'!$A$3:$AM$42,39,FALSE)</f>
        <v>-0.55000000000000004</v>
      </c>
      <c r="Y24">
        <f>VLOOKUP(T24,'Scouting Output'!$A$3:$AM$42,30,FALSE)</f>
        <v>3</v>
      </c>
      <c r="Z24">
        <f>VLOOKUP(T24, 'Scouting Output'!$A$3:$AM$42, 3, FALSE)</f>
        <v>23.666666666666664</v>
      </c>
    </row>
    <row r="25" spans="1:26">
      <c r="A25">
        <f>'Scouting Output'!A21</f>
        <v>4951</v>
      </c>
      <c r="B25" t="str">
        <f>'Scouting Output'!B21</f>
        <v>CDS Cyclones</v>
      </c>
      <c r="C25">
        <f>VLOOKUP($A25,'Scouting Output'!$A$3:$AM$42,37,FALSE)</f>
        <v>2.2828571428571434</v>
      </c>
      <c r="D25">
        <f>VLOOKUP($A25,'Scouting Output'!$A$3:$AM$42,38,FALSE)</f>
        <v>-1.2857142857142858</v>
      </c>
      <c r="E25">
        <f>VLOOKUP($A25,'Scouting Output'!$A$3:$AM$42,39,FALSE)</f>
        <v>3.152857142857143</v>
      </c>
      <c r="F25">
        <f>VLOOKUP($A25, 'Scouting Output'!$A$3:$AM56, 30, FALSE)</f>
        <v>1</v>
      </c>
      <c r="G25">
        <f>VLOOKUP($A25, 'Scouting Output'!$A$3:$AM$42, 3, FALSE)</f>
        <v>17.428571428571431</v>
      </c>
      <c r="L25">
        <f>'Scouting Output'!A18</f>
        <v>4907</v>
      </c>
      <c r="M25" t="str">
        <f>'Scouting Output'!$B26</f>
        <v>Gryphon Machine</v>
      </c>
      <c r="N25">
        <f>VLOOKUP(L25,'Scouting Output'!$A$3:$AM$42,37,FALSE)</f>
        <v>5.0999999999999996</v>
      </c>
      <c r="O25">
        <f>VLOOKUP(L25,'Scouting Output'!$A$3:$AM$42,38,FALSE)</f>
        <v>-1.4000000000000001</v>
      </c>
      <c r="P25">
        <f>VLOOKUP(L25,'Scouting Output'!$A$3:$AM$42,39,FALSE)</f>
        <v>-9.9000000000000005E-2</v>
      </c>
      <c r="Q25">
        <f>VLOOKUP(L25,'Scouting Output'!$A$3:$AM$42,30,FALSE)</f>
        <v>2.5</v>
      </c>
      <c r="R25">
        <f>VLOOKUP(L25, 'Scouting Output'!$A$3:$AM$42, 3, FALSE)</f>
        <v>15</v>
      </c>
      <c r="T25">
        <f>'Scouting Output'!$A26</f>
        <v>6070</v>
      </c>
      <c r="U25" t="str">
        <f>'Scouting Output'!$B26</f>
        <v>Gryphon Machine</v>
      </c>
      <c r="V25">
        <f>VLOOKUP(T25,'Scouting Output'!$A$3:$AM$42,37,FALSE)</f>
        <v>-0.68181818181818243</v>
      </c>
      <c r="W25">
        <f>VLOOKUP(T25,'Scouting Output'!$A$3:$AM$42,38,FALSE)</f>
        <v>-2.3636363636363646</v>
      </c>
      <c r="X25">
        <f>VLOOKUP(T25,'Scouting Output'!$A$3:$AM$42,39,FALSE)</f>
        <v>-1.1136363636363638</v>
      </c>
      <c r="Y25">
        <f>VLOOKUP(T25,'Scouting Output'!$A$3:$AM$42,30,FALSE)</f>
        <v>0.72727272727272729</v>
      </c>
      <c r="Z25">
        <f>VLOOKUP(T25, 'Scouting Output'!$A$3:$AM$42, 3, FALSE)</f>
        <v>8.7272727272727266</v>
      </c>
    </row>
    <row r="26" spans="1:26">
      <c r="A26">
        <f>'Scouting Output'!A30</f>
        <v>6859</v>
      </c>
      <c r="B26" t="str">
        <f>'Scouting Output'!B30</f>
        <v>BML Robotics</v>
      </c>
      <c r="C26">
        <f>VLOOKUP($A26,'Scouting Output'!$A$3:$AM$42,37,FALSE)</f>
        <v>-0.70888888888888879</v>
      </c>
      <c r="D26">
        <f>VLOOKUP($A26,'Scouting Output'!$A$3:$AM$42,38,FALSE)</f>
        <v>-1.4444444444444446</v>
      </c>
      <c r="E26">
        <f>VLOOKUP($A26,'Scouting Output'!$A$3:$AM$42,39,FALSE)</f>
        <v>-0.10444444444444445</v>
      </c>
      <c r="F26">
        <f>VLOOKUP($A26, 'Scouting Output'!$A$3:$AM80, 30, FALSE)</f>
        <v>0.44444444444444442</v>
      </c>
      <c r="G26">
        <f>VLOOKUP($A26, 'Scouting Output'!$A$3:$AM$42, 3, FALSE)</f>
        <v>5.1111111111111116</v>
      </c>
      <c r="L26">
        <f>'Scouting Output'!A37</f>
        <v>7564</v>
      </c>
      <c r="M26" t="str">
        <f>'Scouting Output'!$B27</f>
        <v>Doc Botics</v>
      </c>
      <c r="N26">
        <f>VLOOKUP(L26,'Scouting Output'!$A$3:$AM$42,37,FALSE)</f>
        <v>0.4514285714285714</v>
      </c>
      <c r="O26">
        <f>VLOOKUP(L26,'Scouting Output'!$A$3:$AM$42,38,FALSE)</f>
        <v>-0.6428571428571429</v>
      </c>
      <c r="P26">
        <f>VLOOKUP(L26,'Scouting Output'!$A$3:$AM$42,39,FALSE)</f>
        <v>-0.24571428571428577</v>
      </c>
      <c r="Q26">
        <f>VLOOKUP(L26,'Scouting Output'!$A$3:$AM$42,30,FALSE)</f>
        <v>0.7142857142857143</v>
      </c>
      <c r="R26">
        <f>VLOOKUP(L26, 'Scouting Output'!$A$3:$AM$42, 3, FALSE)</f>
        <v>7.7142857142857144</v>
      </c>
      <c r="T26">
        <f>'Scouting Output'!$A27</f>
        <v>6110</v>
      </c>
      <c r="U26" t="str">
        <f>'Scouting Output'!$B27</f>
        <v>Doc Botics</v>
      </c>
      <c r="V26">
        <f>VLOOKUP(T26,'Scouting Output'!$A$3:$AM$42,37,FALSE)</f>
        <v>0.26999999999999968</v>
      </c>
      <c r="W26">
        <f>VLOOKUP(T26,'Scouting Output'!$A$3:$AM$42,38,FALSE)</f>
        <v>-1.75</v>
      </c>
      <c r="X26">
        <f>VLOOKUP(T26,'Scouting Output'!$A$3:$AM$42,39,FALSE)</f>
        <v>0.7749999999999998</v>
      </c>
      <c r="Y26">
        <f>VLOOKUP(T26,'Scouting Output'!$A$3:$AM$42,30,FALSE)</f>
        <v>0.8</v>
      </c>
      <c r="Z26">
        <f>VLOOKUP(T26, 'Scouting Output'!$A$3:$AM$42, 3, FALSE)</f>
        <v>11.700000000000001</v>
      </c>
    </row>
    <row r="27" spans="1:26">
      <c r="A27">
        <f>'Scouting Output'!A22</f>
        <v>5036</v>
      </c>
      <c r="B27" t="str">
        <f>'Scouting Output'!B22</f>
        <v>The Robo Devils</v>
      </c>
      <c r="C27">
        <f>VLOOKUP($A27,'Scouting Output'!$A$3:$AM$42,37,FALSE)</f>
        <v>1.4600000000000004</v>
      </c>
      <c r="D27">
        <f>VLOOKUP($A27,'Scouting Output'!$A$3:$AM$42,38,FALSE)</f>
        <v>-1.45</v>
      </c>
      <c r="E27">
        <f>VLOOKUP($A27,'Scouting Output'!$A$3:$AM$42,39,FALSE)</f>
        <v>3.0960000000000001</v>
      </c>
      <c r="F27">
        <f>VLOOKUP($A27, 'Scouting Output'!$A$3:$AM59, 30, FALSE)</f>
        <v>0.8</v>
      </c>
      <c r="G27">
        <f>VLOOKUP($A27, 'Scouting Output'!$A$3:$AM$42, 3, FALSE)</f>
        <v>15.399999999999999</v>
      </c>
      <c r="L27">
        <f>'Scouting Output'!A29</f>
        <v>6514</v>
      </c>
      <c r="M27" t="str">
        <f>'Scouting Output'!$B28</f>
        <v>Arctos</v>
      </c>
      <c r="N27">
        <f>VLOOKUP(L27,'Scouting Output'!$A$3:$AM$42,37,FALSE)</f>
        <v>-0.77777777777777768</v>
      </c>
      <c r="O27">
        <f>VLOOKUP(L27,'Scouting Output'!$A$3:$AM$42,38,FALSE)</f>
        <v>-2.1111111111111107</v>
      </c>
      <c r="P27">
        <f>VLOOKUP(L27,'Scouting Output'!$A$3:$AM$42,39,FALSE)</f>
        <v>-0.22</v>
      </c>
      <c r="Q27">
        <f>VLOOKUP(L27,'Scouting Output'!$A$3:$AM$42,30,FALSE)</f>
        <v>0.55555555555555558</v>
      </c>
      <c r="R27">
        <f>VLOOKUP(L27, 'Scouting Output'!$A$3:$AM$42, 3, FALSE)</f>
        <v>6.7777777777777777</v>
      </c>
      <c r="T27">
        <f>'Scouting Output'!$A28</f>
        <v>6135</v>
      </c>
      <c r="U27" t="str">
        <f>'Scouting Output'!$B28</f>
        <v>Arctos</v>
      </c>
      <c r="V27">
        <f>VLOOKUP(T27,'Scouting Output'!$A$3:$AM$42,37,FALSE)</f>
        <v>3.5022222222222226</v>
      </c>
      <c r="W27">
        <f>VLOOKUP(T27,'Scouting Output'!$A$3:$AM$42,38,FALSE)</f>
        <v>0.55555555555555558</v>
      </c>
      <c r="X27">
        <f>VLOOKUP(T27,'Scouting Output'!$A$3:$AM$42,39,FALSE)</f>
        <v>2.2244444444444444</v>
      </c>
      <c r="Y27">
        <f>VLOOKUP(T27,'Scouting Output'!$A$3:$AM$42,30,FALSE)</f>
        <v>1.1111111111111112</v>
      </c>
      <c r="Z27">
        <f>VLOOKUP(T27, 'Scouting Output'!$A$3:$AM$42, 3, FALSE)</f>
        <v>18.666666666666664</v>
      </c>
    </row>
    <row r="28" spans="1:26">
      <c r="A28">
        <f>'Scouting Output'!A11</f>
        <v>4015</v>
      </c>
      <c r="B28" t="str">
        <f>'Scouting Output'!B11</f>
        <v>Jag</v>
      </c>
      <c r="C28">
        <f>VLOOKUP($A28,'Scouting Output'!$A$3:$AM$42,37,FALSE)</f>
        <v>-0.82799999999999985</v>
      </c>
      <c r="D28">
        <f>VLOOKUP($A28,'Scouting Output'!$A$3:$AM$42,38,FALSE)</f>
        <v>-2.85</v>
      </c>
      <c r="E28">
        <f>VLOOKUP($A28,'Scouting Output'!$A$3:$AM$42,39,FALSE)</f>
        <v>-7.2999999999999843E-2</v>
      </c>
      <c r="F28">
        <f>VLOOKUP($A28, 'Scouting Output'!$A$3:$AM70, 30, FALSE)</f>
        <v>0.5</v>
      </c>
      <c r="G28">
        <f>VLOOKUP($A28, 'Scouting Output'!$A$3:$AM$42, 3, FALSE)</f>
        <v>9.3000000000000007</v>
      </c>
      <c r="L28">
        <f>'Scouting Output'!A24</f>
        <v>5426</v>
      </c>
      <c r="M28" t="str">
        <f>'Scouting Output'!$B29</f>
        <v>Sutton Robotics League</v>
      </c>
      <c r="N28">
        <f>VLOOKUP(L28,'Scouting Output'!$A$3:$AM$42,37,FALSE)</f>
        <v>1.2819999999999998</v>
      </c>
      <c r="O28">
        <f>VLOOKUP(L28,'Scouting Output'!$A$3:$AM$42,38,FALSE)</f>
        <v>-0.45</v>
      </c>
      <c r="P28">
        <f>VLOOKUP(L28,'Scouting Output'!$A$3:$AM$42,39,FALSE)</f>
        <v>-0.29700000000000004</v>
      </c>
      <c r="Q28">
        <f>VLOOKUP(L28,'Scouting Output'!$A$3:$AM$42,30,FALSE)</f>
        <v>0.7</v>
      </c>
      <c r="R28">
        <f>VLOOKUP(L28, 'Scouting Output'!$A$3:$AM$42, 3, FALSE)</f>
        <v>9.9999999999999982</v>
      </c>
      <c r="T28">
        <f>'Scouting Output'!$A29</f>
        <v>6514</v>
      </c>
      <c r="U28" t="str">
        <f>'Scouting Output'!$B29</f>
        <v>Sutton Robotics League</v>
      </c>
      <c r="V28">
        <f>VLOOKUP(T28,'Scouting Output'!$A$3:$AM$42,37,FALSE)</f>
        <v>-0.77777777777777768</v>
      </c>
      <c r="W28">
        <f>VLOOKUP(T28,'Scouting Output'!$A$3:$AM$42,38,FALSE)</f>
        <v>-2.1111111111111107</v>
      </c>
      <c r="X28">
        <f>VLOOKUP(T28,'Scouting Output'!$A$3:$AM$42,39,FALSE)</f>
        <v>-0.22</v>
      </c>
      <c r="Y28">
        <f>VLOOKUP(T28,'Scouting Output'!$A$3:$AM$42,30,FALSE)</f>
        <v>0.55555555555555558</v>
      </c>
      <c r="Z28">
        <f>VLOOKUP(T28, 'Scouting Output'!$A$3:$AM$42, 3, FALSE)</f>
        <v>6.7777777777777777</v>
      </c>
    </row>
    <row r="29" spans="1:26">
      <c r="A29">
        <f>'Scouting Output'!A17</f>
        <v>4783</v>
      </c>
      <c r="B29" t="str">
        <f>'Scouting Output'!B17</f>
        <v>RoboRavens</v>
      </c>
      <c r="C29">
        <f>VLOOKUP($A29,'Scouting Output'!$A$3:$AM$42,37,FALSE)</f>
        <v>-0.61111111111111105</v>
      </c>
      <c r="D29">
        <f>VLOOKUP($A29,'Scouting Output'!$A$3:$AM$42,38,FALSE)</f>
        <v>-1.6111111111111112</v>
      </c>
      <c r="E29">
        <f>VLOOKUP($A29,'Scouting Output'!$A$3:$AM$42,39,FALSE)</f>
        <v>-0.55222222222222217</v>
      </c>
      <c r="F29">
        <f>VLOOKUP($A29, 'Scouting Output'!$A$3:$AM65, 30, FALSE)</f>
        <v>0.88888888888888884</v>
      </c>
      <c r="G29">
        <f>VLOOKUP($A29, 'Scouting Output'!$A$3:$AM$42, 3, FALSE)</f>
        <v>8.4444444444444446</v>
      </c>
      <c r="L29">
        <f>'Scouting Output'!A33</f>
        <v>6867</v>
      </c>
      <c r="M29" t="str">
        <f>'Scouting Output'!$B30</f>
        <v>BML Robotics</v>
      </c>
      <c r="N29">
        <f>VLOOKUP(L29,'Scouting Output'!$A$3:$AM$42,37,FALSE)</f>
        <v>2.8472727272727267</v>
      </c>
      <c r="O29">
        <f>VLOOKUP(L29,'Scouting Output'!$A$3:$AM$42,38,FALSE)</f>
        <v>0.36363636363636287</v>
      </c>
      <c r="P29">
        <f>VLOOKUP(L29,'Scouting Output'!$A$3:$AM$42,39,FALSE)</f>
        <v>-0.35818181818181821</v>
      </c>
      <c r="Q29">
        <f>VLOOKUP(L29,'Scouting Output'!$A$3:$AM$42,30,FALSE)</f>
        <v>1.4545454545454546</v>
      </c>
      <c r="R29">
        <f>VLOOKUP(L29, 'Scouting Output'!$A$3:$AM$42, 3, FALSE)</f>
        <v>16.818181818181817</v>
      </c>
      <c r="T29">
        <f>'Scouting Output'!$A30</f>
        <v>6859</v>
      </c>
      <c r="U29" t="str">
        <f>'Scouting Output'!$B30</f>
        <v>BML Robotics</v>
      </c>
      <c r="V29">
        <f>VLOOKUP(T29,'Scouting Output'!$A$3:$AM$42,37,FALSE)</f>
        <v>-0.70888888888888879</v>
      </c>
      <c r="W29">
        <f>VLOOKUP(T29,'Scouting Output'!$A$3:$AM$42,38,FALSE)</f>
        <v>-1.4444444444444446</v>
      </c>
      <c r="X29">
        <f>VLOOKUP(T29,'Scouting Output'!$A$3:$AM$42,39,FALSE)</f>
        <v>-0.10444444444444445</v>
      </c>
      <c r="Y29">
        <f>VLOOKUP(T29,'Scouting Output'!$A$3:$AM$42,30,FALSE)</f>
        <v>0.44444444444444442</v>
      </c>
      <c r="Z29">
        <f>VLOOKUP(T29, 'Scouting Output'!$A$3:$AM$42, 3, FALSE)</f>
        <v>5.1111111111111116</v>
      </c>
    </row>
    <row r="30" spans="1:26">
      <c r="A30">
        <f>'Scouting Output'!A27</f>
        <v>6110</v>
      </c>
      <c r="B30" t="str">
        <f>'Scouting Output'!B27</f>
        <v>Doc Botics</v>
      </c>
      <c r="C30">
        <f>VLOOKUP($A30,'Scouting Output'!$A$3:$AM$42,37,FALSE)</f>
        <v>0.26999999999999968</v>
      </c>
      <c r="D30">
        <f>VLOOKUP($A30,'Scouting Output'!$A$3:$AM$42,38,FALSE)</f>
        <v>-1.75</v>
      </c>
      <c r="E30">
        <f>VLOOKUP($A30,'Scouting Output'!$A$3:$AM$42,39,FALSE)</f>
        <v>0.7749999999999998</v>
      </c>
      <c r="F30">
        <f>VLOOKUP($A30, 'Scouting Output'!$A$3:$AM66, 30, FALSE)</f>
        <v>0.8</v>
      </c>
      <c r="G30">
        <f>VLOOKUP($A30, 'Scouting Output'!$A$3:$AM$42, 3, FALSE)</f>
        <v>11.700000000000001</v>
      </c>
      <c r="L30">
        <f>'Scouting Output'!A17</f>
        <v>4783</v>
      </c>
      <c r="M30" t="str">
        <f>'Scouting Output'!$B31</f>
        <v>Gravenhurst High School</v>
      </c>
      <c r="N30">
        <f>VLOOKUP(L30,'Scouting Output'!$A$3:$AM$42,37,FALSE)</f>
        <v>-0.61111111111111105</v>
      </c>
      <c r="O30">
        <f>VLOOKUP(L30,'Scouting Output'!$A$3:$AM$42,38,FALSE)</f>
        <v>-1.6111111111111112</v>
      </c>
      <c r="P30">
        <f>VLOOKUP(L30,'Scouting Output'!$A$3:$AM$42,39,FALSE)</f>
        <v>-0.55222222222222217</v>
      </c>
      <c r="Q30">
        <f>VLOOKUP(L30,'Scouting Output'!$A$3:$AM$42,30,FALSE)</f>
        <v>0.88888888888888884</v>
      </c>
      <c r="R30">
        <f>VLOOKUP(L30, 'Scouting Output'!$A$3:$AM$42, 3, FALSE)</f>
        <v>8.4444444444444446</v>
      </c>
      <c r="T30">
        <f>'Scouting Output'!$A31</f>
        <v>6864</v>
      </c>
      <c r="U30" t="str">
        <f>'Scouting Output'!$B31</f>
        <v>Gravenhurst High School</v>
      </c>
      <c r="V30">
        <f>VLOOKUP(T30,'Scouting Output'!$A$3:$AM$42,37,FALSE)</f>
        <v>-0.56727272727272715</v>
      </c>
      <c r="W30">
        <f>VLOOKUP(T30,'Scouting Output'!$A$3:$AM$42,38,FALSE)</f>
        <v>-2.0909090909090908</v>
      </c>
      <c r="X30">
        <f>VLOOKUP(T30,'Scouting Output'!$A$3:$AM$42,39,FALSE)</f>
        <v>0.55000000000000004</v>
      </c>
      <c r="Y30">
        <f>VLOOKUP(T30,'Scouting Output'!$A$3:$AM$42,30,FALSE)</f>
        <v>0.63636363636363635</v>
      </c>
      <c r="Z30">
        <f>VLOOKUP(T30, 'Scouting Output'!$A$3:$AM$42, 3, FALSE)</f>
        <v>7.8181818181818201</v>
      </c>
    </row>
    <row r="31" spans="1:26">
      <c r="A31">
        <f>'Scouting Output'!A31</f>
        <v>6864</v>
      </c>
      <c r="B31" t="str">
        <f>'Scouting Output'!B31</f>
        <v>Gravenhurst High School</v>
      </c>
      <c r="C31">
        <f>VLOOKUP($A31,'Scouting Output'!$A$3:$AM$42,37,FALSE)</f>
        <v>-0.56727272727272715</v>
      </c>
      <c r="D31">
        <f>VLOOKUP($A31,'Scouting Output'!$A$3:$AM$42,38,FALSE)</f>
        <v>-2.0909090909090908</v>
      </c>
      <c r="E31">
        <f>VLOOKUP($A31,'Scouting Output'!$A$3:$AM$42,39,FALSE)</f>
        <v>0.55000000000000004</v>
      </c>
      <c r="F31">
        <f>VLOOKUP($A31, 'Scouting Output'!$A$3:$AM69, 30, FALSE)</f>
        <v>0.63636363636363635</v>
      </c>
      <c r="G31">
        <f>VLOOKUP($A31, 'Scouting Output'!$A$3:$AM$42, 3, FALSE)</f>
        <v>7.8181818181818201</v>
      </c>
      <c r="L31">
        <f>'Scouting Output'!A15</f>
        <v>4525</v>
      </c>
      <c r="M31" t="str">
        <f>'Scouting Output'!$B32</f>
        <v>The Space Invaders</v>
      </c>
      <c r="N31">
        <f>VLOOKUP(L31,'Scouting Output'!$A$3:$AM$42,37,FALSE)</f>
        <v>-1.23</v>
      </c>
      <c r="O31">
        <f>VLOOKUP(L31,'Scouting Output'!$A$3:$AM$42,38,FALSE)</f>
        <v>-3.3125</v>
      </c>
      <c r="P31">
        <f>VLOOKUP(L31,'Scouting Output'!$A$3:$AM$42,39,FALSE)</f>
        <v>-0.49375000000000002</v>
      </c>
      <c r="Q31">
        <f>VLOOKUP(L31,'Scouting Output'!$A$3:$AM$42,30,FALSE)</f>
        <v>0.75</v>
      </c>
      <c r="R31">
        <f>VLOOKUP(L31, 'Scouting Output'!$A$3:$AM$42, 3, FALSE)</f>
        <v>7</v>
      </c>
      <c r="T31">
        <f>'Scouting Output'!$A32</f>
        <v>6866</v>
      </c>
      <c r="U31" t="str">
        <f>'Scouting Output'!$B32</f>
        <v>The Space Invaders</v>
      </c>
      <c r="V31">
        <f>VLOOKUP(T31,'Scouting Output'!$A$3:$AM$42,37,FALSE)</f>
        <v>1.7324999999999999</v>
      </c>
      <c r="W31">
        <f>VLOOKUP(T31,'Scouting Output'!$A$3:$AM$42,38,FALSE)</f>
        <v>-1</v>
      </c>
      <c r="X31">
        <f>VLOOKUP(T31,'Scouting Output'!$A$3:$AM$42,39,FALSE)</f>
        <v>1.8824999999999998</v>
      </c>
      <c r="Y31">
        <f>VLOOKUP(T31,'Scouting Output'!$A$3:$AM$42,30,FALSE)</f>
        <v>0.875</v>
      </c>
      <c r="Z31">
        <f>VLOOKUP(T31, 'Scouting Output'!$A$3:$AM$42, 3, FALSE)</f>
        <v>13.75</v>
      </c>
    </row>
    <row r="32" spans="1:26">
      <c r="A32">
        <f>'Scouting Output'!A26</f>
        <v>6070</v>
      </c>
      <c r="B32" t="str">
        <f>'Scouting Output'!B26</f>
        <v>Gryphon Machine</v>
      </c>
      <c r="C32">
        <f>VLOOKUP($A32,'Scouting Output'!$A$3:$AM$42,37,FALSE)</f>
        <v>-0.68181818181818243</v>
      </c>
      <c r="D32">
        <f>VLOOKUP($A32,'Scouting Output'!$A$3:$AM$42,38,FALSE)</f>
        <v>-2.3636363636363646</v>
      </c>
      <c r="E32">
        <f>VLOOKUP($A32,'Scouting Output'!$A$3:$AM$42,39,FALSE)</f>
        <v>-1.1136363636363638</v>
      </c>
      <c r="F32">
        <f>VLOOKUP($A32, 'Scouting Output'!$A$3:$AM75, 30, FALSE)</f>
        <v>0.72727272727272729</v>
      </c>
      <c r="G32">
        <f>VLOOKUP($A32, 'Scouting Output'!$A$3:$AM$42, 3, FALSE)</f>
        <v>8.7272727272727266</v>
      </c>
      <c r="L32">
        <f>'Scouting Output'!A25</f>
        <v>5885</v>
      </c>
      <c r="M32" t="str">
        <f>'Scouting Output'!$B33</f>
        <v>Panthera Tech</v>
      </c>
      <c r="N32">
        <f>VLOOKUP(L32,'Scouting Output'!$A$3:$AM$42,37,FALSE)</f>
        <v>8.2777777777777768</v>
      </c>
      <c r="O32">
        <f>VLOOKUP(L32,'Scouting Output'!$A$3:$AM$42,38,FALSE)</f>
        <v>1.6111111111111112</v>
      </c>
      <c r="P32">
        <f>VLOOKUP(L32,'Scouting Output'!$A$3:$AM$42,39,FALSE)</f>
        <v>-0.55000000000000004</v>
      </c>
      <c r="Q32">
        <f>VLOOKUP(L32,'Scouting Output'!$A$3:$AM$42,30,FALSE)</f>
        <v>3</v>
      </c>
      <c r="R32">
        <f>VLOOKUP(L32, 'Scouting Output'!$A$3:$AM$42, 3, FALSE)</f>
        <v>23.666666666666664</v>
      </c>
      <c r="T32">
        <f>'Scouting Output'!$A33</f>
        <v>6867</v>
      </c>
      <c r="U32" t="str">
        <f>'Scouting Output'!$B33</f>
        <v>Panthera Tech</v>
      </c>
      <c r="V32">
        <f>VLOOKUP(T32,'Scouting Output'!$A$3:$AM$42,37,FALSE)</f>
        <v>2.8472727272727267</v>
      </c>
      <c r="W32">
        <f>VLOOKUP(T32,'Scouting Output'!$A$3:$AM$42,38,FALSE)</f>
        <v>0.36363636363636287</v>
      </c>
      <c r="X32">
        <f>VLOOKUP(T32,'Scouting Output'!$A$3:$AM$42,39,FALSE)</f>
        <v>-0.35818181818181821</v>
      </c>
      <c r="Y32">
        <f>VLOOKUP(T32,'Scouting Output'!$A$3:$AM$42,30,FALSE)</f>
        <v>1.4545454545454546</v>
      </c>
      <c r="Z32">
        <f>VLOOKUP(T32, 'Scouting Output'!$A$3:$AM$42, 3, FALSE)</f>
        <v>16.818181818181817</v>
      </c>
    </row>
    <row r="33" spans="1:26">
      <c r="A33">
        <f>'Scouting Output'!A34</f>
        <v>6975</v>
      </c>
      <c r="B33" t="str">
        <f>'Scouting Output'!B34</f>
        <v>Neil McNeil Maroonotics</v>
      </c>
      <c r="C33">
        <f>VLOOKUP($A33,'Scouting Output'!$A$3:$AM$42,37,FALSE)</f>
        <v>-22</v>
      </c>
      <c r="D33">
        <f>VLOOKUP($A33,'Scouting Output'!$A$3:$AM$42,38,FALSE)</f>
        <v>-2.4444444444444446</v>
      </c>
      <c r="E33">
        <f>VLOOKUP($A33,'Scouting Output'!$A$3:$AM$42,39,FALSE)</f>
        <v>-1.8844444444444444</v>
      </c>
      <c r="F33">
        <f>VLOOKUP($A33, 'Scouting Output'!$A$3:$AM76, 30, FALSE)</f>
        <v>0.44444444444444442</v>
      </c>
      <c r="G33">
        <f>VLOOKUP($A33, 'Scouting Output'!$A$3:$AM$42, 3, FALSE)</f>
        <v>2.8888888888888893</v>
      </c>
      <c r="L33">
        <f>'Scouting Output'!A35</f>
        <v>6987</v>
      </c>
      <c r="M33" t="str">
        <f>'Scouting Output'!$B34</f>
        <v>Neil McNeil Maroonotics</v>
      </c>
      <c r="N33">
        <f>VLOOKUP(L33,'Scouting Output'!$A$3:$AM$42,37,FALSE)</f>
        <v>-0.61111111111111116</v>
      </c>
      <c r="O33">
        <f>VLOOKUP(L33,'Scouting Output'!$A$3:$AM$42,38,FALSE)</f>
        <v>-0.61111111111111116</v>
      </c>
      <c r="P33">
        <f>VLOOKUP(L33,'Scouting Output'!$A$3:$AM$42,39,FALSE)</f>
        <v>-0.55000000000000004</v>
      </c>
      <c r="Q33">
        <f>VLOOKUP(L33,'Scouting Output'!$A$3:$AM$42,30,FALSE)</f>
        <v>1</v>
      </c>
      <c r="R33">
        <f>VLOOKUP(L33, 'Scouting Output'!$A$3:$AM$42, 3, FALSE)</f>
        <v>5.4444444444444446</v>
      </c>
      <c r="T33">
        <f>'Scouting Output'!$A34</f>
        <v>6975</v>
      </c>
      <c r="U33" t="str">
        <f>'Scouting Output'!$B34</f>
        <v>Neil McNeil Maroonotics</v>
      </c>
      <c r="V33">
        <f>VLOOKUP(T33,'Scouting Output'!$A$3:$AM$42,37,FALSE)</f>
        <v>-22</v>
      </c>
      <c r="W33">
        <f>VLOOKUP(T33,'Scouting Output'!$A$3:$AM$42,38,FALSE)</f>
        <v>-2.4444444444444446</v>
      </c>
      <c r="X33">
        <f>VLOOKUP(T33,'Scouting Output'!$A$3:$AM$42,39,FALSE)</f>
        <v>-1.8844444444444444</v>
      </c>
      <c r="Y33">
        <f>VLOOKUP(T33,'Scouting Output'!$A$3:$AM$42,30,FALSE)</f>
        <v>0.44444444444444442</v>
      </c>
      <c r="Z33">
        <f>VLOOKUP(T33, 'Scouting Output'!$A$3:$AM$42, 3, FALSE)</f>
        <v>2.8888888888888893</v>
      </c>
    </row>
    <row r="34" spans="1:26">
      <c r="A34">
        <f>'Scouting Output'!A29</f>
        <v>6514</v>
      </c>
      <c r="B34" t="str">
        <f>'Scouting Output'!B29</f>
        <v>Sutton Robotics League</v>
      </c>
      <c r="C34">
        <f>VLOOKUP($A34,'Scouting Output'!$A$3:$AM$42,37,FALSE)</f>
        <v>-0.77777777777777768</v>
      </c>
      <c r="D34">
        <f>VLOOKUP($A34,'Scouting Output'!$A$3:$AM$42,38,FALSE)</f>
        <v>-2.1111111111111107</v>
      </c>
      <c r="E34">
        <f>VLOOKUP($A34,'Scouting Output'!$A$3:$AM$42,39,FALSE)</f>
        <v>-0.22</v>
      </c>
      <c r="F34">
        <f>VLOOKUP($A34, 'Scouting Output'!$A$3:$AM71, 30, FALSE)</f>
        <v>0.55555555555555558</v>
      </c>
      <c r="G34">
        <f>VLOOKUP($A34, 'Scouting Output'!$A$3:$AM$42, 3, FALSE)</f>
        <v>6.7777777777777777</v>
      </c>
      <c r="L34">
        <f>'Scouting Output'!A16</f>
        <v>4704</v>
      </c>
      <c r="M34" t="str">
        <f>'Scouting Output'!$B35</f>
        <v>Falcon Automation</v>
      </c>
      <c r="N34">
        <f>VLOOKUP(L34,'Scouting Output'!$A$3:$AM$42,37,FALSE)</f>
        <v>-1.788</v>
      </c>
      <c r="O34">
        <f>VLOOKUP(L34,'Scouting Output'!$A$3:$AM$42,38,FALSE)</f>
        <v>-4.5</v>
      </c>
      <c r="P34">
        <f>VLOOKUP(L34,'Scouting Output'!$A$3:$AM$42,39,FALSE)</f>
        <v>-0.58000000000000007</v>
      </c>
      <c r="Q34">
        <f>VLOOKUP(L34,'Scouting Output'!$A$3:$AM$42,30,FALSE)</f>
        <v>0.9</v>
      </c>
      <c r="R34">
        <f>VLOOKUP(L34, 'Scouting Output'!$A$3:$AM$42, 3, FALSE)</f>
        <v>8.5</v>
      </c>
      <c r="T34">
        <f>'Scouting Output'!$A35</f>
        <v>6987</v>
      </c>
      <c r="U34" t="str">
        <f>'Scouting Output'!$B35</f>
        <v>Falcon Automation</v>
      </c>
      <c r="V34">
        <f>VLOOKUP(T34,'Scouting Output'!$A$3:$AM$42,37,FALSE)</f>
        <v>-0.61111111111111116</v>
      </c>
      <c r="W34">
        <f>VLOOKUP(T34,'Scouting Output'!$A$3:$AM$42,38,FALSE)</f>
        <v>-0.61111111111111116</v>
      </c>
      <c r="X34">
        <f>VLOOKUP(T34,'Scouting Output'!$A$3:$AM$42,39,FALSE)</f>
        <v>-0.55000000000000004</v>
      </c>
      <c r="Y34">
        <f>VLOOKUP(T34,'Scouting Output'!$A$3:$AM$42,30,FALSE)</f>
        <v>1</v>
      </c>
      <c r="Z34">
        <f>VLOOKUP(T34, 'Scouting Output'!$A$3:$AM$42, 3, FALSE)</f>
        <v>5.4444444444444446</v>
      </c>
    </row>
    <row r="35" spans="1:26">
      <c r="A35">
        <f>'Scouting Output'!A40</f>
        <v>7710</v>
      </c>
      <c r="B35" t="str">
        <f>'Scouting Output'!B40</f>
        <v>Mowat Mustangs</v>
      </c>
      <c r="C35">
        <f>VLOOKUP($A35,'Scouting Output'!$A$3:$AM$42,37,FALSE)</f>
        <v>0</v>
      </c>
      <c r="D35">
        <f>VLOOKUP($A35,'Scouting Output'!$A$3:$AM$42,38,FALSE)</f>
        <v>-2.9285714285714288</v>
      </c>
      <c r="E35">
        <f>VLOOKUP($A35,'Scouting Output'!$A$3:$AM$42,39,FALSE)</f>
        <v>0</v>
      </c>
      <c r="F35">
        <f>VLOOKUP($A35, 'Scouting Output'!$A$3:$AM61, 30, FALSE)</f>
        <v>0.7142857142857143</v>
      </c>
      <c r="G35">
        <f>VLOOKUP($A35, 'Scouting Output'!$A$3:$AM$42, 3, FALSE)</f>
        <v>10.571428571428571</v>
      </c>
      <c r="L35">
        <f>'Scouting Output'!A39</f>
        <v>7690</v>
      </c>
      <c r="M35" t="str">
        <f>'Scouting Output'!$B36</f>
        <v>Lisgar Robotics Club</v>
      </c>
      <c r="N35">
        <f>VLOOKUP(L35,'Scouting Output'!$A$3:$AM$42,37,FALSE)</f>
        <v>-2.6363636363636367</v>
      </c>
      <c r="O35">
        <f>VLOOKUP(L35,'Scouting Output'!$A$3:$AM$42,38,FALSE)</f>
        <v>-5.1363636363636367</v>
      </c>
      <c r="P35">
        <f>VLOOKUP(L35,'Scouting Output'!$A$3:$AM$42,39,FALSE)</f>
        <v>-0.72727272727272729</v>
      </c>
      <c r="Q35">
        <f>VLOOKUP(L35,'Scouting Output'!$A$3:$AM$42,30,FALSE)</f>
        <v>0.72727272727272729</v>
      </c>
      <c r="R35">
        <f>VLOOKUP(L35, 'Scouting Output'!$A$3:$AM$42, 3, FALSE)</f>
        <v>7</v>
      </c>
      <c r="T35">
        <f>'Scouting Output'!$A36</f>
        <v>7267</v>
      </c>
      <c r="U35" t="str">
        <f>'Scouting Output'!$B36</f>
        <v>Lisgar Robotics Club</v>
      </c>
      <c r="V35">
        <f>VLOOKUP(T35,'Scouting Output'!$A$3:$AM$42,37,FALSE)</f>
        <v>1.3488888888888892</v>
      </c>
      <c r="W35">
        <f>VLOOKUP(T35,'Scouting Output'!$A$3:$AM$42,38,FALSE)</f>
        <v>-1</v>
      </c>
      <c r="X35">
        <f>VLOOKUP(T35,'Scouting Output'!$A$3:$AM$42,39,FALSE)</f>
        <v>2.8833333333333333</v>
      </c>
      <c r="Y35">
        <f>VLOOKUP(T35,'Scouting Output'!$A$3:$AM$42,30,FALSE)</f>
        <v>0.44444444444444442</v>
      </c>
      <c r="Z35">
        <f>VLOOKUP(T35, 'Scouting Output'!$A$3:$AM$42, 3, FALSE)</f>
        <v>13.888888888888891</v>
      </c>
    </row>
    <row r="36" spans="1:26">
      <c r="A36">
        <f>'Scouting Output'!A15</f>
        <v>4525</v>
      </c>
      <c r="B36" t="str">
        <f>'Scouting Output'!B15</f>
        <v>Renaissance Robotics</v>
      </c>
      <c r="C36">
        <f>VLOOKUP($A36,'Scouting Output'!$A$3:$AM$42,37,FALSE)</f>
        <v>-1.23</v>
      </c>
      <c r="D36">
        <f>VLOOKUP($A36,'Scouting Output'!$A$3:$AM$42,38,FALSE)</f>
        <v>-3.3125</v>
      </c>
      <c r="E36">
        <f>VLOOKUP($A36,'Scouting Output'!$A$3:$AM$42,39,FALSE)</f>
        <v>-0.49375000000000002</v>
      </c>
      <c r="F36">
        <f>VLOOKUP($A36, 'Scouting Output'!$A$3:$AM78, 30, FALSE)</f>
        <v>0.75</v>
      </c>
      <c r="G36">
        <f>VLOOKUP($A36, 'Scouting Output'!$A$3:$AM$42, 3, FALSE)</f>
        <v>7</v>
      </c>
      <c r="L36">
        <f>'Scouting Output'!A26</f>
        <v>6070</v>
      </c>
      <c r="M36" t="str">
        <f>'Scouting Output'!$B37</f>
        <v>Lakers</v>
      </c>
      <c r="N36">
        <f>VLOOKUP(L36,'Scouting Output'!$A$3:$AM$42,37,FALSE)</f>
        <v>-0.68181818181818243</v>
      </c>
      <c r="O36">
        <f>VLOOKUP(L36,'Scouting Output'!$A$3:$AM$42,38,FALSE)</f>
        <v>-2.3636363636363646</v>
      </c>
      <c r="P36">
        <f>VLOOKUP(L36,'Scouting Output'!$A$3:$AM$42,39,FALSE)</f>
        <v>-1.1136363636363638</v>
      </c>
      <c r="Q36">
        <f>VLOOKUP(L36,'Scouting Output'!$A$3:$AM$42,30,FALSE)</f>
        <v>0.72727272727272729</v>
      </c>
      <c r="R36">
        <f>VLOOKUP(L36, 'Scouting Output'!$A$3:$AM$42, 3, FALSE)</f>
        <v>8.7272727272727266</v>
      </c>
      <c r="T36">
        <f>'Scouting Output'!$A37</f>
        <v>7564</v>
      </c>
      <c r="U36" t="str">
        <f>'Scouting Output'!$B37</f>
        <v>Lakers</v>
      </c>
      <c r="V36">
        <f>VLOOKUP(T36,'Scouting Output'!$A$3:$AM$42,37,FALSE)</f>
        <v>0.4514285714285714</v>
      </c>
      <c r="W36">
        <f>VLOOKUP(T36,'Scouting Output'!$A$3:$AM$42,38,FALSE)</f>
        <v>-0.6428571428571429</v>
      </c>
      <c r="X36">
        <f>VLOOKUP(T36,'Scouting Output'!$A$3:$AM$42,39,FALSE)</f>
        <v>-0.24571428571428577</v>
      </c>
      <c r="Y36">
        <f>VLOOKUP(T36,'Scouting Output'!$A$3:$AM$42,30,FALSE)</f>
        <v>0.7142857142857143</v>
      </c>
      <c r="Z36">
        <f>VLOOKUP(T36, 'Scouting Output'!$A$3:$AM$42, 3, FALSE)</f>
        <v>7.7142857142857144</v>
      </c>
    </row>
    <row r="37" spans="1:26">
      <c r="A37">
        <f>'Scouting Output'!A9</f>
        <v>2994</v>
      </c>
      <c r="B37" t="str">
        <f>'Scouting Output'!B9</f>
        <v>ASTECHZ</v>
      </c>
      <c r="C37">
        <f>VLOOKUP($A37,'Scouting Output'!$A$3:$AM$42,37,FALSE)</f>
        <v>-5.799999999999994E-2</v>
      </c>
      <c r="D37">
        <f>VLOOKUP($A37,'Scouting Output'!$A$3:$AM$42,38,FALSE)</f>
        <v>-3.45</v>
      </c>
      <c r="E37">
        <f>VLOOKUP($A37,'Scouting Output'!$A$3:$AM$42,39,FALSE)</f>
        <v>0.70099999999999996</v>
      </c>
      <c r="F37">
        <f>VLOOKUP($A37, 'Scouting Output'!$A$3:$AM64, 30, FALSE)</f>
        <v>1.6</v>
      </c>
      <c r="G37">
        <f>VLOOKUP($A37, 'Scouting Output'!$A$3:$AM$42, 3, FALSE)</f>
        <v>13.799999999999999</v>
      </c>
      <c r="L37">
        <f>'Scouting Output'!A10</f>
        <v>3571</v>
      </c>
      <c r="M37" t="str">
        <f>'Scouting Output'!$B38</f>
        <v>NHS Raiders</v>
      </c>
      <c r="N37">
        <f>VLOOKUP(L37,'Scouting Output'!$A$3:$AM$42,37,FALSE)</f>
        <v>-1.1875</v>
      </c>
      <c r="O37">
        <f>VLOOKUP(L37,'Scouting Output'!$A$3:$AM$42,38,FALSE)</f>
        <v>-1.1875</v>
      </c>
      <c r="P37">
        <f>VLOOKUP(L37,'Scouting Output'!$A$3:$AM$42,39,FALSE)</f>
        <v>-1.12375</v>
      </c>
      <c r="Q37">
        <f>VLOOKUP(L37,'Scouting Output'!$A$3:$AM$42,30,FALSE)</f>
        <v>0.5</v>
      </c>
      <c r="R37">
        <f>VLOOKUP(L37, 'Scouting Output'!$A$3:$AM$42, 3, FALSE)</f>
        <v>5.25</v>
      </c>
      <c r="T37">
        <f>'Scouting Output'!$A38</f>
        <v>7614</v>
      </c>
      <c r="U37" t="str">
        <f>'Scouting Output'!$B38</f>
        <v>NHS Raiders</v>
      </c>
      <c r="V37">
        <f>VLOOKUP(T37,'Scouting Output'!$A$3:$AM$42,37,FALSE)</f>
        <v>0.65500000000000003</v>
      </c>
      <c r="W37">
        <f>VLOOKUP(T37,'Scouting Output'!$A$3:$AM$42,38,FALSE)</f>
        <v>-0.9375</v>
      </c>
      <c r="X37">
        <f>VLOOKUP(T37,'Scouting Output'!$A$3:$AM$42,39,FALSE)</f>
        <v>1.5625</v>
      </c>
      <c r="Y37">
        <f>VLOOKUP(T37,'Scouting Output'!$A$3:$AM$42,30,FALSE)</f>
        <v>0.75</v>
      </c>
      <c r="Z37">
        <f>VLOOKUP(T37, 'Scouting Output'!$A$3:$AM$42, 3, FALSE)</f>
        <v>11</v>
      </c>
    </row>
    <row r="38" spans="1:26">
      <c r="A38">
        <f>'Scouting Output'!A41</f>
        <v>7712</v>
      </c>
      <c r="B38" t="str">
        <f>'Scouting Output'!B41</f>
        <v>ACCN#2</v>
      </c>
      <c r="C38">
        <f>VLOOKUP($A38,'Scouting Output'!$A$3:$AM$42,37,FALSE)</f>
        <v>-22.585000000000001</v>
      </c>
      <c r="D38">
        <f>VLOOKUP($A38,'Scouting Output'!$A$3:$AM$42,38,FALSE)</f>
        <v>-3.75</v>
      </c>
      <c r="E38">
        <f>VLOOKUP($A38,'Scouting Output'!$A$3:$AM$42,39,FALSE)</f>
        <v>-1.9975000000000001</v>
      </c>
      <c r="F38">
        <f>VLOOKUP($A38, 'Scouting Output'!$A$3:$AM79, 30, FALSE)</f>
        <v>0.625</v>
      </c>
      <c r="G38">
        <f>VLOOKUP($A38, 'Scouting Output'!$A$3:$AM$42, 3, FALSE)</f>
        <v>4.75</v>
      </c>
      <c r="L38">
        <f>'Scouting Output'!A7</f>
        <v>2708</v>
      </c>
      <c r="M38" t="str">
        <f>'Scouting Output'!$B39</f>
        <v>Iron Works Robotics</v>
      </c>
      <c r="N38">
        <f>VLOOKUP(L38,'Scouting Output'!$A$3:$AM$42,37,FALSE)</f>
        <v>-22.4</v>
      </c>
      <c r="O38">
        <f>VLOOKUP(L38,'Scouting Output'!$A$3:$AM$42,38,FALSE)</f>
        <v>-3.8125</v>
      </c>
      <c r="P38">
        <f>VLOOKUP(L38,'Scouting Output'!$A$3:$AM$42,39,FALSE)</f>
        <v>-0.78</v>
      </c>
      <c r="Q38">
        <f>VLOOKUP(L38,'Scouting Output'!$A$3:$AM$42,30,FALSE)</f>
        <v>0.75</v>
      </c>
      <c r="R38">
        <f>VLOOKUP(L38, 'Scouting Output'!$A$3:$AM$42, 3, FALSE)</f>
        <v>4.625</v>
      </c>
      <c r="T38">
        <f>'Scouting Output'!$A39</f>
        <v>7690</v>
      </c>
      <c r="U38" t="str">
        <f>'Scouting Output'!$B39</f>
        <v>Iron Works Robotics</v>
      </c>
      <c r="V38">
        <f>VLOOKUP(T38,'Scouting Output'!$A$3:$AM$42,37,FALSE)</f>
        <v>-2.6363636363636367</v>
      </c>
      <c r="W38">
        <f>VLOOKUP(T38,'Scouting Output'!$A$3:$AM$42,38,FALSE)</f>
        <v>-5.1363636363636367</v>
      </c>
      <c r="X38">
        <f>VLOOKUP(T38,'Scouting Output'!$A$3:$AM$42,39,FALSE)</f>
        <v>-0.72727272727272729</v>
      </c>
      <c r="Y38">
        <f>VLOOKUP(T38,'Scouting Output'!$A$3:$AM$42,30,FALSE)</f>
        <v>0.72727272727272729</v>
      </c>
      <c r="Z38">
        <f>VLOOKUP(T38, 'Scouting Output'!$A$3:$AM$42, 3, FALSE)</f>
        <v>7</v>
      </c>
    </row>
    <row r="39" spans="1:26">
      <c r="A39">
        <f>'Scouting Output'!A7</f>
        <v>2708</v>
      </c>
      <c r="B39" t="str">
        <f>'Scouting Output'!B7</f>
        <v>Lake Effect Robotics</v>
      </c>
      <c r="C39">
        <f>VLOOKUP($A39,'Scouting Output'!$A$3:$AM$42,37,FALSE)</f>
        <v>-22.4</v>
      </c>
      <c r="D39">
        <f>VLOOKUP($A39,'Scouting Output'!$A$3:$AM$42,38,FALSE)</f>
        <v>-3.8125</v>
      </c>
      <c r="E39">
        <f>VLOOKUP($A39,'Scouting Output'!$A$3:$AM$42,39,FALSE)</f>
        <v>-0.78</v>
      </c>
      <c r="F39">
        <f>VLOOKUP($A39, 'Scouting Output'!$A$3:$AM81, 30, FALSE)</f>
        <v>0.75</v>
      </c>
      <c r="G39">
        <f>VLOOKUP($A39, 'Scouting Output'!$A$3:$AM$42, 3, FALSE)</f>
        <v>4.625</v>
      </c>
      <c r="L39">
        <f>'Scouting Output'!A8</f>
        <v>2852</v>
      </c>
      <c r="M39" t="str">
        <f>'Scouting Output'!$B40</f>
        <v>Mowat Mustangs</v>
      </c>
      <c r="N39">
        <f>VLOOKUP(L39,'Scouting Output'!$A$3:$AM$42,37,FALSE)</f>
        <v>0.95142857142857151</v>
      </c>
      <c r="O39">
        <f>VLOOKUP(L39,'Scouting Output'!$A$3:$AM$42,38,FALSE)</f>
        <v>-1.214285714285714</v>
      </c>
      <c r="P39">
        <f>VLOOKUP(L39,'Scouting Output'!$A$3:$AM$42,39,FALSE)</f>
        <v>-1.1771428571428573</v>
      </c>
      <c r="Q39">
        <f>VLOOKUP(L39,'Scouting Output'!$A$3:$AM$42,30,FALSE)</f>
        <v>0.7142857142857143</v>
      </c>
      <c r="R39">
        <f>VLOOKUP(L39, 'Scouting Output'!$A$3:$AM$42, 3, FALSE)</f>
        <v>9.2857142857142847</v>
      </c>
      <c r="T39">
        <f>'Scouting Output'!$A40</f>
        <v>7710</v>
      </c>
      <c r="U39" t="str">
        <f>'Scouting Output'!$B40</f>
        <v>Mowat Mustangs</v>
      </c>
      <c r="V39">
        <f>VLOOKUP(T39,'Scouting Output'!$A$3:$AM$42,37,FALSE)</f>
        <v>0</v>
      </c>
      <c r="W39">
        <f>VLOOKUP(T39,'Scouting Output'!$A$3:$AM$42,38,FALSE)</f>
        <v>-2.9285714285714288</v>
      </c>
      <c r="X39">
        <f>VLOOKUP(T39,'Scouting Output'!$A$3:$AM$42,39,FALSE)</f>
        <v>0</v>
      </c>
      <c r="Y39">
        <f>VLOOKUP(T39,'Scouting Output'!$A$3:$AM$42,30,FALSE)</f>
        <v>0.7142857142857143</v>
      </c>
      <c r="Z39">
        <f>VLOOKUP(T39, 'Scouting Output'!$A$3:$AM$42, 3, FALSE)</f>
        <v>10.571428571428571</v>
      </c>
    </row>
    <row r="40" spans="1:26">
      <c r="A40">
        <f>'Scouting Output'!A16</f>
        <v>4704</v>
      </c>
      <c r="B40" t="str">
        <f>'Scouting Output'!B16</f>
        <v>Northern Lights Robotics</v>
      </c>
      <c r="C40">
        <f>VLOOKUP($A40,'Scouting Output'!$A$3:$AM$42,37,FALSE)</f>
        <v>-1.788</v>
      </c>
      <c r="D40">
        <f>VLOOKUP($A40,'Scouting Output'!$A$3:$AM$42,38,FALSE)</f>
        <v>-4.5</v>
      </c>
      <c r="E40">
        <f>VLOOKUP($A40,'Scouting Output'!$A$3:$AM$42,39,FALSE)</f>
        <v>-0.58000000000000007</v>
      </c>
      <c r="F40">
        <f>VLOOKUP($A40, 'Scouting Output'!$A$3:$AM77, 30, FALSE)</f>
        <v>0.9</v>
      </c>
      <c r="G40">
        <f>VLOOKUP($A40, 'Scouting Output'!$A$3:$AM$42, 3, FALSE)</f>
        <v>8.5</v>
      </c>
      <c r="L40">
        <f>'Scouting Output'!A34</f>
        <v>6975</v>
      </c>
      <c r="M40" t="str">
        <f>'Scouting Output'!$B41</f>
        <v>ACCN#2</v>
      </c>
      <c r="N40">
        <f>VLOOKUP(L40,'Scouting Output'!$A$3:$AM$42,37,FALSE)</f>
        <v>-22</v>
      </c>
      <c r="O40">
        <f>VLOOKUP(L40,'Scouting Output'!$A$3:$AM$42,38,FALSE)</f>
        <v>-2.4444444444444446</v>
      </c>
      <c r="P40">
        <f>VLOOKUP(L40,'Scouting Output'!$A$3:$AM$42,39,FALSE)</f>
        <v>-1.8844444444444444</v>
      </c>
      <c r="Q40">
        <f>VLOOKUP(L40,'Scouting Output'!$A$3:$AM$42,30,FALSE)</f>
        <v>0.44444444444444442</v>
      </c>
      <c r="R40">
        <f>VLOOKUP(L40, 'Scouting Output'!$A$3:$AM$42, 3, FALSE)</f>
        <v>2.8888888888888893</v>
      </c>
      <c r="T40">
        <f>'Scouting Output'!$A41</f>
        <v>7712</v>
      </c>
      <c r="U40" t="str">
        <f>'Scouting Output'!$B41</f>
        <v>ACCN#2</v>
      </c>
      <c r="V40">
        <f>VLOOKUP(T40,'Scouting Output'!$A$3:$AM$42,37,FALSE)</f>
        <v>-22.585000000000001</v>
      </c>
      <c r="W40">
        <f>VLOOKUP(T40,'Scouting Output'!$A$3:$AM$42,38,FALSE)</f>
        <v>-3.75</v>
      </c>
      <c r="X40">
        <f>VLOOKUP(T40,'Scouting Output'!$A$3:$AM$42,39,FALSE)</f>
        <v>-1.9975000000000001</v>
      </c>
      <c r="Y40">
        <f>VLOOKUP(T40,'Scouting Output'!$A$3:$AM$42,30,FALSE)</f>
        <v>0.625</v>
      </c>
      <c r="Z40">
        <f>VLOOKUP(T40, 'Scouting Output'!$A$3:$AM$42, 3, FALSE)</f>
        <v>4.75</v>
      </c>
    </row>
    <row r="41" spans="1:26">
      <c r="A41">
        <f>'Scouting Output'!A39</f>
        <v>7690</v>
      </c>
      <c r="B41" t="str">
        <f>'Scouting Output'!B39</f>
        <v>Iron Works Robotics</v>
      </c>
      <c r="C41">
        <f>VLOOKUP($A41,'Scouting Output'!$A$3:$AM$42,37,FALSE)</f>
        <v>-2.6363636363636367</v>
      </c>
      <c r="D41">
        <f>VLOOKUP($A41,'Scouting Output'!$A$3:$AM$42,38,FALSE)</f>
        <v>-5.1363636363636367</v>
      </c>
      <c r="E41">
        <f>VLOOKUP($A41,'Scouting Output'!$A$3:$AM$42,39,FALSE)</f>
        <v>-0.72727272727272729</v>
      </c>
      <c r="F41">
        <f>VLOOKUP($A41, 'Scouting Output'!$A$3:$AM68, 30, FALSE)</f>
        <v>0.72727272727272729</v>
      </c>
      <c r="G41">
        <f>VLOOKUP($A41, 'Scouting Output'!$A$3:$AM$42, 3, FALSE)</f>
        <v>7</v>
      </c>
      <c r="L41">
        <f>'Scouting Output'!A41</f>
        <v>7712</v>
      </c>
      <c r="M41" t="str">
        <f>'Scouting Output'!$B42</f>
        <v>Miliken Mills H.S.</v>
      </c>
      <c r="N41">
        <f>VLOOKUP(L41,'Scouting Output'!$A$3:$AM$42,37,FALSE)</f>
        <v>-22.585000000000001</v>
      </c>
      <c r="O41">
        <f>VLOOKUP(L41,'Scouting Output'!$A$3:$AM$42,38,FALSE)</f>
        <v>-3.75</v>
      </c>
      <c r="P41">
        <f>VLOOKUP(L41,'Scouting Output'!$A$3:$AM$42,39,FALSE)</f>
        <v>-1.9975000000000001</v>
      </c>
      <c r="Q41">
        <f>VLOOKUP(L41,'Scouting Output'!$A$3:$AM$42,30,FALSE)</f>
        <v>0.625</v>
      </c>
      <c r="R41">
        <f>VLOOKUP(L41, 'Scouting Output'!$A$3:$AM$42, 3, FALSE)</f>
        <v>4.75</v>
      </c>
      <c r="T41">
        <f>'Scouting Output'!$A42</f>
        <v>7735</v>
      </c>
      <c r="U41" t="str">
        <f>'Scouting Output'!$B42</f>
        <v>Miliken Mills H.S.</v>
      </c>
      <c r="V41">
        <f>VLOOKUP(T41,'Scouting Output'!$A$3:$AM$42,37,FALSE)</f>
        <v>2.0379999999999998</v>
      </c>
      <c r="W41">
        <f>VLOOKUP(T41,'Scouting Output'!$A$3:$AM$42,38,FALSE)</f>
        <v>-0.3</v>
      </c>
      <c r="X41">
        <f>VLOOKUP(T41,'Scouting Output'!$A$3:$AM$42,39,FALSE)</f>
        <v>1.5030000000000001</v>
      </c>
      <c r="Y41">
        <f>VLOOKUP(T41,'Scouting Output'!$A$3:$AM$42,30,FALSE)</f>
        <v>0.8</v>
      </c>
      <c r="Z41">
        <f>VLOOKUP(T41, 'Scouting Output'!$A$3:$AM$42, 3, FALSE)</f>
        <v>12.700000000000001</v>
      </c>
    </row>
  </sheetData>
  <sortState ref="A2:G41">
    <sortCondition descending="1" ref="D2:D41"/>
  </sortState>
  <conditionalFormatting sqref="A1:G1048576">
    <cfRule type="expression" dxfId="23" priority="22">
      <formula>IF($A1=$I$2,TRUE,FALSE)</formula>
    </cfRule>
  </conditionalFormatting>
  <conditionalFormatting sqref="F2:G41">
    <cfRule type="cellIs" dxfId="22" priority="20" operator="between">
      <formula>1.45</formula>
      <formula>2.45</formula>
    </cfRule>
  </conditionalFormatting>
  <conditionalFormatting sqref="C1:E1048576">
    <cfRule type="cellIs" dxfId="21" priority="19" operator="lessThan">
      <formula>0</formula>
    </cfRule>
  </conditionalFormatting>
  <conditionalFormatting sqref="L1:Q41 R1:S1">
    <cfRule type="expression" dxfId="20" priority="14" stopIfTrue="1">
      <formula>IF($A1=$I$2,TRUE,FALSE)</formula>
    </cfRule>
    <cfRule type="expression" dxfId="19" priority="15">
      <formula>IF($A1=$I$2,TRUE,FALSE)</formula>
    </cfRule>
  </conditionalFormatting>
  <conditionalFormatting sqref="Q2:Q41">
    <cfRule type="cellIs" dxfId="18" priority="16" operator="between">
      <formula>1.45</formula>
      <formula>2.45</formula>
    </cfRule>
    <cfRule type="cellIs" dxfId="17" priority="17" operator="greaterThan">
      <formula>2.45</formula>
    </cfRule>
  </conditionalFormatting>
  <conditionalFormatting sqref="N1:P41">
    <cfRule type="cellIs" dxfId="16" priority="18" operator="lessThan">
      <formula>0</formula>
    </cfRule>
  </conditionalFormatting>
  <conditionalFormatting sqref="F2:F41">
    <cfRule type="cellIs" dxfId="15" priority="21" operator="greaterThan">
      <formula>2.45</formula>
    </cfRule>
  </conditionalFormatting>
  <conditionalFormatting sqref="Q1:Q1048576">
    <cfRule type="cellIs" dxfId="14" priority="13" operator="greaterThan">
      <formula>1.45</formula>
    </cfRule>
  </conditionalFormatting>
  <conditionalFormatting sqref="T1:Z1">
    <cfRule type="expression" dxfId="13" priority="8" stopIfTrue="1">
      <formula>IF($A1=$I$2,TRUE,FALSE)</formula>
    </cfRule>
    <cfRule type="expression" dxfId="12" priority="9">
      <formula>IF($A1=$I$2,TRUE,FALSE)</formula>
    </cfRule>
  </conditionalFormatting>
  <conditionalFormatting sqref="V1:X1">
    <cfRule type="cellIs" dxfId="9" priority="12" operator="lessThan">
      <formula>0</formula>
    </cfRule>
  </conditionalFormatting>
  <conditionalFormatting sqref="Y1">
    <cfRule type="cellIs" dxfId="8" priority="7" operator="greaterThan">
      <formula>1.45</formula>
    </cfRule>
  </conditionalFormatting>
  <conditionalFormatting sqref="T2:Y41">
    <cfRule type="expression" dxfId="7" priority="2" stopIfTrue="1">
      <formula>IF($A2=$I$2,TRUE,FALSE)</formula>
    </cfRule>
    <cfRule type="expression" dxfId="6" priority="3">
      <formula>IF($A2=$I$2,TRUE,FALSE)</formula>
    </cfRule>
  </conditionalFormatting>
  <conditionalFormatting sqref="Y2:Y41">
    <cfRule type="cellIs" dxfId="5" priority="4" operator="between">
      <formula>1.45</formula>
      <formula>2.45</formula>
    </cfRule>
    <cfRule type="cellIs" dxfId="4" priority="5" operator="greaterThan">
      <formula>2.45</formula>
    </cfRule>
  </conditionalFormatting>
  <conditionalFormatting sqref="V2:X41">
    <cfRule type="cellIs" dxfId="3" priority="6" operator="lessThan">
      <formula>0</formula>
    </cfRule>
  </conditionalFormatting>
  <conditionalFormatting sqref="Y2:Y41">
    <cfRule type="cellIs" dxfId="2" priority="1" operator="greaterThan">
      <formula>1.45</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F6C2-90DF-7549-8090-44AB9CF2F577}">
  <dimension ref="A1:AK43"/>
  <sheetViews>
    <sheetView topLeftCell="D1" zoomScale="70" zoomScaleNormal="70" workbookViewId="0">
      <selection activeCell="K16" sqref="K16"/>
    </sheetView>
  </sheetViews>
  <sheetFormatPr defaultColWidth="11" defaultRowHeight="14.4"/>
  <cols>
    <col min="3" max="4" width="16.47265625" customWidth="1"/>
    <col min="5" max="5" width="12.47265625" customWidth="1"/>
    <col min="13" max="13" width="11.68359375" customWidth="1"/>
    <col min="27" max="27" width="21.68359375" customWidth="1"/>
    <col min="28" max="28" width="12.15625" customWidth="1"/>
    <col min="29" max="29" width="0.3125" customWidth="1"/>
    <col min="30" max="30" width="0.15625" customWidth="1"/>
    <col min="31" max="31" width="12.47265625" customWidth="1"/>
    <col min="32" max="32" width="12.83984375" customWidth="1"/>
    <col min="33" max="33" width="12.68359375" customWidth="1"/>
    <col min="34" max="34" width="17" customWidth="1"/>
    <col min="35" max="38" width="10.83984375" customWidth="1"/>
  </cols>
  <sheetData>
    <row r="1" spans="1:37">
      <c r="A1" s="135" t="s">
        <v>211</v>
      </c>
      <c r="B1" s="135"/>
      <c r="C1" s="119">
        <v>610</v>
      </c>
      <c r="E1" t="s">
        <v>199</v>
      </c>
    </row>
    <row r="2" spans="1:37">
      <c r="C2" s="154" t="s">
        <v>9</v>
      </c>
      <c r="D2" s="154"/>
      <c r="E2" s="154"/>
      <c r="F2" s="154"/>
      <c r="G2" s="154"/>
      <c r="H2" s="154"/>
      <c r="I2" s="154"/>
      <c r="J2" s="154"/>
      <c r="K2" s="154"/>
      <c r="L2" s="154" t="s">
        <v>1</v>
      </c>
      <c r="M2" s="154"/>
      <c r="N2" s="154"/>
      <c r="O2" s="154"/>
      <c r="P2" s="154"/>
      <c r="Q2" s="154"/>
      <c r="R2" s="154"/>
      <c r="S2" s="154"/>
      <c r="T2" s="154"/>
      <c r="U2" s="154"/>
      <c r="V2" s="154"/>
      <c r="W2" s="154"/>
      <c r="X2" s="154"/>
      <c r="Y2" s="154"/>
      <c r="Z2" s="154"/>
      <c r="AA2" s="154"/>
      <c r="AB2" s="154"/>
      <c r="AC2" s="154"/>
      <c r="AD2" s="154"/>
      <c r="AE2" s="154"/>
      <c r="AF2" s="154"/>
      <c r="AG2" s="154"/>
      <c r="AH2" s="36"/>
    </row>
    <row r="3" spans="1:37" ht="14.7" thickBot="1">
      <c r="B3" s="127" t="s">
        <v>313</v>
      </c>
      <c r="C3" s="127" t="s">
        <v>262</v>
      </c>
      <c r="D3" s="111" t="s">
        <v>134</v>
      </c>
      <c r="E3" s="2" t="s">
        <v>155</v>
      </c>
      <c r="F3" s="3" t="s">
        <v>156</v>
      </c>
      <c r="G3" s="2" t="s">
        <v>151</v>
      </c>
      <c r="H3" s="2" t="s">
        <v>150</v>
      </c>
      <c r="I3" s="2" t="s">
        <v>11</v>
      </c>
      <c r="J3" s="2" t="s">
        <v>12</v>
      </c>
      <c r="K3" s="2" t="s">
        <v>157</v>
      </c>
      <c r="L3" s="2" t="s">
        <v>13</v>
      </c>
      <c r="M3" s="2" t="s">
        <v>14</v>
      </c>
      <c r="N3" s="2" t="s">
        <v>15</v>
      </c>
      <c r="O3" s="84" t="s">
        <v>16</v>
      </c>
      <c r="P3" s="2" t="s">
        <v>155</v>
      </c>
      <c r="Q3" s="2" t="s">
        <v>156</v>
      </c>
      <c r="R3" s="2" t="s">
        <v>151</v>
      </c>
      <c r="S3" s="2" t="s">
        <v>150</v>
      </c>
      <c r="T3" s="2" t="s">
        <v>11</v>
      </c>
      <c r="U3" s="2" t="s">
        <v>12</v>
      </c>
      <c r="V3" s="2" t="s">
        <v>157</v>
      </c>
      <c r="W3" s="2" t="s">
        <v>13</v>
      </c>
      <c r="X3" s="2" t="s">
        <v>14</v>
      </c>
      <c r="Y3" s="2" t="s">
        <v>15</v>
      </c>
      <c r="Z3" s="2" t="s">
        <v>16</v>
      </c>
      <c r="AA3" s="2" t="s">
        <v>17</v>
      </c>
      <c r="AB3" s="2" t="s">
        <v>149</v>
      </c>
      <c r="AC3" s="2" t="s">
        <v>23</v>
      </c>
      <c r="AD3" s="2" t="s">
        <v>6</v>
      </c>
      <c r="AG3" s="2" t="s">
        <v>5</v>
      </c>
      <c r="AH3" s="2" t="s">
        <v>139</v>
      </c>
      <c r="AI3" s="2" t="s">
        <v>7</v>
      </c>
      <c r="AJ3" s="84" t="s">
        <v>163</v>
      </c>
      <c r="AK3" s="3" t="s">
        <v>8</v>
      </c>
    </row>
    <row r="4" spans="1:37" ht="14.7" thickTop="1">
      <c r="A4">
        <f>VLOOKUP($C$1,'Raw Data'!$A$3:$AB$1008,1,FALSE)</f>
        <v>610</v>
      </c>
      <c r="B4">
        <f>VLOOKUP($C$1, 'Scouting Output'!$A$3:$AJ$998, COLUMN() + 1, FALSE)</f>
        <v>21.555555555555554</v>
      </c>
      <c r="C4">
        <f>VLOOKUP($C$1, 'Scouting Output'!$A$3:$AJ$998, COLUMN() + 1, FALSE)</f>
        <v>7.333333333333333</v>
      </c>
      <c r="D4">
        <f>VLOOKUP($C$1, 'Scouting Output'!$A$3:$AJ$998, COLUMN() + 1, FALSE)</f>
        <v>1.3333333333333333</v>
      </c>
      <c r="E4">
        <f>VLOOKUP($C$1, 'Scouting Output'!$A$3:$AJ$998, COLUMN() + 1, FALSE)</f>
        <v>1</v>
      </c>
      <c r="F4">
        <f>VLOOKUP($C$1, 'Scouting Output'!$A$3:$AJ$998, COLUMN() + 1, FALSE)</f>
        <v>1</v>
      </c>
      <c r="G4">
        <f>VLOOKUP($C$1, 'Scouting Output'!$A$3:$AJ$998, COLUMN() + 1, FALSE)</f>
        <v>0.1111111111111111</v>
      </c>
      <c r="H4">
        <f>VLOOKUP($C$1, 'Scouting Output'!$A$3:$AJ$998, COLUMN() + 1, FALSE)</f>
        <v>0.22222222222222221</v>
      </c>
      <c r="I4">
        <f>VLOOKUP($C$1, 'Scouting Output'!$A$3:$AJ$998, COLUMN() + 1, FALSE)</f>
        <v>0</v>
      </c>
      <c r="J4">
        <f>VLOOKUP($C$1, 'Scouting Output'!$A$3:$AJ$998, COLUMN() + 1, FALSE)</f>
        <v>0</v>
      </c>
      <c r="K4">
        <f>VLOOKUP($C$1, 'Scouting Output'!$A$3:$AJ$998, COLUMN() + 1, FALSE)</f>
        <v>1</v>
      </c>
      <c r="L4">
        <f>VLOOKUP($C$1, 'Scouting Output'!$A$3:$AJ$998, COLUMN() + 1, FALSE)</f>
        <v>0.1111111111111111</v>
      </c>
      <c r="M4">
        <f>VLOOKUP($C$1, 'Scouting Output'!$A$3:$AJ$998, COLUMN() + 1, FALSE)</f>
        <v>0</v>
      </c>
      <c r="N4">
        <f>VLOOKUP($C$1, 'Scouting Output'!$A$3:$AJ$998, COLUMN() + 1, FALSE)</f>
        <v>0</v>
      </c>
      <c r="O4">
        <f>VLOOKUP($C$1, 'Scouting Output'!$A$3:$AJ$998, COLUMN() + 1, FALSE)</f>
        <v>0</v>
      </c>
      <c r="P4">
        <f>VLOOKUP($C$1, 'Scouting Output'!$A$3:$AJ$998, COLUMN() + 1, FALSE)</f>
        <v>8</v>
      </c>
      <c r="Q4">
        <f>VLOOKUP($C$1, 'Scouting Output'!$A$3:$AJ$998, COLUMN() + 1, FALSE)</f>
        <v>6</v>
      </c>
      <c r="R4">
        <f>VLOOKUP($C$1, 'Scouting Output'!$A$3:$AJ$998, COLUMN() + 1, FALSE)</f>
        <v>0.88888888888888884</v>
      </c>
      <c r="S4">
        <f>VLOOKUP($C$1, 'Scouting Output'!$A$3:$AJ$998, COLUMN() + 1, FALSE)</f>
        <v>0.1111111111111111</v>
      </c>
      <c r="T4">
        <f>VLOOKUP($C$1, 'Scouting Output'!$A$3:$AJ$998, COLUMN() + 1, FALSE)</f>
        <v>1</v>
      </c>
      <c r="U4">
        <f>VLOOKUP($C$1, 'Scouting Output'!$A$3:$AJ$998, COLUMN() + 1, FALSE)</f>
        <v>0.44444444444444442</v>
      </c>
      <c r="V4">
        <f>VLOOKUP($C$1, 'Scouting Output'!$A$3:$AJ$998, COLUMN() + 1, FALSE)</f>
        <v>4</v>
      </c>
      <c r="W4">
        <f>VLOOKUP($C$1, 'Scouting Output'!$A$3:$AJ$998, COLUMN() + 1, FALSE)</f>
        <v>1.4444444444444444</v>
      </c>
      <c r="X4">
        <f>VLOOKUP($C$1, 'Scouting Output'!$A$3:$AJ$998, COLUMN() + 1, FALSE)</f>
        <v>0</v>
      </c>
      <c r="Y4">
        <f>VLOOKUP($C$1, 'Scouting Output'!$A$3:$AJ$998, COLUMN() + 1, FALSE)</f>
        <v>0.44444444444444442</v>
      </c>
      <c r="Z4">
        <f>VLOOKUP($C$1, 'Scouting Output'!$A$3:$AJ$998, COLUMN() + 1, FALSE)</f>
        <v>0.22222222222222221</v>
      </c>
      <c r="AA4">
        <f>VLOOKUP($C$1, 'Scouting Output'!$A$3:$AJ$998, COLUMN() + 1, FALSE)</f>
        <v>0</v>
      </c>
      <c r="AB4">
        <f>VLOOKUP($C$1, 'Scouting Output'!$A$3:$AJ$998, COLUMN() + 1, FALSE)</f>
        <v>0</v>
      </c>
      <c r="AE4">
        <f>VLOOKUP($C$1, 'Scouting Output'!$A$3:$AJ$998, COLUMN() - 2, FALSE)</f>
        <v>0</v>
      </c>
      <c r="AF4">
        <f>VLOOKUP($C$1, 'Scouting Output'!$A$3:$AJ$998, COLUMN() - 1, FALSE)</f>
        <v>0</v>
      </c>
      <c r="AG4">
        <f>VLOOKUP($C$1, 'Scouting Output'!$A$3:$AJ$998, COLUMN() - 1, FALSE)</f>
        <v>0</v>
      </c>
      <c r="AH4">
        <f>VLOOKUP($C$1, 'Scouting Output'!$A$3:$AJ$998, COLUMN() - 1, FALSE)</f>
        <v>0</v>
      </c>
      <c r="AI4">
        <f>VLOOKUP($C$1, 'Scouting Output'!$A$3:$AJ$998, COLUMN() - 1, FALSE)</f>
        <v>0.66666666666666663</v>
      </c>
    </row>
    <row r="6" spans="1:37">
      <c r="C6" s="154" t="s">
        <v>9</v>
      </c>
      <c r="D6" s="154"/>
      <c r="E6" s="154"/>
      <c r="F6" s="154"/>
      <c r="G6" s="154"/>
      <c r="H6" s="154"/>
      <c r="I6" s="154"/>
      <c r="J6" s="154"/>
      <c r="K6" s="154"/>
      <c r="L6" s="154" t="s">
        <v>136</v>
      </c>
      <c r="M6" s="154"/>
      <c r="N6" s="154"/>
      <c r="O6" s="154"/>
      <c r="P6" s="154"/>
      <c r="Q6" s="154"/>
      <c r="R6" s="154"/>
      <c r="S6" s="154"/>
      <c r="T6" s="154"/>
      <c r="U6" s="154"/>
      <c r="V6" s="154"/>
      <c r="W6" s="154"/>
      <c r="X6" s="154"/>
      <c r="Y6" s="154"/>
      <c r="Z6" s="154"/>
      <c r="AA6" s="154"/>
      <c r="AB6" s="154"/>
      <c r="AC6" s="154"/>
      <c r="AD6" s="154"/>
    </row>
    <row r="7" spans="1:37" ht="14.7" thickBot="1">
      <c r="B7" s="112" t="s">
        <v>134</v>
      </c>
      <c r="C7" s="40" t="s">
        <v>151</v>
      </c>
      <c r="D7" s="40" t="s">
        <v>150</v>
      </c>
      <c r="E7" s="40" t="s">
        <v>11</v>
      </c>
      <c r="F7" s="40" t="s">
        <v>12</v>
      </c>
      <c r="G7" s="40" t="s">
        <v>13</v>
      </c>
      <c r="H7" s="40" t="s">
        <v>14</v>
      </c>
      <c r="I7" s="40" t="s">
        <v>15</v>
      </c>
      <c r="J7" s="38" t="s">
        <v>16</v>
      </c>
      <c r="K7" s="39" t="s">
        <v>151</v>
      </c>
      <c r="L7" s="40" t="s">
        <v>150</v>
      </c>
      <c r="M7" s="40" t="s">
        <v>11</v>
      </c>
      <c r="N7" s="40" t="s">
        <v>12</v>
      </c>
      <c r="O7" s="40" t="s">
        <v>13</v>
      </c>
      <c r="P7" s="40" t="s">
        <v>14</v>
      </c>
      <c r="Q7" s="40" t="s">
        <v>15</v>
      </c>
      <c r="R7" s="40" t="s">
        <v>16</v>
      </c>
      <c r="S7" s="40" t="s">
        <v>17</v>
      </c>
      <c r="T7" s="40" t="s">
        <v>149</v>
      </c>
      <c r="U7" s="38" t="s">
        <v>23</v>
      </c>
      <c r="V7" s="39" t="s">
        <v>5</v>
      </c>
      <c r="W7" s="40" t="s">
        <v>6</v>
      </c>
      <c r="X7" s="40" t="s">
        <v>139</v>
      </c>
      <c r="Y7" s="38" t="s">
        <v>7</v>
      </c>
      <c r="Z7" s="1" t="s">
        <v>163</v>
      </c>
      <c r="AA7" s="1" t="s">
        <v>164</v>
      </c>
      <c r="AB7" s="1" t="s">
        <v>152</v>
      </c>
    </row>
    <row r="8" spans="1:37" ht="14.7" thickTop="1">
      <c r="A8">
        <f>VLOOKUP($C$1,'Raw Data'!$A$3:$AB$1008,1,FALSE)</f>
        <v>610</v>
      </c>
      <c r="B8">
        <f>VLOOKUP($C1, 'Raw Data'!$A$3:$AJ$1008,COLUMN() + 2,FALSE)</f>
        <v>2</v>
      </c>
      <c r="C8">
        <f>VLOOKUP($C1, 'Raw Data'!$A$3:$AJ$1008,COLUMN() + 2,FALSE)</f>
        <v>0</v>
      </c>
      <c r="D8">
        <f>VLOOKUP($C1, 'Raw Data'!$A$3:$AJ$1008,COLUMN() + 2,FALSE)</f>
        <v>0</v>
      </c>
      <c r="E8">
        <f>VLOOKUP($C1, 'Raw Data'!$A$3:$AJ$1008,COLUMN() + 2,FALSE)</f>
        <v>0</v>
      </c>
      <c r="F8">
        <f>VLOOKUP($C1, 'Raw Data'!$A$3:$AJ$1008,COLUMN() + 2,FALSE)</f>
        <v>0</v>
      </c>
      <c r="G8">
        <f>VLOOKUP($C1, 'Raw Data'!$A$3:$AJ$1008,COLUMN() + 3,FALSE)</f>
        <v>1</v>
      </c>
      <c r="H8">
        <f>VLOOKUP($C1, 'Raw Data'!$A$3:$AJ$1008,COLUMN() + 3,FALSE)</f>
        <v>0</v>
      </c>
      <c r="I8">
        <f>VLOOKUP($C1, 'Raw Data'!$A$3:$AJ$1008,COLUMN() + 3,FALSE)</f>
        <v>0</v>
      </c>
      <c r="J8">
        <f>VLOOKUP($C1, 'Raw Data'!$A$3:$AJ$1008,COLUMN() + 3,FALSE)</f>
        <v>0</v>
      </c>
      <c r="K8">
        <f>VLOOKUP($C1, 'Raw Data'!$A$3:$AJ$1008,COLUMN() + 5,FALSE)</f>
        <v>0</v>
      </c>
      <c r="L8">
        <f>VLOOKUP($C1, 'Raw Data'!$A$3:$AJ$1008,COLUMN() + 5,FALSE)</f>
        <v>0</v>
      </c>
      <c r="M8">
        <f>VLOOKUP($C1, 'Raw Data'!$A$3:$AJ$1008,COLUMN() + 5,FALSE)</f>
        <v>0</v>
      </c>
      <c r="N8">
        <f>VLOOKUP($C1, 'Raw Data'!$A$3:$AJ$1008,COLUMN() + 5,FALSE)</f>
        <v>0</v>
      </c>
      <c r="O8">
        <f>VLOOKUP($C1, 'Raw Data'!$A$3:$AJ$1008,COLUMN() + 6,FALSE)</f>
        <v>1</v>
      </c>
      <c r="P8">
        <f>VLOOKUP($C1, 'Raw Data'!$A$3:$AJ$1008,COLUMN() + 6,FALSE)</f>
        <v>0</v>
      </c>
      <c r="Q8">
        <f>VLOOKUP($C1, 'Raw Data'!$A$3:$AJ$1008,COLUMN() + 6,FALSE)</f>
        <v>0</v>
      </c>
      <c r="R8">
        <f>VLOOKUP($C1, 'Raw Data'!$A$3:$AJ$1008,COLUMN() + 6,FALSE)</f>
        <v>0</v>
      </c>
      <c r="S8">
        <f>VLOOKUP($C1, 'Raw Data'!$A$3:$AJ$1008, COLUMN() + 8,FALSE)</f>
        <v>0</v>
      </c>
      <c r="T8">
        <f>VLOOKUP($C1, 'Raw Data'!$A$3:$AJ$1008, COLUMN() + 8,FALSE)</f>
        <v>0</v>
      </c>
      <c r="U8">
        <f>VLOOKUP($C1, 'Raw Data'!$A$3:$AJ$1008, COLUMN() + 8,FALSE)</f>
        <v>0</v>
      </c>
      <c r="V8">
        <f>VLOOKUP($C1, 'Raw Data'!$A$3:$AJ$1008, COLUMN() + 8,FALSE)</f>
        <v>0</v>
      </c>
      <c r="W8">
        <f>VLOOKUP($C1, 'Raw Data'!$A$3:$AJ$1008, COLUMN() + 8,FALSE)</f>
        <v>0</v>
      </c>
      <c r="X8">
        <f>VLOOKUP($C1, 'Raw Data'!$A$3:$AJ$1008, COLUMN() + 8,FALSE)</f>
        <v>0</v>
      </c>
      <c r="Y8">
        <f>VLOOKUP($C1, 'Raw Data'!$A$3:$AJ$1008, COLUMN() + 8,FALSE)</f>
        <v>0</v>
      </c>
      <c r="Z8">
        <f>VLOOKUP($C1, 'Raw Data'!$A$3:$AJ$1008, COLUMN() + 8,FALSE)</f>
        <v>0</v>
      </c>
      <c r="AA8">
        <f>(VLOOKUP($C$1, 'Raw Data'!$A$3:$AJ$1008,COLUMN()+8,FALSE))</f>
        <v>0</v>
      </c>
      <c r="AB8">
        <f>SUM(MATCH($C1,'Raw Data'!$A$3:$A$1008,0), 2)</f>
        <v>40</v>
      </c>
      <c r="AC8" t="str">
        <f>CONCATENATE("'Raw Data'!$A", SUM($AB8, 1), ":$AK$1081")</f>
        <v>'Raw Data'!$A41:$AK$1081</v>
      </c>
      <c r="AD8" t="str">
        <f>CONCATENATE("'Raw Data'!$A", SUM($AB8, 1), ":$A$1081")</f>
        <v>'Raw Data'!$A41:$A$1081</v>
      </c>
    </row>
    <row r="9" spans="1:37">
      <c r="A9">
        <f>VLOOKUP($C$1,'Raw Data'!$A$3:$AB$1008,1,FALSE)</f>
        <v>610</v>
      </c>
      <c r="B9">
        <f ca="1">IFERROR(VLOOKUP($C$1, INDIRECT($AC8), COLUMN() + 2, FALSE), "")</f>
        <v>1</v>
      </c>
      <c r="C9">
        <f t="shared" ref="C9:C43" ca="1" si="0">IFERROR(VLOOKUP($C$1, INDIRECT($AC8), COLUMN() + 2, FALSE), "")</f>
        <v>0</v>
      </c>
      <c r="D9">
        <f t="shared" ref="D9:D43" ca="1" si="1">IFERROR(VLOOKUP($C$1, INDIRECT($AC8), COLUMN() + 2, FALSE), "")</f>
        <v>1</v>
      </c>
      <c r="E9">
        <f t="shared" ref="E9:E43" ca="1" si="2">IFERROR(VLOOKUP($C$1, INDIRECT($AC8), COLUMN() + 2, FALSE), "")</f>
        <v>0</v>
      </c>
      <c r="F9">
        <f t="shared" ref="F9:F43" ca="1" si="3">IFERROR(VLOOKUP($C$1, INDIRECT($AC8), COLUMN() + 2, FALSE), "")</f>
        <v>0</v>
      </c>
      <c r="G9">
        <f t="shared" ref="G9:G43" ca="1" si="4">IFERROR(VLOOKUP($C$1, INDIRECT($AC8), COLUMN() + 3, FALSE), "")</f>
        <v>0</v>
      </c>
      <c r="H9">
        <f t="shared" ref="H9:H43" ca="1" si="5">IFERROR(VLOOKUP($C$1, INDIRECT($AC8), COLUMN() + 3, FALSE), "")</f>
        <v>0</v>
      </c>
      <c r="I9">
        <f t="shared" ref="I9:I43" ca="1" si="6">IFERROR(VLOOKUP($C$1, INDIRECT($AC8), COLUMN() + 3, FALSE), "")</f>
        <v>0</v>
      </c>
      <c r="J9">
        <f t="shared" ref="J9:J43" ca="1" si="7">IFERROR(VLOOKUP($C$1, INDIRECT($AC8), COLUMN() + 3, FALSE), "")</f>
        <v>0</v>
      </c>
      <c r="K9">
        <f t="shared" ref="K9:K43" ca="1" si="8">IFERROR(VLOOKUP($C$1, INDIRECT($AC8),COLUMN() + 5, FALSE), "")</f>
        <v>0</v>
      </c>
      <c r="L9">
        <f t="shared" ref="L9:L43" ca="1" si="9">IFERROR(VLOOKUP($C$1, INDIRECT($AC8),COLUMN() + 5, FALSE), "")</f>
        <v>1</v>
      </c>
      <c r="M9">
        <f t="shared" ref="M9:M43" ca="1" si="10">IFERROR(VLOOKUP($C$1, INDIRECT($AC8),COLUMN() + 5, FALSE), "")</f>
        <v>1</v>
      </c>
      <c r="N9">
        <f t="shared" ref="N9:N43" ca="1" si="11">IFERROR(VLOOKUP($C$1, INDIRECT($AC8),COLUMN() + 5, FALSE), "")</f>
        <v>0</v>
      </c>
      <c r="O9">
        <f t="shared" ref="O9:O43" ca="1" si="12">IFERROR(VLOOKUP($C$1, INDIRECT($AC8), COLUMN() + 6, FALSE), "")</f>
        <v>0</v>
      </c>
      <c r="P9">
        <f t="shared" ref="P9:P43" ca="1" si="13">IFERROR(VLOOKUP($C$1, INDIRECT($AC8), COLUMN() + 6, FALSE), "")</f>
        <v>0</v>
      </c>
      <c r="Q9">
        <f t="shared" ref="Q9:Q43" ca="1" si="14">IFERROR(VLOOKUP($C$1, INDIRECT($AC8), COLUMN() + 6, FALSE), "")</f>
        <v>2</v>
      </c>
      <c r="R9">
        <f t="shared" ref="R9:R43" ca="1" si="15">IFERROR(VLOOKUP($C$1, INDIRECT($AC8), COLUMN() + 6, FALSE), "")</f>
        <v>0</v>
      </c>
      <c r="S9">
        <f t="shared" ref="S9:S43" ca="1" si="16">IFERROR(VLOOKUP($C$1, INDIRECT($AC8), COLUMN() + 8, FALSE), "")</f>
        <v>0</v>
      </c>
      <c r="T9">
        <f t="shared" ref="T9:T43" ca="1" si="17">IFERROR(VLOOKUP($C$1, INDIRECT($AC8), COLUMN() + 8, FALSE), "")</f>
        <v>0</v>
      </c>
      <c r="U9">
        <f t="shared" ref="U9:U43" ca="1" si="18">IFERROR(VLOOKUP($C$1, INDIRECT($AC8), COLUMN() + 8, FALSE), "")</f>
        <v>1</v>
      </c>
      <c r="V9">
        <f t="shared" ref="V9:V43" ca="1" si="19">IFERROR(VLOOKUP($C$1, INDIRECT($AC8), COLUMN() + 8, FALSE), "")</f>
        <v>0</v>
      </c>
      <c r="W9">
        <f t="shared" ref="W9:W43" ca="1" si="20">IFERROR(VLOOKUP($C$1, INDIRECT($AC8), COLUMN() + 8, FALSE), "")</f>
        <v>0</v>
      </c>
      <c r="X9">
        <f t="shared" ref="X9:X43" ca="1" si="21">IFERROR(VLOOKUP($C$1, INDIRECT($AC8), COLUMN() + 8, FALSE), "")</f>
        <v>0</v>
      </c>
      <c r="Y9">
        <f t="shared" ref="Y9:Y43" ca="1" si="22">IFERROR(VLOOKUP($C$1, INDIRECT($AC8), COLUMN() + 8, FALSE), "")</f>
        <v>3</v>
      </c>
      <c r="Z9">
        <f t="shared" ref="Z9:Z24" ca="1" si="23">IFERROR(VLOOKUP($C$1, INDIRECT($AC8), COLUMN() + 8, FALSE), "")</f>
        <v>1</v>
      </c>
      <c r="AA9" t="str">
        <f ca="1">IFERROR(IF(VLOOKUP($C$1, INDIRECT($AC8), COLUMN() + 8, FALSE) = 0, "", VLOOKUP($C$1, INDIRECT($AC8), COLUMN() + 8, FALSE)), "")</f>
        <v/>
      </c>
      <c r="AB9">
        <f t="shared" ref="AB9:AB43" ca="1" si="24">SUM(MATCH($C$1,INDIRECT($AD8), 0), $AB8)</f>
        <v>87</v>
      </c>
      <c r="AC9" t="str">
        <f t="shared" ref="AC9:AC43" ca="1" si="25">CONCATENATE("'Raw Data'!$A", SUM($AB9, 1), ":$AK$1081")</f>
        <v>'Raw Data'!$A88:$AK$1081</v>
      </c>
      <c r="AD9" t="str">
        <f t="shared" ref="AD9:AD43" ca="1" si="26">CONCATENATE("'Raw Data'!$A", SUM($AB9, 1), ":$A$1081")</f>
        <v>'Raw Data'!$A88:$A$1081</v>
      </c>
    </row>
    <row r="10" spans="1:37">
      <c r="A10">
        <f>VLOOKUP($C$1,'Raw Data'!$A$3:$AB$1008,1,FALSE)</f>
        <v>610</v>
      </c>
      <c r="B10">
        <f t="shared" ref="B10:B43" ca="1" si="27">IFERROR(VLOOKUP($C$1, INDIRECT($AC9), COLUMN() + 2, FALSE), "")</f>
        <v>2</v>
      </c>
      <c r="C10">
        <f t="shared" ca="1" si="0"/>
        <v>1</v>
      </c>
      <c r="D10">
        <f t="shared" ca="1" si="1"/>
        <v>0</v>
      </c>
      <c r="E10">
        <f t="shared" ca="1" si="2"/>
        <v>0</v>
      </c>
      <c r="F10">
        <f t="shared" ca="1" si="3"/>
        <v>0</v>
      </c>
      <c r="G10">
        <f t="shared" ca="1" si="4"/>
        <v>0</v>
      </c>
      <c r="H10">
        <f t="shared" ca="1" si="5"/>
        <v>0</v>
      </c>
      <c r="I10">
        <f t="shared" ca="1" si="6"/>
        <v>0</v>
      </c>
      <c r="J10">
        <f t="shared" ca="1" si="7"/>
        <v>0</v>
      </c>
      <c r="K10">
        <f t="shared" ca="1" si="8"/>
        <v>1</v>
      </c>
      <c r="L10">
        <f t="shared" ca="1" si="9"/>
        <v>0</v>
      </c>
      <c r="M10">
        <f t="shared" ca="1" si="10"/>
        <v>0</v>
      </c>
      <c r="N10">
        <f t="shared" ca="1" si="11"/>
        <v>0</v>
      </c>
      <c r="O10">
        <f t="shared" ca="1" si="12"/>
        <v>4</v>
      </c>
      <c r="P10">
        <f t="shared" ca="1" si="13"/>
        <v>0</v>
      </c>
      <c r="Q10">
        <f t="shared" ca="1" si="14"/>
        <v>0</v>
      </c>
      <c r="R10">
        <f t="shared" ca="1" si="15"/>
        <v>0</v>
      </c>
      <c r="S10">
        <f t="shared" ca="1" si="16"/>
        <v>0</v>
      </c>
      <c r="T10">
        <f t="shared" ca="1" si="17"/>
        <v>0</v>
      </c>
      <c r="U10">
        <f t="shared" ca="1" si="18"/>
        <v>3</v>
      </c>
      <c r="V10">
        <f t="shared" ca="1" si="19"/>
        <v>0</v>
      </c>
      <c r="W10">
        <f t="shared" ca="1" si="20"/>
        <v>0</v>
      </c>
      <c r="X10">
        <f t="shared" ca="1" si="21"/>
        <v>0</v>
      </c>
      <c r="Y10">
        <f t="shared" ca="1" si="22"/>
        <v>0</v>
      </c>
      <c r="Z10">
        <f t="shared" ca="1" si="23"/>
        <v>0</v>
      </c>
      <c r="AA10" t="str">
        <f t="shared" ref="AA10:AA43" ca="1" si="28">IFERROR(IF(VLOOKUP($C$1, INDIRECT($AC9), COLUMN() + 8, FALSE) = 0, "", VLOOKUP($C$1, INDIRECT($AC9), COLUMN() + 8, FALSE)), "")</f>
        <v/>
      </c>
      <c r="AB10">
        <f t="shared" ca="1" si="24"/>
        <v>111</v>
      </c>
      <c r="AC10" t="str">
        <f t="shared" ca="1" si="25"/>
        <v>'Raw Data'!$A112:$AK$1081</v>
      </c>
      <c r="AD10" t="str">
        <f t="shared" ca="1" si="26"/>
        <v>'Raw Data'!$A112:$A$1081</v>
      </c>
    </row>
    <row r="11" spans="1:37">
      <c r="A11">
        <f>VLOOKUP($C$1,'Raw Data'!$A$3:$AB$1008,1,FALSE)</f>
        <v>610</v>
      </c>
      <c r="B11">
        <f t="shared" ca="1" si="27"/>
        <v>2</v>
      </c>
      <c r="C11">
        <f t="shared" ca="1" si="0"/>
        <v>0</v>
      </c>
      <c r="D11">
        <f t="shared" ca="1" si="1"/>
        <v>0</v>
      </c>
      <c r="E11">
        <f t="shared" ca="1" si="2"/>
        <v>0</v>
      </c>
      <c r="F11">
        <f t="shared" ca="1" si="3"/>
        <v>0</v>
      </c>
      <c r="G11">
        <f t="shared" ca="1" si="4"/>
        <v>0</v>
      </c>
      <c r="H11">
        <f t="shared" ca="1" si="5"/>
        <v>0</v>
      </c>
      <c r="I11">
        <f t="shared" ca="1" si="6"/>
        <v>0</v>
      </c>
      <c r="J11">
        <f t="shared" ca="1" si="7"/>
        <v>0</v>
      </c>
      <c r="K11">
        <f t="shared" ca="1" si="8"/>
        <v>2</v>
      </c>
      <c r="L11">
        <f t="shared" ca="1" si="9"/>
        <v>0</v>
      </c>
      <c r="M11">
        <f t="shared" ca="1" si="10"/>
        <v>0</v>
      </c>
      <c r="N11">
        <f t="shared" ca="1" si="11"/>
        <v>0</v>
      </c>
      <c r="O11">
        <f t="shared" ca="1" si="12"/>
        <v>4</v>
      </c>
      <c r="P11">
        <f t="shared" ca="1" si="13"/>
        <v>0</v>
      </c>
      <c r="Q11">
        <f t="shared" ca="1" si="14"/>
        <v>0</v>
      </c>
      <c r="R11">
        <f t="shared" ca="1" si="15"/>
        <v>0</v>
      </c>
      <c r="S11">
        <f t="shared" ca="1" si="16"/>
        <v>0</v>
      </c>
      <c r="T11">
        <f t="shared" ca="1" si="17"/>
        <v>0</v>
      </c>
      <c r="U11">
        <f t="shared" ca="1" si="18"/>
        <v>2</v>
      </c>
      <c r="V11">
        <f t="shared" ca="1" si="19"/>
        <v>0</v>
      </c>
      <c r="W11">
        <f t="shared" ca="1" si="20"/>
        <v>0</v>
      </c>
      <c r="X11">
        <f t="shared" ca="1" si="21"/>
        <v>0</v>
      </c>
      <c r="Y11">
        <f t="shared" ca="1" si="22"/>
        <v>0</v>
      </c>
      <c r="Z11">
        <f t="shared" ca="1" si="23"/>
        <v>0</v>
      </c>
      <c r="AA11" t="str">
        <f t="shared" ca="1" si="28"/>
        <v/>
      </c>
      <c r="AB11">
        <f t="shared" ca="1" si="24"/>
        <v>131</v>
      </c>
      <c r="AC11" t="str">
        <f t="shared" ca="1" si="25"/>
        <v>'Raw Data'!$A132:$AK$1081</v>
      </c>
      <c r="AD11" t="str">
        <f t="shared" ca="1" si="26"/>
        <v>'Raw Data'!$A132:$A$1081</v>
      </c>
    </row>
    <row r="12" spans="1:37">
      <c r="A12">
        <f>VLOOKUP($C$1,'Raw Data'!$A$3:$AB$1008,1,FALSE)</f>
        <v>610</v>
      </c>
      <c r="B12">
        <f t="shared" ca="1" si="27"/>
        <v>1</v>
      </c>
      <c r="C12">
        <f t="shared" ca="1" si="0"/>
        <v>0</v>
      </c>
      <c r="D12">
        <f t="shared" ca="1" si="1"/>
        <v>0</v>
      </c>
      <c r="E12">
        <f t="shared" ca="1" si="2"/>
        <v>0</v>
      </c>
      <c r="F12">
        <f t="shared" ca="1" si="3"/>
        <v>0</v>
      </c>
      <c r="G12">
        <f t="shared" ca="1" si="4"/>
        <v>0</v>
      </c>
      <c r="H12">
        <f t="shared" ca="1" si="5"/>
        <v>0</v>
      </c>
      <c r="I12">
        <f t="shared" ca="1" si="6"/>
        <v>0</v>
      </c>
      <c r="J12">
        <f t="shared" ca="1" si="7"/>
        <v>0</v>
      </c>
      <c r="K12">
        <f t="shared" ca="1" si="8"/>
        <v>0</v>
      </c>
      <c r="L12">
        <f t="shared" ca="1" si="9"/>
        <v>0</v>
      </c>
      <c r="M12">
        <f t="shared" ca="1" si="10"/>
        <v>1</v>
      </c>
      <c r="N12">
        <f t="shared" ca="1" si="11"/>
        <v>1</v>
      </c>
      <c r="O12">
        <f t="shared" ca="1" si="12"/>
        <v>1</v>
      </c>
      <c r="P12">
        <f t="shared" ca="1" si="13"/>
        <v>0</v>
      </c>
      <c r="Q12">
        <f t="shared" ca="1" si="14"/>
        <v>2</v>
      </c>
      <c r="R12">
        <f t="shared" ca="1" si="15"/>
        <v>0</v>
      </c>
      <c r="S12">
        <f t="shared" ca="1" si="16"/>
        <v>0</v>
      </c>
      <c r="T12">
        <f t="shared" ca="1" si="17"/>
        <v>0</v>
      </c>
      <c r="U12">
        <f t="shared" ca="1" si="18"/>
        <v>2</v>
      </c>
      <c r="V12">
        <f t="shared" ca="1" si="19"/>
        <v>0</v>
      </c>
      <c r="W12">
        <f t="shared" ca="1" si="20"/>
        <v>0</v>
      </c>
      <c r="X12">
        <f t="shared" ca="1" si="21"/>
        <v>0</v>
      </c>
      <c r="Y12">
        <f t="shared" ca="1" si="22"/>
        <v>0</v>
      </c>
      <c r="Z12">
        <f t="shared" ca="1" si="23"/>
        <v>0</v>
      </c>
      <c r="AA12" t="str">
        <f t="shared" ca="1" si="28"/>
        <v/>
      </c>
      <c r="AB12">
        <f t="shared" ca="1" si="24"/>
        <v>160</v>
      </c>
      <c r="AC12" t="str">
        <f t="shared" ca="1" si="25"/>
        <v>'Raw Data'!$A161:$AK$1081</v>
      </c>
      <c r="AD12" t="str">
        <f t="shared" ca="1" si="26"/>
        <v>'Raw Data'!$A161:$A$1081</v>
      </c>
    </row>
    <row r="13" spans="1:37">
      <c r="A13">
        <f>VLOOKUP($C$1,'Raw Data'!$A$3:$AB$1008,1,FALSE)</f>
        <v>610</v>
      </c>
      <c r="B13">
        <f t="shared" ca="1" si="27"/>
        <v>1</v>
      </c>
      <c r="C13">
        <f t="shared" ca="1" si="0"/>
        <v>0</v>
      </c>
      <c r="D13">
        <f t="shared" ca="1" si="1"/>
        <v>0</v>
      </c>
      <c r="E13">
        <f t="shared" ca="1" si="2"/>
        <v>0</v>
      </c>
      <c r="F13">
        <f t="shared" ca="1" si="3"/>
        <v>0</v>
      </c>
      <c r="G13">
        <f t="shared" ca="1" si="4"/>
        <v>0</v>
      </c>
      <c r="H13">
        <f t="shared" ca="1" si="5"/>
        <v>0</v>
      </c>
      <c r="I13">
        <f t="shared" ca="1" si="6"/>
        <v>0</v>
      </c>
      <c r="J13">
        <f t="shared" ca="1" si="7"/>
        <v>0</v>
      </c>
      <c r="K13">
        <f t="shared" ca="1" si="8"/>
        <v>2</v>
      </c>
      <c r="L13">
        <f t="shared" ca="1" si="9"/>
        <v>0</v>
      </c>
      <c r="M13">
        <f t="shared" ca="1" si="10"/>
        <v>2</v>
      </c>
      <c r="N13">
        <f t="shared" ca="1" si="11"/>
        <v>0</v>
      </c>
      <c r="O13">
        <f t="shared" ca="1" si="12"/>
        <v>0</v>
      </c>
      <c r="P13">
        <f t="shared" ca="1" si="13"/>
        <v>0</v>
      </c>
      <c r="Q13">
        <f t="shared" ca="1" si="14"/>
        <v>0</v>
      </c>
      <c r="R13">
        <f t="shared" ca="1" si="15"/>
        <v>0</v>
      </c>
      <c r="S13">
        <f t="shared" ca="1" si="16"/>
        <v>0</v>
      </c>
      <c r="T13">
        <f t="shared" ca="1" si="17"/>
        <v>0</v>
      </c>
      <c r="U13">
        <f t="shared" ca="1" si="18"/>
        <v>3</v>
      </c>
      <c r="V13">
        <f t="shared" ca="1" si="19"/>
        <v>0</v>
      </c>
      <c r="W13">
        <f t="shared" ca="1" si="20"/>
        <v>0</v>
      </c>
      <c r="X13">
        <f t="shared" ca="1" si="21"/>
        <v>0</v>
      </c>
      <c r="Y13">
        <f t="shared" ca="1" si="22"/>
        <v>0</v>
      </c>
      <c r="Z13">
        <f t="shared" ca="1" si="23"/>
        <v>0</v>
      </c>
      <c r="AA13" t="str">
        <f t="shared" ca="1" si="28"/>
        <v/>
      </c>
      <c r="AB13">
        <f t="shared" ca="1" si="24"/>
        <v>248</v>
      </c>
      <c r="AC13" t="str">
        <f t="shared" ca="1" si="25"/>
        <v>'Raw Data'!$A249:$AK$1081</v>
      </c>
      <c r="AD13" t="str">
        <f t="shared" ca="1" si="26"/>
        <v>'Raw Data'!$A249:$A$1081</v>
      </c>
    </row>
    <row r="14" spans="1:37">
      <c r="A14">
        <f>VLOOKUP($C$1,'Raw Data'!$A$3:$AB$1008,1,FALSE)</f>
        <v>610</v>
      </c>
      <c r="B14">
        <f t="shared" ca="1" si="27"/>
        <v>1</v>
      </c>
      <c r="C14">
        <f t="shared" ca="1" si="0"/>
        <v>0</v>
      </c>
      <c r="D14">
        <f t="shared" ca="1" si="1"/>
        <v>0</v>
      </c>
      <c r="E14">
        <f t="shared" ca="1" si="2"/>
        <v>0</v>
      </c>
      <c r="F14">
        <f t="shared" ca="1" si="3"/>
        <v>0</v>
      </c>
      <c r="G14">
        <f t="shared" ca="1" si="4"/>
        <v>0</v>
      </c>
      <c r="H14">
        <f t="shared" ca="1" si="5"/>
        <v>0</v>
      </c>
      <c r="I14">
        <f t="shared" ca="1" si="6"/>
        <v>0</v>
      </c>
      <c r="J14">
        <f t="shared" ca="1" si="7"/>
        <v>0</v>
      </c>
      <c r="K14">
        <f t="shared" ca="1" si="8"/>
        <v>0</v>
      </c>
      <c r="L14">
        <f t="shared" ca="1" si="9"/>
        <v>0</v>
      </c>
      <c r="M14">
        <f t="shared" ca="1" si="10"/>
        <v>1</v>
      </c>
      <c r="N14">
        <f t="shared" ca="1" si="11"/>
        <v>1</v>
      </c>
      <c r="O14">
        <f t="shared" ca="1" si="12"/>
        <v>0</v>
      </c>
      <c r="P14">
        <f t="shared" ca="1" si="13"/>
        <v>0</v>
      </c>
      <c r="Q14">
        <f t="shared" ca="1" si="14"/>
        <v>0</v>
      </c>
      <c r="R14">
        <f t="shared" ca="1" si="15"/>
        <v>0</v>
      </c>
      <c r="S14">
        <f t="shared" ca="1" si="16"/>
        <v>0</v>
      </c>
      <c r="T14">
        <f t="shared" ca="1" si="17"/>
        <v>0</v>
      </c>
      <c r="U14">
        <f t="shared" ca="1" si="18"/>
        <v>1</v>
      </c>
      <c r="V14">
        <f t="shared" ca="1" si="19"/>
        <v>0</v>
      </c>
      <c r="W14">
        <f t="shared" ca="1" si="20"/>
        <v>0</v>
      </c>
      <c r="X14">
        <f t="shared" ca="1" si="21"/>
        <v>0</v>
      </c>
      <c r="Y14">
        <f t="shared" ca="1" si="22"/>
        <v>0</v>
      </c>
      <c r="Z14">
        <f t="shared" ca="1" si="23"/>
        <v>1</v>
      </c>
      <c r="AA14" t="str">
        <f t="shared" ca="1" si="28"/>
        <v/>
      </c>
      <c r="AB14">
        <f t="shared" ca="1" si="24"/>
        <v>287</v>
      </c>
      <c r="AC14" t="str">
        <f t="shared" ca="1" si="25"/>
        <v>'Raw Data'!$A288:$AK$1081</v>
      </c>
      <c r="AD14" t="str">
        <f t="shared" ca="1" si="26"/>
        <v>'Raw Data'!$A288:$A$1081</v>
      </c>
    </row>
    <row r="15" spans="1:37">
      <c r="A15">
        <f>VLOOKUP($C$1,'Raw Data'!$A$3:$AB$1008,1,FALSE)</f>
        <v>610</v>
      </c>
      <c r="B15">
        <f t="shared" ca="1" si="27"/>
        <v>1</v>
      </c>
      <c r="C15">
        <f t="shared" ca="1" si="0"/>
        <v>0</v>
      </c>
      <c r="D15">
        <f t="shared" ca="1" si="1"/>
        <v>1</v>
      </c>
      <c r="E15">
        <f t="shared" ca="1" si="2"/>
        <v>0</v>
      </c>
      <c r="F15">
        <f t="shared" ca="1" si="3"/>
        <v>0</v>
      </c>
      <c r="G15">
        <f t="shared" ca="1" si="4"/>
        <v>0</v>
      </c>
      <c r="H15">
        <f t="shared" ca="1" si="5"/>
        <v>0</v>
      </c>
      <c r="I15">
        <f t="shared" ca="1" si="6"/>
        <v>0</v>
      </c>
      <c r="J15">
        <f t="shared" ca="1" si="7"/>
        <v>0</v>
      </c>
      <c r="K15">
        <f t="shared" ca="1" si="8"/>
        <v>1</v>
      </c>
      <c r="L15">
        <f t="shared" ca="1" si="9"/>
        <v>0</v>
      </c>
      <c r="M15">
        <f t="shared" ca="1" si="10"/>
        <v>2</v>
      </c>
      <c r="N15">
        <f t="shared" ca="1" si="11"/>
        <v>0</v>
      </c>
      <c r="O15">
        <f t="shared" ca="1" si="12"/>
        <v>3</v>
      </c>
      <c r="P15">
        <f t="shared" ca="1" si="13"/>
        <v>0</v>
      </c>
      <c r="Q15">
        <f t="shared" ca="1" si="14"/>
        <v>0</v>
      </c>
      <c r="R15">
        <f t="shared" ca="1" si="15"/>
        <v>0</v>
      </c>
      <c r="S15">
        <f t="shared" ca="1" si="16"/>
        <v>0</v>
      </c>
      <c r="T15">
        <f t="shared" ca="1" si="17"/>
        <v>0</v>
      </c>
      <c r="U15">
        <f t="shared" ca="1" si="18"/>
        <v>3</v>
      </c>
      <c r="V15">
        <f t="shared" ca="1" si="19"/>
        <v>0</v>
      </c>
      <c r="W15">
        <f t="shared" ca="1" si="20"/>
        <v>0</v>
      </c>
      <c r="X15">
        <f t="shared" ca="1" si="21"/>
        <v>0</v>
      </c>
      <c r="Y15">
        <f t="shared" ca="1" si="22"/>
        <v>3</v>
      </c>
      <c r="Z15">
        <f t="shared" ca="1" si="23"/>
        <v>0</v>
      </c>
      <c r="AA15" t="str">
        <f t="shared" ca="1" si="28"/>
        <v/>
      </c>
      <c r="AB15">
        <f t="shared" ca="1" si="24"/>
        <v>320</v>
      </c>
      <c r="AC15" t="str">
        <f t="shared" ca="1" si="25"/>
        <v>'Raw Data'!$A321:$AK$1081</v>
      </c>
      <c r="AD15" t="str">
        <f t="shared" ca="1" si="26"/>
        <v>'Raw Data'!$A321:$A$1081</v>
      </c>
    </row>
    <row r="16" spans="1:37">
      <c r="A16">
        <f>VLOOKUP($C$1,'Raw Data'!$A$3:$AB$1008,1,FALSE)</f>
        <v>610</v>
      </c>
      <c r="B16">
        <f t="shared" ca="1" si="27"/>
        <v>1</v>
      </c>
      <c r="C16">
        <f t="shared" ca="1" si="0"/>
        <v>0</v>
      </c>
      <c r="D16">
        <f t="shared" ca="1" si="1"/>
        <v>0</v>
      </c>
      <c r="E16">
        <f t="shared" ca="1" si="2"/>
        <v>0</v>
      </c>
      <c r="F16">
        <f t="shared" ca="1" si="3"/>
        <v>0</v>
      </c>
      <c r="G16">
        <f t="shared" ca="1" si="4"/>
        <v>0</v>
      </c>
      <c r="H16">
        <f t="shared" ca="1" si="5"/>
        <v>0</v>
      </c>
      <c r="I16">
        <f t="shared" ca="1" si="6"/>
        <v>0</v>
      </c>
      <c r="J16">
        <f t="shared" ca="1" si="7"/>
        <v>0</v>
      </c>
      <c r="K16">
        <f t="shared" ca="1" si="8"/>
        <v>2</v>
      </c>
      <c r="L16">
        <f t="shared" ca="1" si="9"/>
        <v>0</v>
      </c>
      <c r="M16">
        <f t="shared" ca="1" si="10"/>
        <v>2</v>
      </c>
      <c r="N16">
        <f t="shared" ca="1" si="11"/>
        <v>2</v>
      </c>
      <c r="O16">
        <f t="shared" ca="1" si="12"/>
        <v>0</v>
      </c>
      <c r="P16">
        <f t="shared" ca="1" si="13"/>
        <v>0</v>
      </c>
      <c r="Q16">
        <f t="shared" ca="1" si="14"/>
        <v>0</v>
      </c>
      <c r="R16">
        <f t="shared" ca="1" si="15"/>
        <v>2</v>
      </c>
      <c r="S16">
        <f t="shared" ca="1" si="16"/>
        <v>0</v>
      </c>
      <c r="T16">
        <f t="shared" ca="1" si="17"/>
        <v>0</v>
      </c>
      <c r="U16">
        <f t="shared" ca="1" si="18"/>
        <v>3</v>
      </c>
      <c r="V16">
        <f t="shared" ca="1" si="19"/>
        <v>0</v>
      </c>
      <c r="W16">
        <f t="shared" ca="1" si="20"/>
        <v>0</v>
      </c>
      <c r="X16">
        <f t="shared" ca="1" si="21"/>
        <v>0</v>
      </c>
      <c r="Y16">
        <f t="shared" ca="1" si="22"/>
        <v>0</v>
      </c>
      <c r="Z16">
        <f t="shared" ca="1" si="23"/>
        <v>0</v>
      </c>
      <c r="AA16" t="str">
        <f t="shared" ca="1" si="28"/>
        <v/>
      </c>
      <c r="AB16">
        <f t="shared" ca="1" si="24"/>
        <v>359</v>
      </c>
      <c r="AC16" t="str">
        <f t="shared" ca="1" si="25"/>
        <v>'Raw Data'!$A360:$AK$1081</v>
      </c>
      <c r="AD16" t="str">
        <f t="shared" ca="1" si="26"/>
        <v>'Raw Data'!$A360:$A$1081</v>
      </c>
    </row>
    <row r="17" spans="1:30">
      <c r="A17">
        <f>VLOOKUP($C$1,'Raw Data'!$A$3:$AB$1008,1,FALSE)</f>
        <v>610</v>
      </c>
      <c r="B17" t="str">
        <f t="shared" ca="1" si="27"/>
        <v/>
      </c>
      <c r="C17" t="str">
        <f t="shared" ca="1" si="0"/>
        <v/>
      </c>
      <c r="D17" t="str">
        <f t="shared" ca="1" si="1"/>
        <v/>
      </c>
      <c r="E17" t="str">
        <f t="shared" ca="1" si="2"/>
        <v/>
      </c>
      <c r="F17" t="str">
        <f t="shared" ca="1" si="3"/>
        <v/>
      </c>
      <c r="G17" t="str">
        <f t="shared" ca="1" si="4"/>
        <v/>
      </c>
      <c r="H17" t="str">
        <f t="shared" ca="1" si="5"/>
        <v/>
      </c>
      <c r="I17" t="str">
        <f t="shared" ca="1" si="6"/>
        <v/>
      </c>
      <c r="J17" t="str">
        <f t="shared" ca="1" si="7"/>
        <v/>
      </c>
      <c r="K17" t="str">
        <f t="shared" ca="1" si="8"/>
        <v/>
      </c>
      <c r="L17" t="str">
        <f t="shared" ca="1" si="9"/>
        <v/>
      </c>
      <c r="M17" t="str">
        <f t="shared" ca="1" si="10"/>
        <v/>
      </c>
      <c r="N17" t="str">
        <f t="shared" ca="1" si="11"/>
        <v/>
      </c>
      <c r="O17" t="str">
        <f t="shared" ca="1" si="12"/>
        <v/>
      </c>
      <c r="P17" t="str">
        <f t="shared" ca="1" si="13"/>
        <v/>
      </c>
      <c r="Q17" t="str">
        <f t="shared" ca="1" si="14"/>
        <v/>
      </c>
      <c r="R17" t="str">
        <f t="shared" ca="1" si="15"/>
        <v/>
      </c>
      <c r="S17" t="str">
        <f t="shared" ca="1" si="16"/>
        <v/>
      </c>
      <c r="T17" t="str">
        <f t="shared" ca="1" si="17"/>
        <v/>
      </c>
      <c r="U17" t="str">
        <f t="shared" ca="1" si="18"/>
        <v/>
      </c>
      <c r="V17" t="str">
        <f t="shared" ca="1" si="19"/>
        <v/>
      </c>
      <c r="W17" t="str">
        <f t="shared" ca="1" si="20"/>
        <v/>
      </c>
      <c r="X17" t="str">
        <f t="shared" ca="1" si="21"/>
        <v/>
      </c>
      <c r="Y17" t="str">
        <f t="shared" ca="1" si="22"/>
        <v/>
      </c>
      <c r="Z17" t="str">
        <f t="shared" ca="1" si="23"/>
        <v/>
      </c>
      <c r="AA17" t="str">
        <f t="shared" ca="1" si="28"/>
        <v/>
      </c>
      <c r="AB17" t="e">
        <f t="shared" ca="1" si="24"/>
        <v>#N/A</v>
      </c>
      <c r="AC17" t="e">
        <f t="shared" ca="1" si="25"/>
        <v>#N/A</v>
      </c>
      <c r="AD17" t="e">
        <f t="shared" ca="1" si="26"/>
        <v>#N/A</v>
      </c>
    </row>
    <row r="18" spans="1:30">
      <c r="A18">
        <f>VLOOKUP($C$1,'Raw Data'!$A$3:$AB$1008,1,FALSE)</f>
        <v>610</v>
      </c>
      <c r="B18" t="str">
        <f t="shared" ca="1" si="27"/>
        <v/>
      </c>
      <c r="C18" t="str">
        <f t="shared" ca="1" si="0"/>
        <v/>
      </c>
      <c r="D18" t="str">
        <f t="shared" ca="1" si="1"/>
        <v/>
      </c>
      <c r="E18" t="str">
        <f t="shared" ca="1" si="2"/>
        <v/>
      </c>
      <c r="F18" t="str">
        <f t="shared" ca="1" si="3"/>
        <v/>
      </c>
      <c r="G18" t="str">
        <f t="shared" ca="1" si="4"/>
        <v/>
      </c>
      <c r="H18" t="str">
        <f t="shared" ca="1" si="5"/>
        <v/>
      </c>
      <c r="I18" t="str">
        <f t="shared" ca="1" si="6"/>
        <v/>
      </c>
      <c r="J18" t="str">
        <f t="shared" ca="1" si="7"/>
        <v/>
      </c>
      <c r="K18" t="str">
        <f t="shared" ca="1" si="8"/>
        <v/>
      </c>
      <c r="L18" t="str">
        <f t="shared" ca="1" si="9"/>
        <v/>
      </c>
      <c r="M18" t="str">
        <f t="shared" ca="1" si="10"/>
        <v/>
      </c>
      <c r="N18" t="str">
        <f t="shared" ca="1" si="11"/>
        <v/>
      </c>
      <c r="O18" t="str">
        <f t="shared" ca="1" si="12"/>
        <v/>
      </c>
      <c r="P18" t="str">
        <f t="shared" ca="1" si="13"/>
        <v/>
      </c>
      <c r="Q18" t="str">
        <f t="shared" ca="1" si="14"/>
        <v/>
      </c>
      <c r="R18" t="str">
        <f t="shared" ca="1" si="15"/>
        <v/>
      </c>
      <c r="S18" t="str">
        <f t="shared" ca="1" si="16"/>
        <v/>
      </c>
      <c r="T18" t="str">
        <f t="shared" ca="1" si="17"/>
        <v/>
      </c>
      <c r="U18" t="str">
        <f t="shared" ca="1" si="18"/>
        <v/>
      </c>
      <c r="V18" t="str">
        <f t="shared" ca="1" si="19"/>
        <v/>
      </c>
      <c r="W18" t="str">
        <f t="shared" ca="1" si="20"/>
        <v/>
      </c>
      <c r="X18" t="str">
        <f t="shared" ca="1" si="21"/>
        <v/>
      </c>
      <c r="Y18" t="str">
        <f t="shared" ca="1" si="22"/>
        <v/>
      </c>
      <c r="Z18" t="str">
        <f t="shared" ca="1" si="23"/>
        <v/>
      </c>
      <c r="AA18" t="str">
        <f t="shared" ca="1" si="28"/>
        <v/>
      </c>
      <c r="AB18" t="e">
        <f t="shared" ca="1" si="24"/>
        <v>#N/A</v>
      </c>
      <c r="AC18" t="e">
        <f t="shared" ca="1" si="25"/>
        <v>#N/A</v>
      </c>
      <c r="AD18" t="e">
        <f t="shared" ca="1" si="26"/>
        <v>#N/A</v>
      </c>
    </row>
    <row r="19" spans="1:30">
      <c r="A19">
        <f>VLOOKUP($C$1,'Raw Data'!$A$3:$AB$1008,1,FALSE)</f>
        <v>610</v>
      </c>
      <c r="B19" t="str">
        <f t="shared" ca="1" si="27"/>
        <v/>
      </c>
      <c r="C19" t="str">
        <f t="shared" ca="1" si="0"/>
        <v/>
      </c>
      <c r="D19" t="str">
        <f t="shared" ca="1" si="1"/>
        <v/>
      </c>
      <c r="E19" t="str">
        <f t="shared" ca="1" si="2"/>
        <v/>
      </c>
      <c r="F19" t="str">
        <f t="shared" ca="1" si="3"/>
        <v/>
      </c>
      <c r="G19" t="str">
        <f t="shared" ca="1" si="4"/>
        <v/>
      </c>
      <c r="H19" t="str">
        <f t="shared" ca="1" si="5"/>
        <v/>
      </c>
      <c r="I19" t="str">
        <f t="shared" ca="1" si="6"/>
        <v/>
      </c>
      <c r="J19" t="str">
        <f t="shared" ca="1" si="7"/>
        <v/>
      </c>
      <c r="K19" t="str">
        <f t="shared" ca="1" si="8"/>
        <v/>
      </c>
      <c r="L19" t="str">
        <f t="shared" ca="1" si="9"/>
        <v/>
      </c>
      <c r="M19" t="str">
        <f t="shared" ca="1" si="10"/>
        <v/>
      </c>
      <c r="N19" t="str">
        <f t="shared" ca="1" si="11"/>
        <v/>
      </c>
      <c r="O19" t="str">
        <f t="shared" ca="1" si="12"/>
        <v/>
      </c>
      <c r="P19" t="str">
        <f t="shared" ca="1" si="13"/>
        <v/>
      </c>
      <c r="Q19" t="str">
        <f t="shared" ca="1" si="14"/>
        <v/>
      </c>
      <c r="R19" t="str">
        <f t="shared" ca="1" si="15"/>
        <v/>
      </c>
      <c r="S19" t="str">
        <f t="shared" ca="1" si="16"/>
        <v/>
      </c>
      <c r="T19" t="str">
        <f t="shared" ca="1" si="17"/>
        <v/>
      </c>
      <c r="U19" t="str">
        <f t="shared" ca="1" si="18"/>
        <v/>
      </c>
      <c r="V19" t="str">
        <f t="shared" ca="1" si="19"/>
        <v/>
      </c>
      <c r="W19" t="str">
        <f t="shared" ca="1" si="20"/>
        <v/>
      </c>
      <c r="X19" t="str">
        <f t="shared" ca="1" si="21"/>
        <v/>
      </c>
      <c r="Y19" t="str">
        <f t="shared" ca="1" si="22"/>
        <v/>
      </c>
      <c r="Z19" t="str">
        <f t="shared" ca="1" si="23"/>
        <v/>
      </c>
      <c r="AA19" t="str">
        <f t="shared" ca="1" si="28"/>
        <v/>
      </c>
      <c r="AB19" t="e">
        <f t="shared" ca="1" si="24"/>
        <v>#N/A</v>
      </c>
      <c r="AC19" t="e">
        <f t="shared" ca="1" si="25"/>
        <v>#N/A</v>
      </c>
      <c r="AD19" t="e">
        <f t="shared" ca="1" si="26"/>
        <v>#N/A</v>
      </c>
    </row>
    <row r="20" spans="1:30">
      <c r="A20">
        <f>VLOOKUP($C$1,'Raw Data'!$A$3:$AB$1008,1,FALSE)</f>
        <v>610</v>
      </c>
      <c r="B20" t="str">
        <f t="shared" ca="1" si="27"/>
        <v/>
      </c>
      <c r="C20" t="str">
        <f t="shared" ca="1" si="0"/>
        <v/>
      </c>
      <c r="D20" t="str">
        <f t="shared" ca="1" si="1"/>
        <v/>
      </c>
      <c r="E20" t="str">
        <f t="shared" ca="1" si="2"/>
        <v/>
      </c>
      <c r="F20" t="str">
        <f t="shared" ca="1" si="3"/>
        <v/>
      </c>
      <c r="G20" t="str">
        <f t="shared" ca="1" si="4"/>
        <v/>
      </c>
      <c r="H20" t="str">
        <f t="shared" ca="1" si="5"/>
        <v/>
      </c>
      <c r="I20" t="str">
        <f t="shared" ca="1" si="6"/>
        <v/>
      </c>
      <c r="J20" t="str">
        <f t="shared" ca="1" si="7"/>
        <v/>
      </c>
      <c r="K20" t="str">
        <f t="shared" ca="1" si="8"/>
        <v/>
      </c>
      <c r="L20" t="str">
        <f t="shared" ca="1" si="9"/>
        <v/>
      </c>
      <c r="M20" t="str">
        <f t="shared" ca="1" si="10"/>
        <v/>
      </c>
      <c r="N20" t="str">
        <f t="shared" ca="1" si="11"/>
        <v/>
      </c>
      <c r="O20" t="str">
        <f t="shared" ca="1" si="12"/>
        <v/>
      </c>
      <c r="P20" t="str">
        <f t="shared" ca="1" si="13"/>
        <v/>
      </c>
      <c r="Q20" t="str">
        <f t="shared" ca="1" si="14"/>
        <v/>
      </c>
      <c r="R20" t="str">
        <f t="shared" ca="1" si="15"/>
        <v/>
      </c>
      <c r="S20" t="str">
        <f t="shared" ca="1" si="16"/>
        <v/>
      </c>
      <c r="T20" t="str">
        <f t="shared" ca="1" si="17"/>
        <v/>
      </c>
      <c r="U20" t="str">
        <f t="shared" ca="1" si="18"/>
        <v/>
      </c>
      <c r="V20" t="str">
        <f t="shared" ca="1" si="19"/>
        <v/>
      </c>
      <c r="W20" t="str">
        <f t="shared" ca="1" si="20"/>
        <v/>
      </c>
      <c r="X20" t="str">
        <f t="shared" ca="1" si="21"/>
        <v/>
      </c>
      <c r="Y20" t="str">
        <f t="shared" ca="1" si="22"/>
        <v/>
      </c>
      <c r="Z20" t="str">
        <f t="shared" ca="1" si="23"/>
        <v/>
      </c>
      <c r="AA20" t="str">
        <f t="shared" ca="1" si="28"/>
        <v/>
      </c>
      <c r="AB20" t="e">
        <f t="shared" ca="1" si="24"/>
        <v>#N/A</v>
      </c>
      <c r="AC20" t="e">
        <f t="shared" ca="1" si="25"/>
        <v>#N/A</v>
      </c>
      <c r="AD20" t="e">
        <f t="shared" ca="1" si="26"/>
        <v>#N/A</v>
      </c>
    </row>
    <row r="21" spans="1:30">
      <c r="A21">
        <f>VLOOKUP($C$1,'Raw Data'!$A$3:$AB$1008,1,FALSE)</f>
        <v>610</v>
      </c>
      <c r="B21" t="str">
        <f t="shared" ca="1" si="27"/>
        <v/>
      </c>
      <c r="C21" t="str">
        <f t="shared" ca="1" si="0"/>
        <v/>
      </c>
      <c r="D21" t="str">
        <f t="shared" ca="1" si="1"/>
        <v/>
      </c>
      <c r="E21" t="str">
        <f t="shared" ca="1" si="2"/>
        <v/>
      </c>
      <c r="F21" t="str">
        <f t="shared" ca="1" si="3"/>
        <v/>
      </c>
      <c r="G21" t="str">
        <f t="shared" ca="1" si="4"/>
        <v/>
      </c>
      <c r="H21" t="str">
        <f t="shared" ca="1" si="5"/>
        <v/>
      </c>
      <c r="I21" t="str">
        <f t="shared" ca="1" si="6"/>
        <v/>
      </c>
      <c r="J21" t="str">
        <f t="shared" ca="1" si="7"/>
        <v/>
      </c>
      <c r="K21" t="str">
        <f t="shared" ca="1" si="8"/>
        <v/>
      </c>
      <c r="L21" t="str">
        <f t="shared" ca="1" si="9"/>
        <v/>
      </c>
      <c r="M21" t="str">
        <f t="shared" ca="1" si="10"/>
        <v/>
      </c>
      <c r="N21" t="str">
        <f t="shared" ca="1" si="11"/>
        <v/>
      </c>
      <c r="O21" t="str">
        <f t="shared" ca="1" si="12"/>
        <v/>
      </c>
      <c r="P21" t="str">
        <f t="shared" ca="1" si="13"/>
        <v/>
      </c>
      <c r="Q21" t="str">
        <f t="shared" ca="1" si="14"/>
        <v/>
      </c>
      <c r="R21" t="str">
        <f t="shared" ca="1" si="15"/>
        <v/>
      </c>
      <c r="S21" t="str">
        <f t="shared" ca="1" si="16"/>
        <v/>
      </c>
      <c r="T21" t="str">
        <f t="shared" ca="1" si="17"/>
        <v/>
      </c>
      <c r="U21" t="str">
        <f t="shared" ca="1" si="18"/>
        <v/>
      </c>
      <c r="V21" t="str">
        <f t="shared" ca="1" si="19"/>
        <v/>
      </c>
      <c r="W21" t="str">
        <f t="shared" ca="1" si="20"/>
        <v/>
      </c>
      <c r="X21" t="str">
        <f t="shared" ca="1" si="21"/>
        <v/>
      </c>
      <c r="Y21" t="str">
        <f t="shared" ca="1" si="22"/>
        <v/>
      </c>
      <c r="Z21" t="str">
        <f t="shared" ca="1" si="23"/>
        <v/>
      </c>
      <c r="AA21" t="str">
        <f t="shared" ca="1" si="28"/>
        <v/>
      </c>
      <c r="AB21" t="e">
        <f t="shared" ca="1" si="24"/>
        <v>#N/A</v>
      </c>
      <c r="AC21" t="e">
        <f t="shared" ca="1" si="25"/>
        <v>#N/A</v>
      </c>
      <c r="AD21" t="e">
        <f t="shared" ca="1" si="26"/>
        <v>#N/A</v>
      </c>
    </row>
    <row r="22" spans="1:30">
      <c r="A22">
        <f>VLOOKUP($C$1,'Raw Data'!$A$3:$AB$1008,1,FALSE)</f>
        <v>610</v>
      </c>
      <c r="B22" t="str">
        <f t="shared" ca="1" si="27"/>
        <v/>
      </c>
      <c r="C22" t="str">
        <f t="shared" ca="1" si="0"/>
        <v/>
      </c>
      <c r="D22" t="str">
        <f t="shared" ca="1" si="1"/>
        <v/>
      </c>
      <c r="E22" t="str">
        <f t="shared" ca="1" si="2"/>
        <v/>
      </c>
      <c r="F22" t="str">
        <f t="shared" ca="1" si="3"/>
        <v/>
      </c>
      <c r="G22" t="str">
        <f t="shared" ca="1" si="4"/>
        <v/>
      </c>
      <c r="H22" t="str">
        <f t="shared" ca="1" si="5"/>
        <v/>
      </c>
      <c r="I22" t="str">
        <f t="shared" ca="1" si="6"/>
        <v/>
      </c>
      <c r="J22" t="str">
        <f t="shared" ca="1" si="7"/>
        <v/>
      </c>
      <c r="K22" t="str">
        <f t="shared" ca="1" si="8"/>
        <v/>
      </c>
      <c r="L22" t="str">
        <f t="shared" ca="1" si="9"/>
        <v/>
      </c>
      <c r="M22" t="str">
        <f t="shared" ca="1" si="10"/>
        <v/>
      </c>
      <c r="N22" t="str">
        <f t="shared" ca="1" si="11"/>
        <v/>
      </c>
      <c r="O22" t="str">
        <f t="shared" ca="1" si="12"/>
        <v/>
      </c>
      <c r="P22" t="str">
        <f t="shared" ca="1" si="13"/>
        <v/>
      </c>
      <c r="Q22" t="str">
        <f t="shared" ca="1" si="14"/>
        <v/>
      </c>
      <c r="R22" t="str">
        <f t="shared" ca="1" si="15"/>
        <v/>
      </c>
      <c r="S22" t="str">
        <f t="shared" ca="1" si="16"/>
        <v/>
      </c>
      <c r="T22" t="str">
        <f t="shared" ca="1" si="17"/>
        <v/>
      </c>
      <c r="U22" t="str">
        <f t="shared" ca="1" si="18"/>
        <v/>
      </c>
      <c r="V22" t="str">
        <f t="shared" ca="1" si="19"/>
        <v/>
      </c>
      <c r="W22" t="str">
        <f t="shared" ca="1" si="20"/>
        <v/>
      </c>
      <c r="X22" t="str">
        <f t="shared" ca="1" si="21"/>
        <v/>
      </c>
      <c r="Y22" t="str">
        <f t="shared" ca="1" si="22"/>
        <v/>
      </c>
      <c r="Z22" t="str">
        <f t="shared" ca="1" si="23"/>
        <v/>
      </c>
      <c r="AA22" t="str">
        <f t="shared" ca="1" si="28"/>
        <v/>
      </c>
      <c r="AB22" t="e">
        <f t="shared" ca="1" si="24"/>
        <v>#N/A</v>
      </c>
      <c r="AC22" t="e">
        <f t="shared" ca="1" si="25"/>
        <v>#N/A</v>
      </c>
      <c r="AD22" t="e">
        <f t="shared" ca="1" si="26"/>
        <v>#N/A</v>
      </c>
    </row>
    <row r="23" spans="1:30">
      <c r="A23">
        <f>VLOOKUP($C$1,'Raw Data'!$A$3:$AB$1008,1,FALSE)</f>
        <v>610</v>
      </c>
      <c r="B23" t="str">
        <f t="shared" ca="1" si="27"/>
        <v/>
      </c>
      <c r="C23" t="str">
        <f t="shared" ca="1" si="0"/>
        <v/>
      </c>
      <c r="D23" t="str">
        <f t="shared" ca="1" si="1"/>
        <v/>
      </c>
      <c r="E23" t="str">
        <f t="shared" ca="1" si="2"/>
        <v/>
      </c>
      <c r="F23" t="str">
        <f t="shared" ca="1" si="3"/>
        <v/>
      </c>
      <c r="G23" t="str">
        <f t="shared" ca="1" si="4"/>
        <v/>
      </c>
      <c r="H23" t="str">
        <f t="shared" ca="1" si="5"/>
        <v/>
      </c>
      <c r="I23" t="str">
        <f t="shared" ca="1" si="6"/>
        <v/>
      </c>
      <c r="J23" t="str">
        <f t="shared" ca="1" si="7"/>
        <v/>
      </c>
      <c r="K23" t="str">
        <f t="shared" ca="1" si="8"/>
        <v/>
      </c>
      <c r="L23" t="str">
        <f t="shared" ca="1" si="9"/>
        <v/>
      </c>
      <c r="M23" t="str">
        <f t="shared" ca="1" si="10"/>
        <v/>
      </c>
      <c r="N23" t="str">
        <f t="shared" ca="1" si="11"/>
        <v/>
      </c>
      <c r="O23" t="str">
        <f t="shared" ca="1" si="12"/>
        <v/>
      </c>
      <c r="P23" t="str">
        <f t="shared" ca="1" si="13"/>
        <v/>
      </c>
      <c r="Q23" t="str">
        <f t="shared" ca="1" si="14"/>
        <v/>
      </c>
      <c r="R23" t="str">
        <f t="shared" ca="1" si="15"/>
        <v/>
      </c>
      <c r="S23" t="str">
        <f t="shared" ca="1" si="16"/>
        <v/>
      </c>
      <c r="T23" t="str">
        <f t="shared" ca="1" si="17"/>
        <v/>
      </c>
      <c r="U23" t="str">
        <f t="shared" ca="1" si="18"/>
        <v/>
      </c>
      <c r="V23" t="str">
        <f t="shared" ca="1" si="19"/>
        <v/>
      </c>
      <c r="W23" t="str">
        <f t="shared" ca="1" si="20"/>
        <v/>
      </c>
      <c r="X23" t="str">
        <f t="shared" ca="1" si="21"/>
        <v/>
      </c>
      <c r="Y23" t="str">
        <f t="shared" ca="1" si="22"/>
        <v/>
      </c>
      <c r="Z23" t="str">
        <f t="shared" ca="1" si="23"/>
        <v/>
      </c>
      <c r="AA23" t="str">
        <f t="shared" ca="1" si="28"/>
        <v/>
      </c>
      <c r="AB23" t="e">
        <f t="shared" ca="1" si="24"/>
        <v>#N/A</v>
      </c>
      <c r="AC23" t="e">
        <f t="shared" ca="1" si="25"/>
        <v>#N/A</v>
      </c>
      <c r="AD23" t="e">
        <f t="shared" ca="1" si="26"/>
        <v>#N/A</v>
      </c>
    </row>
    <row r="24" spans="1:30">
      <c r="A24">
        <f>VLOOKUP($C$1,'Raw Data'!$A$3:$AB$1008,1,FALSE)</f>
        <v>610</v>
      </c>
      <c r="B24" t="str">
        <f t="shared" ca="1" si="27"/>
        <v/>
      </c>
      <c r="C24" t="str">
        <f t="shared" ca="1" si="0"/>
        <v/>
      </c>
      <c r="D24" t="str">
        <f t="shared" ca="1" si="1"/>
        <v/>
      </c>
      <c r="E24" t="str">
        <f t="shared" ca="1" si="2"/>
        <v/>
      </c>
      <c r="F24" t="str">
        <f t="shared" ca="1" si="3"/>
        <v/>
      </c>
      <c r="G24" t="str">
        <f t="shared" ca="1" si="4"/>
        <v/>
      </c>
      <c r="H24" t="str">
        <f t="shared" ca="1" si="5"/>
        <v/>
      </c>
      <c r="I24" t="str">
        <f t="shared" ca="1" si="6"/>
        <v/>
      </c>
      <c r="J24" t="str">
        <f t="shared" ca="1" si="7"/>
        <v/>
      </c>
      <c r="K24" t="str">
        <f t="shared" ca="1" si="8"/>
        <v/>
      </c>
      <c r="L24" t="str">
        <f t="shared" ca="1" si="9"/>
        <v/>
      </c>
      <c r="M24" t="str">
        <f t="shared" ca="1" si="10"/>
        <v/>
      </c>
      <c r="N24" t="str">
        <f t="shared" ca="1" si="11"/>
        <v/>
      </c>
      <c r="O24" t="str">
        <f t="shared" ca="1" si="12"/>
        <v/>
      </c>
      <c r="P24" t="str">
        <f t="shared" ca="1" si="13"/>
        <v/>
      </c>
      <c r="Q24" t="str">
        <f t="shared" ca="1" si="14"/>
        <v/>
      </c>
      <c r="R24" t="str">
        <f t="shared" ca="1" si="15"/>
        <v/>
      </c>
      <c r="S24" t="str">
        <f t="shared" ca="1" si="16"/>
        <v/>
      </c>
      <c r="T24" t="str">
        <f t="shared" ca="1" si="17"/>
        <v/>
      </c>
      <c r="U24" t="str">
        <f t="shared" ca="1" si="18"/>
        <v/>
      </c>
      <c r="V24" t="str">
        <f t="shared" ca="1" si="19"/>
        <v/>
      </c>
      <c r="W24" t="str">
        <f t="shared" ca="1" si="20"/>
        <v/>
      </c>
      <c r="X24" t="str">
        <f t="shared" ca="1" si="21"/>
        <v/>
      </c>
      <c r="Y24" t="str">
        <f t="shared" ca="1" si="22"/>
        <v/>
      </c>
      <c r="Z24" t="str">
        <f t="shared" ca="1" si="23"/>
        <v/>
      </c>
      <c r="AA24" t="str">
        <f t="shared" ca="1" si="28"/>
        <v/>
      </c>
      <c r="AB24" t="e">
        <f t="shared" ca="1" si="24"/>
        <v>#N/A</v>
      </c>
      <c r="AC24" t="e">
        <f t="shared" ca="1" si="25"/>
        <v>#N/A</v>
      </c>
      <c r="AD24" t="e">
        <f t="shared" ca="1" si="26"/>
        <v>#N/A</v>
      </c>
    </row>
    <row r="25" spans="1:30">
      <c r="A25">
        <f>VLOOKUP($C$1,'Raw Data'!$A$3:$AB$1008,1,FALSE)</f>
        <v>610</v>
      </c>
      <c r="B25" t="str">
        <f t="shared" ca="1" si="27"/>
        <v/>
      </c>
      <c r="C25" t="str">
        <f t="shared" ca="1" si="0"/>
        <v/>
      </c>
      <c r="D25" t="str">
        <f t="shared" ca="1" si="1"/>
        <v/>
      </c>
      <c r="E25" t="str">
        <f t="shared" ca="1" si="2"/>
        <v/>
      </c>
      <c r="F25" t="str">
        <f t="shared" ca="1" si="3"/>
        <v/>
      </c>
      <c r="G25" t="str">
        <f t="shared" ca="1" si="4"/>
        <v/>
      </c>
      <c r="H25" t="str">
        <f t="shared" ca="1" si="5"/>
        <v/>
      </c>
      <c r="I25" t="str">
        <f t="shared" ca="1" si="6"/>
        <v/>
      </c>
      <c r="J25" t="str">
        <f t="shared" ca="1" si="7"/>
        <v/>
      </c>
      <c r="K25" t="str">
        <f t="shared" ca="1" si="8"/>
        <v/>
      </c>
      <c r="L25" t="str">
        <f t="shared" ca="1" si="9"/>
        <v/>
      </c>
      <c r="M25" t="str">
        <f t="shared" ca="1" si="10"/>
        <v/>
      </c>
      <c r="N25" t="str">
        <f t="shared" ca="1" si="11"/>
        <v/>
      </c>
      <c r="O25" t="str">
        <f t="shared" ca="1" si="12"/>
        <v/>
      </c>
      <c r="P25" t="str">
        <f t="shared" ca="1" si="13"/>
        <v/>
      </c>
      <c r="Q25" t="str">
        <f t="shared" ca="1" si="14"/>
        <v/>
      </c>
      <c r="R25" t="str">
        <f t="shared" ca="1" si="15"/>
        <v/>
      </c>
      <c r="S25" t="str">
        <f t="shared" ca="1" si="16"/>
        <v/>
      </c>
      <c r="T25" t="str">
        <f t="shared" ca="1" si="17"/>
        <v/>
      </c>
      <c r="U25" t="str">
        <f t="shared" ca="1" si="18"/>
        <v/>
      </c>
      <c r="V25" t="str">
        <f t="shared" ca="1" si="19"/>
        <v/>
      </c>
      <c r="W25" t="str">
        <f t="shared" ca="1" si="20"/>
        <v/>
      </c>
      <c r="X25" t="str">
        <f t="shared" ca="1" si="21"/>
        <v/>
      </c>
      <c r="Y25" t="str">
        <f t="shared" ca="1" si="22"/>
        <v/>
      </c>
      <c r="Z25" t="str">
        <f t="shared" ref="Z25:Z43" ca="1" si="29">IFERROR(VLOOKUP($C$1, INDIRECT($AC24), COLUMN() + 8, FALSE), "")</f>
        <v/>
      </c>
      <c r="AA25" t="str">
        <f t="shared" ca="1" si="28"/>
        <v/>
      </c>
      <c r="AB25" t="e">
        <f t="shared" ca="1" si="24"/>
        <v>#N/A</v>
      </c>
      <c r="AC25" t="e">
        <f t="shared" ca="1" si="25"/>
        <v>#N/A</v>
      </c>
      <c r="AD25" t="e">
        <f t="shared" ca="1" si="26"/>
        <v>#N/A</v>
      </c>
    </row>
    <row r="26" spans="1:30">
      <c r="A26">
        <f>VLOOKUP($C$1,'Raw Data'!$A$3:$AB$1008,1,FALSE)</f>
        <v>610</v>
      </c>
      <c r="B26" t="str">
        <f t="shared" ca="1" si="27"/>
        <v/>
      </c>
      <c r="C26" t="str">
        <f t="shared" ca="1" si="0"/>
        <v/>
      </c>
      <c r="D26" t="str">
        <f t="shared" ca="1" si="1"/>
        <v/>
      </c>
      <c r="E26" t="str">
        <f t="shared" ca="1" si="2"/>
        <v/>
      </c>
      <c r="F26" t="str">
        <f t="shared" ca="1" si="3"/>
        <v/>
      </c>
      <c r="G26" t="str">
        <f t="shared" ca="1" si="4"/>
        <v/>
      </c>
      <c r="H26" t="str">
        <f t="shared" ca="1" si="5"/>
        <v/>
      </c>
      <c r="I26" t="str">
        <f t="shared" ca="1" si="6"/>
        <v/>
      </c>
      <c r="J26" t="str">
        <f t="shared" ca="1" si="7"/>
        <v/>
      </c>
      <c r="K26" t="str">
        <f t="shared" ca="1" si="8"/>
        <v/>
      </c>
      <c r="L26" t="str">
        <f t="shared" ca="1" si="9"/>
        <v/>
      </c>
      <c r="M26" t="str">
        <f t="shared" ca="1" si="10"/>
        <v/>
      </c>
      <c r="N26" t="str">
        <f t="shared" ca="1" si="11"/>
        <v/>
      </c>
      <c r="O26" t="str">
        <f t="shared" ca="1" si="12"/>
        <v/>
      </c>
      <c r="P26" t="str">
        <f t="shared" ca="1" si="13"/>
        <v/>
      </c>
      <c r="Q26" t="str">
        <f t="shared" ca="1" si="14"/>
        <v/>
      </c>
      <c r="R26" t="str">
        <f t="shared" ca="1" si="15"/>
        <v/>
      </c>
      <c r="S26" t="str">
        <f t="shared" ca="1" si="16"/>
        <v/>
      </c>
      <c r="T26" t="str">
        <f t="shared" ca="1" si="17"/>
        <v/>
      </c>
      <c r="U26" t="str">
        <f t="shared" ca="1" si="18"/>
        <v/>
      </c>
      <c r="V26" t="str">
        <f t="shared" ca="1" si="19"/>
        <v/>
      </c>
      <c r="W26" t="str">
        <f t="shared" ca="1" si="20"/>
        <v/>
      </c>
      <c r="X26" t="str">
        <f t="shared" ca="1" si="21"/>
        <v/>
      </c>
      <c r="Y26" t="str">
        <f t="shared" ca="1" si="22"/>
        <v/>
      </c>
      <c r="Z26" t="str">
        <f t="shared" ca="1" si="29"/>
        <v/>
      </c>
      <c r="AA26" t="str">
        <f t="shared" ca="1" si="28"/>
        <v/>
      </c>
      <c r="AB26" t="e">
        <f t="shared" ca="1" si="24"/>
        <v>#N/A</v>
      </c>
      <c r="AC26" t="e">
        <f t="shared" ca="1" si="25"/>
        <v>#N/A</v>
      </c>
      <c r="AD26" t="e">
        <f t="shared" ca="1" si="26"/>
        <v>#N/A</v>
      </c>
    </row>
    <row r="27" spans="1:30">
      <c r="A27">
        <f>VLOOKUP($C$1,'Raw Data'!$A$3:$AB$1008,1,FALSE)</f>
        <v>610</v>
      </c>
      <c r="B27" t="str">
        <f t="shared" ca="1" si="27"/>
        <v/>
      </c>
      <c r="C27" t="str">
        <f t="shared" ca="1" si="0"/>
        <v/>
      </c>
      <c r="D27" t="str">
        <f t="shared" ca="1" si="1"/>
        <v/>
      </c>
      <c r="E27" t="str">
        <f t="shared" ca="1" si="2"/>
        <v/>
      </c>
      <c r="F27" t="str">
        <f t="shared" ca="1" si="3"/>
        <v/>
      </c>
      <c r="G27" t="str">
        <f t="shared" ca="1" si="4"/>
        <v/>
      </c>
      <c r="H27" t="str">
        <f t="shared" ca="1" si="5"/>
        <v/>
      </c>
      <c r="I27" t="str">
        <f t="shared" ca="1" si="6"/>
        <v/>
      </c>
      <c r="J27" t="str">
        <f t="shared" ca="1" si="7"/>
        <v/>
      </c>
      <c r="K27" t="str">
        <f t="shared" ca="1" si="8"/>
        <v/>
      </c>
      <c r="L27" t="str">
        <f t="shared" ca="1" si="9"/>
        <v/>
      </c>
      <c r="M27" t="str">
        <f t="shared" ca="1" si="10"/>
        <v/>
      </c>
      <c r="N27" t="str">
        <f t="shared" ca="1" si="11"/>
        <v/>
      </c>
      <c r="O27" t="str">
        <f t="shared" ca="1" si="12"/>
        <v/>
      </c>
      <c r="P27" t="str">
        <f t="shared" ca="1" si="13"/>
        <v/>
      </c>
      <c r="Q27" t="str">
        <f t="shared" ca="1" si="14"/>
        <v/>
      </c>
      <c r="R27" t="str">
        <f t="shared" ca="1" si="15"/>
        <v/>
      </c>
      <c r="S27" t="str">
        <f t="shared" ca="1" si="16"/>
        <v/>
      </c>
      <c r="T27" t="str">
        <f t="shared" ca="1" si="17"/>
        <v/>
      </c>
      <c r="U27" t="str">
        <f t="shared" ca="1" si="18"/>
        <v/>
      </c>
      <c r="V27" t="str">
        <f t="shared" ca="1" si="19"/>
        <v/>
      </c>
      <c r="W27" t="str">
        <f t="shared" ca="1" si="20"/>
        <v/>
      </c>
      <c r="X27" t="str">
        <f t="shared" ca="1" si="21"/>
        <v/>
      </c>
      <c r="Y27" t="str">
        <f t="shared" ca="1" si="22"/>
        <v/>
      </c>
      <c r="Z27" t="str">
        <f t="shared" ca="1" si="29"/>
        <v/>
      </c>
      <c r="AA27" t="str">
        <f t="shared" ca="1" si="28"/>
        <v/>
      </c>
      <c r="AB27" t="e">
        <f t="shared" ca="1" si="24"/>
        <v>#N/A</v>
      </c>
      <c r="AC27" t="e">
        <f t="shared" ca="1" si="25"/>
        <v>#N/A</v>
      </c>
      <c r="AD27" t="e">
        <f t="shared" ca="1" si="26"/>
        <v>#N/A</v>
      </c>
    </row>
    <row r="28" spans="1:30">
      <c r="A28">
        <f>VLOOKUP($C$1,'Raw Data'!$A$3:$AB$1008,1,FALSE)</f>
        <v>610</v>
      </c>
      <c r="B28" t="str">
        <f t="shared" ca="1" si="27"/>
        <v/>
      </c>
      <c r="C28" t="str">
        <f t="shared" ca="1" si="0"/>
        <v/>
      </c>
      <c r="D28" t="str">
        <f t="shared" ca="1" si="1"/>
        <v/>
      </c>
      <c r="E28" t="str">
        <f t="shared" ca="1" si="2"/>
        <v/>
      </c>
      <c r="F28" t="str">
        <f t="shared" ca="1" si="3"/>
        <v/>
      </c>
      <c r="G28" t="str">
        <f t="shared" ca="1" si="4"/>
        <v/>
      </c>
      <c r="H28" t="str">
        <f t="shared" ca="1" si="5"/>
        <v/>
      </c>
      <c r="I28" t="str">
        <f t="shared" ca="1" si="6"/>
        <v/>
      </c>
      <c r="J28" t="str">
        <f t="shared" ca="1" si="7"/>
        <v/>
      </c>
      <c r="K28" t="str">
        <f t="shared" ca="1" si="8"/>
        <v/>
      </c>
      <c r="L28" t="str">
        <f t="shared" ca="1" si="9"/>
        <v/>
      </c>
      <c r="M28" t="str">
        <f t="shared" ca="1" si="10"/>
        <v/>
      </c>
      <c r="N28" t="str">
        <f t="shared" ca="1" si="11"/>
        <v/>
      </c>
      <c r="O28" t="str">
        <f t="shared" ca="1" si="12"/>
        <v/>
      </c>
      <c r="P28" t="str">
        <f t="shared" ca="1" si="13"/>
        <v/>
      </c>
      <c r="Q28" t="str">
        <f t="shared" ca="1" si="14"/>
        <v/>
      </c>
      <c r="R28" t="str">
        <f t="shared" ca="1" si="15"/>
        <v/>
      </c>
      <c r="S28" t="str">
        <f t="shared" ca="1" si="16"/>
        <v/>
      </c>
      <c r="T28" t="str">
        <f t="shared" ca="1" si="17"/>
        <v/>
      </c>
      <c r="U28" t="str">
        <f t="shared" ca="1" si="18"/>
        <v/>
      </c>
      <c r="V28" t="str">
        <f t="shared" ca="1" si="19"/>
        <v/>
      </c>
      <c r="W28" t="str">
        <f t="shared" ca="1" si="20"/>
        <v/>
      </c>
      <c r="X28" t="str">
        <f t="shared" ca="1" si="21"/>
        <v/>
      </c>
      <c r="Y28" t="str">
        <f t="shared" ca="1" si="22"/>
        <v/>
      </c>
      <c r="Z28" t="str">
        <f t="shared" ca="1" si="29"/>
        <v/>
      </c>
      <c r="AA28" t="str">
        <f t="shared" ca="1" si="28"/>
        <v/>
      </c>
      <c r="AB28" t="e">
        <f t="shared" ca="1" si="24"/>
        <v>#N/A</v>
      </c>
      <c r="AC28" t="e">
        <f t="shared" ca="1" si="25"/>
        <v>#N/A</v>
      </c>
      <c r="AD28" t="e">
        <f t="shared" ca="1" si="26"/>
        <v>#N/A</v>
      </c>
    </row>
    <row r="29" spans="1:30">
      <c r="A29">
        <f>VLOOKUP($C$1,'Raw Data'!$A$3:$AB$1008,1,FALSE)</f>
        <v>610</v>
      </c>
      <c r="B29" t="str">
        <f t="shared" ca="1" si="27"/>
        <v/>
      </c>
      <c r="C29" t="str">
        <f t="shared" ca="1" si="0"/>
        <v/>
      </c>
      <c r="D29" t="str">
        <f t="shared" ca="1" si="1"/>
        <v/>
      </c>
      <c r="E29" t="str">
        <f t="shared" ca="1" si="2"/>
        <v/>
      </c>
      <c r="F29" t="str">
        <f t="shared" ca="1" si="3"/>
        <v/>
      </c>
      <c r="G29" t="str">
        <f t="shared" ca="1" si="4"/>
        <v/>
      </c>
      <c r="H29" t="str">
        <f t="shared" ca="1" si="5"/>
        <v/>
      </c>
      <c r="I29" t="str">
        <f t="shared" ca="1" si="6"/>
        <v/>
      </c>
      <c r="J29" t="str">
        <f t="shared" ca="1" si="7"/>
        <v/>
      </c>
      <c r="K29" t="str">
        <f t="shared" ca="1" si="8"/>
        <v/>
      </c>
      <c r="L29" t="str">
        <f t="shared" ca="1" si="9"/>
        <v/>
      </c>
      <c r="M29" t="str">
        <f t="shared" ca="1" si="10"/>
        <v/>
      </c>
      <c r="N29" t="str">
        <f t="shared" ca="1" si="11"/>
        <v/>
      </c>
      <c r="O29" t="str">
        <f t="shared" ca="1" si="12"/>
        <v/>
      </c>
      <c r="P29" t="str">
        <f t="shared" ca="1" si="13"/>
        <v/>
      </c>
      <c r="Q29" t="str">
        <f t="shared" ca="1" si="14"/>
        <v/>
      </c>
      <c r="R29" t="str">
        <f t="shared" ca="1" si="15"/>
        <v/>
      </c>
      <c r="S29" t="str">
        <f t="shared" ca="1" si="16"/>
        <v/>
      </c>
      <c r="T29" t="str">
        <f t="shared" ca="1" si="17"/>
        <v/>
      </c>
      <c r="U29" t="str">
        <f t="shared" ca="1" si="18"/>
        <v/>
      </c>
      <c r="V29" t="str">
        <f t="shared" ca="1" si="19"/>
        <v/>
      </c>
      <c r="W29" t="str">
        <f t="shared" ca="1" si="20"/>
        <v/>
      </c>
      <c r="X29" t="str">
        <f t="shared" ca="1" si="21"/>
        <v/>
      </c>
      <c r="Y29" t="str">
        <f t="shared" ca="1" si="22"/>
        <v/>
      </c>
      <c r="Z29" t="str">
        <f t="shared" ca="1" si="29"/>
        <v/>
      </c>
      <c r="AA29" t="str">
        <f t="shared" ca="1" si="28"/>
        <v/>
      </c>
      <c r="AB29" t="e">
        <f t="shared" ca="1" si="24"/>
        <v>#N/A</v>
      </c>
      <c r="AC29" t="e">
        <f t="shared" ca="1" si="25"/>
        <v>#N/A</v>
      </c>
      <c r="AD29" t="e">
        <f t="shared" ca="1" si="26"/>
        <v>#N/A</v>
      </c>
    </row>
    <row r="30" spans="1:30">
      <c r="A30">
        <f>VLOOKUP($C$1,'Raw Data'!$A$3:$AB$1008,1,FALSE)</f>
        <v>610</v>
      </c>
      <c r="B30" t="str">
        <f t="shared" ca="1" si="27"/>
        <v/>
      </c>
      <c r="C30" t="str">
        <f t="shared" ca="1" si="0"/>
        <v/>
      </c>
      <c r="D30" t="str">
        <f t="shared" ca="1" si="1"/>
        <v/>
      </c>
      <c r="E30" t="str">
        <f t="shared" ca="1" si="2"/>
        <v/>
      </c>
      <c r="F30" t="str">
        <f t="shared" ca="1" si="3"/>
        <v/>
      </c>
      <c r="G30" t="str">
        <f t="shared" ca="1" si="4"/>
        <v/>
      </c>
      <c r="H30" t="str">
        <f t="shared" ca="1" si="5"/>
        <v/>
      </c>
      <c r="I30" t="str">
        <f t="shared" ca="1" si="6"/>
        <v/>
      </c>
      <c r="J30" t="str">
        <f t="shared" ca="1" si="7"/>
        <v/>
      </c>
      <c r="K30" t="str">
        <f t="shared" ca="1" si="8"/>
        <v/>
      </c>
      <c r="L30" t="str">
        <f t="shared" ca="1" si="9"/>
        <v/>
      </c>
      <c r="M30" t="str">
        <f t="shared" ca="1" si="10"/>
        <v/>
      </c>
      <c r="N30" t="str">
        <f t="shared" ca="1" si="11"/>
        <v/>
      </c>
      <c r="O30" t="str">
        <f t="shared" ca="1" si="12"/>
        <v/>
      </c>
      <c r="P30" t="str">
        <f t="shared" ca="1" si="13"/>
        <v/>
      </c>
      <c r="Q30" t="str">
        <f t="shared" ca="1" si="14"/>
        <v/>
      </c>
      <c r="R30" t="str">
        <f t="shared" ca="1" si="15"/>
        <v/>
      </c>
      <c r="S30" t="str">
        <f t="shared" ca="1" si="16"/>
        <v/>
      </c>
      <c r="T30" t="str">
        <f t="shared" ca="1" si="17"/>
        <v/>
      </c>
      <c r="U30" t="str">
        <f t="shared" ca="1" si="18"/>
        <v/>
      </c>
      <c r="V30" t="str">
        <f t="shared" ca="1" si="19"/>
        <v/>
      </c>
      <c r="W30" t="str">
        <f t="shared" ca="1" si="20"/>
        <v/>
      </c>
      <c r="X30" t="str">
        <f t="shared" ca="1" si="21"/>
        <v/>
      </c>
      <c r="Y30" t="str">
        <f t="shared" ca="1" si="22"/>
        <v/>
      </c>
      <c r="Z30" t="str">
        <f t="shared" ca="1" si="29"/>
        <v/>
      </c>
      <c r="AA30" t="str">
        <f t="shared" ca="1" si="28"/>
        <v/>
      </c>
      <c r="AB30" t="e">
        <f t="shared" ca="1" si="24"/>
        <v>#N/A</v>
      </c>
      <c r="AC30" t="e">
        <f t="shared" ca="1" si="25"/>
        <v>#N/A</v>
      </c>
      <c r="AD30" t="e">
        <f t="shared" ca="1" si="26"/>
        <v>#N/A</v>
      </c>
    </row>
    <row r="31" spans="1:30">
      <c r="A31">
        <f>VLOOKUP($C$1,'Raw Data'!$A$3:$AB$1008,1,FALSE)</f>
        <v>610</v>
      </c>
      <c r="B31" t="str">
        <f t="shared" ca="1" si="27"/>
        <v/>
      </c>
      <c r="C31" t="str">
        <f t="shared" ca="1" si="0"/>
        <v/>
      </c>
      <c r="D31" t="str">
        <f t="shared" ca="1" si="1"/>
        <v/>
      </c>
      <c r="E31" t="str">
        <f t="shared" ca="1" si="2"/>
        <v/>
      </c>
      <c r="F31" t="str">
        <f t="shared" ca="1" si="3"/>
        <v/>
      </c>
      <c r="G31" t="str">
        <f t="shared" ca="1" si="4"/>
        <v/>
      </c>
      <c r="H31" t="str">
        <f t="shared" ca="1" si="5"/>
        <v/>
      </c>
      <c r="I31" t="str">
        <f t="shared" ca="1" si="6"/>
        <v/>
      </c>
      <c r="J31" t="str">
        <f t="shared" ca="1" si="7"/>
        <v/>
      </c>
      <c r="K31" t="str">
        <f t="shared" ca="1" si="8"/>
        <v/>
      </c>
      <c r="L31" t="str">
        <f t="shared" ca="1" si="9"/>
        <v/>
      </c>
      <c r="M31" t="str">
        <f t="shared" ca="1" si="10"/>
        <v/>
      </c>
      <c r="N31" t="str">
        <f t="shared" ca="1" si="11"/>
        <v/>
      </c>
      <c r="O31" t="str">
        <f t="shared" ca="1" si="12"/>
        <v/>
      </c>
      <c r="P31" t="str">
        <f t="shared" ca="1" si="13"/>
        <v/>
      </c>
      <c r="Q31" t="str">
        <f t="shared" ca="1" si="14"/>
        <v/>
      </c>
      <c r="R31" t="str">
        <f t="shared" ca="1" si="15"/>
        <v/>
      </c>
      <c r="S31" t="str">
        <f t="shared" ca="1" si="16"/>
        <v/>
      </c>
      <c r="T31" t="str">
        <f t="shared" ca="1" si="17"/>
        <v/>
      </c>
      <c r="U31" t="str">
        <f t="shared" ca="1" si="18"/>
        <v/>
      </c>
      <c r="V31" t="str">
        <f t="shared" ca="1" si="19"/>
        <v/>
      </c>
      <c r="W31" t="str">
        <f t="shared" ca="1" si="20"/>
        <v/>
      </c>
      <c r="X31" t="str">
        <f t="shared" ca="1" si="21"/>
        <v/>
      </c>
      <c r="Y31" t="str">
        <f t="shared" ca="1" si="22"/>
        <v/>
      </c>
      <c r="Z31" t="str">
        <f t="shared" ca="1" si="29"/>
        <v/>
      </c>
      <c r="AA31" t="str">
        <f t="shared" ca="1" si="28"/>
        <v/>
      </c>
      <c r="AB31" t="e">
        <f t="shared" ca="1" si="24"/>
        <v>#N/A</v>
      </c>
      <c r="AC31" t="e">
        <f t="shared" ca="1" si="25"/>
        <v>#N/A</v>
      </c>
      <c r="AD31" t="e">
        <f t="shared" ca="1" si="26"/>
        <v>#N/A</v>
      </c>
    </row>
    <row r="32" spans="1:30">
      <c r="A32">
        <f>VLOOKUP($C$1,'Raw Data'!$A$3:$AB$1008,1,FALSE)</f>
        <v>610</v>
      </c>
      <c r="B32" t="str">
        <f t="shared" ca="1" si="27"/>
        <v/>
      </c>
      <c r="C32" t="str">
        <f t="shared" ca="1" si="0"/>
        <v/>
      </c>
      <c r="D32" t="str">
        <f t="shared" ca="1" si="1"/>
        <v/>
      </c>
      <c r="E32" t="str">
        <f t="shared" ca="1" si="2"/>
        <v/>
      </c>
      <c r="F32" t="str">
        <f t="shared" ca="1" si="3"/>
        <v/>
      </c>
      <c r="G32" t="str">
        <f t="shared" ca="1" si="4"/>
        <v/>
      </c>
      <c r="H32" t="str">
        <f t="shared" ca="1" si="5"/>
        <v/>
      </c>
      <c r="I32" t="str">
        <f t="shared" ca="1" si="6"/>
        <v/>
      </c>
      <c r="J32" t="str">
        <f t="shared" ca="1" si="7"/>
        <v/>
      </c>
      <c r="K32" t="str">
        <f t="shared" ca="1" si="8"/>
        <v/>
      </c>
      <c r="L32" t="str">
        <f t="shared" ca="1" si="9"/>
        <v/>
      </c>
      <c r="M32" t="str">
        <f t="shared" ca="1" si="10"/>
        <v/>
      </c>
      <c r="N32" t="str">
        <f t="shared" ca="1" si="11"/>
        <v/>
      </c>
      <c r="O32" t="str">
        <f t="shared" ca="1" si="12"/>
        <v/>
      </c>
      <c r="P32" t="str">
        <f t="shared" ca="1" si="13"/>
        <v/>
      </c>
      <c r="Q32" t="str">
        <f t="shared" ca="1" si="14"/>
        <v/>
      </c>
      <c r="R32" t="str">
        <f t="shared" ca="1" si="15"/>
        <v/>
      </c>
      <c r="S32" t="str">
        <f t="shared" ca="1" si="16"/>
        <v/>
      </c>
      <c r="T32" t="str">
        <f t="shared" ca="1" si="17"/>
        <v/>
      </c>
      <c r="U32" t="str">
        <f t="shared" ca="1" si="18"/>
        <v/>
      </c>
      <c r="V32" t="str">
        <f t="shared" ca="1" si="19"/>
        <v/>
      </c>
      <c r="W32" t="str">
        <f t="shared" ca="1" si="20"/>
        <v/>
      </c>
      <c r="X32" t="str">
        <f t="shared" ca="1" si="21"/>
        <v/>
      </c>
      <c r="Y32" t="str">
        <f t="shared" ca="1" si="22"/>
        <v/>
      </c>
      <c r="Z32" t="str">
        <f t="shared" ca="1" si="29"/>
        <v/>
      </c>
      <c r="AA32" t="str">
        <f t="shared" ca="1" si="28"/>
        <v/>
      </c>
      <c r="AB32" t="e">
        <f t="shared" ca="1" si="24"/>
        <v>#N/A</v>
      </c>
      <c r="AC32" t="e">
        <f t="shared" ca="1" si="25"/>
        <v>#N/A</v>
      </c>
      <c r="AD32" t="e">
        <f t="shared" ca="1" si="26"/>
        <v>#N/A</v>
      </c>
    </row>
    <row r="33" spans="1:30">
      <c r="A33">
        <f>VLOOKUP($C$1,'Raw Data'!$A$3:$AB$1008,1,FALSE)</f>
        <v>610</v>
      </c>
      <c r="B33" t="str">
        <f t="shared" ca="1" si="27"/>
        <v/>
      </c>
      <c r="C33" t="str">
        <f t="shared" ca="1" si="0"/>
        <v/>
      </c>
      <c r="D33" t="str">
        <f t="shared" ca="1" si="1"/>
        <v/>
      </c>
      <c r="E33" t="str">
        <f t="shared" ca="1" si="2"/>
        <v/>
      </c>
      <c r="F33" t="str">
        <f t="shared" ca="1" si="3"/>
        <v/>
      </c>
      <c r="G33" t="str">
        <f t="shared" ca="1" si="4"/>
        <v/>
      </c>
      <c r="H33" t="str">
        <f t="shared" ca="1" si="5"/>
        <v/>
      </c>
      <c r="I33" t="str">
        <f t="shared" ca="1" si="6"/>
        <v/>
      </c>
      <c r="J33" t="str">
        <f t="shared" ca="1" si="7"/>
        <v/>
      </c>
      <c r="K33" t="str">
        <f t="shared" ca="1" si="8"/>
        <v/>
      </c>
      <c r="L33" t="str">
        <f t="shared" ca="1" si="9"/>
        <v/>
      </c>
      <c r="M33" t="str">
        <f t="shared" ca="1" si="10"/>
        <v/>
      </c>
      <c r="N33" t="str">
        <f t="shared" ca="1" si="11"/>
        <v/>
      </c>
      <c r="O33" t="str">
        <f t="shared" ca="1" si="12"/>
        <v/>
      </c>
      <c r="P33" t="str">
        <f t="shared" ca="1" si="13"/>
        <v/>
      </c>
      <c r="Q33" t="str">
        <f t="shared" ca="1" si="14"/>
        <v/>
      </c>
      <c r="R33" t="str">
        <f t="shared" ca="1" si="15"/>
        <v/>
      </c>
      <c r="S33" t="str">
        <f t="shared" ca="1" si="16"/>
        <v/>
      </c>
      <c r="T33" t="str">
        <f t="shared" ca="1" si="17"/>
        <v/>
      </c>
      <c r="U33" t="str">
        <f t="shared" ca="1" si="18"/>
        <v/>
      </c>
      <c r="V33" t="str">
        <f t="shared" ca="1" si="19"/>
        <v/>
      </c>
      <c r="W33" t="str">
        <f t="shared" ca="1" si="20"/>
        <v/>
      </c>
      <c r="X33" t="str">
        <f t="shared" ca="1" si="21"/>
        <v/>
      </c>
      <c r="Y33" t="str">
        <f t="shared" ca="1" si="22"/>
        <v/>
      </c>
      <c r="Z33" t="str">
        <f t="shared" ca="1" si="29"/>
        <v/>
      </c>
      <c r="AA33" t="str">
        <f t="shared" ca="1" si="28"/>
        <v/>
      </c>
      <c r="AB33" t="e">
        <f t="shared" ca="1" si="24"/>
        <v>#N/A</v>
      </c>
      <c r="AC33" t="e">
        <f t="shared" ca="1" si="25"/>
        <v>#N/A</v>
      </c>
      <c r="AD33" t="e">
        <f t="shared" ca="1" si="26"/>
        <v>#N/A</v>
      </c>
    </row>
    <row r="34" spans="1:30">
      <c r="A34">
        <f>VLOOKUP($C$1,'Raw Data'!$A$3:$AB$1008,1,FALSE)</f>
        <v>610</v>
      </c>
      <c r="B34" t="str">
        <f t="shared" ca="1" si="27"/>
        <v/>
      </c>
      <c r="C34" t="str">
        <f t="shared" ca="1" si="0"/>
        <v/>
      </c>
      <c r="D34" t="str">
        <f t="shared" ca="1" si="1"/>
        <v/>
      </c>
      <c r="E34" t="str">
        <f t="shared" ca="1" si="2"/>
        <v/>
      </c>
      <c r="F34" t="str">
        <f t="shared" ca="1" si="3"/>
        <v/>
      </c>
      <c r="G34" t="str">
        <f t="shared" ca="1" si="4"/>
        <v/>
      </c>
      <c r="H34" t="str">
        <f t="shared" ca="1" si="5"/>
        <v/>
      </c>
      <c r="I34" t="str">
        <f t="shared" ca="1" si="6"/>
        <v/>
      </c>
      <c r="J34" t="str">
        <f t="shared" ca="1" si="7"/>
        <v/>
      </c>
      <c r="K34" t="str">
        <f t="shared" ca="1" si="8"/>
        <v/>
      </c>
      <c r="L34" t="str">
        <f t="shared" ca="1" si="9"/>
        <v/>
      </c>
      <c r="M34" t="str">
        <f t="shared" ca="1" si="10"/>
        <v/>
      </c>
      <c r="N34" t="str">
        <f t="shared" ca="1" si="11"/>
        <v/>
      </c>
      <c r="O34" t="str">
        <f t="shared" ca="1" si="12"/>
        <v/>
      </c>
      <c r="P34" t="str">
        <f t="shared" ca="1" si="13"/>
        <v/>
      </c>
      <c r="Q34" t="str">
        <f t="shared" ca="1" si="14"/>
        <v/>
      </c>
      <c r="R34" t="str">
        <f t="shared" ca="1" si="15"/>
        <v/>
      </c>
      <c r="S34" t="str">
        <f t="shared" ca="1" si="16"/>
        <v/>
      </c>
      <c r="T34" t="str">
        <f t="shared" ca="1" si="17"/>
        <v/>
      </c>
      <c r="U34" t="str">
        <f t="shared" ca="1" si="18"/>
        <v/>
      </c>
      <c r="V34" t="str">
        <f t="shared" ca="1" si="19"/>
        <v/>
      </c>
      <c r="W34" t="str">
        <f t="shared" ca="1" si="20"/>
        <v/>
      </c>
      <c r="X34" t="str">
        <f t="shared" ca="1" si="21"/>
        <v/>
      </c>
      <c r="Y34" t="str">
        <f t="shared" ca="1" si="22"/>
        <v/>
      </c>
      <c r="Z34" t="str">
        <f t="shared" ca="1" si="29"/>
        <v/>
      </c>
      <c r="AA34" t="str">
        <f t="shared" ca="1" si="28"/>
        <v/>
      </c>
      <c r="AB34" t="e">
        <f t="shared" ca="1" si="24"/>
        <v>#N/A</v>
      </c>
      <c r="AC34" t="e">
        <f t="shared" ca="1" si="25"/>
        <v>#N/A</v>
      </c>
      <c r="AD34" t="e">
        <f t="shared" ca="1" si="26"/>
        <v>#N/A</v>
      </c>
    </row>
    <row r="35" spans="1:30">
      <c r="A35">
        <f>VLOOKUP($C$1,'Raw Data'!$A$3:$AB$1008,1,FALSE)</f>
        <v>610</v>
      </c>
      <c r="B35" t="str">
        <f t="shared" ca="1" si="27"/>
        <v/>
      </c>
      <c r="C35" t="str">
        <f t="shared" ca="1" si="0"/>
        <v/>
      </c>
      <c r="D35" t="str">
        <f t="shared" ca="1" si="1"/>
        <v/>
      </c>
      <c r="E35" t="str">
        <f t="shared" ca="1" si="2"/>
        <v/>
      </c>
      <c r="F35" t="str">
        <f t="shared" ca="1" si="3"/>
        <v/>
      </c>
      <c r="G35" t="str">
        <f t="shared" ca="1" si="4"/>
        <v/>
      </c>
      <c r="H35" t="str">
        <f t="shared" ca="1" si="5"/>
        <v/>
      </c>
      <c r="I35" t="str">
        <f t="shared" ca="1" si="6"/>
        <v/>
      </c>
      <c r="J35" t="str">
        <f t="shared" ca="1" si="7"/>
        <v/>
      </c>
      <c r="K35" t="str">
        <f t="shared" ca="1" si="8"/>
        <v/>
      </c>
      <c r="L35" t="str">
        <f t="shared" ca="1" si="9"/>
        <v/>
      </c>
      <c r="M35" t="str">
        <f t="shared" ca="1" si="10"/>
        <v/>
      </c>
      <c r="N35" t="str">
        <f t="shared" ca="1" si="11"/>
        <v/>
      </c>
      <c r="O35" t="str">
        <f t="shared" ca="1" si="12"/>
        <v/>
      </c>
      <c r="P35" t="str">
        <f t="shared" ca="1" si="13"/>
        <v/>
      </c>
      <c r="Q35" t="str">
        <f t="shared" ca="1" si="14"/>
        <v/>
      </c>
      <c r="R35" t="str">
        <f t="shared" ca="1" si="15"/>
        <v/>
      </c>
      <c r="S35" t="str">
        <f t="shared" ca="1" si="16"/>
        <v/>
      </c>
      <c r="T35" t="str">
        <f t="shared" ca="1" si="17"/>
        <v/>
      </c>
      <c r="U35" t="str">
        <f t="shared" ca="1" si="18"/>
        <v/>
      </c>
      <c r="V35" t="str">
        <f t="shared" ca="1" si="19"/>
        <v/>
      </c>
      <c r="W35" t="str">
        <f t="shared" ca="1" si="20"/>
        <v/>
      </c>
      <c r="X35" t="str">
        <f t="shared" ca="1" si="21"/>
        <v/>
      </c>
      <c r="Y35" t="str">
        <f t="shared" ca="1" si="22"/>
        <v/>
      </c>
      <c r="Z35" t="str">
        <f t="shared" ca="1" si="29"/>
        <v/>
      </c>
      <c r="AA35" t="str">
        <f t="shared" ca="1" si="28"/>
        <v/>
      </c>
      <c r="AB35" t="e">
        <f t="shared" ca="1" si="24"/>
        <v>#N/A</v>
      </c>
      <c r="AC35" t="e">
        <f t="shared" ca="1" si="25"/>
        <v>#N/A</v>
      </c>
      <c r="AD35" t="e">
        <f t="shared" ca="1" si="26"/>
        <v>#N/A</v>
      </c>
    </row>
    <row r="36" spans="1:30">
      <c r="A36">
        <f>VLOOKUP($C$1,'Raw Data'!$A$3:$AB$1008,1,FALSE)</f>
        <v>610</v>
      </c>
      <c r="B36" t="str">
        <f t="shared" ca="1" si="27"/>
        <v/>
      </c>
      <c r="C36" t="str">
        <f t="shared" ca="1" si="0"/>
        <v/>
      </c>
      <c r="D36" t="str">
        <f t="shared" ca="1" si="1"/>
        <v/>
      </c>
      <c r="E36" t="str">
        <f t="shared" ca="1" si="2"/>
        <v/>
      </c>
      <c r="F36" t="str">
        <f t="shared" ca="1" si="3"/>
        <v/>
      </c>
      <c r="G36" t="str">
        <f t="shared" ca="1" si="4"/>
        <v/>
      </c>
      <c r="H36" t="str">
        <f t="shared" ca="1" si="5"/>
        <v/>
      </c>
      <c r="I36" t="str">
        <f t="shared" ca="1" si="6"/>
        <v/>
      </c>
      <c r="J36" t="str">
        <f t="shared" ca="1" si="7"/>
        <v/>
      </c>
      <c r="K36" t="str">
        <f t="shared" ca="1" si="8"/>
        <v/>
      </c>
      <c r="L36" t="str">
        <f t="shared" ca="1" si="9"/>
        <v/>
      </c>
      <c r="M36" t="str">
        <f t="shared" ca="1" si="10"/>
        <v/>
      </c>
      <c r="N36" t="str">
        <f t="shared" ca="1" si="11"/>
        <v/>
      </c>
      <c r="O36" t="str">
        <f t="shared" ca="1" si="12"/>
        <v/>
      </c>
      <c r="P36" t="str">
        <f t="shared" ca="1" si="13"/>
        <v/>
      </c>
      <c r="Q36" t="str">
        <f t="shared" ca="1" si="14"/>
        <v/>
      </c>
      <c r="R36" t="str">
        <f t="shared" ca="1" si="15"/>
        <v/>
      </c>
      <c r="S36" t="str">
        <f t="shared" ca="1" si="16"/>
        <v/>
      </c>
      <c r="T36" t="str">
        <f t="shared" ca="1" si="17"/>
        <v/>
      </c>
      <c r="U36" t="str">
        <f t="shared" ca="1" si="18"/>
        <v/>
      </c>
      <c r="V36" t="str">
        <f t="shared" ca="1" si="19"/>
        <v/>
      </c>
      <c r="W36" t="str">
        <f t="shared" ca="1" si="20"/>
        <v/>
      </c>
      <c r="X36" t="str">
        <f t="shared" ca="1" si="21"/>
        <v/>
      </c>
      <c r="Y36" t="str">
        <f t="shared" ca="1" si="22"/>
        <v/>
      </c>
      <c r="Z36" t="str">
        <f t="shared" ca="1" si="29"/>
        <v/>
      </c>
      <c r="AA36" t="str">
        <f t="shared" ca="1" si="28"/>
        <v/>
      </c>
      <c r="AB36" t="e">
        <f t="shared" ca="1" si="24"/>
        <v>#N/A</v>
      </c>
      <c r="AC36" t="e">
        <f t="shared" ca="1" si="25"/>
        <v>#N/A</v>
      </c>
      <c r="AD36" t="e">
        <f t="shared" ca="1" si="26"/>
        <v>#N/A</v>
      </c>
    </row>
    <row r="37" spans="1:30">
      <c r="A37">
        <f>VLOOKUP($C$1,'Raw Data'!$A$3:$AB$1008,1,FALSE)</f>
        <v>610</v>
      </c>
      <c r="B37" t="str">
        <f t="shared" ca="1" si="27"/>
        <v/>
      </c>
      <c r="C37" t="str">
        <f t="shared" ca="1" si="0"/>
        <v/>
      </c>
      <c r="D37" t="str">
        <f t="shared" ca="1" si="1"/>
        <v/>
      </c>
      <c r="E37" t="str">
        <f t="shared" ca="1" si="2"/>
        <v/>
      </c>
      <c r="F37" t="str">
        <f t="shared" ca="1" si="3"/>
        <v/>
      </c>
      <c r="G37" t="str">
        <f t="shared" ca="1" si="4"/>
        <v/>
      </c>
      <c r="H37" t="str">
        <f t="shared" ca="1" si="5"/>
        <v/>
      </c>
      <c r="I37" t="str">
        <f t="shared" ca="1" si="6"/>
        <v/>
      </c>
      <c r="J37" t="str">
        <f t="shared" ca="1" si="7"/>
        <v/>
      </c>
      <c r="K37" t="str">
        <f t="shared" ca="1" si="8"/>
        <v/>
      </c>
      <c r="L37" t="str">
        <f t="shared" ca="1" si="9"/>
        <v/>
      </c>
      <c r="M37" t="str">
        <f t="shared" ca="1" si="10"/>
        <v/>
      </c>
      <c r="N37" t="str">
        <f t="shared" ca="1" si="11"/>
        <v/>
      </c>
      <c r="O37" t="str">
        <f t="shared" ca="1" si="12"/>
        <v/>
      </c>
      <c r="P37" t="str">
        <f t="shared" ca="1" si="13"/>
        <v/>
      </c>
      <c r="Q37" t="str">
        <f t="shared" ca="1" si="14"/>
        <v/>
      </c>
      <c r="R37" t="str">
        <f t="shared" ca="1" si="15"/>
        <v/>
      </c>
      <c r="S37" t="str">
        <f t="shared" ca="1" si="16"/>
        <v/>
      </c>
      <c r="T37" t="str">
        <f t="shared" ca="1" si="17"/>
        <v/>
      </c>
      <c r="U37" t="str">
        <f t="shared" ca="1" si="18"/>
        <v/>
      </c>
      <c r="V37" t="str">
        <f t="shared" ca="1" si="19"/>
        <v/>
      </c>
      <c r="W37" t="str">
        <f t="shared" ca="1" si="20"/>
        <v/>
      </c>
      <c r="X37" t="str">
        <f t="shared" ca="1" si="21"/>
        <v/>
      </c>
      <c r="Y37" t="str">
        <f t="shared" ca="1" si="22"/>
        <v/>
      </c>
      <c r="Z37" t="str">
        <f t="shared" ca="1" si="29"/>
        <v/>
      </c>
      <c r="AA37" t="str">
        <f t="shared" ca="1" si="28"/>
        <v/>
      </c>
      <c r="AB37" t="e">
        <f t="shared" ca="1" si="24"/>
        <v>#N/A</v>
      </c>
      <c r="AC37" t="e">
        <f t="shared" ca="1" si="25"/>
        <v>#N/A</v>
      </c>
      <c r="AD37" t="e">
        <f t="shared" ca="1" si="26"/>
        <v>#N/A</v>
      </c>
    </row>
    <row r="38" spans="1:30">
      <c r="A38">
        <f>VLOOKUP($C$1,'Raw Data'!$A$3:$AB$1008,1,FALSE)</f>
        <v>610</v>
      </c>
      <c r="B38" t="str">
        <f t="shared" ca="1" si="27"/>
        <v/>
      </c>
      <c r="C38" t="str">
        <f t="shared" ca="1" si="0"/>
        <v/>
      </c>
      <c r="D38" t="str">
        <f t="shared" ca="1" si="1"/>
        <v/>
      </c>
      <c r="E38" t="str">
        <f t="shared" ca="1" si="2"/>
        <v/>
      </c>
      <c r="F38" t="str">
        <f t="shared" ca="1" si="3"/>
        <v/>
      </c>
      <c r="G38" t="str">
        <f t="shared" ca="1" si="4"/>
        <v/>
      </c>
      <c r="H38" t="str">
        <f t="shared" ca="1" si="5"/>
        <v/>
      </c>
      <c r="I38" t="str">
        <f t="shared" ca="1" si="6"/>
        <v/>
      </c>
      <c r="J38" t="str">
        <f t="shared" ca="1" si="7"/>
        <v/>
      </c>
      <c r="K38" t="str">
        <f t="shared" ca="1" si="8"/>
        <v/>
      </c>
      <c r="L38" t="str">
        <f t="shared" ca="1" si="9"/>
        <v/>
      </c>
      <c r="M38" t="str">
        <f t="shared" ca="1" si="10"/>
        <v/>
      </c>
      <c r="N38" t="str">
        <f t="shared" ca="1" si="11"/>
        <v/>
      </c>
      <c r="O38" t="str">
        <f t="shared" ca="1" si="12"/>
        <v/>
      </c>
      <c r="P38" t="str">
        <f t="shared" ca="1" si="13"/>
        <v/>
      </c>
      <c r="Q38" t="str">
        <f t="shared" ca="1" si="14"/>
        <v/>
      </c>
      <c r="R38" t="str">
        <f t="shared" ca="1" si="15"/>
        <v/>
      </c>
      <c r="S38" t="str">
        <f t="shared" ca="1" si="16"/>
        <v/>
      </c>
      <c r="T38" t="str">
        <f t="shared" ca="1" si="17"/>
        <v/>
      </c>
      <c r="U38" t="str">
        <f t="shared" ca="1" si="18"/>
        <v/>
      </c>
      <c r="V38" t="str">
        <f t="shared" ca="1" si="19"/>
        <v/>
      </c>
      <c r="W38" t="str">
        <f t="shared" ca="1" si="20"/>
        <v/>
      </c>
      <c r="X38" t="str">
        <f t="shared" ca="1" si="21"/>
        <v/>
      </c>
      <c r="Y38" t="str">
        <f t="shared" ca="1" si="22"/>
        <v/>
      </c>
      <c r="Z38" t="str">
        <f t="shared" ca="1" si="29"/>
        <v/>
      </c>
      <c r="AA38" t="str">
        <f t="shared" ca="1" si="28"/>
        <v/>
      </c>
      <c r="AB38" t="e">
        <f t="shared" ca="1" si="24"/>
        <v>#N/A</v>
      </c>
      <c r="AC38" t="e">
        <f t="shared" ca="1" si="25"/>
        <v>#N/A</v>
      </c>
      <c r="AD38" t="e">
        <f t="shared" ca="1" si="26"/>
        <v>#N/A</v>
      </c>
    </row>
    <row r="39" spans="1:30">
      <c r="A39">
        <f>VLOOKUP($C$1,'Raw Data'!$A$3:$AB$1008,1,FALSE)</f>
        <v>610</v>
      </c>
      <c r="B39" t="str">
        <f t="shared" ca="1" si="27"/>
        <v/>
      </c>
      <c r="C39" t="str">
        <f t="shared" ca="1" si="0"/>
        <v/>
      </c>
      <c r="D39" t="str">
        <f t="shared" ca="1" si="1"/>
        <v/>
      </c>
      <c r="E39" t="str">
        <f t="shared" ca="1" si="2"/>
        <v/>
      </c>
      <c r="F39" t="str">
        <f t="shared" ca="1" si="3"/>
        <v/>
      </c>
      <c r="G39" t="str">
        <f t="shared" ca="1" si="4"/>
        <v/>
      </c>
      <c r="H39" t="str">
        <f t="shared" ca="1" si="5"/>
        <v/>
      </c>
      <c r="I39" t="str">
        <f t="shared" ca="1" si="6"/>
        <v/>
      </c>
      <c r="J39" t="str">
        <f t="shared" ca="1" si="7"/>
        <v/>
      </c>
      <c r="K39" t="str">
        <f t="shared" ca="1" si="8"/>
        <v/>
      </c>
      <c r="L39" t="str">
        <f t="shared" ca="1" si="9"/>
        <v/>
      </c>
      <c r="M39" t="str">
        <f t="shared" ca="1" si="10"/>
        <v/>
      </c>
      <c r="N39" t="str">
        <f t="shared" ca="1" si="11"/>
        <v/>
      </c>
      <c r="O39" t="str">
        <f t="shared" ca="1" si="12"/>
        <v/>
      </c>
      <c r="P39" t="str">
        <f t="shared" ca="1" si="13"/>
        <v/>
      </c>
      <c r="Q39" t="str">
        <f t="shared" ca="1" si="14"/>
        <v/>
      </c>
      <c r="R39" t="str">
        <f t="shared" ca="1" si="15"/>
        <v/>
      </c>
      <c r="S39" t="str">
        <f t="shared" ca="1" si="16"/>
        <v/>
      </c>
      <c r="T39" t="str">
        <f t="shared" ca="1" si="17"/>
        <v/>
      </c>
      <c r="U39" t="str">
        <f t="shared" ca="1" si="18"/>
        <v/>
      </c>
      <c r="V39" t="str">
        <f t="shared" ca="1" si="19"/>
        <v/>
      </c>
      <c r="W39" t="str">
        <f t="shared" ca="1" si="20"/>
        <v/>
      </c>
      <c r="X39" t="str">
        <f t="shared" ca="1" si="21"/>
        <v/>
      </c>
      <c r="Y39" t="str">
        <f t="shared" ca="1" si="22"/>
        <v/>
      </c>
      <c r="Z39" t="str">
        <f t="shared" ca="1" si="29"/>
        <v/>
      </c>
      <c r="AA39" t="str">
        <f t="shared" ca="1" si="28"/>
        <v/>
      </c>
      <c r="AB39" t="e">
        <f t="shared" ca="1" si="24"/>
        <v>#N/A</v>
      </c>
      <c r="AC39" t="e">
        <f t="shared" ca="1" si="25"/>
        <v>#N/A</v>
      </c>
      <c r="AD39" t="e">
        <f t="shared" ca="1" si="26"/>
        <v>#N/A</v>
      </c>
    </row>
    <row r="40" spans="1:30">
      <c r="A40">
        <f>VLOOKUP($C$1,'Raw Data'!$A$3:$AB$1008,1,FALSE)</f>
        <v>610</v>
      </c>
      <c r="B40" t="str">
        <f t="shared" ca="1" si="27"/>
        <v/>
      </c>
      <c r="C40" t="str">
        <f t="shared" ca="1" si="0"/>
        <v/>
      </c>
      <c r="D40" t="str">
        <f t="shared" ca="1" si="1"/>
        <v/>
      </c>
      <c r="E40" t="str">
        <f t="shared" ca="1" si="2"/>
        <v/>
      </c>
      <c r="F40" t="str">
        <f t="shared" ca="1" si="3"/>
        <v/>
      </c>
      <c r="G40" t="str">
        <f t="shared" ca="1" si="4"/>
        <v/>
      </c>
      <c r="H40" t="str">
        <f t="shared" ca="1" si="5"/>
        <v/>
      </c>
      <c r="I40" t="str">
        <f t="shared" ca="1" si="6"/>
        <v/>
      </c>
      <c r="J40" t="str">
        <f t="shared" ca="1" si="7"/>
        <v/>
      </c>
      <c r="K40" t="str">
        <f t="shared" ca="1" si="8"/>
        <v/>
      </c>
      <c r="L40" t="str">
        <f t="shared" ca="1" si="9"/>
        <v/>
      </c>
      <c r="M40" t="str">
        <f t="shared" ca="1" si="10"/>
        <v/>
      </c>
      <c r="N40" t="str">
        <f t="shared" ca="1" si="11"/>
        <v/>
      </c>
      <c r="O40" t="str">
        <f t="shared" ca="1" si="12"/>
        <v/>
      </c>
      <c r="P40" t="str">
        <f t="shared" ca="1" si="13"/>
        <v/>
      </c>
      <c r="Q40" t="str">
        <f t="shared" ca="1" si="14"/>
        <v/>
      </c>
      <c r="R40" t="str">
        <f t="shared" ca="1" si="15"/>
        <v/>
      </c>
      <c r="S40" t="str">
        <f t="shared" ca="1" si="16"/>
        <v/>
      </c>
      <c r="T40" t="str">
        <f t="shared" ca="1" si="17"/>
        <v/>
      </c>
      <c r="U40" t="str">
        <f t="shared" ca="1" si="18"/>
        <v/>
      </c>
      <c r="V40" t="str">
        <f t="shared" ca="1" si="19"/>
        <v/>
      </c>
      <c r="W40" t="str">
        <f t="shared" ca="1" si="20"/>
        <v/>
      </c>
      <c r="X40" t="str">
        <f t="shared" ca="1" si="21"/>
        <v/>
      </c>
      <c r="Y40" t="str">
        <f t="shared" ca="1" si="22"/>
        <v/>
      </c>
      <c r="Z40" t="str">
        <f t="shared" ca="1" si="29"/>
        <v/>
      </c>
      <c r="AA40" t="str">
        <f t="shared" ca="1" si="28"/>
        <v/>
      </c>
      <c r="AB40" t="e">
        <f t="shared" ca="1" si="24"/>
        <v>#N/A</v>
      </c>
      <c r="AC40" t="e">
        <f t="shared" ca="1" si="25"/>
        <v>#N/A</v>
      </c>
      <c r="AD40" t="e">
        <f t="shared" ca="1" si="26"/>
        <v>#N/A</v>
      </c>
    </row>
    <row r="41" spans="1:30">
      <c r="A41">
        <f>VLOOKUP($C$1,'Raw Data'!$A$3:$AB$1008,1,FALSE)</f>
        <v>610</v>
      </c>
      <c r="B41" t="str">
        <f t="shared" ca="1" si="27"/>
        <v/>
      </c>
      <c r="C41" t="str">
        <f t="shared" ca="1" si="0"/>
        <v/>
      </c>
      <c r="D41" t="str">
        <f t="shared" ca="1" si="1"/>
        <v/>
      </c>
      <c r="E41" t="str">
        <f t="shared" ca="1" si="2"/>
        <v/>
      </c>
      <c r="F41" t="str">
        <f t="shared" ca="1" si="3"/>
        <v/>
      </c>
      <c r="G41" t="str">
        <f t="shared" ca="1" si="4"/>
        <v/>
      </c>
      <c r="H41" t="str">
        <f t="shared" ca="1" si="5"/>
        <v/>
      </c>
      <c r="I41" t="str">
        <f t="shared" ca="1" si="6"/>
        <v/>
      </c>
      <c r="J41" t="str">
        <f t="shared" ca="1" si="7"/>
        <v/>
      </c>
      <c r="K41" t="str">
        <f t="shared" ca="1" si="8"/>
        <v/>
      </c>
      <c r="L41" t="str">
        <f t="shared" ca="1" si="9"/>
        <v/>
      </c>
      <c r="M41" t="str">
        <f t="shared" ca="1" si="10"/>
        <v/>
      </c>
      <c r="N41" t="str">
        <f t="shared" ca="1" si="11"/>
        <v/>
      </c>
      <c r="O41" t="str">
        <f t="shared" ca="1" si="12"/>
        <v/>
      </c>
      <c r="P41" t="str">
        <f t="shared" ca="1" si="13"/>
        <v/>
      </c>
      <c r="Q41" t="str">
        <f t="shared" ca="1" si="14"/>
        <v/>
      </c>
      <c r="R41" t="str">
        <f t="shared" ca="1" si="15"/>
        <v/>
      </c>
      <c r="S41" t="str">
        <f t="shared" ca="1" si="16"/>
        <v/>
      </c>
      <c r="T41" t="str">
        <f t="shared" ca="1" si="17"/>
        <v/>
      </c>
      <c r="U41" t="str">
        <f t="shared" ca="1" si="18"/>
        <v/>
      </c>
      <c r="V41" t="str">
        <f t="shared" ca="1" si="19"/>
        <v/>
      </c>
      <c r="W41" t="str">
        <f t="shared" ca="1" si="20"/>
        <v/>
      </c>
      <c r="X41" t="str">
        <f t="shared" ca="1" si="21"/>
        <v/>
      </c>
      <c r="Y41" t="str">
        <f t="shared" ca="1" si="22"/>
        <v/>
      </c>
      <c r="Z41" t="str">
        <f t="shared" ca="1" si="29"/>
        <v/>
      </c>
      <c r="AA41" t="str">
        <f t="shared" ca="1" si="28"/>
        <v/>
      </c>
      <c r="AB41" t="e">
        <f t="shared" ca="1" si="24"/>
        <v>#N/A</v>
      </c>
      <c r="AC41" t="e">
        <f t="shared" ca="1" si="25"/>
        <v>#N/A</v>
      </c>
      <c r="AD41" t="e">
        <f t="shared" ca="1" si="26"/>
        <v>#N/A</v>
      </c>
    </row>
    <row r="42" spans="1:30">
      <c r="A42">
        <f>VLOOKUP($C$1,'Raw Data'!$A$3:$AB$1008,1,FALSE)</f>
        <v>610</v>
      </c>
      <c r="B42" t="str">
        <f t="shared" ca="1" si="27"/>
        <v/>
      </c>
      <c r="C42" t="str">
        <f t="shared" ca="1" si="0"/>
        <v/>
      </c>
      <c r="D42" t="str">
        <f t="shared" ca="1" si="1"/>
        <v/>
      </c>
      <c r="E42" t="str">
        <f t="shared" ca="1" si="2"/>
        <v/>
      </c>
      <c r="F42" t="str">
        <f t="shared" ca="1" si="3"/>
        <v/>
      </c>
      <c r="G42" t="str">
        <f t="shared" ca="1" si="4"/>
        <v/>
      </c>
      <c r="H42" t="str">
        <f t="shared" ca="1" si="5"/>
        <v/>
      </c>
      <c r="I42" t="str">
        <f t="shared" ca="1" si="6"/>
        <v/>
      </c>
      <c r="J42" t="str">
        <f t="shared" ca="1" si="7"/>
        <v/>
      </c>
      <c r="K42" t="str">
        <f t="shared" ca="1" si="8"/>
        <v/>
      </c>
      <c r="L42" t="str">
        <f t="shared" ca="1" si="9"/>
        <v/>
      </c>
      <c r="M42" t="str">
        <f t="shared" ca="1" si="10"/>
        <v/>
      </c>
      <c r="N42" t="str">
        <f t="shared" ca="1" si="11"/>
        <v/>
      </c>
      <c r="O42" t="str">
        <f t="shared" ca="1" si="12"/>
        <v/>
      </c>
      <c r="P42" t="str">
        <f t="shared" ca="1" si="13"/>
        <v/>
      </c>
      <c r="Q42" t="str">
        <f t="shared" ca="1" si="14"/>
        <v/>
      </c>
      <c r="R42" t="str">
        <f t="shared" ca="1" si="15"/>
        <v/>
      </c>
      <c r="S42" t="str">
        <f t="shared" ca="1" si="16"/>
        <v/>
      </c>
      <c r="T42" t="str">
        <f t="shared" ca="1" si="17"/>
        <v/>
      </c>
      <c r="U42" t="str">
        <f t="shared" ca="1" si="18"/>
        <v/>
      </c>
      <c r="V42" t="str">
        <f t="shared" ca="1" si="19"/>
        <v/>
      </c>
      <c r="W42" t="str">
        <f t="shared" ca="1" si="20"/>
        <v/>
      </c>
      <c r="X42" t="str">
        <f t="shared" ca="1" si="21"/>
        <v/>
      </c>
      <c r="Y42" t="str">
        <f t="shared" ca="1" si="22"/>
        <v/>
      </c>
      <c r="Z42" t="str">
        <f t="shared" ca="1" si="29"/>
        <v/>
      </c>
      <c r="AA42" t="str">
        <f t="shared" ca="1" si="28"/>
        <v/>
      </c>
      <c r="AB42" t="e">
        <f t="shared" ca="1" si="24"/>
        <v>#N/A</v>
      </c>
      <c r="AC42" t="e">
        <f t="shared" ca="1" si="25"/>
        <v>#N/A</v>
      </c>
      <c r="AD42" t="e">
        <f t="shared" ca="1" si="26"/>
        <v>#N/A</v>
      </c>
    </row>
    <row r="43" spans="1:30">
      <c r="A43">
        <f>VLOOKUP($C$1,'Raw Data'!$A$3:$AB$1008,1,FALSE)</f>
        <v>610</v>
      </c>
      <c r="B43" t="str">
        <f t="shared" ca="1" si="27"/>
        <v/>
      </c>
      <c r="C43" t="str">
        <f t="shared" ca="1" si="0"/>
        <v/>
      </c>
      <c r="D43" t="str">
        <f t="shared" ca="1" si="1"/>
        <v/>
      </c>
      <c r="E43" t="str">
        <f t="shared" ca="1" si="2"/>
        <v/>
      </c>
      <c r="F43" t="str">
        <f t="shared" ca="1" si="3"/>
        <v/>
      </c>
      <c r="G43" t="str">
        <f t="shared" ca="1" si="4"/>
        <v/>
      </c>
      <c r="H43" t="str">
        <f t="shared" ca="1" si="5"/>
        <v/>
      </c>
      <c r="I43" t="str">
        <f t="shared" ca="1" si="6"/>
        <v/>
      </c>
      <c r="J43" t="str">
        <f t="shared" ca="1" si="7"/>
        <v/>
      </c>
      <c r="K43" t="str">
        <f t="shared" ca="1" si="8"/>
        <v/>
      </c>
      <c r="L43" t="str">
        <f t="shared" ca="1" si="9"/>
        <v/>
      </c>
      <c r="M43" t="str">
        <f t="shared" ca="1" si="10"/>
        <v/>
      </c>
      <c r="N43" t="str">
        <f t="shared" ca="1" si="11"/>
        <v/>
      </c>
      <c r="O43" t="str">
        <f t="shared" ca="1" si="12"/>
        <v/>
      </c>
      <c r="P43" t="str">
        <f t="shared" ca="1" si="13"/>
        <v/>
      </c>
      <c r="Q43" t="str">
        <f t="shared" ca="1" si="14"/>
        <v/>
      </c>
      <c r="R43" t="str">
        <f t="shared" ca="1" si="15"/>
        <v/>
      </c>
      <c r="S43" t="str">
        <f t="shared" ca="1" si="16"/>
        <v/>
      </c>
      <c r="T43" t="str">
        <f t="shared" ca="1" si="17"/>
        <v/>
      </c>
      <c r="U43" t="str">
        <f t="shared" ca="1" si="18"/>
        <v/>
      </c>
      <c r="V43" t="str">
        <f t="shared" ca="1" si="19"/>
        <v/>
      </c>
      <c r="W43" t="str">
        <f t="shared" ca="1" si="20"/>
        <v/>
      </c>
      <c r="X43" t="str">
        <f t="shared" ca="1" si="21"/>
        <v/>
      </c>
      <c r="Y43" t="str">
        <f t="shared" ca="1" si="22"/>
        <v/>
      </c>
      <c r="Z43" t="str">
        <f t="shared" ca="1" si="29"/>
        <v/>
      </c>
      <c r="AA43" t="str">
        <f t="shared" ca="1" si="28"/>
        <v/>
      </c>
      <c r="AB43" t="e">
        <f t="shared" ca="1" si="24"/>
        <v>#N/A</v>
      </c>
      <c r="AC43" t="e">
        <f t="shared" ca="1" si="25"/>
        <v>#N/A</v>
      </c>
      <c r="AD43" t="e">
        <f t="shared" ca="1" si="26"/>
        <v>#N/A</v>
      </c>
    </row>
  </sheetData>
  <sheetProtection sheet="1" objects="1" scenarios="1"/>
  <protectedRanges>
    <protectedRange sqref="C1" name="Team Number"/>
  </protectedRanges>
  <mergeCells count="5">
    <mergeCell ref="A1:B1"/>
    <mergeCell ref="C2:K2"/>
    <mergeCell ref="C6:K6"/>
    <mergeCell ref="L6:AD6"/>
    <mergeCell ref="L2:AG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F600-BBFC-4A05-AA88-E6E4B4AE4E56}">
  <dimension ref="A1:S98"/>
  <sheetViews>
    <sheetView topLeftCell="A68" zoomScale="80" zoomScaleNormal="80" workbookViewId="0">
      <selection activeCell="C87" sqref="C87"/>
    </sheetView>
  </sheetViews>
  <sheetFormatPr defaultColWidth="9.15625" defaultRowHeight="14.4"/>
  <cols>
    <col min="1" max="1" width="20.68359375" style="7" customWidth="1"/>
    <col min="2" max="18" width="9.15625" style="7"/>
    <col min="19" max="19" width="9.15625" style="7" customWidth="1"/>
    <col min="20" max="16384" width="9.15625" style="7"/>
  </cols>
  <sheetData>
    <row r="1" spans="1:19">
      <c r="A1" s="155" t="s">
        <v>24</v>
      </c>
      <c r="B1" s="155"/>
      <c r="C1" s="155"/>
      <c r="D1" s="155"/>
      <c r="E1" s="155"/>
      <c r="F1" s="155"/>
      <c r="G1" s="155"/>
      <c r="H1" s="155"/>
      <c r="I1" s="155"/>
      <c r="J1" s="155"/>
      <c r="K1" s="155"/>
      <c r="L1" s="155"/>
      <c r="M1" s="155"/>
      <c r="N1" s="155"/>
      <c r="O1" s="155"/>
      <c r="P1" s="155"/>
    </row>
    <row r="2" spans="1:19" ht="14.7" thickBot="1"/>
    <row r="3" spans="1:19" ht="15.75" customHeight="1">
      <c r="B3" s="8" t="s">
        <v>25</v>
      </c>
      <c r="C3" s="156" t="s">
        <v>26</v>
      </c>
      <c r="D3" s="157"/>
      <c r="E3" s="157"/>
      <c r="F3" s="157"/>
      <c r="G3" s="157"/>
      <c r="H3" s="158"/>
      <c r="I3" s="156" t="s">
        <v>27</v>
      </c>
      <c r="J3" s="157"/>
      <c r="K3" s="157"/>
      <c r="L3" s="157"/>
      <c r="M3" s="157"/>
      <c r="N3" s="158"/>
      <c r="O3" s="156" t="s">
        <v>28</v>
      </c>
      <c r="P3" s="158"/>
      <c r="R3" s="7" t="s">
        <v>315</v>
      </c>
      <c r="S3" s="7">
        <v>6135</v>
      </c>
    </row>
    <row r="4" spans="1:19" s="16" customFormat="1" ht="16.5" customHeight="1">
      <c r="A4" s="9" t="s">
        <v>29</v>
      </c>
      <c r="B4" s="10"/>
      <c r="C4" s="11" t="s">
        <v>30</v>
      </c>
      <c r="D4" s="12" t="s">
        <v>29</v>
      </c>
      <c r="E4" s="13" t="s">
        <v>31</v>
      </c>
      <c r="F4" s="12" t="s">
        <v>29</v>
      </c>
      <c r="G4" s="13" t="s">
        <v>32</v>
      </c>
      <c r="H4" s="14" t="s">
        <v>29</v>
      </c>
      <c r="I4" s="11" t="s">
        <v>33</v>
      </c>
      <c r="J4" s="12" t="s">
        <v>29</v>
      </c>
      <c r="K4" s="13" t="s">
        <v>34</v>
      </c>
      <c r="L4" s="12" t="s">
        <v>29</v>
      </c>
      <c r="M4" s="13" t="s">
        <v>35</v>
      </c>
      <c r="N4" s="14" t="s">
        <v>29</v>
      </c>
      <c r="O4" s="11" t="s">
        <v>20</v>
      </c>
      <c r="P4" s="15" t="s">
        <v>21</v>
      </c>
    </row>
    <row r="5" spans="1:19" ht="14.5" customHeight="1">
      <c r="A5" s="128" t="s">
        <v>314</v>
      </c>
      <c r="B5" s="24" t="s">
        <v>36</v>
      </c>
      <c r="C5" s="17">
        <v>6110</v>
      </c>
      <c r="D5" s="18"/>
      <c r="E5" s="19">
        <v>6866</v>
      </c>
      <c r="F5" s="18"/>
      <c r="G5" s="19">
        <v>6864</v>
      </c>
      <c r="H5" s="20"/>
      <c r="I5" s="21">
        <v>2200</v>
      </c>
      <c r="J5" s="18"/>
      <c r="K5" s="22">
        <v>3571</v>
      </c>
      <c r="L5" s="18"/>
      <c r="M5" s="22">
        <v>5036</v>
      </c>
      <c r="N5" s="20"/>
      <c r="O5" s="17"/>
      <c r="P5" s="23"/>
    </row>
    <row r="6" spans="1:19" ht="14.5" customHeight="1">
      <c r="A6" s="129"/>
      <c r="B6" s="24" t="s">
        <v>37</v>
      </c>
      <c r="C6" s="17">
        <v>6514</v>
      </c>
      <c r="D6" s="18"/>
      <c r="E6" s="19">
        <v>7564</v>
      </c>
      <c r="F6" s="18"/>
      <c r="G6" s="19">
        <v>5409</v>
      </c>
      <c r="H6" s="20"/>
      <c r="I6" s="21">
        <v>6859</v>
      </c>
      <c r="J6" s="18"/>
      <c r="K6" s="22">
        <v>4015</v>
      </c>
      <c r="L6" s="18"/>
      <c r="M6" s="22">
        <v>4783</v>
      </c>
      <c r="N6" s="20"/>
      <c r="O6" s="17"/>
      <c r="P6" s="23"/>
    </row>
    <row r="7" spans="1:19" ht="14.5" customHeight="1">
      <c r="A7" s="129"/>
      <c r="B7" s="24" t="s">
        <v>38</v>
      </c>
      <c r="C7" s="17">
        <v>7710</v>
      </c>
      <c r="D7" s="18"/>
      <c r="E7" s="19">
        <v>4476</v>
      </c>
      <c r="F7" s="18"/>
      <c r="G7" s="19">
        <v>5426</v>
      </c>
      <c r="H7" s="20"/>
      <c r="I7" s="21">
        <v>4525</v>
      </c>
      <c r="J7" s="18"/>
      <c r="K7" s="22">
        <v>6070</v>
      </c>
      <c r="L7" s="18"/>
      <c r="M7" s="22">
        <v>2386</v>
      </c>
      <c r="N7" s="20"/>
      <c r="O7" s="17"/>
      <c r="P7" s="23"/>
    </row>
    <row r="8" spans="1:19" ht="14.5" customHeight="1">
      <c r="A8" s="129"/>
      <c r="B8" s="24" t="s">
        <v>39</v>
      </c>
      <c r="C8" s="17">
        <v>6987</v>
      </c>
      <c r="D8" s="18"/>
      <c r="E8" s="19">
        <v>7690</v>
      </c>
      <c r="F8" s="18"/>
      <c r="G8" s="19">
        <v>188</v>
      </c>
      <c r="H8" s="20"/>
      <c r="I8" s="21">
        <v>4946</v>
      </c>
      <c r="J8" s="18"/>
      <c r="K8" s="22">
        <v>4951</v>
      </c>
      <c r="L8" s="18"/>
      <c r="M8" s="22">
        <v>7614</v>
      </c>
      <c r="N8" s="20"/>
      <c r="O8" s="17"/>
      <c r="P8" s="23"/>
    </row>
    <row r="9" spans="1:19" ht="14.5" customHeight="1">
      <c r="A9" s="129"/>
      <c r="B9" s="24" t="s">
        <v>40</v>
      </c>
      <c r="C9" s="17">
        <v>2852</v>
      </c>
      <c r="D9" s="18"/>
      <c r="E9" s="19">
        <v>4519</v>
      </c>
      <c r="F9" s="18"/>
      <c r="G9" s="19">
        <v>4704</v>
      </c>
      <c r="H9" s="20"/>
      <c r="I9" s="21">
        <v>6975</v>
      </c>
      <c r="J9" s="18"/>
      <c r="K9" s="22">
        <v>6867</v>
      </c>
      <c r="L9" s="18"/>
      <c r="M9" s="22">
        <v>7712</v>
      </c>
      <c r="N9" s="20"/>
      <c r="O9" s="17"/>
      <c r="P9" s="23"/>
    </row>
    <row r="10" spans="1:19" ht="14.5" customHeight="1">
      <c r="A10" s="129"/>
      <c r="B10" s="24" t="s">
        <v>41</v>
      </c>
      <c r="C10" s="17">
        <v>610</v>
      </c>
      <c r="D10" s="18"/>
      <c r="E10" s="19">
        <v>6135</v>
      </c>
      <c r="F10" s="18"/>
      <c r="G10" s="19">
        <v>7267</v>
      </c>
      <c r="H10" s="20"/>
      <c r="I10" s="21">
        <v>4936</v>
      </c>
      <c r="J10" s="18"/>
      <c r="K10" s="22">
        <v>2994</v>
      </c>
      <c r="L10" s="18"/>
      <c r="M10" s="22">
        <v>4152</v>
      </c>
      <c r="N10" s="20"/>
      <c r="O10" s="17"/>
      <c r="P10" s="23"/>
    </row>
    <row r="11" spans="1:19" ht="14.5" customHeight="1">
      <c r="A11" s="129"/>
      <c r="B11" s="24" t="s">
        <v>42</v>
      </c>
      <c r="C11" s="17">
        <v>7735</v>
      </c>
      <c r="D11" s="18"/>
      <c r="E11" s="19">
        <v>6110</v>
      </c>
      <c r="F11" s="18"/>
      <c r="G11" s="19">
        <v>4907</v>
      </c>
      <c r="H11" s="20"/>
      <c r="I11" s="21">
        <v>2708</v>
      </c>
      <c r="J11" s="18"/>
      <c r="K11" s="22">
        <v>6514</v>
      </c>
      <c r="L11" s="18"/>
      <c r="M11" s="22">
        <v>5885</v>
      </c>
      <c r="N11" s="20"/>
      <c r="O11" s="17"/>
      <c r="P11" s="23"/>
    </row>
    <row r="12" spans="1:19" ht="14.5" customHeight="1">
      <c r="A12" s="129"/>
      <c r="B12" s="24" t="s">
        <v>43</v>
      </c>
      <c r="C12" s="17">
        <v>2200</v>
      </c>
      <c r="D12" s="18"/>
      <c r="E12" s="19">
        <v>4519</v>
      </c>
      <c r="F12" s="18"/>
      <c r="G12" s="19">
        <v>7712</v>
      </c>
      <c r="H12" s="20"/>
      <c r="I12" s="21">
        <v>5426</v>
      </c>
      <c r="J12" s="18"/>
      <c r="K12" s="22">
        <v>5036</v>
      </c>
      <c r="L12" s="18"/>
      <c r="M12" s="22">
        <v>188</v>
      </c>
      <c r="N12" s="20"/>
      <c r="O12" s="17"/>
      <c r="P12" s="23"/>
    </row>
    <row r="13" spans="1:19" ht="14.5" customHeight="1">
      <c r="A13" s="129"/>
      <c r="B13" s="24" t="s">
        <v>44</v>
      </c>
      <c r="C13" s="17">
        <v>7564</v>
      </c>
      <c r="D13" s="18"/>
      <c r="E13" s="19">
        <v>4015</v>
      </c>
      <c r="F13" s="18"/>
      <c r="G13" s="19">
        <v>2994</v>
      </c>
      <c r="H13" s="20"/>
      <c r="I13" s="21">
        <v>6987</v>
      </c>
      <c r="J13" s="18"/>
      <c r="K13" s="22">
        <v>4525</v>
      </c>
      <c r="L13" s="18"/>
      <c r="M13" s="22">
        <v>6859</v>
      </c>
      <c r="N13" s="20"/>
      <c r="O13" s="17"/>
      <c r="P13" s="23"/>
    </row>
    <row r="14" spans="1:19" ht="14.5" customHeight="1">
      <c r="A14" s="129"/>
      <c r="B14" s="24" t="s">
        <v>45</v>
      </c>
      <c r="C14" s="17">
        <v>4907</v>
      </c>
      <c r="D14" s="18"/>
      <c r="E14" s="19">
        <v>4946</v>
      </c>
      <c r="F14" s="18"/>
      <c r="G14" s="19">
        <v>6866</v>
      </c>
      <c r="H14" s="20"/>
      <c r="I14" s="21">
        <v>6070</v>
      </c>
      <c r="J14" s="18"/>
      <c r="K14" s="22">
        <v>5409</v>
      </c>
      <c r="L14" s="18"/>
      <c r="M14" s="22">
        <v>2852</v>
      </c>
      <c r="N14" s="20"/>
      <c r="O14" s="17"/>
      <c r="P14" s="23"/>
    </row>
    <row r="15" spans="1:19" ht="14.5" customHeight="1">
      <c r="A15" s="129"/>
      <c r="B15" s="24" t="s">
        <v>46</v>
      </c>
      <c r="C15" s="17">
        <v>4476</v>
      </c>
      <c r="D15" s="18"/>
      <c r="E15" s="19">
        <v>4783</v>
      </c>
      <c r="F15" s="18"/>
      <c r="G15" s="19">
        <v>3571</v>
      </c>
      <c r="H15" s="20"/>
      <c r="I15" s="21">
        <v>4951</v>
      </c>
      <c r="J15" s="18"/>
      <c r="K15" s="22">
        <v>6975</v>
      </c>
      <c r="L15" s="18"/>
      <c r="M15" s="22">
        <v>4936</v>
      </c>
      <c r="N15" s="20"/>
      <c r="O15" s="17"/>
      <c r="P15" s="23"/>
    </row>
    <row r="16" spans="1:19" ht="14.5" customHeight="1">
      <c r="A16" s="129"/>
      <c r="B16" s="24" t="s">
        <v>47</v>
      </c>
      <c r="C16" s="17">
        <v>4704</v>
      </c>
      <c r="D16" s="18"/>
      <c r="E16" s="19">
        <v>7735</v>
      </c>
      <c r="F16" s="18"/>
      <c r="G16" s="19">
        <v>7614</v>
      </c>
      <c r="H16" s="20"/>
      <c r="I16" s="21">
        <v>2386</v>
      </c>
      <c r="J16" s="18"/>
      <c r="K16" s="22">
        <v>7710</v>
      </c>
      <c r="L16" s="18"/>
      <c r="M16" s="22">
        <v>7690</v>
      </c>
      <c r="N16" s="20"/>
      <c r="O16" s="17"/>
      <c r="P16" s="23"/>
    </row>
    <row r="17" spans="1:16" ht="14.5" customHeight="1">
      <c r="A17" s="129"/>
      <c r="B17" s="24" t="s">
        <v>48</v>
      </c>
      <c r="C17" s="17">
        <v>610</v>
      </c>
      <c r="D17" s="18"/>
      <c r="E17" s="19">
        <v>2708</v>
      </c>
      <c r="F17" s="18"/>
      <c r="G17" s="19">
        <v>6864</v>
      </c>
      <c r="H17" s="20"/>
      <c r="I17" s="21">
        <v>6135</v>
      </c>
      <c r="J17" s="18"/>
      <c r="K17" s="22">
        <v>6867</v>
      </c>
      <c r="L17" s="18"/>
      <c r="M17" s="22">
        <v>5885</v>
      </c>
      <c r="N17" s="20"/>
      <c r="O17" s="17"/>
      <c r="P17" s="23"/>
    </row>
    <row r="18" spans="1:16" ht="14.5" customHeight="1">
      <c r="A18" s="129"/>
      <c r="B18" s="24" t="s">
        <v>49</v>
      </c>
      <c r="C18" s="17">
        <v>6975</v>
      </c>
      <c r="D18" s="18"/>
      <c r="E18" s="19">
        <v>7267</v>
      </c>
      <c r="F18" s="18"/>
      <c r="G18" s="19">
        <v>188</v>
      </c>
      <c r="H18" s="20"/>
      <c r="I18" s="21">
        <v>4152</v>
      </c>
      <c r="J18" s="18"/>
      <c r="K18" s="22">
        <v>6859</v>
      </c>
      <c r="L18" s="18"/>
      <c r="M18" s="22">
        <v>6866</v>
      </c>
      <c r="N18" s="20"/>
      <c r="O18" s="17"/>
      <c r="P18" s="23"/>
    </row>
    <row r="19" spans="1:16" ht="14.5" customHeight="1">
      <c r="A19" s="129"/>
      <c r="B19" s="24" t="s">
        <v>50</v>
      </c>
      <c r="C19" s="17">
        <v>4936</v>
      </c>
      <c r="D19" s="18"/>
      <c r="E19" s="19">
        <v>5426</v>
      </c>
      <c r="F19" s="18"/>
      <c r="G19" s="19">
        <v>7690</v>
      </c>
      <c r="H19" s="20"/>
      <c r="I19" s="21">
        <v>4525</v>
      </c>
      <c r="J19" s="18"/>
      <c r="K19" s="22">
        <v>5409</v>
      </c>
      <c r="L19" s="18"/>
      <c r="M19" s="22">
        <v>2200</v>
      </c>
      <c r="N19" s="20"/>
      <c r="O19" s="17"/>
      <c r="P19" s="23"/>
    </row>
    <row r="20" spans="1:16" ht="14.5" customHeight="1">
      <c r="A20" s="129"/>
      <c r="B20" s="24" t="s">
        <v>51</v>
      </c>
      <c r="C20" s="17">
        <v>4907</v>
      </c>
      <c r="D20" s="18"/>
      <c r="E20" s="19">
        <v>2994</v>
      </c>
      <c r="F20" s="18"/>
      <c r="G20" s="19">
        <v>6514</v>
      </c>
      <c r="H20" s="20"/>
      <c r="I20" s="21">
        <v>6864</v>
      </c>
      <c r="J20" s="18"/>
      <c r="K20" s="22">
        <v>4951</v>
      </c>
      <c r="L20" s="18"/>
      <c r="M20" s="22">
        <v>2852</v>
      </c>
      <c r="N20" s="20"/>
      <c r="O20" s="17"/>
      <c r="P20" s="23"/>
    </row>
    <row r="21" spans="1:16" ht="14.5" customHeight="1">
      <c r="A21" s="129"/>
      <c r="B21" s="24" t="s">
        <v>52</v>
      </c>
      <c r="C21" s="17">
        <v>4946</v>
      </c>
      <c r="D21" s="18"/>
      <c r="E21" s="19">
        <v>2386</v>
      </c>
      <c r="F21" s="18"/>
      <c r="G21" s="19">
        <v>4519</v>
      </c>
      <c r="H21" s="20"/>
      <c r="I21" s="21">
        <v>6070</v>
      </c>
      <c r="J21" s="18"/>
      <c r="K21" s="22">
        <v>4704</v>
      </c>
      <c r="L21" s="18"/>
      <c r="M21" s="22">
        <v>2708</v>
      </c>
      <c r="N21" s="20"/>
      <c r="O21" s="17"/>
      <c r="P21" s="23"/>
    </row>
    <row r="22" spans="1:16" ht="14.5" customHeight="1">
      <c r="A22" s="129"/>
      <c r="B22" s="24" t="s">
        <v>53</v>
      </c>
      <c r="C22" s="17">
        <v>7614</v>
      </c>
      <c r="D22" s="18"/>
      <c r="E22" s="19">
        <v>3571</v>
      </c>
      <c r="F22" s="18"/>
      <c r="G22" s="19">
        <v>7267</v>
      </c>
      <c r="H22" s="20"/>
      <c r="I22" s="21">
        <v>5885</v>
      </c>
      <c r="J22" s="18"/>
      <c r="K22" s="22">
        <v>7564</v>
      </c>
      <c r="L22" s="18"/>
      <c r="M22" s="22">
        <v>6110</v>
      </c>
      <c r="N22" s="20"/>
      <c r="O22" s="17"/>
      <c r="P22" s="23"/>
    </row>
    <row r="23" spans="1:16" ht="14.5" customHeight="1">
      <c r="A23" s="129"/>
      <c r="B23" s="24" t="s">
        <v>54</v>
      </c>
      <c r="C23" s="17">
        <v>5036</v>
      </c>
      <c r="D23" s="18"/>
      <c r="E23" s="19">
        <v>4476</v>
      </c>
      <c r="F23" s="18"/>
      <c r="G23" s="19">
        <v>6867</v>
      </c>
      <c r="H23" s="20"/>
      <c r="I23" s="21">
        <v>4783</v>
      </c>
      <c r="J23" s="18"/>
      <c r="K23" s="22">
        <v>7710</v>
      </c>
      <c r="L23" s="18"/>
      <c r="M23" s="22">
        <v>6135</v>
      </c>
      <c r="N23" s="20"/>
      <c r="O23" s="17"/>
      <c r="P23" s="23"/>
    </row>
    <row r="24" spans="1:16" ht="14.5" customHeight="1">
      <c r="A24" s="129"/>
      <c r="B24" s="24" t="s">
        <v>55</v>
      </c>
      <c r="C24" s="17">
        <v>7712</v>
      </c>
      <c r="D24" s="18"/>
      <c r="E24" s="19">
        <v>4015</v>
      </c>
      <c r="F24" s="18"/>
      <c r="G24" s="19">
        <v>4152</v>
      </c>
      <c r="H24" s="20"/>
      <c r="I24" s="21">
        <v>7735</v>
      </c>
      <c r="J24" s="18"/>
      <c r="K24" s="22">
        <v>6987</v>
      </c>
      <c r="L24" s="18"/>
      <c r="M24" s="22">
        <v>610</v>
      </c>
      <c r="N24" s="20"/>
      <c r="O24" s="17"/>
      <c r="P24" s="23"/>
    </row>
    <row r="25" spans="1:16" ht="14.5" customHeight="1">
      <c r="A25" s="129"/>
      <c r="B25" s="24" t="s">
        <v>56</v>
      </c>
      <c r="C25" s="17">
        <v>7564</v>
      </c>
      <c r="D25" s="18"/>
      <c r="E25" s="19">
        <v>7690</v>
      </c>
      <c r="F25" s="18"/>
      <c r="G25" s="19">
        <v>4704</v>
      </c>
      <c r="H25" s="20"/>
      <c r="I25" s="21">
        <v>4936</v>
      </c>
      <c r="J25" s="18"/>
      <c r="K25" s="22">
        <v>2852</v>
      </c>
      <c r="L25" s="18"/>
      <c r="M25" s="22">
        <v>6866</v>
      </c>
      <c r="N25" s="20"/>
      <c r="O25" s="17"/>
      <c r="P25" s="23"/>
    </row>
    <row r="26" spans="1:16" ht="14.5" customHeight="1">
      <c r="A26" s="129"/>
      <c r="B26" s="24" t="s">
        <v>57</v>
      </c>
      <c r="C26" s="17">
        <v>4519</v>
      </c>
      <c r="D26" s="18"/>
      <c r="E26" s="19">
        <v>6110</v>
      </c>
      <c r="F26" s="18"/>
      <c r="G26" s="19">
        <v>5036</v>
      </c>
      <c r="H26" s="20"/>
      <c r="I26" s="21">
        <v>4951</v>
      </c>
      <c r="J26" s="18"/>
      <c r="K26" s="22">
        <v>4525</v>
      </c>
      <c r="L26" s="18"/>
      <c r="M26" s="22">
        <v>7710</v>
      </c>
      <c r="N26" s="20"/>
      <c r="O26" s="17"/>
      <c r="P26" s="23"/>
    </row>
    <row r="27" spans="1:16" ht="14.5" customHeight="1">
      <c r="A27" s="129"/>
      <c r="B27" s="24" t="s">
        <v>58</v>
      </c>
      <c r="C27" s="17">
        <v>6135</v>
      </c>
      <c r="D27" s="18"/>
      <c r="E27" s="19">
        <v>2200</v>
      </c>
      <c r="F27" s="18"/>
      <c r="G27" s="19">
        <v>6859</v>
      </c>
      <c r="H27" s="20"/>
      <c r="I27" s="21">
        <v>2386</v>
      </c>
      <c r="J27" s="18"/>
      <c r="K27" s="22">
        <v>6864</v>
      </c>
      <c r="L27" s="18"/>
      <c r="M27" s="22">
        <v>6987</v>
      </c>
      <c r="N27" s="20"/>
      <c r="O27" s="17"/>
      <c r="P27" s="23"/>
    </row>
    <row r="28" spans="1:16" ht="14.5" customHeight="1">
      <c r="A28" s="129"/>
      <c r="B28" s="24" t="s">
        <v>59</v>
      </c>
      <c r="C28" s="17">
        <v>610</v>
      </c>
      <c r="D28" s="18"/>
      <c r="E28" s="19">
        <v>6070</v>
      </c>
      <c r="F28" s="18"/>
      <c r="G28" s="19">
        <v>5885</v>
      </c>
      <c r="H28" s="20"/>
      <c r="I28" s="21">
        <v>4783</v>
      </c>
      <c r="J28" s="18"/>
      <c r="K28" s="22">
        <v>7735</v>
      </c>
      <c r="L28" s="18"/>
      <c r="M28" s="22">
        <v>4152</v>
      </c>
      <c r="N28" s="20"/>
      <c r="O28" s="17"/>
      <c r="P28" s="23"/>
    </row>
    <row r="29" spans="1:16" ht="14.5" customHeight="1">
      <c r="A29" s="129"/>
      <c r="B29" s="24" t="s">
        <v>60</v>
      </c>
      <c r="C29" s="17">
        <v>2708</v>
      </c>
      <c r="D29" s="18"/>
      <c r="E29" s="19">
        <v>4476</v>
      </c>
      <c r="F29" s="18"/>
      <c r="G29" s="19">
        <v>5409</v>
      </c>
      <c r="H29" s="20"/>
      <c r="I29" s="21">
        <v>3571</v>
      </c>
      <c r="J29" s="18"/>
      <c r="K29" s="22">
        <v>7712</v>
      </c>
      <c r="L29" s="18"/>
      <c r="M29" s="22">
        <v>6514</v>
      </c>
      <c r="N29" s="20"/>
      <c r="O29" s="17"/>
      <c r="P29" s="23"/>
    </row>
    <row r="30" spans="1:16" ht="14.5" customHeight="1">
      <c r="A30" s="129"/>
      <c r="B30" s="24" t="s">
        <v>61</v>
      </c>
      <c r="C30" s="17">
        <v>7267</v>
      </c>
      <c r="D30" s="18"/>
      <c r="E30" s="19">
        <v>5426</v>
      </c>
      <c r="F30" s="18"/>
      <c r="G30" s="19">
        <v>2994</v>
      </c>
      <c r="H30" s="20"/>
      <c r="I30" s="21">
        <v>4907</v>
      </c>
      <c r="J30" s="18"/>
      <c r="K30" s="22">
        <v>7614</v>
      </c>
      <c r="L30" s="18"/>
      <c r="M30" s="22">
        <v>188</v>
      </c>
      <c r="N30" s="20"/>
      <c r="O30" s="17"/>
      <c r="P30" s="23"/>
    </row>
    <row r="31" spans="1:16" ht="14.5" customHeight="1">
      <c r="A31" s="129"/>
      <c r="B31" s="24" t="s">
        <v>62</v>
      </c>
      <c r="C31" s="17">
        <v>4946</v>
      </c>
      <c r="D31" s="18"/>
      <c r="E31" s="19">
        <v>6975</v>
      </c>
      <c r="F31" s="18"/>
      <c r="G31" s="19">
        <v>4525</v>
      </c>
      <c r="H31" s="20"/>
      <c r="I31" s="21">
        <v>4015</v>
      </c>
      <c r="J31" s="18"/>
      <c r="K31" s="22">
        <v>6867</v>
      </c>
      <c r="L31" s="18"/>
      <c r="M31" s="22">
        <v>7710</v>
      </c>
      <c r="N31" s="20"/>
      <c r="O31" s="17"/>
      <c r="P31" s="23"/>
    </row>
    <row r="32" spans="1:16" ht="14.5" customHeight="1">
      <c r="A32" s="129"/>
      <c r="B32" s="24" t="s">
        <v>63</v>
      </c>
      <c r="C32" s="17">
        <v>2708</v>
      </c>
      <c r="D32" s="18"/>
      <c r="E32" s="19">
        <v>7712</v>
      </c>
      <c r="F32" s="18"/>
      <c r="G32" s="19">
        <v>4783</v>
      </c>
      <c r="H32" s="20"/>
      <c r="I32" s="21">
        <v>7690</v>
      </c>
      <c r="J32" s="18"/>
      <c r="K32" s="22">
        <v>610</v>
      </c>
      <c r="L32" s="18"/>
      <c r="M32" s="22">
        <v>2200</v>
      </c>
      <c r="N32" s="20"/>
      <c r="O32" s="17"/>
      <c r="P32" s="23"/>
    </row>
    <row r="33" spans="1:16" ht="14.5" customHeight="1">
      <c r="A33" s="129"/>
      <c r="B33" s="24" t="s">
        <v>64</v>
      </c>
      <c r="C33" s="17">
        <v>6864</v>
      </c>
      <c r="D33" s="18"/>
      <c r="E33" s="19">
        <v>5409</v>
      </c>
      <c r="F33" s="18"/>
      <c r="G33" s="19">
        <v>7735</v>
      </c>
      <c r="H33" s="20"/>
      <c r="I33" s="21">
        <v>7267</v>
      </c>
      <c r="J33" s="18"/>
      <c r="K33" s="22">
        <v>4519</v>
      </c>
      <c r="L33" s="18"/>
      <c r="M33" s="22">
        <v>4951</v>
      </c>
      <c r="N33" s="20"/>
      <c r="O33" s="17"/>
      <c r="P33" s="23"/>
    </row>
    <row r="34" spans="1:16" ht="14.5" customHeight="1">
      <c r="A34" s="129"/>
      <c r="B34" s="24" t="s">
        <v>65</v>
      </c>
      <c r="C34" s="17">
        <v>6514</v>
      </c>
      <c r="D34" s="18"/>
      <c r="E34" s="19">
        <v>188</v>
      </c>
      <c r="F34" s="18"/>
      <c r="G34" s="19">
        <v>6070</v>
      </c>
      <c r="H34" s="20"/>
      <c r="I34" s="21">
        <v>7564</v>
      </c>
      <c r="J34" s="18"/>
      <c r="K34" s="22">
        <v>6975</v>
      </c>
      <c r="L34" s="18"/>
      <c r="M34" s="22">
        <v>6135</v>
      </c>
      <c r="N34" s="20"/>
      <c r="O34" s="17"/>
      <c r="P34" s="23"/>
    </row>
    <row r="35" spans="1:16" ht="14.5" customHeight="1">
      <c r="A35" s="129"/>
      <c r="B35" s="24" t="s">
        <v>66</v>
      </c>
      <c r="C35" s="17">
        <v>6867</v>
      </c>
      <c r="D35" s="18"/>
      <c r="E35" s="19">
        <v>4152</v>
      </c>
      <c r="F35" s="18"/>
      <c r="G35" s="19">
        <v>6987</v>
      </c>
      <c r="H35" s="20"/>
      <c r="I35" s="21">
        <v>6110</v>
      </c>
      <c r="J35" s="18"/>
      <c r="K35" s="22">
        <v>5426</v>
      </c>
      <c r="L35" s="18"/>
      <c r="M35" s="22">
        <v>3571</v>
      </c>
      <c r="N35" s="20"/>
      <c r="O35" s="17"/>
      <c r="P35" s="23"/>
    </row>
    <row r="36" spans="1:16" ht="14.5" customHeight="1">
      <c r="A36" s="129"/>
      <c r="B36" s="24" t="s">
        <v>67</v>
      </c>
      <c r="C36" s="17">
        <v>5885</v>
      </c>
      <c r="D36" s="18"/>
      <c r="E36" s="19">
        <v>6859</v>
      </c>
      <c r="F36" s="18"/>
      <c r="G36" s="19">
        <v>4907</v>
      </c>
      <c r="H36" s="20"/>
      <c r="I36" s="21">
        <v>4936</v>
      </c>
      <c r="J36" s="18"/>
      <c r="K36" s="22">
        <v>4476</v>
      </c>
      <c r="L36" s="18"/>
      <c r="M36" s="22">
        <v>4704</v>
      </c>
      <c r="N36" s="20"/>
      <c r="O36" s="17"/>
      <c r="P36" s="23"/>
    </row>
    <row r="37" spans="1:16" ht="14.5" customHeight="1">
      <c r="A37" s="129"/>
      <c r="B37" s="24" t="s">
        <v>68</v>
      </c>
      <c r="C37" s="17">
        <v>7614</v>
      </c>
      <c r="D37" s="18"/>
      <c r="E37" s="19">
        <v>2994</v>
      </c>
      <c r="F37" s="18"/>
      <c r="G37" s="19">
        <v>2852</v>
      </c>
      <c r="H37" s="20"/>
      <c r="I37" s="21">
        <v>4015</v>
      </c>
      <c r="J37" s="18"/>
      <c r="K37" s="22">
        <v>5036</v>
      </c>
      <c r="L37" s="18"/>
      <c r="M37" s="22">
        <v>4946</v>
      </c>
      <c r="N37" s="20"/>
      <c r="O37" s="17"/>
      <c r="P37" s="23"/>
    </row>
    <row r="38" spans="1:16" ht="14.5" customHeight="1">
      <c r="A38" s="129"/>
      <c r="B38" s="24" t="s">
        <v>69</v>
      </c>
      <c r="C38" s="17">
        <v>2386</v>
      </c>
      <c r="D38" s="18"/>
      <c r="E38" s="19">
        <v>6514</v>
      </c>
      <c r="F38" s="18"/>
      <c r="G38" s="19">
        <v>6975</v>
      </c>
      <c r="H38" s="20"/>
      <c r="I38" s="21">
        <v>6866</v>
      </c>
      <c r="J38" s="18"/>
      <c r="K38" s="22">
        <v>6070</v>
      </c>
      <c r="L38" s="18"/>
      <c r="M38" s="22">
        <v>7267</v>
      </c>
      <c r="N38" s="20"/>
      <c r="O38" s="17"/>
      <c r="P38" s="23"/>
    </row>
    <row r="39" spans="1:16" ht="14.5" customHeight="1">
      <c r="A39" s="129"/>
      <c r="B39" s="24" t="s">
        <v>70</v>
      </c>
      <c r="C39" s="17">
        <v>6987</v>
      </c>
      <c r="D39" s="18"/>
      <c r="E39" s="19">
        <v>7710</v>
      </c>
      <c r="F39" s="18"/>
      <c r="G39" s="19">
        <v>2200</v>
      </c>
      <c r="H39" s="20"/>
      <c r="I39" s="21">
        <v>3571</v>
      </c>
      <c r="J39" s="18"/>
      <c r="K39" s="22">
        <v>6135</v>
      </c>
      <c r="L39" s="18"/>
      <c r="M39" s="22">
        <v>4907</v>
      </c>
      <c r="N39" s="20"/>
      <c r="O39" s="17"/>
      <c r="P39" s="23"/>
    </row>
    <row r="40" spans="1:16" ht="14.5" customHeight="1">
      <c r="A40" s="129"/>
      <c r="B40" s="24" t="s">
        <v>71</v>
      </c>
      <c r="C40" s="17">
        <v>2994</v>
      </c>
      <c r="D40" s="18"/>
      <c r="E40" s="19">
        <v>2708</v>
      </c>
      <c r="F40" s="18"/>
      <c r="G40" s="19">
        <v>4525</v>
      </c>
      <c r="H40" s="20"/>
      <c r="I40" s="21">
        <v>2852</v>
      </c>
      <c r="J40" s="18"/>
      <c r="K40" s="22">
        <v>7712</v>
      </c>
      <c r="L40" s="18"/>
      <c r="M40" s="22">
        <v>7735</v>
      </c>
      <c r="N40" s="20"/>
      <c r="O40" s="17"/>
      <c r="P40" s="23"/>
    </row>
    <row r="41" spans="1:16" ht="14.5" customHeight="1">
      <c r="A41" s="129"/>
      <c r="B41" s="24" t="s">
        <v>72</v>
      </c>
      <c r="C41" s="17">
        <v>4783</v>
      </c>
      <c r="D41" s="18"/>
      <c r="E41" s="19">
        <v>4936</v>
      </c>
      <c r="F41" s="18"/>
      <c r="G41" s="19">
        <v>610</v>
      </c>
      <c r="H41" s="20"/>
      <c r="I41" s="21">
        <v>4704</v>
      </c>
      <c r="J41" s="18"/>
      <c r="K41" s="22">
        <v>4946</v>
      </c>
      <c r="L41" s="18"/>
      <c r="M41" s="22">
        <v>6110</v>
      </c>
      <c r="N41" s="20"/>
      <c r="O41" s="17"/>
      <c r="P41" s="23"/>
    </row>
    <row r="42" spans="1:16" ht="14.5" customHeight="1">
      <c r="A42" s="129"/>
      <c r="B42" s="24" t="s">
        <v>73</v>
      </c>
      <c r="C42" s="17">
        <v>6866</v>
      </c>
      <c r="D42" s="18"/>
      <c r="E42" s="19">
        <v>5409</v>
      </c>
      <c r="F42" s="18"/>
      <c r="G42" s="19">
        <v>4519</v>
      </c>
      <c r="H42" s="20"/>
      <c r="I42" s="21">
        <v>4152</v>
      </c>
      <c r="J42" s="18"/>
      <c r="K42" s="22">
        <v>5885</v>
      </c>
      <c r="L42" s="18"/>
      <c r="M42" s="22">
        <v>7614</v>
      </c>
      <c r="N42" s="20"/>
      <c r="O42" s="17"/>
      <c r="P42" s="23"/>
    </row>
    <row r="43" spans="1:16" ht="14.5" customHeight="1">
      <c r="A43" s="129"/>
      <c r="B43" s="24" t="s">
        <v>74</v>
      </c>
      <c r="C43" s="17">
        <v>4476</v>
      </c>
      <c r="D43" s="18"/>
      <c r="E43" s="19">
        <v>188</v>
      </c>
      <c r="F43" s="18"/>
      <c r="G43" s="19">
        <v>4951</v>
      </c>
      <c r="H43" s="20"/>
      <c r="I43" s="21">
        <v>5426</v>
      </c>
      <c r="J43" s="18"/>
      <c r="K43" s="22">
        <v>2386</v>
      </c>
      <c r="L43" s="18"/>
      <c r="M43" s="22">
        <v>4015</v>
      </c>
      <c r="N43" s="20"/>
      <c r="O43" s="17"/>
      <c r="P43" s="23"/>
    </row>
    <row r="44" spans="1:16" ht="14.5" customHeight="1">
      <c r="A44" s="129"/>
      <c r="B44" s="24" t="s">
        <v>75</v>
      </c>
      <c r="C44" s="17">
        <v>5036</v>
      </c>
      <c r="D44" s="18"/>
      <c r="E44" s="19">
        <v>7564</v>
      </c>
      <c r="F44" s="18"/>
      <c r="G44" s="19">
        <v>6864</v>
      </c>
      <c r="H44" s="20"/>
      <c r="I44" s="21">
        <v>6867</v>
      </c>
      <c r="J44" s="18"/>
      <c r="K44" s="22">
        <v>6859</v>
      </c>
      <c r="L44" s="18"/>
      <c r="M44" s="22">
        <v>7690</v>
      </c>
      <c r="N44" s="20"/>
      <c r="O44" s="17"/>
      <c r="P44" s="23"/>
    </row>
    <row r="45" spans="1:16" ht="14.5" customHeight="1">
      <c r="A45" s="129"/>
      <c r="B45" s="24" t="s">
        <v>76</v>
      </c>
      <c r="C45" s="17">
        <v>4704</v>
      </c>
      <c r="D45" s="18"/>
      <c r="E45" s="19">
        <v>3571</v>
      </c>
      <c r="F45" s="18"/>
      <c r="G45" s="19">
        <v>4525</v>
      </c>
      <c r="H45" s="20"/>
      <c r="I45" s="21">
        <v>2200</v>
      </c>
      <c r="J45" s="18"/>
      <c r="K45" s="22">
        <v>7614</v>
      </c>
      <c r="L45" s="18"/>
      <c r="M45" s="22">
        <v>6070</v>
      </c>
      <c r="N45" s="20"/>
      <c r="O45" s="17"/>
      <c r="P45" s="23"/>
    </row>
    <row r="46" spans="1:16" ht="14.5" customHeight="1">
      <c r="A46" s="129"/>
      <c r="B46" s="24" t="s">
        <v>77</v>
      </c>
      <c r="C46" s="17">
        <v>2852</v>
      </c>
      <c r="D46" s="18"/>
      <c r="E46" s="19">
        <v>6987</v>
      </c>
      <c r="F46" s="18"/>
      <c r="G46" s="19">
        <v>4476</v>
      </c>
      <c r="H46" s="20"/>
      <c r="I46" s="21">
        <v>5409</v>
      </c>
      <c r="J46" s="18"/>
      <c r="K46" s="22">
        <v>610</v>
      </c>
      <c r="L46" s="18"/>
      <c r="M46" s="22">
        <v>6110</v>
      </c>
      <c r="N46" s="20"/>
      <c r="O46" s="17"/>
      <c r="P46" s="23"/>
    </row>
    <row r="47" spans="1:16" ht="14.5" customHeight="1">
      <c r="A47" s="129"/>
      <c r="B47" s="24" t="s">
        <v>78</v>
      </c>
      <c r="C47" s="17">
        <v>5426</v>
      </c>
      <c r="D47" s="18"/>
      <c r="E47" s="19">
        <v>4946</v>
      </c>
      <c r="F47" s="18"/>
      <c r="G47" s="19">
        <v>7564</v>
      </c>
      <c r="H47" s="20"/>
      <c r="I47" s="21">
        <v>5036</v>
      </c>
      <c r="J47" s="18"/>
      <c r="K47" s="22">
        <v>6135</v>
      </c>
      <c r="L47" s="18"/>
      <c r="M47" s="22">
        <v>7735</v>
      </c>
      <c r="N47" s="20"/>
      <c r="O47" s="17"/>
      <c r="P47" s="23"/>
    </row>
    <row r="48" spans="1:16" ht="14.5" customHeight="1">
      <c r="A48" s="129"/>
      <c r="B48" s="24" t="s">
        <v>79</v>
      </c>
      <c r="C48" s="17">
        <v>6864</v>
      </c>
      <c r="D48" s="18"/>
      <c r="E48" s="19">
        <v>6514</v>
      </c>
      <c r="F48" s="18"/>
      <c r="G48" s="19">
        <v>6867</v>
      </c>
      <c r="H48" s="20"/>
      <c r="I48" s="21">
        <v>188</v>
      </c>
      <c r="J48" s="18"/>
      <c r="K48" s="22">
        <v>4936</v>
      </c>
      <c r="L48" s="18"/>
      <c r="M48" s="22">
        <v>4519</v>
      </c>
      <c r="N48" s="20"/>
      <c r="O48" s="17"/>
      <c r="P48" s="23"/>
    </row>
    <row r="49" spans="1:16" ht="14.5" customHeight="1">
      <c r="A49" s="129"/>
      <c r="B49" s="24" t="s">
        <v>80</v>
      </c>
      <c r="C49" s="17">
        <v>4015</v>
      </c>
      <c r="D49" s="18"/>
      <c r="E49" s="19">
        <v>5885</v>
      </c>
      <c r="F49" s="18"/>
      <c r="G49" s="19">
        <v>6975</v>
      </c>
      <c r="H49" s="20"/>
      <c r="I49" s="21">
        <v>2994</v>
      </c>
      <c r="J49" s="18"/>
      <c r="K49" s="22">
        <v>7712</v>
      </c>
      <c r="L49" s="18"/>
      <c r="M49" s="22">
        <v>2386</v>
      </c>
      <c r="N49" s="20"/>
      <c r="O49" s="17"/>
      <c r="P49" s="23"/>
    </row>
    <row r="50" spans="1:16" ht="14.5" customHeight="1">
      <c r="A50" s="129"/>
      <c r="B50" s="24" t="s">
        <v>81</v>
      </c>
      <c r="C50" s="17">
        <v>4907</v>
      </c>
      <c r="D50" s="18"/>
      <c r="E50" s="19">
        <v>4783</v>
      </c>
      <c r="F50" s="18"/>
      <c r="G50" s="19">
        <v>4951</v>
      </c>
      <c r="H50" s="20"/>
      <c r="I50" s="21">
        <v>2708</v>
      </c>
      <c r="J50" s="18"/>
      <c r="K50" s="22">
        <v>6866</v>
      </c>
      <c r="L50" s="18"/>
      <c r="M50" s="22">
        <v>7710</v>
      </c>
      <c r="N50" s="20"/>
      <c r="O50" s="17"/>
      <c r="P50" s="23"/>
    </row>
    <row r="51" spans="1:16" ht="14.5" customHeight="1">
      <c r="A51" s="129"/>
      <c r="B51" s="24" t="s">
        <v>82</v>
      </c>
      <c r="C51" s="17">
        <v>4152</v>
      </c>
      <c r="D51" s="18"/>
      <c r="E51" s="19">
        <v>7690</v>
      </c>
      <c r="F51" s="18"/>
      <c r="G51" s="19">
        <v>4946</v>
      </c>
      <c r="H51" s="20"/>
      <c r="I51" s="21">
        <v>7267</v>
      </c>
      <c r="J51" s="18"/>
      <c r="K51" s="22">
        <v>6859</v>
      </c>
      <c r="L51" s="18"/>
      <c r="M51" s="22">
        <v>6514</v>
      </c>
      <c r="N51" s="20"/>
      <c r="O51" s="17"/>
      <c r="P51" s="23"/>
    </row>
    <row r="52" spans="1:16" ht="14.5" customHeight="1">
      <c r="A52" s="129"/>
      <c r="B52" s="24" t="s">
        <v>83</v>
      </c>
      <c r="C52" s="17">
        <v>5409</v>
      </c>
      <c r="D52" s="18"/>
      <c r="E52" s="19">
        <v>5036</v>
      </c>
      <c r="F52" s="18"/>
      <c r="G52" s="19">
        <v>4936</v>
      </c>
      <c r="H52" s="20"/>
      <c r="I52" s="21">
        <v>4519</v>
      </c>
      <c r="J52" s="18"/>
      <c r="K52" s="22">
        <v>5885</v>
      </c>
      <c r="L52" s="18"/>
      <c r="M52" s="22">
        <v>6987</v>
      </c>
      <c r="N52" s="20"/>
      <c r="O52" s="17"/>
      <c r="P52" s="23"/>
    </row>
    <row r="53" spans="1:16" ht="14.5" customHeight="1">
      <c r="A53" s="129"/>
      <c r="B53" s="24" t="s">
        <v>84</v>
      </c>
      <c r="C53" s="17">
        <v>7614</v>
      </c>
      <c r="D53" s="18"/>
      <c r="E53" s="19">
        <v>4783</v>
      </c>
      <c r="F53" s="18"/>
      <c r="G53" s="19">
        <v>6867</v>
      </c>
      <c r="H53" s="20"/>
      <c r="I53" s="21">
        <v>2994</v>
      </c>
      <c r="J53" s="18"/>
      <c r="K53" s="22">
        <v>188</v>
      </c>
      <c r="L53" s="18"/>
      <c r="M53" s="22">
        <v>6135</v>
      </c>
      <c r="N53" s="20"/>
      <c r="O53" s="17"/>
      <c r="P53" s="23"/>
    </row>
    <row r="54" spans="1:16" ht="14.5" customHeight="1">
      <c r="A54" s="129"/>
      <c r="B54" s="24" t="s">
        <v>85</v>
      </c>
      <c r="C54" s="17">
        <v>4951</v>
      </c>
      <c r="D54" s="18"/>
      <c r="E54" s="19">
        <v>2386</v>
      </c>
      <c r="F54" s="18"/>
      <c r="G54" s="19">
        <v>7564</v>
      </c>
      <c r="H54" s="20"/>
      <c r="I54" s="21">
        <v>7712</v>
      </c>
      <c r="J54" s="18"/>
      <c r="K54" s="22">
        <v>4907</v>
      </c>
      <c r="L54" s="18"/>
      <c r="M54" s="22">
        <v>610</v>
      </c>
      <c r="N54" s="20"/>
      <c r="O54" s="17"/>
      <c r="P54" s="23"/>
    </row>
    <row r="55" spans="1:16" ht="14.5" customHeight="1">
      <c r="A55" s="129"/>
      <c r="B55" s="24" t="s">
        <v>86</v>
      </c>
      <c r="C55" s="17">
        <v>2852</v>
      </c>
      <c r="D55" s="18"/>
      <c r="E55" s="19">
        <v>2200</v>
      </c>
      <c r="F55" s="18"/>
      <c r="G55" s="19">
        <v>4015</v>
      </c>
      <c r="H55" s="20"/>
      <c r="I55" s="21">
        <v>7690</v>
      </c>
      <c r="J55" s="18"/>
      <c r="K55" s="22">
        <v>7267</v>
      </c>
      <c r="L55" s="18"/>
      <c r="M55" s="22">
        <v>4476</v>
      </c>
      <c r="N55" s="20"/>
      <c r="O55" s="17"/>
      <c r="P55" s="23"/>
    </row>
    <row r="56" spans="1:16" ht="14.5" customHeight="1">
      <c r="A56" s="129"/>
      <c r="B56" s="24" t="s">
        <v>87</v>
      </c>
      <c r="C56" s="17">
        <v>4525</v>
      </c>
      <c r="D56" s="18"/>
      <c r="E56" s="19">
        <v>6866</v>
      </c>
      <c r="F56" s="18"/>
      <c r="G56" s="19">
        <v>7735</v>
      </c>
      <c r="H56" s="20"/>
      <c r="I56" s="21">
        <v>6859</v>
      </c>
      <c r="J56" s="18"/>
      <c r="K56" s="22">
        <v>2708</v>
      </c>
      <c r="L56" s="18"/>
      <c r="M56" s="22">
        <v>3571</v>
      </c>
      <c r="N56" s="20"/>
      <c r="O56" s="17"/>
      <c r="P56" s="23"/>
    </row>
    <row r="57" spans="1:16" ht="14.5" customHeight="1">
      <c r="A57" s="129"/>
      <c r="B57" s="24" t="s">
        <v>88</v>
      </c>
      <c r="C57" s="17">
        <v>7710</v>
      </c>
      <c r="D57" s="18"/>
      <c r="E57" s="19">
        <v>4704</v>
      </c>
      <c r="F57" s="18"/>
      <c r="G57" s="19">
        <v>6975</v>
      </c>
      <c r="H57" s="20"/>
      <c r="I57" s="21">
        <v>4152</v>
      </c>
      <c r="J57" s="18"/>
      <c r="K57" s="22">
        <v>6864</v>
      </c>
      <c r="L57" s="18"/>
      <c r="M57" s="22">
        <v>5426</v>
      </c>
      <c r="N57" s="20"/>
      <c r="O57" s="17"/>
      <c r="P57" s="23"/>
    </row>
    <row r="58" spans="1:16" ht="14.5" customHeight="1">
      <c r="A58" s="129"/>
      <c r="B58" s="24" t="s">
        <v>89</v>
      </c>
      <c r="C58" s="17">
        <v>6070</v>
      </c>
      <c r="D58" s="18"/>
      <c r="E58" s="19">
        <v>7690</v>
      </c>
      <c r="F58" s="18"/>
      <c r="G58" s="19">
        <v>7712</v>
      </c>
      <c r="H58" s="20"/>
      <c r="I58" s="21">
        <v>6110</v>
      </c>
      <c r="J58" s="18"/>
      <c r="K58" s="22">
        <v>7267</v>
      </c>
      <c r="L58" s="18"/>
      <c r="M58" s="22">
        <v>6867</v>
      </c>
      <c r="N58" s="20"/>
      <c r="O58" s="17"/>
      <c r="P58" s="23"/>
    </row>
    <row r="59" spans="1:16" ht="14.5" customHeight="1">
      <c r="A59" s="129"/>
      <c r="B59" s="24" t="s">
        <v>90</v>
      </c>
      <c r="C59" s="17">
        <v>3571</v>
      </c>
      <c r="D59" s="18"/>
      <c r="E59" s="19">
        <v>6866</v>
      </c>
      <c r="F59" s="18"/>
      <c r="G59" s="19">
        <v>5885</v>
      </c>
      <c r="H59" s="20"/>
      <c r="I59" s="21">
        <v>4519</v>
      </c>
      <c r="J59" s="18"/>
      <c r="K59" s="22">
        <v>6514</v>
      </c>
      <c r="L59" s="18"/>
      <c r="M59" s="22">
        <v>4015</v>
      </c>
      <c r="N59" s="20"/>
      <c r="O59" s="17"/>
      <c r="P59" s="23"/>
    </row>
    <row r="60" spans="1:16" ht="14.5" customHeight="1">
      <c r="A60" s="129"/>
      <c r="B60" s="24" t="s">
        <v>91</v>
      </c>
      <c r="C60" s="17">
        <v>6135</v>
      </c>
      <c r="D60" s="18"/>
      <c r="E60" s="19">
        <v>4152</v>
      </c>
      <c r="F60" s="18"/>
      <c r="G60" s="19">
        <v>2386</v>
      </c>
      <c r="H60" s="20"/>
      <c r="I60" s="21">
        <v>4525</v>
      </c>
      <c r="J60" s="18"/>
      <c r="K60" s="22">
        <v>2852</v>
      </c>
      <c r="L60" s="18"/>
      <c r="M60" s="22">
        <v>4783</v>
      </c>
      <c r="N60" s="20"/>
      <c r="O60" s="17"/>
      <c r="P60" s="23"/>
    </row>
    <row r="61" spans="1:16" ht="14.5" customHeight="1">
      <c r="A61" s="129"/>
      <c r="B61" s="24" t="s">
        <v>92</v>
      </c>
      <c r="C61" s="17">
        <v>7710</v>
      </c>
      <c r="D61" s="18"/>
      <c r="E61" s="19">
        <v>4907</v>
      </c>
      <c r="F61" s="18"/>
      <c r="G61" s="19">
        <v>5036</v>
      </c>
      <c r="H61" s="20"/>
      <c r="I61" s="21">
        <v>188</v>
      </c>
      <c r="J61" s="18"/>
      <c r="K61" s="22">
        <v>610</v>
      </c>
      <c r="L61" s="18"/>
      <c r="M61" s="22">
        <v>7564</v>
      </c>
      <c r="N61" s="20"/>
      <c r="O61" s="17"/>
      <c r="P61" s="23"/>
    </row>
    <row r="62" spans="1:16" ht="14.5" customHeight="1">
      <c r="A62" s="129"/>
      <c r="B62" s="24" t="s">
        <v>93</v>
      </c>
      <c r="C62" s="17">
        <v>6864</v>
      </c>
      <c r="D62" s="18"/>
      <c r="E62" s="19">
        <v>7614</v>
      </c>
      <c r="F62" s="18"/>
      <c r="G62" s="19">
        <v>6859</v>
      </c>
      <c r="H62" s="20"/>
      <c r="I62" s="21">
        <v>4476</v>
      </c>
      <c r="J62" s="18"/>
      <c r="K62" s="22">
        <v>7735</v>
      </c>
      <c r="L62" s="18"/>
      <c r="M62" s="22">
        <v>4946</v>
      </c>
      <c r="N62" s="20"/>
      <c r="O62" s="17"/>
      <c r="P62" s="23"/>
    </row>
    <row r="63" spans="1:16" ht="14.5" customHeight="1">
      <c r="A63" s="129"/>
      <c r="B63" s="24" t="s">
        <v>94</v>
      </c>
      <c r="C63" s="17">
        <v>6070</v>
      </c>
      <c r="D63" s="18"/>
      <c r="E63" s="19">
        <v>4936</v>
      </c>
      <c r="F63" s="18"/>
      <c r="G63" s="19">
        <v>6110</v>
      </c>
      <c r="H63" s="20"/>
      <c r="I63" s="21">
        <v>4704</v>
      </c>
      <c r="J63" s="18"/>
      <c r="K63" s="22">
        <v>2994</v>
      </c>
      <c r="L63" s="18"/>
      <c r="M63" s="22">
        <v>4951</v>
      </c>
      <c r="N63" s="20"/>
      <c r="O63" s="17"/>
      <c r="P63" s="23"/>
    </row>
    <row r="64" spans="1:16" ht="14.5" customHeight="1">
      <c r="A64" s="129"/>
      <c r="B64" s="24" t="s">
        <v>95</v>
      </c>
      <c r="C64" s="17">
        <v>2200</v>
      </c>
      <c r="D64" s="18"/>
      <c r="E64" s="19">
        <v>2708</v>
      </c>
      <c r="F64" s="18"/>
      <c r="G64" s="19">
        <v>6975</v>
      </c>
      <c r="H64" s="20"/>
      <c r="I64" s="21">
        <v>5409</v>
      </c>
      <c r="J64" s="18"/>
      <c r="K64" s="22">
        <v>6987</v>
      </c>
      <c r="L64" s="18"/>
      <c r="M64" s="22">
        <v>5426</v>
      </c>
      <c r="N64" s="20"/>
      <c r="O64" s="17"/>
      <c r="P64" s="23"/>
    </row>
    <row r="65" spans="1:16" ht="14.5" customHeight="1">
      <c r="A65" s="129"/>
      <c r="B65" s="24" t="s">
        <v>96</v>
      </c>
      <c r="C65" s="17">
        <v>6859</v>
      </c>
      <c r="D65" s="18"/>
      <c r="E65" s="19">
        <v>2852</v>
      </c>
      <c r="F65" s="18"/>
      <c r="G65" s="19">
        <v>2386</v>
      </c>
      <c r="H65" s="20"/>
      <c r="I65" s="21">
        <v>6867</v>
      </c>
      <c r="J65" s="18"/>
      <c r="K65" s="22">
        <v>3571</v>
      </c>
      <c r="L65" s="18"/>
      <c r="M65" s="22">
        <v>4519</v>
      </c>
      <c r="N65" s="20"/>
      <c r="O65" s="17"/>
      <c r="P65" s="23"/>
    </row>
    <row r="66" spans="1:16" ht="14.5" customHeight="1">
      <c r="A66" s="129"/>
      <c r="B66" s="24" t="s">
        <v>97</v>
      </c>
      <c r="C66" s="17">
        <v>6866</v>
      </c>
      <c r="D66" s="18"/>
      <c r="E66" s="19">
        <v>7564</v>
      </c>
      <c r="F66" s="18"/>
      <c r="G66" s="19">
        <v>4783</v>
      </c>
      <c r="H66" s="20"/>
      <c r="I66" s="21">
        <v>2994</v>
      </c>
      <c r="J66" s="18"/>
      <c r="K66" s="22">
        <v>6864</v>
      </c>
      <c r="L66" s="18"/>
      <c r="M66" s="22">
        <v>4476</v>
      </c>
      <c r="N66" s="20"/>
      <c r="O66" s="17"/>
      <c r="P66" s="23"/>
    </row>
    <row r="67" spans="1:16" ht="14.5" customHeight="1">
      <c r="A67" s="129"/>
      <c r="B67" s="24" t="s">
        <v>98</v>
      </c>
      <c r="C67" s="17">
        <v>5885</v>
      </c>
      <c r="D67" s="18"/>
      <c r="E67" s="19">
        <v>7267</v>
      </c>
      <c r="F67" s="18"/>
      <c r="G67" s="19">
        <v>4946</v>
      </c>
      <c r="H67" s="20"/>
      <c r="I67" s="21">
        <v>5036</v>
      </c>
      <c r="J67" s="18"/>
      <c r="K67" s="22">
        <v>4951</v>
      </c>
      <c r="L67" s="18"/>
      <c r="M67" s="22">
        <v>610</v>
      </c>
      <c r="N67" s="20"/>
      <c r="O67" s="17"/>
      <c r="P67" s="23"/>
    </row>
    <row r="68" spans="1:16" ht="14.5" customHeight="1">
      <c r="A68" s="129"/>
      <c r="B68" s="24" t="s">
        <v>99</v>
      </c>
      <c r="C68" s="17">
        <v>5409</v>
      </c>
      <c r="D68" s="18"/>
      <c r="E68" s="19">
        <v>6135</v>
      </c>
      <c r="F68" s="18"/>
      <c r="G68" s="19">
        <v>4704</v>
      </c>
      <c r="H68" s="20"/>
      <c r="I68" s="21">
        <v>188</v>
      </c>
      <c r="J68" s="18"/>
      <c r="K68" s="22">
        <v>4015</v>
      </c>
      <c r="L68" s="18"/>
      <c r="M68" s="22">
        <v>2708</v>
      </c>
      <c r="N68" s="20"/>
      <c r="O68" s="17"/>
      <c r="P68" s="23"/>
    </row>
    <row r="69" spans="1:16" ht="14.5" customHeight="1">
      <c r="A69" s="129"/>
      <c r="B69" s="24" t="s">
        <v>100</v>
      </c>
      <c r="C69" s="17">
        <v>7710</v>
      </c>
      <c r="D69" s="18"/>
      <c r="E69" s="19">
        <v>4936</v>
      </c>
      <c r="F69" s="18"/>
      <c r="G69" s="19">
        <v>6514</v>
      </c>
      <c r="H69" s="20"/>
      <c r="I69" s="21">
        <v>7712</v>
      </c>
      <c r="J69" s="18"/>
      <c r="K69" s="22">
        <v>7614</v>
      </c>
      <c r="L69" s="18"/>
      <c r="M69" s="22">
        <v>6987</v>
      </c>
      <c r="N69" s="20"/>
      <c r="O69" s="17"/>
      <c r="P69" s="23"/>
    </row>
    <row r="70" spans="1:16" ht="14.5" customHeight="1">
      <c r="A70" s="129"/>
      <c r="B70" s="24" t="s">
        <v>101</v>
      </c>
      <c r="C70" s="17">
        <v>6110</v>
      </c>
      <c r="D70" s="18"/>
      <c r="E70" s="19">
        <v>4525</v>
      </c>
      <c r="F70" s="18"/>
      <c r="G70" s="19">
        <v>7690</v>
      </c>
      <c r="H70" s="20"/>
      <c r="I70" s="21">
        <v>6975</v>
      </c>
      <c r="J70" s="18"/>
      <c r="K70" s="22">
        <v>4152</v>
      </c>
      <c r="L70" s="18"/>
      <c r="M70" s="22">
        <v>4907</v>
      </c>
      <c r="N70" s="20"/>
      <c r="O70" s="17"/>
      <c r="P70" s="23"/>
    </row>
    <row r="71" spans="1:16" ht="14.5" customHeight="1">
      <c r="A71" s="129"/>
      <c r="B71" s="24" t="s">
        <v>102</v>
      </c>
      <c r="C71" s="17">
        <v>7735</v>
      </c>
      <c r="D71" s="18"/>
      <c r="E71" s="19">
        <v>6070</v>
      </c>
      <c r="F71" s="18"/>
      <c r="G71" s="19">
        <v>2994</v>
      </c>
      <c r="H71" s="20"/>
      <c r="I71" s="21">
        <v>5426</v>
      </c>
      <c r="J71" s="18"/>
      <c r="K71" s="22">
        <v>2200</v>
      </c>
      <c r="L71" s="18"/>
      <c r="M71" s="22">
        <v>4783</v>
      </c>
      <c r="N71" s="20"/>
      <c r="O71" s="17"/>
      <c r="P71" s="23"/>
    </row>
    <row r="72" spans="1:16" ht="14.5" customHeight="1">
      <c r="A72" s="129"/>
      <c r="B72" s="24" t="s">
        <v>103</v>
      </c>
      <c r="C72" s="17">
        <v>6514</v>
      </c>
      <c r="D72" s="18"/>
      <c r="E72" s="19">
        <v>6135</v>
      </c>
      <c r="F72" s="18"/>
      <c r="G72" s="19">
        <v>4476</v>
      </c>
      <c r="H72" s="20"/>
      <c r="I72" s="21">
        <v>7712</v>
      </c>
      <c r="J72" s="18"/>
      <c r="K72" s="22">
        <v>4704</v>
      </c>
      <c r="L72" s="18"/>
      <c r="M72" s="22">
        <v>6866</v>
      </c>
      <c r="N72" s="20"/>
      <c r="O72" s="17"/>
      <c r="P72" s="23"/>
    </row>
    <row r="73" spans="1:16" ht="14.5" customHeight="1">
      <c r="A73" s="129"/>
      <c r="B73" s="24" t="s">
        <v>104</v>
      </c>
      <c r="C73" s="17">
        <v>6987</v>
      </c>
      <c r="D73" s="18"/>
      <c r="E73" s="19">
        <v>6110</v>
      </c>
      <c r="F73" s="18"/>
      <c r="G73" s="19">
        <v>4015</v>
      </c>
      <c r="H73" s="20"/>
      <c r="I73" s="21">
        <v>188</v>
      </c>
      <c r="J73" s="18"/>
      <c r="K73" s="22">
        <v>4525</v>
      </c>
      <c r="L73" s="18"/>
      <c r="M73" s="22">
        <v>6864</v>
      </c>
      <c r="N73" s="20"/>
      <c r="O73" s="17"/>
      <c r="P73" s="23"/>
    </row>
    <row r="74" spans="1:16" ht="14.5" customHeight="1">
      <c r="A74" s="129"/>
      <c r="B74" s="24" t="s">
        <v>105</v>
      </c>
      <c r="C74" s="17">
        <v>610</v>
      </c>
      <c r="D74" s="18"/>
      <c r="E74" s="19">
        <v>4519</v>
      </c>
      <c r="F74" s="18"/>
      <c r="G74" s="19">
        <v>5426</v>
      </c>
      <c r="H74" s="20"/>
      <c r="I74" s="21">
        <v>7690</v>
      </c>
      <c r="J74" s="18"/>
      <c r="K74" s="22">
        <v>6975</v>
      </c>
      <c r="L74" s="18"/>
      <c r="M74" s="22">
        <v>3571</v>
      </c>
      <c r="N74" s="20"/>
      <c r="O74" s="17"/>
      <c r="P74" s="23"/>
    </row>
    <row r="75" spans="1:16" ht="14.5" customHeight="1">
      <c r="A75" s="129"/>
      <c r="B75" s="24" t="s">
        <v>106</v>
      </c>
      <c r="C75" s="17">
        <v>7735</v>
      </c>
      <c r="D75" s="18"/>
      <c r="E75" s="19">
        <v>2386</v>
      </c>
      <c r="F75" s="18"/>
      <c r="G75" s="19">
        <v>6867</v>
      </c>
      <c r="H75" s="20"/>
      <c r="I75" s="21">
        <v>7267</v>
      </c>
      <c r="J75" s="18"/>
      <c r="K75" s="22">
        <v>4907</v>
      </c>
      <c r="L75" s="18"/>
      <c r="M75" s="22">
        <v>5409</v>
      </c>
      <c r="N75" s="20"/>
      <c r="O75" s="17"/>
      <c r="P75" s="23"/>
    </row>
    <row r="76" spans="1:16" ht="14.5" customHeight="1">
      <c r="A76" s="129"/>
      <c r="B76" s="24" t="s">
        <v>107</v>
      </c>
      <c r="C76" s="17">
        <v>4152</v>
      </c>
      <c r="D76" s="18"/>
      <c r="E76" s="19">
        <v>4951</v>
      </c>
      <c r="F76" s="18"/>
      <c r="G76" s="19">
        <v>6070</v>
      </c>
      <c r="H76" s="20"/>
      <c r="I76" s="21">
        <v>7614</v>
      </c>
      <c r="J76" s="18"/>
      <c r="K76" s="22">
        <v>5036</v>
      </c>
      <c r="L76" s="18"/>
      <c r="M76" s="22">
        <v>2708</v>
      </c>
      <c r="N76" s="20"/>
      <c r="O76" s="17"/>
      <c r="P76" s="23"/>
    </row>
    <row r="77" spans="1:16" ht="14.5" customHeight="1">
      <c r="A77" s="129"/>
      <c r="B77" s="24" t="s">
        <v>108</v>
      </c>
      <c r="C77" s="17">
        <v>5885</v>
      </c>
      <c r="D77" s="18"/>
      <c r="E77" s="19">
        <v>2200</v>
      </c>
      <c r="F77" s="18"/>
      <c r="G77" s="19">
        <v>4936</v>
      </c>
      <c r="H77" s="20"/>
      <c r="I77" s="21">
        <v>7564</v>
      </c>
      <c r="J77" s="18"/>
      <c r="K77" s="22">
        <v>7710</v>
      </c>
      <c r="L77" s="18"/>
      <c r="M77" s="22">
        <v>2852</v>
      </c>
      <c r="N77" s="20"/>
      <c r="O77" s="17"/>
      <c r="P77" s="23"/>
    </row>
    <row r="78" spans="1:16" ht="14.5" customHeight="1">
      <c r="A78" s="129"/>
      <c r="B78" s="24" t="s">
        <v>109</v>
      </c>
      <c r="C78" s="17">
        <v>6859</v>
      </c>
      <c r="D78" s="18"/>
      <c r="E78" s="19">
        <v>5426</v>
      </c>
      <c r="F78" s="18"/>
      <c r="G78" s="19">
        <v>7712</v>
      </c>
      <c r="H78" s="20"/>
      <c r="I78" s="21">
        <v>4946</v>
      </c>
      <c r="J78" s="18"/>
      <c r="K78" s="22">
        <v>4783</v>
      </c>
      <c r="L78" s="18"/>
      <c r="M78" s="22">
        <v>5409</v>
      </c>
      <c r="N78" s="20"/>
      <c r="O78" s="17"/>
      <c r="P78" s="23"/>
    </row>
    <row r="79" spans="1:16" ht="14.5" customHeight="1">
      <c r="A79" s="129"/>
      <c r="B79" s="24" t="s">
        <v>110</v>
      </c>
      <c r="C79" s="17">
        <v>6866</v>
      </c>
      <c r="D79" s="18"/>
      <c r="E79" s="19">
        <v>6987</v>
      </c>
      <c r="F79" s="18"/>
      <c r="G79" s="19">
        <v>5036</v>
      </c>
      <c r="H79" s="20"/>
      <c r="I79" s="21">
        <v>2386</v>
      </c>
      <c r="J79" s="18"/>
      <c r="K79" s="22">
        <v>4704</v>
      </c>
      <c r="L79" s="18"/>
      <c r="M79" s="22">
        <v>7267</v>
      </c>
      <c r="N79" s="20"/>
      <c r="O79" s="17"/>
      <c r="P79" s="23"/>
    </row>
    <row r="80" spans="1:16" ht="14.5" customHeight="1">
      <c r="A80" s="129"/>
      <c r="B80" s="24" t="s">
        <v>111</v>
      </c>
      <c r="C80" s="17">
        <v>3571</v>
      </c>
      <c r="D80" s="18"/>
      <c r="E80" s="19">
        <v>188</v>
      </c>
      <c r="F80" s="18"/>
      <c r="G80" s="19">
        <v>7710</v>
      </c>
      <c r="H80" s="20"/>
      <c r="I80" s="21">
        <v>7690</v>
      </c>
      <c r="J80" s="18"/>
      <c r="K80" s="22">
        <v>5885</v>
      </c>
      <c r="L80" s="18"/>
      <c r="M80" s="22">
        <v>2994</v>
      </c>
      <c r="N80" s="20"/>
      <c r="O80" s="17"/>
      <c r="P80" s="23"/>
    </row>
    <row r="81" spans="1:16" ht="14.5" customHeight="1">
      <c r="A81" s="129"/>
      <c r="B81" s="24" t="s">
        <v>112</v>
      </c>
      <c r="C81" s="17">
        <v>4519</v>
      </c>
      <c r="D81" s="18"/>
      <c r="E81" s="19">
        <v>4152</v>
      </c>
      <c r="F81" s="18"/>
      <c r="G81" s="19">
        <v>2708</v>
      </c>
      <c r="H81" s="20"/>
      <c r="I81" s="21">
        <v>4476</v>
      </c>
      <c r="J81" s="18"/>
      <c r="K81" s="22">
        <v>4907</v>
      </c>
      <c r="L81" s="18"/>
      <c r="M81" s="22">
        <v>7564</v>
      </c>
      <c r="N81" s="20"/>
      <c r="O81" s="17"/>
      <c r="P81" s="23"/>
    </row>
    <row r="82" spans="1:16" ht="14.5" customHeight="1">
      <c r="A82" s="129"/>
      <c r="B82" s="24" t="s">
        <v>113</v>
      </c>
      <c r="C82" s="17">
        <v>4951</v>
      </c>
      <c r="D82" s="18"/>
      <c r="E82" s="19">
        <v>7735</v>
      </c>
      <c r="F82" s="18"/>
      <c r="G82" s="19">
        <v>6859</v>
      </c>
      <c r="H82" s="20"/>
      <c r="I82" s="21">
        <v>6110</v>
      </c>
      <c r="J82" s="18"/>
      <c r="K82" s="22">
        <v>2852</v>
      </c>
      <c r="L82" s="18"/>
      <c r="M82" s="22">
        <v>6135</v>
      </c>
      <c r="N82" s="20"/>
      <c r="O82" s="17"/>
      <c r="P82" s="23"/>
    </row>
    <row r="83" spans="1:16" ht="14.5" customHeight="1">
      <c r="A83" s="129"/>
      <c r="B83" s="24" t="s">
        <v>114</v>
      </c>
      <c r="C83" s="17">
        <v>4015</v>
      </c>
      <c r="D83" s="18"/>
      <c r="E83" s="19">
        <v>7614</v>
      </c>
      <c r="F83" s="18"/>
      <c r="G83" s="19">
        <v>4936</v>
      </c>
      <c r="H83" s="20"/>
      <c r="I83" s="21">
        <v>6975</v>
      </c>
      <c r="J83" s="18"/>
      <c r="K83" s="22">
        <v>6864</v>
      </c>
      <c r="L83" s="18"/>
      <c r="M83" s="22">
        <v>6070</v>
      </c>
      <c r="N83" s="20"/>
      <c r="O83" s="17"/>
      <c r="P83" s="23"/>
    </row>
    <row r="84" spans="1:16" ht="14.5" customHeight="1">
      <c r="A84" s="129"/>
      <c r="B84" s="24" t="s">
        <v>115</v>
      </c>
      <c r="C84" s="17">
        <v>6867</v>
      </c>
      <c r="D84" s="18"/>
      <c r="E84" s="19">
        <v>610</v>
      </c>
      <c r="F84" s="18"/>
      <c r="G84" s="19">
        <v>4525</v>
      </c>
      <c r="H84" s="20"/>
      <c r="I84" s="21">
        <v>6514</v>
      </c>
      <c r="J84" s="18"/>
      <c r="K84" s="22">
        <v>4946</v>
      </c>
      <c r="L84" s="18"/>
      <c r="M84" s="22">
        <v>2200</v>
      </c>
      <c r="N84" s="20"/>
      <c r="O84" s="17"/>
      <c r="P84" s="23"/>
    </row>
    <row r="85" spans="1:16">
      <c r="B85" s="24">
        <v>1</v>
      </c>
      <c r="C85" s="17">
        <v>2386</v>
      </c>
      <c r="D85" s="18"/>
      <c r="E85" s="19">
        <v>4946</v>
      </c>
      <c r="F85" s="18"/>
      <c r="G85" s="19">
        <v>6110</v>
      </c>
      <c r="H85" s="20"/>
      <c r="I85" s="21">
        <v>6135</v>
      </c>
      <c r="J85" s="18"/>
      <c r="K85" s="22">
        <v>2994</v>
      </c>
      <c r="L85" s="18"/>
      <c r="M85" s="22">
        <v>4519</v>
      </c>
      <c r="N85" s="20"/>
      <c r="O85" s="17"/>
      <c r="P85" s="23"/>
    </row>
    <row r="86" spans="1:16">
      <c r="B86" s="24">
        <v>2</v>
      </c>
      <c r="C86" s="17">
        <v>2200</v>
      </c>
      <c r="D86" s="18"/>
      <c r="E86" s="19">
        <v>610</v>
      </c>
      <c r="F86" s="18"/>
      <c r="G86" s="19">
        <v>4783</v>
      </c>
      <c r="H86" s="20"/>
      <c r="I86" s="21">
        <v>6135</v>
      </c>
      <c r="J86" s="18"/>
      <c r="K86" s="22">
        <v>2994</v>
      </c>
      <c r="L86" s="18"/>
      <c r="M86" s="22">
        <v>4519</v>
      </c>
      <c r="N86" s="20"/>
      <c r="O86" s="17"/>
      <c r="P86" s="23"/>
    </row>
    <row r="87" spans="1:16">
      <c r="B87" s="24">
        <v>3</v>
      </c>
      <c r="C87" s="17"/>
      <c r="D87" s="18"/>
      <c r="E87" s="19"/>
      <c r="F87" s="18"/>
      <c r="G87" s="19"/>
      <c r="H87" s="20"/>
      <c r="I87" s="21">
        <v>6135</v>
      </c>
      <c r="J87" s="18"/>
      <c r="K87" s="22">
        <v>2994</v>
      </c>
      <c r="L87" s="18"/>
      <c r="M87" s="22">
        <v>4519</v>
      </c>
      <c r="N87" s="20"/>
      <c r="O87" s="17"/>
      <c r="P87" s="23"/>
    </row>
    <row r="88" spans="1:16">
      <c r="B88" s="24">
        <v>4</v>
      </c>
      <c r="C88" s="17"/>
      <c r="D88" s="18"/>
      <c r="E88" s="19"/>
      <c r="F88" s="18"/>
      <c r="G88" s="19"/>
      <c r="H88" s="20"/>
      <c r="I88" s="21">
        <v>6135</v>
      </c>
      <c r="J88" s="18"/>
      <c r="K88" s="22">
        <v>2994</v>
      </c>
      <c r="L88" s="18"/>
      <c r="M88" s="22">
        <v>4519</v>
      </c>
      <c r="N88" s="20"/>
      <c r="O88" s="17"/>
      <c r="P88" s="23"/>
    </row>
    <row r="89" spans="1:16">
      <c r="B89" s="24"/>
      <c r="C89" s="17"/>
      <c r="D89" s="18"/>
      <c r="E89" s="19"/>
      <c r="F89" s="18"/>
      <c r="G89" s="19"/>
      <c r="H89" s="20"/>
      <c r="I89" s="21"/>
      <c r="J89" s="18"/>
      <c r="K89" s="22"/>
      <c r="L89" s="18"/>
      <c r="M89" s="22"/>
      <c r="N89" s="20"/>
      <c r="O89" s="17"/>
      <c r="P89" s="23"/>
    </row>
    <row r="90" spans="1:16">
      <c r="B90" s="24"/>
      <c r="C90" s="17"/>
      <c r="D90" s="18"/>
      <c r="E90" s="19"/>
      <c r="F90" s="18"/>
      <c r="G90" s="19"/>
      <c r="H90" s="20"/>
      <c r="I90" s="21"/>
      <c r="J90" s="18"/>
      <c r="K90" s="22"/>
      <c r="L90" s="18"/>
      <c r="M90" s="22"/>
      <c r="N90" s="20"/>
      <c r="O90" s="17"/>
      <c r="P90" s="23"/>
    </row>
    <row r="91" spans="1:16">
      <c r="B91" s="24"/>
      <c r="C91" s="17"/>
      <c r="D91" s="18"/>
      <c r="E91" s="19"/>
      <c r="F91" s="18"/>
      <c r="G91" s="19"/>
      <c r="H91" s="20"/>
      <c r="I91" s="21"/>
      <c r="J91" s="18"/>
      <c r="K91" s="22"/>
      <c r="L91" s="18"/>
      <c r="M91" s="22"/>
      <c r="N91" s="20"/>
      <c r="O91" s="17"/>
      <c r="P91" s="23"/>
    </row>
    <row r="92" spans="1:16">
      <c r="B92" s="24"/>
      <c r="C92" s="17"/>
      <c r="D92" s="18"/>
      <c r="E92" s="19"/>
      <c r="F92" s="18"/>
      <c r="G92" s="19"/>
      <c r="H92" s="20"/>
      <c r="I92" s="21"/>
      <c r="J92" s="18"/>
      <c r="K92" s="22"/>
      <c r="L92" s="18"/>
      <c r="M92" s="22"/>
      <c r="N92" s="20"/>
      <c r="O92" s="17"/>
      <c r="P92" s="23"/>
    </row>
    <row r="93" spans="1:16">
      <c r="B93" s="24"/>
      <c r="C93" s="17"/>
      <c r="D93" s="18"/>
      <c r="E93" s="19"/>
      <c r="F93" s="18"/>
      <c r="G93" s="19"/>
      <c r="H93" s="20"/>
      <c r="I93" s="21"/>
      <c r="J93" s="18"/>
      <c r="K93" s="22"/>
      <c r="L93" s="18"/>
      <c r="M93" s="22"/>
      <c r="N93" s="20"/>
      <c r="O93" s="17"/>
      <c r="P93" s="23"/>
    </row>
    <row r="94" spans="1:16">
      <c r="B94" s="24"/>
      <c r="C94" s="17"/>
      <c r="D94" s="18"/>
      <c r="E94" s="19"/>
      <c r="F94" s="18"/>
      <c r="G94" s="19"/>
      <c r="H94" s="20"/>
      <c r="I94" s="21"/>
      <c r="J94" s="18"/>
      <c r="K94" s="22"/>
      <c r="L94" s="18"/>
      <c r="M94" s="22"/>
      <c r="N94" s="20"/>
      <c r="O94" s="17"/>
      <c r="P94" s="23"/>
    </row>
    <row r="95" spans="1:16">
      <c r="B95" s="24"/>
      <c r="C95" s="17"/>
      <c r="D95" s="18"/>
      <c r="E95" s="19"/>
      <c r="F95" s="18"/>
      <c r="G95" s="19"/>
      <c r="H95" s="20"/>
      <c r="I95" s="21"/>
      <c r="J95" s="18"/>
      <c r="K95" s="22"/>
      <c r="L95" s="18"/>
      <c r="M95" s="22"/>
      <c r="N95" s="20"/>
      <c r="O95" s="17"/>
      <c r="P95" s="23"/>
    </row>
    <row r="96" spans="1:16">
      <c r="B96" s="24"/>
      <c r="C96" s="17"/>
      <c r="D96" s="18"/>
      <c r="E96" s="19"/>
      <c r="F96" s="18"/>
      <c r="G96" s="19"/>
      <c r="H96" s="20"/>
      <c r="I96" s="21"/>
      <c r="J96" s="18"/>
      <c r="K96" s="22"/>
      <c r="L96" s="18"/>
      <c r="M96" s="22"/>
      <c r="N96" s="20"/>
      <c r="O96" s="17"/>
      <c r="P96" s="23"/>
    </row>
    <row r="97" spans="2:16">
      <c r="B97" s="24"/>
      <c r="C97" s="17"/>
      <c r="D97" s="18"/>
      <c r="E97" s="19"/>
      <c r="F97" s="18"/>
      <c r="G97" s="19"/>
      <c r="H97" s="20"/>
      <c r="I97" s="21"/>
      <c r="J97" s="18"/>
      <c r="K97" s="22"/>
      <c r="L97" s="18"/>
      <c r="M97" s="22"/>
      <c r="N97" s="20"/>
      <c r="O97" s="17"/>
      <c r="P97" s="23"/>
    </row>
    <row r="98" spans="2:16" ht="14.7" thickBot="1">
      <c r="B98" s="25"/>
      <c r="C98" s="26"/>
      <c r="D98" s="27"/>
      <c r="E98" s="28"/>
      <c r="F98" s="27"/>
      <c r="G98" s="28"/>
      <c r="H98" s="29"/>
      <c r="I98" s="30"/>
      <c r="J98" s="27"/>
      <c r="K98" s="31"/>
      <c r="L98" s="27"/>
      <c r="M98" s="31"/>
      <c r="N98" s="29"/>
      <c r="O98" s="26"/>
      <c r="P98" s="32"/>
    </row>
  </sheetData>
  <mergeCells count="4">
    <mergeCell ref="A1:P1"/>
    <mergeCell ref="C3:H3"/>
    <mergeCell ref="I3:N3"/>
    <mergeCell ref="O3:P3"/>
  </mergeCells>
  <conditionalFormatting sqref="C3:H3 G1:G2 E1:E2 C1:C2 G4:G1048576 E4:E1048576 C4:C1048576">
    <cfRule type="cellIs" dxfId="1" priority="4" operator="equal">
      <formula>6135</formula>
    </cfRule>
  </conditionalFormatting>
  <conditionalFormatting sqref="M1:M1048576 K1:K1048576 I1:I1048576">
    <cfRule type="cellIs" dxfId="26" priority="3" operator="equal">
      <formula>6135</formula>
    </cfRule>
  </conditionalFormatting>
  <conditionalFormatting sqref="C1:C1048576 E1:E1048576 G1:G1048576 M1:M1048576 K1:K1048576 I1:I1048576">
    <cfRule type="cellIs" dxfId="0" priority="1" operator="equal">
      <formula>$S$3</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F0A4B-C5BC-4B59-8C0A-A41DA8FC123B}">
  <dimension ref="A1:AA44"/>
  <sheetViews>
    <sheetView topLeftCell="E1" zoomScale="91" zoomScaleNormal="70" workbookViewId="0">
      <selection activeCell="E13" sqref="E13"/>
    </sheetView>
  </sheetViews>
  <sheetFormatPr defaultColWidth="8.83984375" defaultRowHeight="14.4"/>
  <cols>
    <col min="1" max="2" width="9.68359375" customWidth="1"/>
    <col min="5" max="6" width="16.68359375" customWidth="1"/>
    <col min="7" max="7" width="12.47265625" customWidth="1"/>
    <col min="8" max="9" width="9.15625" customWidth="1"/>
    <col min="10" max="11" width="9.3125" customWidth="1"/>
    <col min="12" max="12" width="9.47265625" customWidth="1"/>
    <col min="13" max="13" width="9.3125" customWidth="1"/>
    <col min="14" max="15" width="12.83984375" customWidth="1"/>
  </cols>
  <sheetData>
    <row r="1" spans="1:27" ht="14.5" customHeight="1">
      <c r="A1" s="159" t="s">
        <v>171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row>
    <row r="2" spans="1:27">
      <c r="A2" s="159"/>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row>
    <row r="3" spans="1:27">
      <c r="A3" s="148" t="s">
        <v>0</v>
      </c>
      <c r="B3" s="148"/>
      <c r="C3" s="148"/>
      <c r="D3" s="1"/>
      <c r="E3" s="1"/>
      <c r="F3" s="1"/>
      <c r="G3" s="148" t="s">
        <v>9</v>
      </c>
      <c r="H3" s="148"/>
      <c r="I3" s="148"/>
      <c r="J3" s="148"/>
      <c r="K3" s="148"/>
      <c r="L3" s="148"/>
      <c r="M3" s="148"/>
      <c r="N3" s="135" t="s">
        <v>1</v>
      </c>
      <c r="O3" s="135"/>
      <c r="P3" s="135"/>
      <c r="Q3" s="135"/>
      <c r="R3" s="135"/>
      <c r="S3" s="135"/>
      <c r="T3" s="135"/>
      <c r="U3" s="135"/>
      <c r="V3" s="135"/>
      <c r="W3" s="135"/>
      <c r="X3" s="135"/>
      <c r="Y3" s="135" t="s">
        <v>2</v>
      </c>
      <c r="Z3" s="135"/>
      <c r="AA3" s="135"/>
    </row>
    <row r="4" spans="1:27" ht="14.7" thickBot="1">
      <c r="A4" s="2" t="s">
        <v>3</v>
      </c>
      <c r="B4" s="2" t="s">
        <v>18</v>
      </c>
      <c r="C4" s="5" t="s">
        <v>22</v>
      </c>
      <c r="D4" s="2" t="s">
        <v>134</v>
      </c>
      <c r="E4" s="2" t="s">
        <v>153</v>
      </c>
      <c r="F4" s="2" t="s">
        <v>154</v>
      </c>
      <c r="G4" s="2" t="s">
        <v>10</v>
      </c>
      <c r="H4" s="2" t="s">
        <v>11</v>
      </c>
      <c r="I4" s="2" t="s">
        <v>12</v>
      </c>
      <c r="J4" s="2" t="s">
        <v>13</v>
      </c>
      <c r="K4" s="2" t="s">
        <v>14</v>
      </c>
      <c r="L4" s="2" t="s">
        <v>15</v>
      </c>
      <c r="M4" s="2" t="s">
        <v>16</v>
      </c>
      <c r="N4" s="3" t="s">
        <v>151</v>
      </c>
      <c r="O4" s="2" t="s">
        <v>150</v>
      </c>
      <c r="P4" s="2" t="s">
        <v>11</v>
      </c>
      <c r="Q4" s="2" t="s">
        <v>12</v>
      </c>
      <c r="R4" s="2" t="s">
        <v>13</v>
      </c>
      <c r="S4" s="2" t="s">
        <v>14</v>
      </c>
      <c r="T4" s="2" t="s">
        <v>15</v>
      </c>
      <c r="U4" s="2" t="s">
        <v>16</v>
      </c>
      <c r="V4" s="2" t="s">
        <v>23</v>
      </c>
      <c r="W4" s="2" t="s">
        <v>149</v>
      </c>
      <c r="X4" s="2" t="s">
        <v>17</v>
      </c>
      <c r="Y4" s="3" t="s">
        <v>5</v>
      </c>
      <c r="Z4" s="2" t="s">
        <v>6</v>
      </c>
      <c r="AA4" s="5" t="s">
        <v>7</v>
      </c>
    </row>
    <row r="5" spans="1:27">
      <c r="A5">
        <f>'Scouting Output'!$A3</f>
        <v>188</v>
      </c>
      <c r="B5" t="s">
        <v>20</v>
      </c>
      <c r="C5" s="1"/>
      <c r="D5" s="81">
        <v>0</v>
      </c>
      <c r="E5" s="81">
        <v>0</v>
      </c>
      <c r="F5" s="81">
        <v>0</v>
      </c>
      <c r="G5" s="81">
        <v>0</v>
      </c>
      <c r="H5" s="81">
        <v>0</v>
      </c>
      <c r="I5" s="81">
        <v>0</v>
      </c>
      <c r="J5" s="81">
        <v>0</v>
      </c>
      <c r="K5" s="81">
        <v>0</v>
      </c>
      <c r="L5" s="81">
        <v>0</v>
      </c>
      <c r="M5" s="81">
        <v>0</v>
      </c>
      <c r="N5" s="81">
        <v>0</v>
      </c>
      <c r="O5" s="81">
        <v>0</v>
      </c>
      <c r="P5" s="81">
        <v>0</v>
      </c>
      <c r="Q5" s="81">
        <v>0</v>
      </c>
      <c r="R5" s="81">
        <v>0</v>
      </c>
      <c r="S5" s="81">
        <v>0</v>
      </c>
      <c r="T5" s="81">
        <v>0</v>
      </c>
      <c r="U5" s="81">
        <v>0</v>
      </c>
      <c r="V5">
        <v>0</v>
      </c>
      <c r="W5">
        <v>0</v>
      </c>
      <c r="X5">
        <v>1</v>
      </c>
      <c r="Y5">
        <v>1</v>
      </c>
      <c r="Z5">
        <v>1</v>
      </c>
      <c r="AA5" s="1"/>
    </row>
    <row r="6" spans="1:27">
      <c r="A6">
        <f>'Scouting Output'!$A4</f>
        <v>610</v>
      </c>
      <c r="B6" t="s">
        <v>21</v>
      </c>
      <c r="C6" t="s">
        <v>19</v>
      </c>
      <c r="D6">
        <v>1</v>
      </c>
      <c r="E6" s="81">
        <v>1</v>
      </c>
      <c r="F6" s="81">
        <v>1</v>
      </c>
      <c r="G6">
        <v>1</v>
      </c>
      <c r="H6">
        <v>1</v>
      </c>
      <c r="I6">
        <v>1</v>
      </c>
      <c r="J6">
        <v>1</v>
      </c>
      <c r="K6">
        <v>1</v>
      </c>
      <c r="L6">
        <v>1</v>
      </c>
      <c r="M6">
        <v>1</v>
      </c>
      <c r="N6">
        <v>1</v>
      </c>
      <c r="O6">
        <v>1</v>
      </c>
      <c r="P6">
        <v>1</v>
      </c>
      <c r="Q6">
        <v>1</v>
      </c>
      <c r="R6">
        <v>1</v>
      </c>
      <c r="S6">
        <v>1</v>
      </c>
      <c r="T6">
        <v>1</v>
      </c>
      <c r="U6">
        <v>1</v>
      </c>
      <c r="V6">
        <v>1</v>
      </c>
      <c r="W6">
        <v>1</v>
      </c>
      <c r="X6">
        <v>0</v>
      </c>
      <c r="Y6">
        <v>0</v>
      </c>
      <c r="Z6">
        <v>0</v>
      </c>
      <c r="AA6" t="s">
        <v>19</v>
      </c>
    </row>
    <row r="7" spans="1:27">
      <c r="A7">
        <f>'Scouting Output'!$A5</f>
        <v>2200</v>
      </c>
      <c r="D7">
        <v>2</v>
      </c>
      <c r="E7" s="81">
        <v>2</v>
      </c>
      <c r="F7" s="81">
        <v>2</v>
      </c>
      <c r="G7">
        <v>2</v>
      </c>
      <c r="H7">
        <v>2</v>
      </c>
      <c r="I7">
        <v>2</v>
      </c>
      <c r="J7">
        <v>2</v>
      </c>
      <c r="K7">
        <v>2</v>
      </c>
      <c r="L7">
        <v>2</v>
      </c>
      <c r="M7">
        <v>2</v>
      </c>
      <c r="N7">
        <v>2</v>
      </c>
      <c r="O7">
        <v>2</v>
      </c>
      <c r="P7">
        <v>2</v>
      </c>
      <c r="Q7">
        <v>2</v>
      </c>
      <c r="R7">
        <v>2</v>
      </c>
      <c r="S7">
        <v>2</v>
      </c>
      <c r="T7">
        <v>2</v>
      </c>
      <c r="U7">
        <v>2</v>
      </c>
      <c r="V7">
        <v>2</v>
      </c>
      <c r="W7">
        <v>2</v>
      </c>
    </row>
    <row r="8" spans="1:27">
      <c r="A8">
        <f>'Scouting Output'!$A6</f>
        <v>2386</v>
      </c>
      <c r="E8" s="81">
        <v>3</v>
      </c>
      <c r="F8" s="81">
        <v>3</v>
      </c>
      <c r="G8">
        <v>3</v>
      </c>
      <c r="H8">
        <v>3</v>
      </c>
      <c r="I8">
        <v>3</v>
      </c>
      <c r="J8">
        <v>3</v>
      </c>
      <c r="K8">
        <v>3</v>
      </c>
      <c r="L8">
        <v>3</v>
      </c>
      <c r="M8">
        <v>3</v>
      </c>
      <c r="N8">
        <v>3</v>
      </c>
      <c r="O8">
        <v>3</v>
      </c>
      <c r="P8">
        <v>3</v>
      </c>
      <c r="Q8">
        <v>3</v>
      </c>
      <c r="R8">
        <v>3</v>
      </c>
      <c r="S8">
        <v>3</v>
      </c>
      <c r="T8">
        <v>3</v>
      </c>
      <c r="U8">
        <v>3</v>
      </c>
      <c r="V8">
        <v>3</v>
      </c>
      <c r="W8">
        <v>3</v>
      </c>
    </row>
    <row r="9" spans="1:27">
      <c r="A9">
        <f>'Scouting Output'!$A7</f>
        <v>2708</v>
      </c>
      <c r="E9" s="81">
        <v>4</v>
      </c>
      <c r="F9" s="81">
        <v>4</v>
      </c>
      <c r="G9">
        <v>4</v>
      </c>
      <c r="H9">
        <v>4</v>
      </c>
      <c r="I9">
        <v>4</v>
      </c>
      <c r="J9">
        <v>4</v>
      </c>
      <c r="K9">
        <v>4</v>
      </c>
      <c r="L9">
        <v>4</v>
      </c>
      <c r="M9">
        <v>4</v>
      </c>
      <c r="N9">
        <v>4</v>
      </c>
      <c r="O9">
        <v>4</v>
      </c>
      <c r="P9">
        <v>4</v>
      </c>
      <c r="Q9">
        <v>4</v>
      </c>
      <c r="R9">
        <v>4</v>
      </c>
      <c r="S9">
        <v>4</v>
      </c>
      <c r="T9">
        <v>4</v>
      </c>
      <c r="U9">
        <v>4</v>
      </c>
    </row>
    <row r="10" spans="1:27">
      <c r="A10">
        <f>'Scouting Output'!$A8</f>
        <v>2852</v>
      </c>
      <c r="E10" s="81">
        <v>5</v>
      </c>
      <c r="N10">
        <v>5</v>
      </c>
      <c r="O10">
        <v>5</v>
      </c>
    </row>
    <row r="11" spans="1:27">
      <c r="A11">
        <f>'Scouting Output'!$A9</f>
        <v>2994</v>
      </c>
      <c r="E11" s="81">
        <v>6</v>
      </c>
      <c r="N11">
        <v>6</v>
      </c>
      <c r="O11">
        <v>6</v>
      </c>
    </row>
    <row r="12" spans="1:27">
      <c r="A12">
        <f>'Scouting Output'!$A10</f>
        <v>3571</v>
      </c>
      <c r="E12" s="81">
        <v>7</v>
      </c>
      <c r="N12">
        <v>7</v>
      </c>
      <c r="O12">
        <v>7</v>
      </c>
    </row>
    <row r="13" spans="1:27">
      <c r="A13">
        <f>'Scouting Output'!$A11</f>
        <v>4015</v>
      </c>
      <c r="E13" s="81">
        <v>8</v>
      </c>
      <c r="N13">
        <v>8</v>
      </c>
      <c r="O13">
        <v>8</v>
      </c>
    </row>
    <row r="14" spans="1:27">
      <c r="A14">
        <f>'Scouting Output'!$A12</f>
        <v>4152</v>
      </c>
    </row>
    <row r="15" spans="1:27">
      <c r="A15">
        <f>'Scouting Output'!$A13</f>
        <v>4476</v>
      </c>
      <c r="G15" t="s">
        <v>165</v>
      </c>
    </row>
    <row r="16" spans="1:27">
      <c r="A16">
        <f>'Scouting Output'!$A14</f>
        <v>4519</v>
      </c>
    </row>
    <row r="17" spans="1:1">
      <c r="A17">
        <f>'Scouting Output'!$A15</f>
        <v>4525</v>
      </c>
    </row>
    <row r="18" spans="1:1">
      <c r="A18">
        <f>'Scouting Output'!$A16</f>
        <v>4704</v>
      </c>
    </row>
    <row r="19" spans="1:1">
      <c r="A19">
        <f>'Scouting Output'!$A17</f>
        <v>4783</v>
      </c>
    </row>
    <row r="20" spans="1:1">
      <c r="A20">
        <f>'Scouting Output'!$A18</f>
        <v>4907</v>
      </c>
    </row>
    <row r="21" spans="1:1">
      <c r="A21">
        <f>'Scouting Output'!$A19</f>
        <v>4936</v>
      </c>
    </row>
    <row r="22" spans="1:1">
      <c r="A22">
        <f>'Scouting Output'!$A20</f>
        <v>4946</v>
      </c>
    </row>
    <row r="23" spans="1:1">
      <c r="A23">
        <f>'Scouting Output'!$A21</f>
        <v>4951</v>
      </c>
    </row>
    <row r="24" spans="1:1">
      <c r="A24">
        <f>'Scouting Output'!$A22</f>
        <v>5036</v>
      </c>
    </row>
    <row r="25" spans="1:1">
      <c r="A25">
        <f>'Scouting Output'!$A23</f>
        <v>5409</v>
      </c>
    </row>
    <row r="26" spans="1:1">
      <c r="A26">
        <f>'Scouting Output'!$A24</f>
        <v>5426</v>
      </c>
    </row>
    <row r="27" spans="1:1">
      <c r="A27">
        <f>'Scouting Output'!$A25</f>
        <v>5885</v>
      </c>
    </row>
    <row r="28" spans="1:1">
      <c r="A28">
        <f>'Scouting Output'!$A26</f>
        <v>6070</v>
      </c>
    </row>
    <row r="29" spans="1:1">
      <c r="A29">
        <f>'Scouting Output'!$A27</f>
        <v>6110</v>
      </c>
    </row>
    <row r="30" spans="1:1">
      <c r="A30">
        <f>'Scouting Output'!$A28</f>
        <v>6135</v>
      </c>
    </row>
    <row r="31" spans="1:1">
      <c r="A31">
        <f>'Scouting Output'!$A29</f>
        <v>6514</v>
      </c>
    </row>
    <row r="32" spans="1:1">
      <c r="A32">
        <f>'Scouting Output'!$A30</f>
        <v>6859</v>
      </c>
    </row>
    <row r="33" spans="1:1">
      <c r="A33">
        <f>'Scouting Output'!$A31</f>
        <v>6864</v>
      </c>
    </row>
    <row r="34" spans="1:1">
      <c r="A34">
        <f>'Scouting Output'!$A32</f>
        <v>6866</v>
      </c>
    </row>
    <row r="35" spans="1:1">
      <c r="A35">
        <f>'Scouting Output'!$A33</f>
        <v>6867</v>
      </c>
    </row>
    <row r="36" spans="1:1">
      <c r="A36">
        <f>'Scouting Output'!$A34</f>
        <v>6975</v>
      </c>
    </row>
    <row r="37" spans="1:1">
      <c r="A37">
        <f>'Scouting Output'!$A35</f>
        <v>6987</v>
      </c>
    </row>
    <row r="38" spans="1:1">
      <c r="A38">
        <f>'Scouting Output'!$A36</f>
        <v>7267</v>
      </c>
    </row>
    <row r="39" spans="1:1">
      <c r="A39">
        <f>'Scouting Output'!$A37</f>
        <v>7564</v>
      </c>
    </row>
    <row r="40" spans="1:1">
      <c r="A40">
        <f>'Scouting Output'!$A38</f>
        <v>7614</v>
      </c>
    </row>
    <row r="41" spans="1:1">
      <c r="A41">
        <f>'Scouting Output'!$A39</f>
        <v>7690</v>
      </c>
    </row>
    <row r="42" spans="1:1">
      <c r="A42">
        <f>'Scouting Output'!$A40</f>
        <v>7710</v>
      </c>
    </row>
    <row r="43" spans="1:1">
      <c r="A43">
        <f>'Scouting Output'!$A41</f>
        <v>7712</v>
      </c>
    </row>
    <row r="44" spans="1:1">
      <c r="A44">
        <f>'Scouting Output'!$A42</f>
        <v>7735</v>
      </c>
    </row>
  </sheetData>
  <mergeCells count="5">
    <mergeCell ref="A3:C3"/>
    <mergeCell ref="G3:M3"/>
    <mergeCell ref="N3:X3"/>
    <mergeCell ref="A1:AA2"/>
    <mergeCell ref="Y3:AA3"/>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2A36-4E9B-C448-B8B8-185FBD42AAC4}">
  <dimension ref="A1:M65"/>
  <sheetViews>
    <sheetView zoomScale="85" zoomScaleNormal="85" workbookViewId="0">
      <selection activeCell="C59" sqref="C59"/>
    </sheetView>
  </sheetViews>
  <sheetFormatPr defaultColWidth="11" defaultRowHeight="14.4"/>
  <cols>
    <col min="1" max="2" width="5.47265625" customWidth="1"/>
    <col min="3" max="3" width="12.83984375" customWidth="1"/>
    <col min="11" max="11" width="12" customWidth="1"/>
    <col min="12" max="12" width="14.68359375" customWidth="1"/>
  </cols>
  <sheetData>
    <row r="1" spans="1:12">
      <c r="A1" t="s">
        <v>166</v>
      </c>
    </row>
    <row r="2" spans="1:12">
      <c r="A2" s="116" t="s">
        <v>167</v>
      </c>
      <c r="B2" s="116"/>
      <c r="C2" s="116"/>
    </row>
    <row r="3" spans="1:12">
      <c r="A3" s="117" t="s">
        <v>168</v>
      </c>
      <c r="B3" s="117"/>
      <c r="C3" s="117"/>
    </row>
    <row r="4" spans="1:12">
      <c r="A4" s="118" t="s">
        <v>169</v>
      </c>
      <c r="B4" s="118"/>
      <c r="C4" s="118"/>
    </row>
    <row r="6" spans="1:12">
      <c r="A6" t="s">
        <v>185</v>
      </c>
    </row>
    <row r="7" spans="1:12" ht="17.05" customHeight="1">
      <c r="B7" t="s">
        <v>186</v>
      </c>
    </row>
    <row r="8" spans="1:12" ht="18.25" customHeight="1">
      <c r="B8" t="s">
        <v>187</v>
      </c>
    </row>
    <row r="9" spans="1:12" ht="18.55" customHeight="1">
      <c r="B9" t="s">
        <v>188</v>
      </c>
    </row>
    <row r="10" spans="1:12" ht="17.5" customHeight="1">
      <c r="B10" t="s">
        <v>189</v>
      </c>
    </row>
    <row r="12" spans="1:12">
      <c r="A12" s="36" t="s">
        <v>190</v>
      </c>
    </row>
    <row r="13" spans="1:12" ht="15.25" customHeight="1">
      <c r="B13" t="s">
        <v>191</v>
      </c>
    </row>
    <row r="14" spans="1:12" ht="17.5" customHeight="1">
      <c r="B14" t="s">
        <v>192</v>
      </c>
    </row>
    <row r="15" spans="1:12">
      <c r="B15" t="s">
        <v>214</v>
      </c>
    </row>
    <row r="16" spans="1:12" ht="32.049999999999997" customHeight="1">
      <c r="B16" s="160" t="s">
        <v>193</v>
      </c>
      <c r="C16" s="160"/>
      <c r="D16" s="160"/>
      <c r="E16" s="160"/>
      <c r="F16" s="160"/>
      <c r="G16" s="160"/>
      <c r="H16" s="160"/>
      <c r="I16" s="160"/>
      <c r="J16" s="160"/>
      <c r="L16" s="121" t="s">
        <v>210</v>
      </c>
    </row>
    <row r="19" spans="1:12">
      <c r="A19" s="36" t="s">
        <v>174</v>
      </c>
    </row>
    <row r="20" spans="1:12">
      <c r="B20" t="s">
        <v>172</v>
      </c>
    </row>
    <row r="21" spans="1:12">
      <c r="B21" t="s">
        <v>173</v>
      </c>
    </row>
    <row r="22" spans="1:12">
      <c r="B22" t="s">
        <v>175</v>
      </c>
    </row>
    <row r="23" spans="1:12">
      <c r="B23" t="s">
        <v>215</v>
      </c>
    </row>
    <row r="24" spans="1:12">
      <c r="B24" t="s">
        <v>216</v>
      </c>
    </row>
    <row r="25" spans="1:12">
      <c r="B25" t="s">
        <v>176</v>
      </c>
    </row>
    <row r="27" spans="1:12">
      <c r="A27" s="36" t="s">
        <v>170</v>
      </c>
    </row>
    <row r="28" spans="1:12" ht="46.5" customHeight="1">
      <c r="B28" s="160" t="s">
        <v>217</v>
      </c>
      <c r="C28" s="160"/>
      <c r="D28" s="160"/>
      <c r="E28" s="160"/>
      <c r="F28" s="160"/>
      <c r="G28" s="160"/>
      <c r="H28" s="160"/>
      <c r="I28" s="160"/>
      <c r="J28" s="160"/>
      <c r="K28" s="160"/>
      <c r="L28" s="160"/>
    </row>
    <row r="29" spans="1:12" ht="21" customHeight="1">
      <c r="B29" t="s">
        <v>194</v>
      </c>
    </row>
    <row r="32" spans="1:12">
      <c r="A32" s="36" t="s">
        <v>177</v>
      </c>
    </row>
    <row r="33" spans="1:12">
      <c r="B33" t="s">
        <v>195</v>
      </c>
    </row>
    <row r="34" spans="1:12" ht="18.25" customHeight="1">
      <c r="B34" t="s">
        <v>196</v>
      </c>
    </row>
    <row r="35" spans="1:12" ht="32.049999999999997" customHeight="1">
      <c r="B35" s="136" t="s">
        <v>197</v>
      </c>
      <c r="C35" s="136"/>
      <c r="D35" s="136"/>
      <c r="E35" s="136"/>
      <c r="F35" s="136"/>
      <c r="G35" s="136"/>
      <c r="H35" s="136"/>
      <c r="I35" s="136"/>
      <c r="J35" s="136"/>
      <c r="K35" s="136"/>
      <c r="L35" s="136"/>
    </row>
    <row r="38" spans="1:12">
      <c r="A38" s="36" t="s">
        <v>178</v>
      </c>
    </row>
    <row r="39" spans="1:12" ht="16.75" customHeight="1">
      <c r="A39" s="36"/>
      <c r="B39" t="s">
        <v>198</v>
      </c>
    </row>
    <row r="40" spans="1:12" ht="15.25" customHeight="1">
      <c r="B40" t="s">
        <v>200</v>
      </c>
    </row>
    <row r="41" spans="1:12" ht="16.3" customHeight="1">
      <c r="B41" t="s">
        <v>213</v>
      </c>
    </row>
    <row r="42" spans="1:12" ht="15.25" customHeight="1">
      <c r="B42" t="s">
        <v>212</v>
      </c>
    </row>
    <row r="45" spans="1:12">
      <c r="A45" s="36" t="s">
        <v>179</v>
      </c>
    </row>
    <row r="46" spans="1:12">
      <c r="B46" s="115" t="s">
        <v>180</v>
      </c>
    </row>
    <row r="47" spans="1:12">
      <c r="C47" t="s">
        <v>204</v>
      </c>
    </row>
    <row r="48" spans="1:12" ht="16.5" customHeight="1">
      <c r="C48" t="s">
        <v>205</v>
      </c>
    </row>
    <row r="49" spans="2:13" ht="31" customHeight="1">
      <c r="C49" s="136" t="s">
        <v>206</v>
      </c>
      <c r="D49" s="136"/>
      <c r="E49" s="136"/>
      <c r="F49" s="136"/>
      <c r="G49" s="136"/>
      <c r="H49" s="136"/>
      <c r="I49" s="136"/>
      <c r="J49" s="136"/>
      <c r="K49" s="136"/>
      <c r="L49" s="136"/>
      <c r="M49" s="136"/>
    </row>
    <row r="52" spans="2:13">
      <c r="B52" s="115" t="s">
        <v>181</v>
      </c>
    </row>
    <row r="53" spans="2:13" ht="14.8" customHeight="1">
      <c r="C53" t="s">
        <v>207</v>
      </c>
    </row>
    <row r="54" spans="2:13">
      <c r="C54" t="s">
        <v>208</v>
      </c>
    </row>
    <row r="56" spans="2:13">
      <c r="B56" s="115" t="s">
        <v>182</v>
      </c>
    </row>
    <row r="57" spans="2:13">
      <c r="C57" t="s">
        <v>209</v>
      </c>
    </row>
    <row r="58" spans="2:13">
      <c r="C58" t="s">
        <v>311</v>
      </c>
    </row>
    <row r="60" spans="2:13">
      <c r="B60" s="115" t="s">
        <v>183</v>
      </c>
    </row>
    <row r="61" spans="2:13">
      <c r="C61" t="s">
        <v>202</v>
      </c>
    </row>
    <row r="62" spans="2:13">
      <c r="C62" t="s">
        <v>203</v>
      </c>
    </row>
    <row r="63" spans="2:13">
      <c r="C63" s="120" t="s">
        <v>201</v>
      </c>
    </row>
    <row r="65" spans="1:13" ht="33.299999999999997">
      <c r="A65" s="161" t="s">
        <v>184</v>
      </c>
      <c r="B65" s="161"/>
      <c r="C65" s="161"/>
      <c r="D65" s="161"/>
      <c r="E65" s="161"/>
      <c r="F65" s="161"/>
      <c r="G65" s="161"/>
      <c r="H65" s="161"/>
      <c r="I65" s="161"/>
      <c r="J65" s="161"/>
      <c r="K65" s="161"/>
      <c r="L65" s="161"/>
      <c r="M65" s="161"/>
    </row>
  </sheetData>
  <mergeCells count="5">
    <mergeCell ref="B16:J16"/>
    <mergeCell ref="B28:L28"/>
    <mergeCell ref="B35:L35"/>
    <mergeCell ref="C49:M49"/>
    <mergeCell ref="A65:M65"/>
  </mergeCells>
  <hyperlinks>
    <hyperlink ref="C63" r:id="rId1" xr:uid="{3857DAF9-EA95-4994-A9A1-488F8662D65A}"/>
    <hyperlink ref="L16" r:id="rId2" xr:uid="{9392D619-D786-4B8A-81E3-8CE9C8AAB808}"/>
  </hyperlinks>
  <pageMargins left="0.7" right="0.7" top="0.75" bottom="0.75" header="0.3" footer="0.3"/>
  <pageSetup orientation="portrait" horizontalDpi="0"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0251C-5866-4A0C-B929-EAAE7DB4BB6C}">
  <dimension ref="A1:AE53"/>
  <sheetViews>
    <sheetView showGridLines="0" view="pageLayout" zoomScale="150" zoomScaleNormal="25" zoomScalePageLayoutView="150" workbookViewId="0">
      <selection activeCell="K2" sqref="K1:K1048576"/>
    </sheetView>
  </sheetViews>
  <sheetFormatPr defaultColWidth="11.47265625" defaultRowHeight="12.9"/>
  <cols>
    <col min="1" max="1" width="0.47265625" style="43" customWidth="1"/>
    <col min="2" max="2" width="6.68359375" style="43" customWidth="1"/>
    <col min="3" max="10" width="3.3125" style="43" customWidth="1"/>
    <col min="11" max="11" width="7" style="43" customWidth="1"/>
    <col min="12" max="12" width="0.47265625" style="43" customWidth="1"/>
    <col min="13" max="13" width="0.68359375" style="43" customWidth="1"/>
    <col min="14" max="14" width="0.47265625" style="43" customWidth="1"/>
    <col min="15" max="15" width="6.3125" style="43" customWidth="1"/>
    <col min="16" max="23" width="3.3125" style="43" customWidth="1"/>
    <col min="24" max="24" width="7.47265625" style="43" customWidth="1"/>
    <col min="25" max="25" width="0.47265625" style="43" customWidth="1"/>
    <col min="26" max="26" width="3.47265625" style="43" customWidth="1"/>
    <col min="27" max="27" width="3.3125" style="43" customWidth="1"/>
    <col min="28" max="29" width="4.47265625" style="43" customWidth="1"/>
    <col min="30" max="30" width="1.68359375" style="43" customWidth="1"/>
    <col min="31" max="16384" width="11.47265625" style="43"/>
  </cols>
  <sheetData>
    <row r="1" spans="1:31" ht="22.75" customHeight="1" thickTop="1" thickBot="1">
      <c r="A1" s="162" t="s">
        <v>123</v>
      </c>
      <c r="B1" s="163"/>
      <c r="C1" s="163"/>
      <c r="D1" s="163"/>
      <c r="E1" s="163"/>
      <c r="F1" s="163"/>
      <c r="G1" s="163"/>
      <c r="H1" s="163"/>
      <c r="I1" s="163"/>
      <c r="J1" s="163"/>
      <c r="K1" s="163"/>
      <c r="L1" s="163"/>
      <c r="M1" s="163"/>
      <c r="N1" s="163"/>
      <c r="O1" s="163"/>
      <c r="P1" s="163"/>
      <c r="Q1" s="163"/>
      <c r="R1" s="163"/>
      <c r="S1" s="163"/>
      <c r="T1" s="163"/>
      <c r="U1" s="163"/>
      <c r="V1" s="163"/>
      <c r="W1" s="163"/>
      <c r="X1" s="163"/>
      <c r="Y1" s="164"/>
    </row>
    <row r="2" spans="1:31" ht="6" customHeight="1" thickTop="1"/>
    <row r="3" spans="1:31" ht="2.0499999999999998" customHeight="1">
      <c r="A3" s="44"/>
      <c r="B3" s="44"/>
      <c r="C3" s="44"/>
      <c r="D3" s="44"/>
      <c r="E3" s="44"/>
      <c r="F3" s="44"/>
      <c r="G3" s="44"/>
      <c r="H3" s="44"/>
      <c r="I3" s="44"/>
      <c r="J3" s="44"/>
      <c r="K3" s="44"/>
      <c r="L3" s="44"/>
      <c r="N3" s="44"/>
      <c r="O3" s="44"/>
      <c r="P3" s="44"/>
      <c r="Q3" s="44"/>
      <c r="R3" s="44"/>
      <c r="S3" s="44"/>
      <c r="T3" s="44"/>
      <c r="U3" s="44"/>
      <c r="V3" s="44"/>
      <c r="W3" s="44"/>
      <c r="X3" s="44"/>
      <c r="Y3" s="44"/>
    </row>
    <row r="4" spans="1:31" ht="19.75" customHeight="1">
      <c r="A4" s="45"/>
      <c r="B4" s="173" t="s">
        <v>124</v>
      </c>
      <c r="C4" s="174"/>
      <c r="D4" s="175"/>
      <c r="E4" s="101" t="s">
        <v>20</v>
      </c>
      <c r="F4" s="101" t="s">
        <v>125</v>
      </c>
      <c r="G4" s="173" t="s">
        <v>126</v>
      </c>
      <c r="H4" s="174"/>
      <c r="I4" s="174"/>
      <c r="J4" s="175"/>
      <c r="K4" s="102" t="s">
        <v>6</v>
      </c>
      <c r="L4" s="51"/>
      <c r="N4" s="46"/>
      <c r="O4" s="173" t="s">
        <v>124</v>
      </c>
      <c r="P4" s="174"/>
      <c r="Q4" s="175"/>
      <c r="R4" s="101" t="s">
        <v>20</v>
      </c>
      <c r="S4" s="101" t="s">
        <v>125</v>
      </c>
      <c r="T4" s="173" t="s">
        <v>126</v>
      </c>
      <c r="U4" s="174"/>
      <c r="V4" s="174"/>
      <c r="W4" s="175"/>
      <c r="X4" s="102" t="s">
        <v>6</v>
      </c>
      <c r="Y4" s="44"/>
      <c r="Z4" s="47"/>
      <c r="AA4" s="47"/>
      <c r="AB4" s="47"/>
      <c r="AC4" s="47"/>
      <c r="AD4" s="47"/>
      <c r="AE4" s="47"/>
    </row>
    <row r="5" spans="1:31" ht="16" customHeight="1">
      <c r="A5" s="45"/>
      <c r="B5" s="168" t="s">
        <v>127</v>
      </c>
      <c r="C5" s="169"/>
      <c r="D5" s="170"/>
      <c r="E5" s="76" t="s">
        <v>132</v>
      </c>
      <c r="F5" s="113" t="s">
        <v>133</v>
      </c>
      <c r="G5" s="48" t="s">
        <v>128</v>
      </c>
      <c r="H5" s="49" t="s">
        <v>129</v>
      </c>
      <c r="I5" s="49" t="s">
        <v>130</v>
      </c>
      <c r="J5" s="50" t="s">
        <v>131</v>
      </c>
      <c r="K5" s="103" t="s">
        <v>5</v>
      </c>
      <c r="L5" s="51"/>
      <c r="N5" s="100"/>
      <c r="O5" s="168" t="s">
        <v>127</v>
      </c>
      <c r="P5" s="169"/>
      <c r="Q5" s="170"/>
      <c r="R5" s="76" t="s">
        <v>132</v>
      </c>
      <c r="S5" s="113" t="s">
        <v>133</v>
      </c>
      <c r="T5" s="48" t="s">
        <v>128</v>
      </c>
      <c r="U5" s="49" t="s">
        <v>129</v>
      </c>
      <c r="V5" s="49" t="s">
        <v>130</v>
      </c>
      <c r="W5" s="50" t="s">
        <v>131</v>
      </c>
      <c r="X5" s="103" t="s">
        <v>5</v>
      </c>
      <c r="Y5" s="44"/>
    </row>
    <row r="6" spans="1:31" ht="20.05" customHeight="1" thickBot="1">
      <c r="A6" s="45"/>
      <c r="B6" s="104" t="s">
        <v>134</v>
      </c>
      <c r="C6" s="78">
        <v>1</v>
      </c>
      <c r="D6" s="79">
        <v>2</v>
      </c>
      <c r="E6" s="77"/>
      <c r="F6" s="114"/>
      <c r="G6" s="66"/>
      <c r="H6" s="67"/>
      <c r="I6" s="67"/>
      <c r="J6" s="68"/>
      <c r="K6" s="103" t="s">
        <v>135</v>
      </c>
      <c r="L6" s="51"/>
      <c r="N6" s="51"/>
      <c r="O6" s="104" t="s">
        <v>134</v>
      </c>
      <c r="P6" s="78">
        <v>1</v>
      </c>
      <c r="Q6" s="79">
        <v>2</v>
      </c>
      <c r="R6" s="77"/>
      <c r="S6" s="114"/>
      <c r="T6" s="66"/>
      <c r="U6" s="67"/>
      <c r="V6" s="67"/>
      <c r="W6" s="68"/>
      <c r="X6" s="103" t="s">
        <v>135</v>
      </c>
      <c r="Y6" s="44"/>
    </row>
    <row r="7" spans="1:31" ht="16" customHeight="1">
      <c r="A7" s="45"/>
      <c r="B7" s="105" t="s">
        <v>136</v>
      </c>
      <c r="C7" s="171" t="s">
        <v>138</v>
      </c>
      <c r="D7" s="171"/>
      <c r="E7" s="171"/>
      <c r="F7" s="171"/>
      <c r="G7" s="171" t="s">
        <v>137</v>
      </c>
      <c r="H7" s="172"/>
      <c r="I7" s="172"/>
      <c r="J7" s="172"/>
      <c r="K7" s="103" t="s">
        <v>139</v>
      </c>
      <c r="L7" s="51"/>
      <c r="N7" s="51"/>
      <c r="O7" s="105" t="s">
        <v>136</v>
      </c>
      <c r="P7" s="171" t="s">
        <v>138</v>
      </c>
      <c r="Q7" s="171"/>
      <c r="R7" s="171"/>
      <c r="S7" s="171"/>
      <c r="T7" s="171" t="s">
        <v>137</v>
      </c>
      <c r="U7" s="172"/>
      <c r="V7" s="172"/>
      <c r="W7" s="172"/>
      <c r="X7" s="103" t="s">
        <v>139</v>
      </c>
      <c r="Y7" s="44"/>
    </row>
    <row r="8" spans="1:31" ht="16" customHeight="1">
      <c r="A8" s="45"/>
      <c r="B8" s="106" t="s">
        <v>140</v>
      </c>
      <c r="C8" s="48">
        <v>1</v>
      </c>
      <c r="D8" s="49">
        <v>2</v>
      </c>
      <c r="E8" s="49">
        <v>3</v>
      </c>
      <c r="F8" s="50">
        <v>4</v>
      </c>
      <c r="G8" s="48">
        <v>1</v>
      </c>
      <c r="H8" s="49">
        <v>2</v>
      </c>
      <c r="I8" s="49">
        <v>3</v>
      </c>
      <c r="J8" s="50">
        <v>4</v>
      </c>
      <c r="K8" s="107" t="s">
        <v>141</v>
      </c>
      <c r="L8" s="51"/>
      <c r="N8" s="51"/>
      <c r="O8" s="106" t="s">
        <v>140</v>
      </c>
      <c r="P8" s="48">
        <v>1</v>
      </c>
      <c r="Q8" s="49">
        <v>2</v>
      </c>
      <c r="R8" s="49">
        <v>3</v>
      </c>
      <c r="S8" s="50">
        <v>4</v>
      </c>
      <c r="T8" s="48">
        <v>1</v>
      </c>
      <c r="U8" s="49">
        <v>2</v>
      </c>
      <c r="V8" s="49">
        <v>3</v>
      </c>
      <c r="W8" s="50">
        <v>4</v>
      </c>
      <c r="X8" s="107" t="s">
        <v>141</v>
      </c>
      <c r="Y8" s="44"/>
    </row>
    <row r="9" spans="1:31" ht="16" customHeight="1">
      <c r="A9" s="45"/>
      <c r="B9" s="108" t="s">
        <v>142</v>
      </c>
      <c r="C9" s="52">
        <v>1</v>
      </c>
      <c r="D9" s="53">
        <v>2</v>
      </c>
      <c r="E9" s="53">
        <v>3</v>
      </c>
      <c r="F9" s="54">
        <v>4</v>
      </c>
      <c r="G9" s="52">
        <v>1</v>
      </c>
      <c r="H9" s="53">
        <v>2</v>
      </c>
      <c r="I9" s="53">
        <v>3</v>
      </c>
      <c r="J9" s="54">
        <v>4</v>
      </c>
      <c r="K9" s="102" t="s">
        <v>143</v>
      </c>
      <c r="L9" s="51"/>
      <c r="N9" s="51"/>
      <c r="O9" s="108" t="s">
        <v>142</v>
      </c>
      <c r="P9" s="52">
        <v>1</v>
      </c>
      <c r="Q9" s="53">
        <v>2</v>
      </c>
      <c r="R9" s="53">
        <v>3</v>
      </c>
      <c r="S9" s="54">
        <v>4</v>
      </c>
      <c r="T9" s="52">
        <v>1</v>
      </c>
      <c r="U9" s="53">
        <v>2</v>
      </c>
      <c r="V9" s="53">
        <v>3</v>
      </c>
      <c r="W9" s="54">
        <v>4</v>
      </c>
      <c r="X9" s="102" t="s">
        <v>143</v>
      </c>
      <c r="Y9" s="44"/>
    </row>
    <row r="10" spans="1:31" ht="16" customHeight="1">
      <c r="A10" s="59"/>
      <c r="B10" s="109" t="s">
        <v>144</v>
      </c>
      <c r="C10" s="55">
        <v>1</v>
      </c>
      <c r="D10" s="56">
        <v>2</v>
      </c>
      <c r="E10" s="56">
        <v>3</v>
      </c>
      <c r="F10" s="57">
        <v>4</v>
      </c>
      <c r="G10" s="55">
        <v>1</v>
      </c>
      <c r="H10" s="56">
        <v>2</v>
      </c>
      <c r="I10" s="56">
        <v>3</v>
      </c>
      <c r="J10" s="57">
        <v>4</v>
      </c>
      <c r="K10" s="107" t="s">
        <v>145</v>
      </c>
      <c r="L10" s="51"/>
      <c r="N10" s="46"/>
      <c r="O10" s="109" t="s">
        <v>144</v>
      </c>
      <c r="P10" s="55">
        <v>1</v>
      </c>
      <c r="Q10" s="56">
        <v>2</v>
      </c>
      <c r="R10" s="56">
        <v>3</v>
      </c>
      <c r="S10" s="57">
        <v>4</v>
      </c>
      <c r="T10" s="55">
        <v>1</v>
      </c>
      <c r="U10" s="56">
        <v>2</v>
      </c>
      <c r="V10" s="56">
        <v>3</v>
      </c>
      <c r="W10" s="57">
        <v>4</v>
      </c>
      <c r="X10" s="107" t="s">
        <v>145</v>
      </c>
      <c r="Y10" s="44"/>
    </row>
    <row r="11" spans="1:31" ht="16" customHeight="1">
      <c r="A11" s="44"/>
      <c r="B11" s="165" t="s">
        <v>146</v>
      </c>
      <c r="C11" s="69">
        <v>1</v>
      </c>
      <c r="D11" s="70">
        <v>2</v>
      </c>
      <c r="E11" s="49">
        <v>3</v>
      </c>
      <c r="F11" s="50">
        <v>4</v>
      </c>
      <c r="G11" s="48">
        <v>1</v>
      </c>
      <c r="H11" s="49">
        <v>2</v>
      </c>
      <c r="I11" s="49">
        <v>3</v>
      </c>
      <c r="J11" s="50">
        <v>4</v>
      </c>
      <c r="K11" s="102" t="s">
        <v>143</v>
      </c>
      <c r="L11" s="100"/>
      <c r="N11" s="44"/>
      <c r="O11" s="165" t="s">
        <v>146</v>
      </c>
      <c r="P11" s="69">
        <v>1</v>
      </c>
      <c r="Q11" s="70">
        <v>2</v>
      </c>
      <c r="R11" s="49">
        <v>3</v>
      </c>
      <c r="S11" s="50">
        <v>4</v>
      </c>
      <c r="T11" s="48">
        <v>1</v>
      </c>
      <c r="U11" s="49">
        <v>2</v>
      </c>
      <c r="V11" s="49">
        <v>3</v>
      </c>
      <c r="W11" s="50">
        <v>4</v>
      </c>
      <c r="X11" s="102" t="s">
        <v>143</v>
      </c>
      <c r="Y11" s="44"/>
    </row>
    <row r="12" spans="1:31" ht="16" customHeight="1" thickBot="1">
      <c r="A12" s="62"/>
      <c r="B12" s="166"/>
      <c r="C12" s="71">
        <v>5</v>
      </c>
      <c r="D12" s="72">
        <v>6</v>
      </c>
      <c r="E12" s="67">
        <v>7</v>
      </c>
      <c r="F12" s="68">
        <v>8</v>
      </c>
      <c r="G12" s="66">
        <v>5</v>
      </c>
      <c r="H12" s="67">
        <v>6</v>
      </c>
      <c r="I12" s="67">
        <v>7</v>
      </c>
      <c r="J12" s="68">
        <v>8</v>
      </c>
      <c r="K12" s="107" t="s">
        <v>147</v>
      </c>
      <c r="L12" s="46"/>
      <c r="N12" s="44"/>
      <c r="O12" s="166"/>
      <c r="P12" s="71">
        <v>5</v>
      </c>
      <c r="Q12" s="72">
        <v>6</v>
      </c>
      <c r="R12" s="67">
        <v>7</v>
      </c>
      <c r="S12" s="68">
        <v>8</v>
      </c>
      <c r="T12" s="66">
        <v>5</v>
      </c>
      <c r="U12" s="67">
        <v>6</v>
      </c>
      <c r="V12" s="67">
        <v>7</v>
      </c>
      <c r="W12" s="68">
        <v>8</v>
      </c>
      <c r="X12" s="107" t="s">
        <v>147</v>
      </c>
      <c r="Y12" s="44"/>
    </row>
    <row r="13" spans="1:31" ht="16" customHeight="1">
      <c r="A13" s="44"/>
      <c r="B13" s="60" t="s">
        <v>148</v>
      </c>
      <c r="C13" s="73">
        <v>1</v>
      </c>
      <c r="D13" s="74">
        <v>2</v>
      </c>
      <c r="E13" s="74">
        <v>3</v>
      </c>
      <c r="F13" s="167" t="s">
        <v>149</v>
      </c>
      <c r="G13" s="167"/>
      <c r="H13" s="74">
        <v>2</v>
      </c>
      <c r="I13" s="74">
        <v>3</v>
      </c>
      <c r="J13" s="75"/>
      <c r="K13" s="110" t="s">
        <v>143</v>
      </c>
      <c r="L13" s="44"/>
      <c r="N13" s="44"/>
      <c r="O13" s="60" t="s">
        <v>148</v>
      </c>
      <c r="P13" s="73">
        <v>1</v>
      </c>
      <c r="Q13" s="74">
        <v>2</v>
      </c>
      <c r="R13" s="74">
        <v>3</v>
      </c>
      <c r="S13" s="167" t="s">
        <v>149</v>
      </c>
      <c r="T13" s="167"/>
      <c r="U13" s="74">
        <v>2</v>
      </c>
      <c r="V13" s="74">
        <v>3</v>
      </c>
      <c r="W13" s="75"/>
      <c r="X13" s="110" t="s">
        <v>143</v>
      </c>
      <c r="Y13" s="44"/>
    </row>
    <row r="14" spans="1:31" ht="2.0499999999999998" customHeight="1">
      <c r="A14" s="44"/>
      <c r="B14" s="44"/>
      <c r="C14" s="44"/>
      <c r="D14" s="44"/>
      <c r="E14" s="44"/>
      <c r="F14" s="44"/>
      <c r="G14" s="44"/>
      <c r="H14" s="44"/>
      <c r="I14" s="44"/>
      <c r="J14" s="44"/>
      <c r="K14" s="44"/>
      <c r="L14" s="44"/>
      <c r="N14" s="44"/>
      <c r="O14" s="44"/>
      <c r="P14" s="44"/>
      <c r="Q14" s="44"/>
      <c r="R14" s="44"/>
      <c r="S14" s="44"/>
      <c r="T14" s="44"/>
      <c r="U14" s="44"/>
      <c r="V14" s="44"/>
      <c r="W14" s="44"/>
      <c r="X14" s="44"/>
      <c r="Y14" s="44"/>
    </row>
    <row r="15" spans="1:31" ht="3" customHeight="1">
      <c r="Y15" s="44"/>
    </row>
    <row r="16" spans="1:31" ht="3" customHeight="1">
      <c r="A16" s="44"/>
      <c r="B16" s="44"/>
      <c r="C16" s="44"/>
      <c r="D16" s="44"/>
      <c r="E16" s="44"/>
      <c r="F16" s="44"/>
      <c r="G16" s="44"/>
      <c r="H16" s="44"/>
      <c r="I16" s="44"/>
      <c r="J16" s="44"/>
      <c r="K16" s="44"/>
      <c r="L16" s="44"/>
      <c r="N16" s="44"/>
      <c r="O16" s="44"/>
      <c r="P16" s="44"/>
      <c r="Q16" s="44"/>
      <c r="R16" s="44"/>
      <c r="S16" s="44"/>
      <c r="T16" s="44"/>
      <c r="U16" s="44"/>
      <c r="V16" s="44"/>
      <c r="W16" s="44"/>
      <c r="X16" s="44"/>
      <c r="Y16" s="44"/>
    </row>
    <row r="17" spans="1:25" ht="19.75" customHeight="1">
      <c r="A17" s="45"/>
      <c r="B17" s="173" t="s">
        <v>124</v>
      </c>
      <c r="C17" s="174"/>
      <c r="D17" s="175"/>
      <c r="E17" s="101" t="s">
        <v>20</v>
      </c>
      <c r="F17" s="101" t="s">
        <v>125</v>
      </c>
      <c r="G17" s="173" t="s">
        <v>126</v>
      </c>
      <c r="H17" s="174"/>
      <c r="I17" s="174"/>
      <c r="J17" s="175"/>
      <c r="K17" s="102" t="s">
        <v>6</v>
      </c>
      <c r="L17" s="51"/>
      <c r="N17" s="46"/>
      <c r="O17" s="173" t="s">
        <v>124</v>
      </c>
      <c r="P17" s="174"/>
      <c r="Q17" s="175"/>
      <c r="R17" s="101" t="s">
        <v>20</v>
      </c>
      <c r="S17" s="101" t="s">
        <v>125</v>
      </c>
      <c r="T17" s="173" t="s">
        <v>126</v>
      </c>
      <c r="U17" s="174"/>
      <c r="V17" s="174"/>
      <c r="W17" s="175"/>
      <c r="X17" s="102" t="s">
        <v>6</v>
      </c>
      <c r="Y17" s="61"/>
    </row>
    <row r="18" spans="1:25" ht="16" customHeight="1">
      <c r="A18" s="45"/>
      <c r="B18" s="168" t="s">
        <v>127</v>
      </c>
      <c r="C18" s="169"/>
      <c r="D18" s="170"/>
      <c r="E18" s="76" t="s">
        <v>132</v>
      </c>
      <c r="F18" s="113" t="s">
        <v>133</v>
      </c>
      <c r="G18" s="48" t="s">
        <v>128</v>
      </c>
      <c r="H18" s="49" t="s">
        <v>129</v>
      </c>
      <c r="I18" s="49" t="s">
        <v>130</v>
      </c>
      <c r="J18" s="50" t="s">
        <v>131</v>
      </c>
      <c r="K18" s="103" t="s">
        <v>5</v>
      </c>
      <c r="L18" s="51"/>
      <c r="N18" s="100"/>
      <c r="O18" s="168" t="s">
        <v>127</v>
      </c>
      <c r="P18" s="169"/>
      <c r="Q18" s="170"/>
      <c r="R18" s="76" t="s">
        <v>132</v>
      </c>
      <c r="S18" s="113" t="s">
        <v>133</v>
      </c>
      <c r="T18" s="48" t="s">
        <v>128</v>
      </c>
      <c r="U18" s="49" t="s">
        <v>129</v>
      </c>
      <c r="V18" s="49" t="s">
        <v>130</v>
      </c>
      <c r="W18" s="50" t="s">
        <v>131</v>
      </c>
      <c r="X18" s="103" t="s">
        <v>5</v>
      </c>
      <c r="Y18" s="44"/>
    </row>
    <row r="19" spans="1:25" ht="20.05" customHeight="1" thickBot="1">
      <c r="A19" s="45"/>
      <c r="B19" s="104" t="s">
        <v>134</v>
      </c>
      <c r="C19" s="78">
        <v>1</v>
      </c>
      <c r="D19" s="79">
        <v>2</v>
      </c>
      <c r="E19" s="77"/>
      <c r="F19" s="114"/>
      <c r="G19" s="66"/>
      <c r="H19" s="67"/>
      <c r="I19" s="67"/>
      <c r="J19" s="68"/>
      <c r="K19" s="103" t="s">
        <v>135</v>
      </c>
      <c r="L19" s="51"/>
      <c r="N19" s="51"/>
      <c r="O19" s="104" t="s">
        <v>134</v>
      </c>
      <c r="P19" s="78">
        <v>1</v>
      </c>
      <c r="Q19" s="79">
        <v>2</v>
      </c>
      <c r="R19" s="77"/>
      <c r="S19" s="114"/>
      <c r="T19" s="66"/>
      <c r="U19" s="67"/>
      <c r="V19" s="67"/>
      <c r="W19" s="68"/>
      <c r="X19" s="103" t="s">
        <v>135</v>
      </c>
      <c r="Y19" s="44"/>
    </row>
    <row r="20" spans="1:25" ht="16" customHeight="1">
      <c r="A20" s="45"/>
      <c r="B20" s="105" t="s">
        <v>136</v>
      </c>
      <c r="C20" s="171" t="s">
        <v>138</v>
      </c>
      <c r="D20" s="171"/>
      <c r="E20" s="171"/>
      <c r="F20" s="171"/>
      <c r="G20" s="171" t="s">
        <v>137</v>
      </c>
      <c r="H20" s="172"/>
      <c r="I20" s="172"/>
      <c r="J20" s="172"/>
      <c r="K20" s="103" t="s">
        <v>139</v>
      </c>
      <c r="L20" s="51"/>
      <c r="N20" s="51"/>
      <c r="O20" s="105" t="s">
        <v>136</v>
      </c>
      <c r="P20" s="171" t="s">
        <v>138</v>
      </c>
      <c r="Q20" s="171"/>
      <c r="R20" s="171"/>
      <c r="S20" s="171"/>
      <c r="T20" s="171" t="s">
        <v>137</v>
      </c>
      <c r="U20" s="172"/>
      <c r="V20" s="172"/>
      <c r="W20" s="172"/>
      <c r="X20" s="103" t="s">
        <v>139</v>
      </c>
      <c r="Y20" s="61"/>
    </row>
    <row r="21" spans="1:25" ht="16" customHeight="1">
      <c r="A21" s="45"/>
      <c r="B21" s="106" t="s">
        <v>140</v>
      </c>
      <c r="C21" s="48">
        <v>1</v>
      </c>
      <c r="D21" s="49">
        <v>2</v>
      </c>
      <c r="E21" s="49">
        <v>3</v>
      </c>
      <c r="F21" s="50">
        <v>4</v>
      </c>
      <c r="G21" s="48">
        <v>1</v>
      </c>
      <c r="H21" s="49">
        <v>2</v>
      </c>
      <c r="I21" s="49">
        <v>3</v>
      </c>
      <c r="J21" s="50">
        <v>4</v>
      </c>
      <c r="K21" s="107" t="s">
        <v>141</v>
      </c>
      <c r="L21" s="51"/>
      <c r="N21" s="51"/>
      <c r="O21" s="106" t="s">
        <v>140</v>
      </c>
      <c r="P21" s="48">
        <v>1</v>
      </c>
      <c r="Q21" s="49">
        <v>2</v>
      </c>
      <c r="R21" s="49">
        <v>3</v>
      </c>
      <c r="S21" s="50">
        <v>4</v>
      </c>
      <c r="T21" s="48">
        <v>1</v>
      </c>
      <c r="U21" s="49">
        <v>2</v>
      </c>
      <c r="V21" s="49">
        <v>3</v>
      </c>
      <c r="W21" s="50">
        <v>4</v>
      </c>
      <c r="X21" s="107" t="s">
        <v>141</v>
      </c>
      <c r="Y21" s="44"/>
    </row>
    <row r="22" spans="1:25" ht="16" customHeight="1">
      <c r="A22" s="45"/>
      <c r="B22" s="108" t="s">
        <v>142</v>
      </c>
      <c r="C22" s="52">
        <v>1</v>
      </c>
      <c r="D22" s="53">
        <v>2</v>
      </c>
      <c r="E22" s="53">
        <v>3</v>
      </c>
      <c r="F22" s="54">
        <v>4</v>
      </c>
      <c r="G22" s="52">
        <v>1</v>
      </c>
      <c r="H22" s="53">
        <v>2</v>
      </c>
      <c r="I22" s="53">
        <v>3</v>
      </c>
      <c r="J22" s="54">
        <v>4</v>
      </c>
      <c r="K22" s="102" t="s">
        <v>143</v>
      </c>
      <c r="L22" s="51"/>
      <c r="N22" s="51"/>
      <c r="O22" s="108" t="s">
        <v>142</v>
      </c>
      <c r="P22" s="52">
        <v>1</v>
      </c>
      <c r="Q22" s="53">
        <v>2</v>
      </c>
      <c r="R22" s="53">
        <v>3</v>
      </c>
      <c r="S22" s="54">
        <v>4</v>
      </c>
      <c r="T22" s="52">
        <v>1</v>
      </c>
      <c r="U22" s="53">
        <v>2</v>
      </c>
      <c r="V22" s="53">
        <v>3</v>
      </c>
      <c r="W22" s="54">
        <v>4</v>
      </c>
      <c r="X22" s="102" t="s">
        <v>143</v>
      </c>
      <c r="Y22" s="44"/>
    </row>
    <row r="23" spans="1:25" ht="16" customHeight="1">
      <c r="A23" s="45"/>
      <c r="B23" s="109" t="s">
        <v>144</v>
      </c>
      <c r="C23" s="55">
        <v>1</v>
      </c>
      <c r="D23" s="56">
        <v>2</v>
      </c>
      <c r="E23" s="56">
        <v>3</v>
      </c>
      <c r="F23" s="57">
        <v>4</v>
      </c>
      <c r="G23" s="55">
        <v>1</v>
      </c>
      <c r="H23" s="56">
        <v>2</v>
      </c>
      <c r="I23" s="56">
        <v>3</v>
      </c>
      <c r="J23" s="57">
        <v>4</v>
      </c>
      <c r="K23" s="107" t="s">
        <v>145</v>
      </c>
      <c r="L23" s="46"/>
      <c r="N23" s="46"/>
      <c r="O23" s="109" t="s">
        <v>144</v>
      </c>
      <c r="P23" s="55">
        <v>1</v>
      </c>
      <c r="Q23" s="56">
        <v>2</v>
      </c>
      <c r="R23" s="56">
        <v>3</v>
      </c>
      <c r="S23" s="57">
        <v>4</v>
      </c>
      <c r="T23" s="55">
        <v>1</v>
      </c>
      <c r="U23" s="56">
        <v>2</v>
      </c>
      <c r="V23" s="56">
        <v>3</v>
      </c>
      <c r="W23" s="57">
        <v>4</v>
      </c>
      <c r="X23" s="107" t="s">
        <v>145</v>
      </c>
      <c r="Y23" s="44"/>
    </row>
    <row r="24" spans="1:25" ht="16" customHeight="1">
      <c r="A24" s="58"/>
      <c r="B24" s="165" t="s">
        <v>146</v>
      </c>
      <c r="C24" s="69">
        <v>1</v>
      </c>
      <c r="D24" s="70">
        <v>2</v>
      </c>
      <c r="E24" s="49">
        <v>3</v>
      </c>
      <c r="F24" s="50">
        <v>4</v>
      </c>
      <c r="G24" s="48">
        <v>1</v>
      </c>
      <c r="H24" s="49">
        <v>2</v>
      </c>
      <c r="I24" s="49">
        <v>3</v>
      </c>
      <c r="J24" s="50">
        <v>4</v>
      </c>
      <c r="K24" s="102" t="s">
        <v>143</v>
      </c>
      <c r="L24" s="44"/>
      <c r="N24" s="44"/>
      <c r="O24" s="165" t="s">
        <v>146</v>
      </c>
      <c r="P24" s="69">
        <v>1</v>
      </c>
      <c r="Q24" s="70">
        <v>2</v>
      </c>
      <c r="R24" s="49">
        <v>3</v>
      </c>
      <c r="S24" s="50">
        <v>4</v>
      </c>
      <c r="T24" s="48">
        <v>1</v>
      </c>
      <c r="U24" s="49">
        <v>2</v>
      </c>
      <c r="V24" s="49">
        <v>3</v>
      </c>
      <c r="W24" s="50">
        <v>4</v>
      </c>
      <c r="X24" s="102" t="s">
        <v>143</v>
      </c>
      <c r="Y24" s="44"/>
    </row>
    <row r="25" spans="1:25" ht="16" customHeight="1" thickBot="1">
      <c r="A25" s="59"/>
      <c r="B25" s="166"/>
      <c r="C25" s="71">
        <v>5</v>
      </c>
      <c r="D25" s="72">
        <v>6</v>
      </c>
      <c r="E25" s="67">
        <v>7</v>
      </c>
      <c r="F25" s="68">
        <v>8</v>
      </c>
      <c r="G25" s="66">
        <v>5</v>
      </c>
      <c r="H25" s="67">
        <v>6</v>
      </c>
      <c r="I25" s="67">
        <v>7</v>
      </c>
      <c r="J25" s="68">
        <v>8</v>
      </c>
      <c r="K25" s="107" t="s">
        <v>147</v>
      </c>
      <c r="L25" s="44"/>
      <c r="N25" s="44"/>
      <c r="O25" s="166"/>
      <c r="P25" s="71">
        <v>5</v>
      </c>
      <c r="Q25" s="72">
        <v>6</v>
      </c>
      <c r="R25" s="67">
        <v>7</v>
      </c>
      <c r="S25" s="68">
        <v>8</v>
      </c>
      <c r="T25" s="66">
        <v>5</v>
      </c>
      <c r="U25" s="67">
        <v>6</v>
      </c>
      <c r="V25" s="67">
        <v>7</v>
      </c>
      <c r="W25" s="68">
        <v>8</v>
      </c>
      <c r="X25" s="107" t="s">
        <v>147</v>
      </c>
      <c r="Y25" s="44"/>
    </row>
    <row r="26" spans="1:25" ht="16" customHeight="1" thickBot="1">
      <c r="A26" s="63"/>
      <c r="B26" s="60" t="s">
        <v>148</v>
      </c>
      <c r="C26" s="73">
        <v>1</v>
      </c>
      <c r="D26" s="74">
        <v>2</v>
      </c>
      <c r="E26" s="74">
        <v>3</v>
      </c>
      <c r="F26" s="167" t="s">
        <v>149</v>
      </c>
      <c r="G26" s="167"/>
      <c r="H26" s="74">
        <v>2</v>
      </c>
      <c r="I26" s="74">
        <v>3</v>
      </c>
      <c r="J26" s="75"/>
      <c r="K26" s="110" t="s">
        <v>143</v>
      </c>
      <c r="L26" s="63"/>
      <c r="N26" s="63"/>
      <c r="O26" s="60" t="s">
        <v>148</v>
      </c>
      <c r="P26" s="73">
        <v>1</v>
      </c>
      <c r="Q26" s="74">
        <v>2</v>
      </c>
      <c r="R26" s="74">
        <v>3</v>
      </c>
      <c r="S26" s="167" t="s">
        <v>149</v>
      </c>
      <c r="T26" s="167"/>
      <c r="U26" s="74">
        <v>2</v>
      </c>
      <c r="V26" s="74">
        <v>3</v>
      </c>
      <c r="W26" s="75"/>
      <c r="X26" s="110" t="s">
        <v>143</v>
      </c>
      <c r="Y26" s="63"/>
    </row>
    <row r="27" spans="1:25" ht="3" customHeight="1" thickTop="1">
      <c r="A27" s="44"/>
      <c r="B27" s="44"/>
      <c r="C27" s="44"/>
      <c r="D27" s="44"/>
      <c r="E27" s="44"/>
      <c r="F27" s="44"/>
      <c r="G27" s="44"/>
      <c r="H27" s="44"/>
      <c r="I27" s="44"/>
      <c r="J27" s="44"/>
      <c r="K27" s="44"/>
      <c r="L27" s="44"/>
      <c r="N27" s="44"/>
      <c r="O27" s="44"/>
      <c r="P27" s="44"/>
      <c r="Q27" s="44"/>
      <c r="R27" s="44"/>
      <c r="S27" s="44"/>
      <c r="T27" s="44"/>
      <c r="U27" s="44"/>
      <c r="V27" s="44"/>
      <c r="W27" s="44"/>
      <c r="X27" s="44"/>
      <c r="Y27" s="44"/>
    </row>
    <row r="28" spans="1:25" ht="4.3" customHeight="1"/>
    <row r="29" spans="1:25" ht="3" customHeight="1">
      <c r="A29" s="44"/>
      <c r="B29" s="44"/>
      <c r="C29" s="44"/>
      <c r="D29" s="44"/>
      <c r="E29" s="44"/>
      <c r="F29" s="44"/>
      <c r="G29" s="44"/>
      <c r="H29" s="44"/>
      <c r="I29" s="44"/>
      <c r="J29" s="44"/>
      <c r="K29" s="44"/>
      <c r="L29" s="44"/>
      <c r="N29" s="44"/>
      <c r="O29" s="44"/>
      <c r="P29" s="44"/>
      <c r="Q29" s="44"/>
      <c r="R29" s="44"/>
      <c r="S29" s="44"/>
      <c r="T29" s="44"/>
      <c r="U29" s="44"/>
      <c r="V29" s="44"/>
      <c r="W29" s="44"/>
      <c r="X29" s="44"/>
      <c r="Y29" s="44"/>
    </row>
    <row r="30" spans="1:25" ht="19.75" customHeight="1">
      <c r="A30" s="45"/>
      <c r="B30" s="173" t="s">
        <v>124</v>
      </c>
      <c r="C30" s="174"/>
      <c r="D30" s="175"/>
      <c r="E30" s="101" t="s">
        <v>20</v>
      </c>
      <c r="F30" s="101" t="s">
        <v>125</v>
      </c>
      <c r="G30" s="173" t="s">
        <v>126</v>
      </c>
      <c r="H30" s="174"/>
      <c r="I30" s="174"/>
      <c r="J30" s="175"/>
      <c r="K30" s="102" t="s">
        <v>6</v>
      </c>
      <c r="L30" s="51"/>
      <c r="N30" s="46"/>
      <c r="O30" s="173" t="s">
        <v>124</v>
      </c>
      <c r="P30" s="174"/>
      <c r="Q30" s="175"/>
      <c r="R30" s="101" t="s">
        <v>20</v>
      </c>
      <c r="S30" s="101" t="s">
        <v>125</v>
      </c>
      <c r="T30" s="173" t="s">
        <v>126</v>
      </c>
      <c r="U30" s="174"/>
      <c r="V30" s="174"/>
      <c r="W30" s="175"/>
      <c r="X30" s="102" t="s">
        <v>6</v>
      </c>
      <c r="Y30" s="61"/>
    </row>
    <row r="31" spans="1:25" ht="16" customHeight="1">
      <c r="A31" s="45"/>
      <c r="B31" s="168" t="s">
        <v>127</v>
      </c>
      <c r="C31" s="169"/>
      <c r="D31" s="170"/>
      <c r="E31" s="76" t="s">
        <v>132</v>
      </c>
      <c r="F31" s="113" t="s">
        <v>133</v>
      </c>
      <c r="G31" s="48" t="s">
        <v>128</v>
      </c>
      <c r="H31" s="49" t="s">
        <v>129</v>
      </c>
      <c r="I31" s="49" t="s">
        <v>130</v>
      </c>
      <c r="J31" s="50" t="s">
        <v>131</v>
      </c>
      <c r="K31" s="103" t="s">
        <v>5</v>
      </c>
      <c r="L31" s="51"/>
      <c r="N31" s="100"/>
      <c r="O31" s="168" t="s">
        <v>127</v>
      </c>
      <c r="P31" s="169"/>
      <c r="Q31" s="170"/>
      <c r="R31" s="76" t="s">
        <v>132</v>
      </c>
      <c r="S31" s="113" t="s">
        <v>133</v>
      </c>
      <c r="T31" s="48" t="s">
        <v>128</v>
      </c>
      <c r="U31" s="49" t="s">
        <v>129</v>
      </c>
      <c r="V31" s="49" t="s">
        <v>130</v>
      </c>
      <c r="W31" s="50" t="s">
        <v>131</v>
      </c>
      <c r="X31" s="103" t="s">
        <v>5</v>
      </c>
      <c r="Y31" s="44"/>
    </row>
    <row r="32" spans="1:25" ht="20.05" customHeight="1" thickBot="1">
      <c r="A32" s="45"/>
      <c r="B32" s="104" t="s">
        <v>134</v>
      </c>
      <c r="C32" s="78">
        <v>1</v>
      </c>
      <c r="D32" s="79">
        <v>2</v>
      </c>
      <c r="E32" s="77"/>
      <c r="F32" s="114"/>
      <c r="G32" s="66"/>
      <c r="H32" s="67"/>
      <c r="I32" s="67"/>
      <c r="J32" s="68"/>
      <c r="K32" s="103" t="s">
        <v>135</v>
      </c>
      <c r="L32" s="51"/>
      <c r="N32" s="51"/>
      <c r="O32" s="104" t="s">
        <v>134</v>
      </c>
      <c r="P32" s="78">
        <v>1</v>
      </c>
      <c r="Q32" s="79">
        <v>2</v>
      </c>
      <c r="R32" s="77"/>
      <c r="S32" s="114"/>
      <c r="T32" s="66"/>
      <c r="U32" s="67"/>
      <c r="V32" s="67"/>
      <c r="W32" s="68"/>
      <c r="X32" s="103" t="s">
        <v>135</v>
      </c>
      <c r="Y32" s="44"/>
    </row>
    <row r="33" spans="1:25" ht="16" customHeight="1">
      <c r="A33" s="45"/>
      <c r="B33" s="105" t="s">
        <v>136</v>
      </c>
      <c r="C33" s="171" t="s">
        <v>138</v>
      </c>
      <c r="D33" s="171"/>
      <c r="E33" s="171"/>
      <c r="F33" s="171"/>
      <c r="G33" s="171" t="s">
        <v>137</v>
      </c>
      <c r="H33" s="172"/>
      <c r="I33" s="172"/>
      <c r="J33" s="172"/>
      <c r="K33" s="103" t="s">
        <v>139</v>
      </c>
      <c r="L33" s="51"/>
      <c r="N33" s="51"/>
      <c r="O33" s="105" t="s">
        <v>136</v>
      </c>
      <c r="P33" s="171" t="s">
        <v>138</v>
      </c>
      <c r="Q33" s="171"/>
      <c r="R33" s="171"/>
      <c r="S33" s="171"/>
      <c r="T33" s="171" t="s">
        <v>137</v>
      </c>
      <c r="U33" s="172"/>
      <c r="V33" s="172"/>
      <c r="W33" s="172"/>
      <c r="X33" s="103" t="s">
        <v>139</v>
      </c>
      <c r="Y33" s="61"/>
    </row>
    <row r="34" spans="1:25" ht="16" customHeight="1">
      <c r="A34" s="45"/>
      <c r="B34" s="106" t="s">
        <v>140</v>
      </c>
      <c r="C34" s="48">
        <v>1</v>
      </c>
      <c r="D34" s="49">
        <v>2</v>
      </c>
      <c r="E34" s="49">
        <v>3</v>
      </c>
      <c r="F34" s="50">
        <v>4</v>
      </c>
      <c r="G34" s="48">
        <v>1</v>
      </c>
      <c r="H34" s="49">
        <v>2</v>
      </c>
      <c r="I34" s="49">
        <v>3</v>
      </c>
      <c r="J34" s="50">
        <v>4</v>
      </c>
      <c r="K34" s="107" t="s">
        <v>141</v>
      </c>
      <c r="L34" s="51"/>
      <c r="N34" s="51"/>
      <c r="O34" s="106" t="s">
        <v>140</v>
      </c>
      <c r="P34" s="48">
        <v>1</v>
      </c>
      <c r="Q34" s="49">
        <v>2</v>
      </c>
      <c r="R34" s="49">
        <v>3</v>
      </c>
      <c r="S34" s="50">
        <v>4</v>
      </c>
      <c r="T34" s="48">
        <v>1</v>
      </c>
      <c r="U34" s="49">
        <v>2</v>
      </c>
      <c r="V34" s="49">
        <v>3</v>
      </c>
      <c r="W34" s="50">
        <v>4</v>
      </c>
      <c r="X34" s="107" t="s">
        <v>141</v>
      </c>
      <c r="Y34" s="44"/>
    </row>
    <row r="35" spans="1:25" ht="16" customHeight="1">
      <c r="A35" s="45"/>
      <c r="B35" s="108" t="s">
        <v>142</v>
      </c>
      <c r="C35" s="52">
        <v>1</v>
      </c>
      <c r="D35" s="53">
        <v>2</v>
      </c>
      <c r="E35" s="53">
        <v>3</v>
      </c>
      <c r="F35" s="54">
        <v>4</v>
      </c>
      <c r="G35" s="52">
        <v>1</v>
      </c>
      <c r="H35" s="53">
        <v>2</v>
      </c>
      <c r="I35" s="53">
        <v>3</v>
      </c>
      <c r="J35" s="54">
        <v>4</v>
      </c>
      <c r="K35" s="102" t="s">
        <v>143</v>
      </c>
      <c r="L35" s="51"/>
      <c r="N35" s="51"/>
      <c r="O35" s="108" t="s">
        <v>142</v>
      </c>
      <c r="P35" s="52">
        <v>1</v>
      </c>
      <c r="Q35" s="53">
        <v>2</v>
      </c>
      <c r="R35" s="53">
        <v>3</v>
      </c>
      <c r="S35" s="54">
        <v>4</v>
      </c>
      <c r="T35" s="52">
        <v>1</v>
      </c>
      <c r="U35" s="53">
        <v>2</v>
      </c>
      <c r="V35" s="53">
        <v>3</v>
      </c>
      <c r="W35" s="54">
        <v>4</v>
      </c>
      <c r="X35" s="102" t="s">
        <v>143</v>
      </c>
      <c r="Y35" s="44"/>
    </row>
    <row r="36" spans="1:25" ht="16" customHeight="1">
      <c r="A36" s="45"/>
      <c r="B36" s="109" t="s">
        <v>144</v>
      </c>
      <c r="C36" s="55">
        <v>1</v>
      </c>
      <c r="D36" s="56">
        <v>2</v>
      </c>
      <c r="E36" s="56">
        <v>3</v>
      </c>
      <c r="F36" s="57">
        <v>4</v>
      </c>
      <c r="G36" s="55">
        <v>1</v>
      </c>
      <c r="H36" s="56">
        <v>2</v>
      </c>
      <c r="I36" s="56">
        <v>3</v>
      </c>
      <c r="J36" s="57">
        <v>4</v>
      </c>
      <c r="K36" s="107" t="s">
        <v>145</v>
      </c>
      <c r="L36" s="46"/>
      <c r="N36" s="46"/>
      <c r="O36" s="109" t="s">
        <v>144</v>
      </c>
      <c r="P36" s="55">
        <v>1</v>
      </c>
      <c r="Q36" s="56">
        <v>2</v>
      </c>
      <c r="R36" s="56">
        <v>3</v>
      </c>
      <c r="S36" s="57">
        <v>4</v>
      </c>
      <c r="T36" s="55">
        <v>1</v>
      </c>
      <c r="U36" s="56">
        <v>2</v>
      </c>
      <c r="V36" s="56">
        <v>3</v>
      </c>
      <c r="W36" s="57">
        <v>4</v>
      </c>
      <c r="X36" s="107" t="s">
        <v>145</v>
      </c>
      <c r="Y36" s="44"/>
    </row>
    <row r="37" spans="1:25" ht="16" customHeight="1">
      <c r="A37" s="58"/>
      <c r="B37" s="165" t="s">
        <v>146</v>
      </c>
      <c r="C37" s="69">
        <v>1</v>
      </c>
      <c r="D37" s="70">
        <v>2</v>
      </c>
      <c r="E37" s="49">
        <v>3</v>
      </c>
      <c r="F37" s="50">
        <v>4</v>
      </c>
      <c r="G37" s="48">
        <v>1</v>
      </c>
      <c r="H37" s="49">
        <v>2</v>
      </c>
      <c r="I37" s="49">
        <v>3</v>
      </c>
      <c r="J37" s="50">
        <v>4</v>
      </c>
      <c r="K37" s="102" t="s">
        <v>143</v>
      </c>
      <c r="L37" s="44"/>
      <c r="N37" s="44"/>
      <c r="O37" s="165" t="s">
        <v>146</v>
      </c>
      <c r="P37" s="69">
        <v>1</v>
      </c>
      <c r="Q37" s="70">
        <v>2</v>
      </c>
      <c r="R37" s="49">
        <v>3</v>
      </c>
      <c r="S37" s="50">
        <v>4</v>
      </c>
      <c r="T37" s="48">
        <v>1</v>
      </c>
      <c r="U37" s="49">
        <v>2</v>
      </c>
      <c r="V37" s="49">
        <v>3</v>
      </c>
      <c r="W37" s="50">
        <v>4</v>
      </c>
      <c r="X37" s="102" t="s">
        <v>143</v>
      </c>
      <c r="Y37" s="44"/>
    </row>
    <row r="38" spans="1:25" ht="16" customHeight="1" thickBot="1">
      <c r="A38" s="59"/>
      <c r="B38" s="166"/>
      <c r="C38" s="71">
        <v>5</v>
      </c>
      <c r="D38" s="72">
        <v>6</v>
      </c>
      <c r="E38" s="67">
        <v>7</v>
      </c>
      <c r="F38" s="68">
        <v>8</v>
      </c>
      <c r="G38" s="66">
        <v>5</v>
      </c>
      <c r="H38" s="67">
        <v>6</v>
      </c>
      <c r="I38" s="67">
        <v>7</v>
      </c>
      <c r="J38" s="68">
        <v>8</v>
      </c>
      <c r="K38" s="107" t="s">
        <v>147</v>
      </c>
      <c r="L38" s="44"/>
      <c r="N38" s="44"/>
      <c r="O38" s="166"/>
      <c r="P38" s="71">
        <v>5</v>
      </c>
      <c r="Q38" s="72">
        <v>6</v>
      </c>
      <c r="R38" s="67">
        <v>7</v>
      </c>
      <c r="S38" s="68">
        <v>8</v>
      </c>
      <c r="T38" s="66">
        <v>5</v>
      </c>
      <c r="U38" s="67">
        <v>6</v>
      </c>
      <c r="V38" s="67">
        <v>7</v>
      </c>
      <c r="W38" s="68">
        <v>8</v>
      </c>
      <c r="X38" s="107" t="s">
        <v>147</v>
      </c>
      <c r="Y38" s="44"/>
    </row>
    <row r="39" spans="1:25" ht="16" customHeight="1">
      <c r="A39" s="44"/>
      <c r="B39" s="60" t="s">
        <v>148</v>
      </c>
      <c r="C39" s="73">
        <v>1</v>
      </c>
      <c r="D39" s="74">
        <v>2</v>
      </c>
      <c r="E39" s="74">
        <v>3</v>
      </c>
      <c r="F39" s="167" t="s">
        <v>149</v>
      </c>
      <c r="G39" s="167"/>
      <c r="H39" s="74">
        <v>2</v>
      </c>
      <c r="I39" s="74">
        <v>3</v>
      </c>
      <c r="J39" s="75"/>
      <c r="K39" s="110" t="s">
        <v>143</v>
      </c>
      <c r="L39" s="44"/>
      <c r="N39" s="44"/>
      <c r="O39" s="60" t="s">
        <v>148</v>
      </c>
      <c r="P39" s="73">
        <v>1</v>
      </c>
      <c r="Q39" s="74">
        <v>2</v>
      </c>
      <c r="R39" s="74">
        <v>3</v>
      </c>
      <c r="S39" s="167" t="s">
        <v>149</v>
      </c>
      <c r="T39" s="167"/>
      <c r="U39" s="74">
        <v>2</v>
      </c>
      <c r="V39" s="74">
        <v>3</v>
      </c>
      <c r="W39" s="75"/>
      <c r="X39" s="110" t="s">
        <v>143</v>
      </c>
      <c r="Y39" s="44"/>
    </row>
    <row r="40" spans="1:25" ht="3" customHeight="1">
      <c r="A40" s="44"/>
      <c r="B40" s="44"/>
      <c r="C40" s="44"/>
      <c r="D40" s="44"/>
      <c r="E40" s="44"/>
      <c r="F40" s="44"/>
      <c r="G40" s="44"/>
      <c r="H40" s="44"/>
      <c r="I40" s="44"/>
      <c r="J40" s="44"/>
      <c r="K40" s="44"/>
      <c r="L40" s="44"/>
      <c r="N40" s="44"/>
      <c r="O40" s="44"/>
      <c r="P40" s="44"/>
      <c r="Q40" s="44"/>
      <c r="R40" s="44"/>
      <c r="S40" s="44"/>
      <c r="T40" s="44"/>
      <c r="U40" s="44"/>
      <c r="V40" s="44"/>
      <c r="W40" s="44"/>
      <c r="X40" s="44"/>
      <c r="Y40" s="44"/>
    </row>
    <row r="41" spans="1:25" ht="3.55" customHeight="1"/>
    <row r="42" spans="1:25" ht="3" customHeight="1">
      <c r="A42" s="44"/>
      <c r="B42" s="44"/>
      <c r="C42" s="44"/>
      <c r="D42" s="44"/>
      <c r="E42" s="44"/>
      <c r="F42" s="44"/>
      <c r="G42" s="44"/>
      <c r="H42" s="44"/>
      <c r="I42" s="44"/>
      <c r="J42" s="44"/>
      <c r="K42" s="44"/>
      <c r="L42" s="44"/>
      <c r="N42" s="44"/>
      <c r="O42" s="44"/>
      <c r="P42" s="44"/>
      <c r="Q42" s="44"/>
      <c r="R42" s="44"/>
      <c r="S42" s="44"/>
      <c r="T42" s="44"/>
      <c r="U42" s="44"/>
      <c r="V42" s="44"/>
      <c r="W42" s="44"/>
      <c r="X42" s="44"/>
      <c r="Y42" s="44"/>
    </row>
    <row r="43" spans="1:25" ht="20.05" customHeight="1">
      <c r="A43" s="45"/>
      <c r="B43" s="173" t="s">
        <v>124</v>
      </c>
      <c r="C43" s="174"/>
      <c r="D43" s="175"/>
      <c r="E43" s="101" t="s">
        <v>20</v>
      </c>
      <c r="F43" s="101" t="s">
        <v>125</v>
      </c>
      <c r="G43" s="173" t="s">
        <v>126</v>
      </c>
      <c r="H43" s="174"/>
      <c r="I43" s="174"/>
      <c r="J43" s="175"/>
      <c r="K43" s="102" t="s">
        <v>6</v>
      </c>
      <c r="L43" s="51"/>
      <c r="N43" s="46"/>
      <c r="O43" s="173" t="s">
        <v>124</v>
      </c>
      <c r="P43" s="174"/>
      <c r="Q43" s="175"/>
      <c r="R43" s="101" t="s">
        <v>20</v>
      </c>
      <c r="S43" s="101" t="s">
        <v>125</v>
      </c>
      <c r="T43" s="173" t="s">
        <v>126</v>
      </c>
      <c r="U43" s="174"/>
      <c r="V43" s="174"/>
      <c r="W43" s="175"/>
      <c r="X43" s="102" t="s">
        <v>6</v>
      </c>
      <c r="Y43" s="61"/>
    </row>
    <row r="44" spans="1:25" ht="16" customHeight="1">
      <c r="A44" s="45"/>
      <c r="B44" s="168" t="s">
        <v>127</v>
      </c>
      <c r="C44" s="169"/>
      <c r="D44" s="170"/>
      <c r="E44" s="76" t="s">
        <v>132</v>
      </c>
      <c r="F44" s="113" t="s">
        <v>133</v>
      </c>
      <c r="G44" s="48" t="s">
        <v>128</v>
      </c>
      <c r="H44" s="49" t="s">
        <v>129</v>
      </c>
      <c r="I44" s="49" t="s">
        <v>130</v>
      </c>
      <c r="J44" s="50" t="s">
        <v>131</v>
      </c>
      <c r="K44" s="103" t="s">
        <v>5</v>
      </c>
      <c r="L44" s="51"/>
      <c r="N44" s="100"/>
      <c r="O44" s="168" t="s">
        <v>127</v>
      </c>
      <c r="P44" s="169"/>
      <c r="Q44" s="170"/>
      <c r="R44" s="76" t="s">
        <v>132</v>
      </c>
      <c r="S44" s="113" t="s">
        <v>133</v>
      </c>
      <c r="T44" s="48" t="s">
        <v>128</v>
      </c>
      <c r="U44" s="49" t="s">
        <v>129</v>
      </c>
      <c r="V44" s="49" t="s">
        <v>130</v>
      </c>
      <c r="W44" s="50" t="s">
        <v>131</v>
      </c>
      <c r="X44" s="103" t="s">
        <v>5</v>
      </c>
      <c r="Y44" s="44"/>
    </row>
    <row r="45" spans="1:25" ht="20.05" customHeight="1" thickBot="1">
      <c r="A45" s="45"/>
      <c r="B45" s="104" t="s">
        <v>134</v>
      </c>
      <c r="C45" s="78">
        <v>1</v>
      </c>
      <c r="D45" s="79">
        <v>2</v>
      </c>
      <c r="E45" s="77"/>
      <c r="F45" s="114"/>
      <c r="G45" s="66"/>
      <c r="H45" s="67"/>
      <c r="I45" s="67"/>
      <c r="J45" s="68"/>
      <c r="K45" s="103" t="s">
        <v>135</v>
      </c>
      <c r="L45" s="51"/>
      <c r="N45" s="51"/>
      <c r="O45" s="104" t="s">
        <v>134</v>
      </c>
      <c r="P45" s="78">
        <v>1</v>
      </c>
      <c r="Q45" s="79">
        <v>2</v>
      </c>
      <c r="R45" s="77"/>
      <c r="S45" s="114"/>
      <c r="T45" s="66"/>
      <c r="U45" s="67"/>
      <c r="V45" s="67"/>
      <c r="W45" s="68"/>
      <c r="X45" s="103" t="s">
        <v>135</v>
      </c>
      <c r="Y45" s="44"/>
    </row>
    <row r="46" spans="1:25" ht="16" customHeight="1">
      <c r="A46" s="45"/>
      <c r="B46" s="105" t="s">
        <v>136</v>
      </c>
      <c r="C46" s="171" t="s">
        <v>138</v>
      </c>
      <c r="D46" s="171"/>
      <c r="E46" s="171"/>
      <c r="F46" s="171"/>
      <c r="G46" s="171" t="s">
        <v>137</v>
      </c>
      <c r="H46" s="172"/>
      <c r="I46" s="172"/>
      <c r="J46" s="172"/>
      <c r="K46" s="103" t="s">
        <v>139</v>
      </c>
      <c r="L46" s="51"/>
      <c r="N46" s="51"/>
      <c r="O46" s="105" t="s">
        <v>136</v>
      </c>
      <c r="P46" s="171" t="s">
        <v>138</v>
      </c>
      <c r="Q46" s="171"/>
      <c r="R46" s="171"/>
      <c r="S46" s="171"/>
      <c r="T46" s="171" t="s">
        <v>137</v>
      </c>
      <c r="U46" s="172"/>
      <c r="V46" s="172"/>
      <c r="W46" s="172"/>
      <c r="X46" s="103" t="s">
        <v>139</v>
      </c>
      <c r="Y46" s="61"/>
    </row>
    <row r="47" spans="1:25" ht="16" customHeight="1">
      <c r="A47" s="45"/>
      <c r="B47" s="106" t="s">
        <v>140</v>
      </c>
      <c r="C47" s="48">
        <v>1</v>
      </c>
      <c r="D47" s="49">
        <v>2</v>
      </c>
      <c r="E47" s="49">
        <v>3</v>
      </c>
      <c r="F47" s="50">
        <v>4</v>
      </c>
      <c r="G47" s="48">
        <v>1</v>
      </c>
      <c r="H47" s="49">
        <v>2</v>
      </c>
      <c r="I47" s="49">
        <v>3</v>
      </c>
      <c r="J47" s="50">
        <v>4</v>
      </c>
      <c r="K47" s="107" t="s">
        <v>141</v>
      </c>
      <c r="L47" s="51"/>
      <c r="N47" s="51"/>
      <c r="O47" s="106" t="s">
        <v>140</v>
      </c>
      <c r="P47" s="48">
        <v>1</v>
      </c>
      <c r="Q47" s="49">
        <v>2</v>
      </c>
      <c r="R47" s="49">
        <v>3</v>
      </c>
      <c r="S47" s="50">
        <v>4</v>
      </c>
      <c r="T47" s="48">
        <v>1</v>
      </c>
      <c r="U47" s="49">
        <v>2</v>
      </c>
      <c r="V47" s="49">
        <v>3</v>
      </c>
      <c r="W47" s="50">
        <v>4</v>
      </c>
      <c r="X47" s="107" t="s">
        <v>141</v>
      </c>
      <c r="Y47" s="44"/>
    </row>
    <row r="48" spans="1:25" ht="16" customHeight="1">
      <c r="A48" s="45"/>
      <c r="B48" s="108" t="s">
        <v>142</v>
      </c>
      <c r="C48" s="52">
        <v>1</v>
      </c>
      <c r="D48" s="53">
        <v>2</v>
      </c>
      <c r="E48" s="53">
        <v>3</v>
      </c>
      <c r="F48" s="54">
        <v>4</v>
      </c>
      <c r="G48" s="52">
        <v>1</v>
      </c>
      <c r="H48" s="53">
        <v>2</v>
      </c>
      <c r="I48" s="53">
        <v>3</v>
      </c>
      <c r="J48" s="54">
        <v>4</v>
      </c>
      <c r="K48" s="102" t="s">
        <v>143</v>
      </c>
      <c r="L48" s="51"/>
      <c r="N48" s="51"/>
      <c r="O48" s="108" t="s">
        <v>142</v>
      </c>
      <c r="P48" s="52">
        <v>1</v>
      </c>
      <c r="Q48" s="53">
        <v>2</v>
      </c>
      <c r="R48" s="53">
        <v>3</v>
      </c>
      <c r="S48" s="54">
        <v>4</v>
      </c>
      <c r="T48" s="52">
        <v>1</v>
      </c>
      <c r="U48" s="53">
        <v>2</v>
      </c>
      <c r="V48" s="53">
        <v>3</v>
      </c>
      <c r="W48" s="54">
        <v>4</v>
      </c>
      <c r="X48" s="102" t="s">
        <v>143</v>
      </c>
      <c r="Y48" s="44"/>
    </row>
    <row r="49" spans="1:25" ht="16" customHeight="1">
      <c r="A49" s="45"/>
      <c r="B49" s="109" t="s">
        <v>144</v>
      </c>
      <c r="C49" s="55">
        <v>1</v>
      </c>
      <c r="D49" s="56">
        <v>2</v>
      </c>
      <c r="E49" s="56">
        <v>3</v>
      </c>
      <c r="F49" s="57">
        <v>4</v>
      </c>
      <c r="G49" s="55">
        <v>1</v>
      </c>
      <c r="H49" s="56">
        <v>2</v>
      </c>
      <c r="I49" s="56">
        <v>3</v>
      </c>
      <c r="J49" s="57">
        <v>4</v>
      </c>
      <c r="K49" s="107" t="s">
        <v>145</v>
      </c>
      <c r="L49" s="46"/>
      <c r="N49" s="46"/>
      <c r="O49" s="109" t="s">
        <v>144</v>
      </c>
      <c r="P49" s="55">
        <v>1</v>
      </c>
      <c r="Q49" s="56">
        <v>2</v>
      </c>
      <c r="R49" s="56">
        <v>3</v>
      </c>
      <c r="S49" s="57">
        <v>4</v>
      </c>
      <c r="T49" s="55">
        <v>1</v>
      </c>
      <c r="U49" s="56">
        <v>2</v>
      </c>
      <c r="V49" s="56">
        <v>3</v>
      </c>
      <c r="W49" s="57">
        <v>4</v>
      </c>
      <c r="X49" s="107" t="s">
        <v>145</v>
      </c>
      <c r="Y49" s="44"/>
    </row>
    <row r="50" spans="1:25" ht="16" customHeight="1">
      <c r="A50" s="58"/>
      <c r="B50" s="165" t="s">
        <v>146</v>
      </c>
      <c r="C50" s="69">
        <v>1</v>
      </c>
      <c r="D50" s="70">
        <v>2</v>
      </c>
      <c r="E50" s="49">
        <v>3</v>
      </c>
      <c r="F50" s="50">
        <v>4</v>
      </c>
      <c r="G50" s="48">
        <v>1</v>
      </c>
      <c r="H50" s="49">
        <v>2</v>
      </c>
      <c r="I50" s="49">
        <v>3</v>
      </c>
      <c r="J50" s="50">
        <v>4</v>
      </c>
      <c r="K50" s="102" t="s">
        <v>143</v>
      </c>
      <c r="L50" s="44"/>
      <c r="N50" s="44"/>
      <c r="O50" s="165" t="s">
        <v>146</v>
      </c>
      <c r="P50" s="69">
        <v>1</v>
      </c>
      <c r="Q50" s="70">
        <v>2</v>
      </c>
      <c r="R50" s="49">
        <v>3</v>
      </c>
      <c r="S50" s="50">
        <v>4</v>
      </c>
      <c r="T50" s="48">
        <v>1</v>
      </c>
      <c r="U50" s="49">
        <v>2</v>
      </c>
      <c r="V50" s="49">
        <v>3</v>
      </c>
      <c r="W50" s="50">
        <v>4</v>
      </c>
      <c r="X50" s="102" t="s">
        <v>143</v>
      </c>
      <c r="Y50" s="44"/>
    </row>
    <row r="51" spans="1:25" ht="16" customHeight="1" thickBot="1">
      <c r="A51" s="59"/>
      <c r="B51" s="166"/>
      <c r="C51" s="71">
        <v>5</v>
      </c>
      <c r="D51" s="72">
        <v>6</v>
      </c>
      <c r="E51" s="67">
        <v>7</v>
      </c>
      <c r="F51" s="68">
        <v>8</v>
      </c>
      <c r="G51" s="66">
        <v>5</v>
      </c>
      <c r="H51" s="67">
        <v>6</v>
      </c>
      <c r="I51" s="67">
        <v>7</v>
      </c>
      <c r="J51" s="68">
        <v>8</v>
      </c>
      <c r="K51" s="107" t="s">
        <v>147</v>
      </c>
      <c r="L51" s="44"/>
      <c r="N51" s="44"/>
      <c r="O51" s="166"/>
      <c r="P51" s="71">
        <v>5</v>
      </c>
      <c r="Q51" s="72">
        <v>6</v>
      </c>
      <c r="R51" s="67">
        <v>7</v>
      </c>
      <c r="S51" s="68">
        <v>8</v>
      </c>
      <c r="T51" s="66">
        <v>5</v>
      </c>
      <c r="U51" s="67">
        <v>6</v>
      </c>
      <c r="V51" s="67">
        <v>7</v>
      </c>
      <c r="W51" s="68">
        <v>8</v>
      </c>
      <c r="X51" s="107" t="s">
        <v>147</v>
      </c>
      <c r="Y51" s="44"/>
    </row>
    <row r="52" spans="1:25" ht="16" customHeight="1">
      <c r="A52" s="44"/>
      <c r="B52" s="60" t="s">
        <v>148</v>
      </c>
      <c r="C52" s="73">
        <v>1</v>
      </c>
      <c r="D52" s="74">
        <v>2</v>
      </c>
      <c r="E52" s="74">
        <v>3</v>
      </c>
      <c r="F52" s="167" t="s">
        <v>149</v>
      </c>
      <c r="G52" s="167"/>
      <c r="H52" s="74">
        <v>2</v>
      </c>
      <c r="I52" s="74">
        <v>3</v>
      </c>
      <c r="J52" s="75"/>
      <c r="K52" s="110" t="s">
        <v>143</v>
      </c>
      <c r="L52" s="44"/>
      <c r="N52" s="44"/>
      <c r="O52" s="60" t="s">
        <v>148</v>
      </c>
      <c r="P52" s="73">
        <v>1</v>
      </c>
      <c r="Q52" s="74">
        <v>2</v>
      </c>
      <c r="R52" s="74">
        <v>3</v>
      </c>
      <c r="S52" s="167" t="s">
        <v>149</v>
      </c>
      <c r="T52" s="167"/>
      <c r="U52" s="74">
        <v>2</v>
      </c>
      <c r="V52" s="74">
        <v>3</v>
      </c>
      <c r="W52" s="75"/>
      <c r="X52" s="110" t="s">
        <v>143</v>
      </c>
      <c r="Y52" s="44"/>
    </row>
    <row r="53" spans="1:25" ht="3" customHeight="1">
      <c r="A53" s="44"/>
      <c r="B53" s="44"/>
      <c r="C53" s="44"/>
      <c r="D53" s="44"/>
      <c r="E53" s="44"/>
      <c r="F53" s="44"/>
      <c r="G53" s="44"/>
      <c r="H53" s="44"/>
      <c r="I53" s="44"/>
      <c r="J53" s="44"/>
      <c r="K53" s="44"/>
      <c r="L53" s="44"/>
      <c r="N53" s="44"/>
      <c r="O53" s="44"/>
      <c r="P53" s="44"/>
      <c r="Q53" s="44"/>
      <c r="R53" s="44"/>
      <c r="S53" s="44"/>
      <c r="T53" s="44"/>
      <c r="U53" s="44"/>
      <c r="V53" s="44"/>
      <c r="W53" s="44"/>
      <c r="X53" s="44"/>
      <c r="Y53" s="44"/>
    </row>
  </sheetData>
  <mergeCells count="57">
    <mergeCell ref="T4:W4"/>
    <mergeCell ref="B5:D5"/>
    <mergeCell ref="O5:Q5"/>
    <mergeCell ref="B4:D4"/>
    <mergeCell ref="G4:J4"/>
    <mergeCell ref="O4:Q4"/>
    <mergeCell ref="C7:F7"/>
    <mergeCell ref="G7:J7"/>
    <mergeCell ref="P7:S7"/>
    <mergeCell ref="T7:W7"/>
    <mergeCell ref="B11:B12"/>
    <mergeCell ref="O11:O12"/>
    <mergeCell ref="P33:S33"/>
    <mergeCell ref="T20:W20"/>
    <mergeCell ref="F13:G13"/>
    <mergeCell ref="S13:T13"/>
    <mergeCell ref="B17:D17"/>
    <mergeCell ref="G17:J17"/>
    <mergeCell ref="O17:Q17"/>
    <mergeCell ref="T17:W17"/>
    <mergeCell ref="B18:D18"/>
    <mergeCell ref="O18:Q18"/>
    <mergeCell ref="C20:F20"/>
    <mergeCell ref="G20:J20"/>
    <mergeCell ref="P20:S20"/>
    <mergeCell ref="G43:J43"/>
    <mergeCell ref="O43:Q43"/>
    <mergeCell ref="T43:W43"/>
    <mergeCell ref="T33:W33"/>
    <mergeCell ref="B24:B25"/>
    <mergeCell ref="O24:O25"/>
    <mergeCell ref="F26:G26"/>
    <mergeCell ref="S26:T26"/>
    <mergeCell ref="B30:D30"/>
    <mergeCell ref="G30:J30"/>
    <mergeCell ref="O30:Q30"/>
    <mergeCell ref="T30:W30"/>
    <mergeCell ref="B31:D31"/>
    <mergeCell ref="O31:Q31"/>
    <mergeCell ref="C33:F33"/>
    <mergeCell ref="G33:J33"/>
    <mergeCell ref="A1:Y1"/>
    <mergeCell ref="B50:B51"/>
    <mergeCell ref="O50:O51"/>
    <mergeCell ref="F52:G52"/>
    <mergeCell ref="S52:T52"/>
    <mergeCell ref="B44:D44"/>
    <mergeCell ref="O44:Q44"/>
    <mergeCell ref="C46:F46"/>
    <mergeCell ref="G46:J46"/>
    <mergeCell ref="P46:S46"/>
    <mergeCell ref="T46:W46"/>
    <mergeCell ref="B37:B38"/>
    <mergeCell ref="O37:O38"/>
    <mergeCell ref="F39:G39"/>
    <mergeCell ref="S39:T39"/>
    <mergeCell ref="B43:D43"/>
  </mergeCells>
  <pageMargins left="0.7" right="0.7" top="0.75" bottom="0.75" header="0.3" footer="0.3"/>
  <pageSetup orientation="portrait" horizontalDpi="0" verticalDpi="0" copies="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35</vt:i4>
      </vt:variant>
    </vt:vector>
  </HeadingPairs>
  <TitlesOfParts>
    <vt:vector size="45" baseType="lpstr">
      <vt:lpstr>Raw Data</vt:lpstr>
      <vt:lpstr>Next Match Alliances</vt:lpstr>
      <vt:lpstr>Abbreviated NMA</vt:lpstr>
      <vt:lpstr>Scouting Output</vt:lpstr>
      <vt:lpstr>pick list</vt:lpstr>
      <vt:lpstr>Data Spitter</vt:lpstr>
      <vt:lpstr>EVENT DATA</vt:lpstr>
      <vt:lpstr>Data Validation</vt:lpstr>
      <vt:lpstr>How to use this spreadsheet</vt:lpstr>
      <vt:lpstr>Scouting Sheets</vt:lpstr>
      <vt:lpstr>assist</vt:lpstr>
      <vt:lpstr>assistThreshold</vt:lpstr>
      <vt:lpstr>auto</vt:lpstr>
      <vt:lpstr>autoThreshold</vt:lpstr>
      <vt:lpstr>cargo</vt:lpstr>
      <vt:lpstr>cCargo</vt:lpstr>
      <vt:lpstr>climb</vt:lpstr>
      <vt:lpstr>climbThreshold</vt:lpstr>
      <vt:lpstr>cNoAuto</vt:lpstr>
      <vt:lpstr>cNoAutoThreshold</vt:lpstr>
      <vt:lpstr>cPenalty</vt:lpstr>
      <vt:lpstr>cRocket23</vt:lpstr>
      <vt:lpstr>cSandstorm</vt:lpstr>
      <vt:lpstr>cTippedBroke</vt:lpstr>
      <vt:lpstr>doesNothing</vt:lpstr>
      <vt:lpstr>doesNothingThreshold</vt:lpstr>
      <vt:lpstr>dropHatch</vt:lpstr>
      <vt:lpstr>hatch</vt:lpstr>
      <vt:lpstr>hDropHatch</vt:lpstr>
      <vt:lpstr>hFloorHatch</vt:lpstr>
      <vt:lpstr>hFloorHatchThreshold</vt:lpstr>
      <vt:lpstr>hHatch</vt:lpstr>
      <vt:lpstr>hNoAuto</vt:lpstr>
      <vt:lpstr>hNoAutoThreshold</vt:lpstr>
      <vt:lpstr>hPenalty</vt:lpstr>
      <vt:lpstr>hRocket23</vt:lpstr>
      <vt:lpstr>hSandstorm</vt:lpstr>
      <vt:lpstr>hTippedBroke</vt:lpstr>
      <vt:lpstr>noAuto</vt:lpstr>
      <vt:lpstr>noAutoThreshold</vt:lpstr>
      <vt:lpstr>penalty</vt:lpstr>
      <vt:lpstr>rocket23</vt:lpstr>
      <vt:lpstr>rocket2and3</vt:lpstr>
      <vt:lpstr>sandstorm</vt:lpstr>
      <vt:lpstr>tippedBroke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Waese-Perlman</dc:creator>
  <cp:lastModifiedBy>Ben Waese-Perlman</cp:lastModifiedBy>
  <cp:lastPrinted>2019-03-03T03:36:04Z</cp:lastPrinted>
  <dcterms:created xsi:type="dcterms:W3CDTF">2019-02-05T20:52:46Z</dcterms:created>
  <dcterms:modified xsi:type="dcterms:W3CDTF">2019-03-04T00:04:22Z</dcterms:modified>
</cp:coreProperties>
</file>