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20145" windowHeight="9315" activeTab="3"/>
  </bookViews>
  <sheets>
    <sheet name="Male - descriptive" sheetId="1" r:id="rId1"/>
    <sheet name="Male - overlap" sheetId="2" r:id="rId2"/>
    <sheet name="Female - descriptive" sheetId="3" r:id="rId3"/>
    <sheet name="Female - overlap" sheetId="4" r:id="rId4"/>
  </sheets>
  <calcPr calcId="145621"/>
</workbook>
</file>

<file path=xl/calcChain.xml><?xml version="1.0" encoding="utf-8"?>
<calcChain xmlns="http://schemas.openxmlformats.org/spreadsheetml/2006/main">
  <c r="A23" i="3" l="1"/>
  <c r="J22" i="3"/>
  <c r="H22" i="3"/>
  <c r="F22" i="3"/>
  <c r="D22" i="3"/>
  <c r="B22" i="3"/>
  <c r="A22" i="3"/>
  <c r="A3" i="3" l="1"/>
  <c r="J2" i="3"/>
  <c r="H2" i="3"/>
  <c r="F2" i="3"/>
  <c r="D2" i="3"/>
  <c r="B2" i="3"/>
  <c r="A2" i="3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J22" i="1"/>
  <c r="H22" i="1"/>
  <c r="F22" i="1"/>
  <c r="D22" i="1"/>
  <c r="B22" i="1"/>
  <c r="A22" i="1"/>
  <c r="J2" i="1" l="1"/>
  <c r="A2" i="1" l="1"/>
  <c r="B2" i="1"/>
  <c r="D2" i="1"/>
  <c r="F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<sst xmlns="http://schemas.openxmlformats.org/spreadsheetml/2006/main" count="522" uniqueCount="39">
  <si>
    <t>M</t>
  </si>
  <si>
    <t>SD</t>
  </si>
  <si>
    <t>Tab X. Descriptive statistics, AM-sample, males</t>
  </si>
  <si>
    <t/>
  </si>
  <si>
    <t>441625</t>
  </si>
  <si>
    <t>396097</t>
  </si>
  <si>
    <t>Totally random partner</t>
  </si>
  <si>
    <t>Table X. Overlap in diagnosis. Observation count. AM-sample, males, first partner</t>
  </si>
  <si>
    <t>Partner diagnosis</t>
  </si>
  <si>
    <t>Focal diagnosis</t>
  </si>
  <si>
    <t>Any diagnosis</t>
  </si>
  <si>
    <t>Substance abuse</t>
  </si>
  <si>
    <t>Skizofrenia</t>
  </si>
  <si>
    <t>Bipolar</t>
  </si>
  <si>
    <t>Other mood</t>
  </si>
  <si>
    <t>Neurotic</t>
  </si>
  <si>
    <t>OCD</t>
  </si>
  <si>
    <t>Eating disorder</t>
  </si>
  <si>
    <t>Personality</t>
  </si>
  <si>
    <t>Developmental</t>
  </si>
  <si>
    <t>Externalizing</t>
  </si>
  <si>
    <t>Total</t>
  </si>
  <si>
    <t>Skizophrenia</t>
  </si>
  <si>
    <t>-</t>
  </si>
  <si>
    <t>Observations</t>
  </si>
  <si>
    <t>Table X. Overlap in diagnosis. Observation count. AM-sample, males, primary partner</t>
  </si>
  <si>
    <t>Table X. Overlap in diagnosis. Observation count. AM-sample, males, random partner (of actual partners)</t>
  </si>
  <si>
    <t>Table X. Overlap in diagnosis. Observation count. AM-sample, males, totally random partner</t>
  </si>
  <si>
    <t>Tab X. Descriptive statistics, AM-sample w. weighting, males</t>
  </si>
  <si>
    <t>Tab X. Descriptive statistics, AM-sample, females</t>
  </si>
  <si>
    <t>Has partner (1980-2018)</t>
  </si>
  <si>
    <t># partner (1980-2018)</t>
  </si>
  <si>
    <t>Any diagnosis (1970-2018)</t>
  </si>
  <si>
    <t># diagnoses (1970-2018)</t>
  </si>
  <si>
    <t>Tab X. Descriptive statistics, AM-sample w. weighting, females</t>
  </si>
  <si>
    <t>Table X. Overlap in diagnosis. Observation count. AM-sample, females, first partner</t>
  </si>
  <si>
    <t>Table X. Overlap in diagnosis. Observation count. AM-sample, females, primary partner</t>
  </si>
  <si>
    <t>Table X. Overlap in diagnosis. Observation count. AM-sample, females, random partner (of actual partners)</t>
  </si>
  <si>
    <t>Table X. Overlap in diagnosis. Observation count. AM-sample, females, totally random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</si>
</sst>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9" fillId="0" borderId="0" xfId="0" applyNumberFormat="1" applyFont="1"/>
    <xf numFmtId="0" fontId="19" fillId="0" borderId="10" xfId="0" applyNumberFormat="1" applyFont="1" applyBorder="1"/>
    <xf numFmtId="0" fontId="19" fillId="0" borderId="11" xfId="0" applyFont="1" applyBorder="1"/>
    <xf numFmtId="0" fontId="19" fillId="0" borderId="11" xfId="0" applyNumberFormat="1" applyFont="1" applyBorder="1"/>
    <xf numFmtId="0" fontId="16" fillId="0" borderId="10" xfId="0" applyFont="1" applyBorder="1"/>
    <xf numFmtId="0" fontId="0" fillId="0" borderId="10" xfId="0" applyBorder="1"/>
    <xf numFmtId="0" fontId="0" fillId="0" borderId="0" xfId="0" applyNumberFormat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18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4" workbookViewId="0">
      <selection activeCell="P24" sqref="P24"/>
    </sheetView>
  </sheetViews>
  <sheetFormatPr defaultRowHeight="15" x14ac:dyDescent="0.25"/>
  <cols>
    <col min="1" max="1" width="22.42578125" style="1" bestFit="1" customWidth="1"/>
    <col min="2" max="16384" width="9.140625" style="1"/>
  </cols>
  <sheetData>
    <row r="1" spans="1:13" x14ac:dyDescent="0.2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" t="str">
        <f>""</f>
        <v/>
      </c>
      <c r="B2" s="17" t="str">
        <f>"Focal"</f>
        <v>Focal</v>
      </c>
      <c r="C2" s="17"/>
      <c r="D2" s="17" t="str">
        <f>"Focal w. partner"</f>
        <v>Focal w. partner</v>
      </c>
      <c r="E2" s="17"/>
      <c r="F2" s="17" t="str">
        <f>"First partner"</f>
        <v>First partner</v>
      </c>
      <c r="G2" s="17"/>
      <c r="H2" s="17" t="str">
        <f>"Primary partner"</f>
        <v>Primary partner</v>
      </c>
      <c r="I2" s="17"/>
      <c r="J2" s="17" t="str">
        <f>"Random partner (of actual partners)"</f>
        <v>Random partner (of actual partners)</v>
      </c>
      <c r="K2" s="17"/>
      <c r="L2" s="1" t="s">
        <v>6</v>
      </c>
    </row>
    <row r="3" spans="1:13" x14ac:dyDescent="0.25">
      <c r="A3" s="2" t="str">
        <f>""</f>
        <v/>
      </c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0</v>
      </c>
      <c r="K3" s="2" t="s">
        <v>1</v>
      </c>
      <c r="L3" s="2" t="s">
        <v>0</v>
      </c>
      <c r="M3" s="2" t="s">
        <v>1</v>
      </c>
    </row>
    <row r="4" spans="1:13" x14ac:dyDescent="0.25">
      <c r="A4" s="1" t="str">
        <f>"Has partner (1980-2018)"</f>
        <v>Has partner (1980-2018)</v>
      </c>
      <c r="B4" s="3">
        <v>0.89700000000000002</v>
      </c>
      <c r="C4" s="3">
        <v>0.30399999999999999</v>
      </c>
      <c r="D4" s="3">
        <v>1</v>
      </c>
      <c r="E4" s="3">
        <v>0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</row>
    <row r="5" spans="1:13" x14ac:dyDescent="0.25">
      <c r="A5" s="1" t="str">
        <f>"# partner (1980-2018)"</f>
        <v># partner (1980-2018)</v>
      </c>
      <c r="B5" s="3">
        <v>1.6419999999999999</v>
      </c>
      <c r="C5" s="3">
        <v>1.1419999999999999</v>
      </c>
      <c r="D5" s="3">
        <v>1.831</v>
      </c>
      <c r="E5" s="3">
        <v>1.0529999999999999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</row>
    <row r="6" spans="1:13" x14ac:dyDescent="0.25">
      <c r="A6" s="1" t="str">
        <f>"Any diagnosis (1970-2018)"</f>
        <v>Any diagnosis (1970-2018)</v>
      </c>
      <c r="B6" s="3">
        <v>0.107</v>
      </c>
      <c r="C6" s="3">
        <v>0.31</v>
      </c>
      <c r="D6" s="3">
        <v>9.8000000000000004E-2</v>
      </c>
      <c r="E6" s="3">
        <v>0.29699999999999999</v>
      </c>
      <c r="F6" s="3">
        <v>0.13200000000000001</v>
      </c>
      <c r="G6" s="3">
        <v>0.33800000000000002</v>
      </c>
      <c r="H6" s="3">
        <v>0.11799999999999999</v>
      </c>
      <c r="I6" s="3">
        <v>0.32300000000000001</v>
      </c>
      <c r="J6" s="3">
        <v>0.129</v>
      </c>
      <c r="K6" s="3">
        <v>0.33600000000000002</v>
      </c>
      <c r="L6" s="3">
        <v>0.14399999999999999</v>
      </c>
      <c r="M6" s="3">
        <v>0.35099999999999998</v>
      </c>
    </row>
    <row r="7" spans="1:13" x14ac:dyDescent="0.25">
      <c r="A7" s="1" t="str">
        <f>"# diagnoses (1970-2018)"</f>
        <v># diagnoses (1970-2018)</v>
      </c>
      <c r="B7" s="3">
        <v>0.19400000000000001</v>
      </c>
      <c r="C7" s="3">
        <v>0.65300000000000002</v>
      </c>
      <c r="D7" s="3">
        <v>0.17399999999999999</v>
      </c>
      <c r="E7" s="3">
        <v>0.61699999999999999</v>
      </c>
      <c r="F7" s="3">
        <v>0.23599999999999999</v>
      </c>
      <c r="G7" s="3">
        <v>0.71799999999999997</v>
      </c>
      <c r="H7" s="3">
        <v>0.20599999999999999</v>
      </c>
      <c r="I7" s="3">
        <v>0.66300000000000003</v>
      </c>
      <c r="J7" s="3">
        <v>0.23100000000000001</v>
      </c>
      <c r="K7" s="3">
        <v>0.70899999999999996</v>
      </c>
      <c r="L7" s="3">
        <v>0.26</v>
      </c>
      <c r="M7" s="3">
        <v>0.752</v>
      </c>
    </row>
    <row r="8" spans="1:13" x14ac:dyDescent="0.25">
      <c r="A8" s="1" t="str">
        <f>"Substance abuse"</f>
        <v>Substance abuse</v>
      </c>
      <c r="B8" s="3">
        <v>4.4999999999999998E-2</v>
      </c>
      <c r="C8" s="3">
        <v>0.20699999999999999</v>
      </c>
      <c r="D8" s="3">
        <v>0.04</v>
      </c>
      <c r="E8" s="3">
        <v>0.19700000000000001</v>
      </c>
      <c r="F8" s="3">
        <v>2.4E-2</v>
      </c>
      <c r="G8" s="3">
        <v>0.154</v>
      </c>
      <c r="H8" s="3">
        <v>0.02</v>
      </c>
      <c r="I8" s="3">
        <v>0.13900000000000001</v>
      </c>
      <c r="J8" s="3">
        <v>2.3E-2</v>
      </c>
      <c r="K8" s="3">
        <v>0.151</v>
      </c>
      <c r="L8" s="3">
        <v>2.8000000000000001E-2</v>
      </c>
      <c r="M8" s="3">
        <v>0.16400000000000001</v>
      </c>
    </row>
    <row r="9" spans="1:13" x14ac:dyDescent="0.25">
      <c r="A9" s="1" t="str">
        <f>"Skizophrenia"</f>
        <v>Skizophrenia</v>
      </c>
      <c r="B9" s="3">
        <v>2.1999999999999999E-2</v>
      </c>
      <c r="C9" s="3">
        <v>0.14599999999999999</v>
      </c>
      <c r="D9" s="3">
        <v>1.4E-2</v>
      </c>
      <c r="E9" s="3">
        <v>0.11799999999999999</v>
      </c>
      <c r="F9" s="3">
        <v>1.4999999999999999E-2</v>
      </c>
      <c r="G9" s="3">
        <v>0.122</v>
      </c>
      <c r="H9" s="3">
        <v>1.2E-2</v>
      </c>
      <c r="I9" s="3">
        <v>0.109</v>
      </c>
      <c r="J9" s="3">
        <v>1.4E-2</v>
      </c>
      <c r="K9" s="3">
        <v>0.11799999999999999</v>
      </c>
      <c r="L9" s="3">
        <v>1.4999999999999999E-2</v>
      </c>
      <c r="M9" s="3">
        <v>0.122</v>
      </c>
    </row>
    <row r="10" spans="1:13" x14ac:dyDescent="0.25">
      <c r="A10" s="1" t="str">
        <f>"Bipolar"</f>
        <v>Bipolar</v>
      </c>
      <c r="B10" s="3">
        <v>6.0000000000000001E-3</v>
      </c>
      <c r="C10" s="3">
        <v>7.9000000000000001E-2</v>
      </c>
      <c r="D10" s="3">
        <v>6.0000000000000001E-3</v>
      </c>
      <c r="E10" s="3">
        <v>7.5999999999999998E-2</v>
      </c>
      <c r="F10" s="3">
        <v>8.9999999999999993E-3</v>
      </c>
      <c r="G10" s="3">
        <v>9.6000000000000002E-2</v>
      </c>
      <c r="H10" s="3">
        <v>8.0000000000000002E-3</v>
      </c>
      <c r="I10" s="3">
        <v>8.6999999999999994E-2</v>
      </c>
      <c r="J10" s="3">
        <v>8.9999999999999993E-3</v>
      </c>
      <c r="K10" s="3">
        <v>9.2999999999999999E-2</v>
      </c>
      <c r="L10" s="3">
        <v>0.01</v>
      </c>
      <c r="M10" s="3">
        <v>9.8000000000000004E-2</v>
      </c>
    </row>
    <row r="11" spans="1:13" x14ac:dyDescent="0.25">
      <c r="A11" s="1" t="str">
        <f>"Other mood"</f>
        <v>Other mood</v>
      </c>
      <c r="B11" s="3">
        <v>3.3000000000000002E-2</v>
      </c>
      <c r="C11" s="3">
        <v>0.17899999999999999</v>
      </c>
      <c r="D11" s="3">
        <v>3.2000000000000001E-2</v>
      </c>
      <c r="E11" s="3">
        <v>0.17599999999999999</v>
      </c>
      <c r="F11" s="3">
        <v>5.2999999999999999E-2</v>
      </c>
      <c r="G11" s="3">
        <v>0.224</v>
      </c>
      <c r="H11" s="3">
        <v>4.8000000000000001E-2</v>
      </c>
      <c r="I11" s="3">
        <v>0.214</v>
      </c>
      <c r="J11" s="3">
        <v>5.1999999999999998E-2</v>
      </c>
      <c r="K11" s="3">
        <v>0.223</v>
      </c>
      <c r="L11" s="3">
        <v>5.8000000000000003E-2</v>
      </c>
      <c r="M11" s="3">
        <v>0.23499999999999999</v>
      </c>
    </row>
    <row r="12" spans="1:13" x14ac:dyDescent="0.25">
      <c r="A12" s="1" t="str">
        <f>"Neurotic"</f>
        <v>Neurotic</v>
      </c>
      <c r="B12" s="3">
        <v>5.6000000000000001E-2</v>
      </c>
      <c r="C12" s="3">
        <v>0.23100000000000001</v>
      </c>
      <c r="D12" s="3">
        <v>5.5E-2</v>
      </c>
      <c r="E12" s="3">
        <v>0.22800000000000001</v>
      </c>
      <c r="F12" s="3">
        <v>8.6999999999999994E-2</v>
      </c>
      <c r="G12" s="3">
        <v>0.28199999999999997</v>
      </c>
      <c r="H12" s="3">
        <v>7.8E-2</v>
      </c>
      <c r="I12" s="3">
        <v>0.26900000000000002</v>
      </c>
      <c r="J12" s="3">
        <v>8.5000000000000006E-2</v>
      </c>
      <c r="K12" s="3">
        <v>0.27900000000000003</v>
      </c>
      <c r="L12" s="3">
        <v>9.6000000000000002E-2</v>
      </c>
      <c r="M12" s="3">
        <v>0.29399999999999998</v>
      </c>
    </row>
    <row r="13" spans="1:13" x14ac:dyDescent="0.25">
      <c r="A13" s="1" t="str">
        <f>"OCD"</f>
        <v>OCD</v>
      </c>
      <c r="B13" s="3">
        <v>2E-3</v>
      </c>
      <c r="C13" s="3">
        <v>4.3999999999999997E-2</v>
      </c>
      <c r="D13" s="3">
        <v>2E-3</v>
      </c>
      <c r="E13" s="3">
        <v>3.9E-2</v>
      </c>
      <c r="F13" s="3">
        <v>3.0000000000000001E-3</v>
      </c>
      <c r="G13" s="3">
        <v>5.5E-2</v>
      </c>
      <c r="H13" s="3">
        <v>3.0000000000000001E-3</v>
      </c>
      <c r="I13" s="3">
        <v>5.3999999999999999E-2</v>
      </c>
      <c r="J13" s="3">
        <v>3.0000000000000001E-3</v>
      </c>
      <c r="K13" s="3">
        <v>5.6000000000000001E-2</v>
      </c>
      <c r="L13" s="3">
        <v>3.0000000000000001E-3</v>
      </c>
      <c r="M13" s="3">
        <v>5.8000000000000003E-2</v>
      </c>
    </row>
    <row r="14" spans="1:13" x14ac:dyDescent="0.25">
      <c r="A14" s="1" t="str">
        <f>"Eating disorder"</f>
        <v>Eating disorder</v>
      </c>
      <c r="B14" s="3">
        <v>0</v>
      </c>
      <c r="C14" s="3">
        <v>1.7999999999999999E-2</v>
      </c>
      <c r="D14" s="3">
        <v>0</v>
      </c>
      <c r="E14" s="3">
        <v>1.6E-2</v>
      </c>
      <c r="F14" s="3">
        <v>6.0000000000000001E-3</v>
      </c>
      <c r="G14" s="3">
        <v>7.5999999999999998E-2</v>
      </c>
      <c r="H14" s="3">
        <v>5.0000000000000001E-3</v>
      </c>
      <c r="I14" s="3">
        <v>7.2999999999999995E-2</v>
      </c>
      <c r="J14" s="3">
        <v>6.0000000000000001E-3</v>
      </c>
      <c r="K14" s="3">
        <v>7.8E-2</v>
      </c>
      <c r="L14" s="3">
        <v>7.0000000000000001E-3</v>
      </c>
      <c r="M14" s="3">
        <v>8.4000000000000005E-2</v>
      </c>
    </row>
    <row r="15" spans="1:13" x14ac:dyDescent="0.25">
      <c r="A15" s="1" t="str">
        <f>"Personality"</f>
        <v>Personality</v>
      </c>
      <c r="B15" s="3">
        <v>2.1999999999999999E-2</v>
      </c>
      <c r="C15" s="3">
        <v>0.14699999999999999</v>
      </c>
      <c r="D15" s="3">
        <v>1.9E-2</v>
      </c>
      <c r="E15" s="3">
        <v>0.13700000000000001</v>
      </c>
      <c r="F15" s="3">
        <v>3.4000000000000002E-2</v>
      </c>
      <c r="G15" s="3">
        <v>0.18</v>
      </c>
      <c r="H15" s="3">
        <v>2.8000000000000001E-2</v>
      </c>
      <c r="I15" s="3">
        <v>0.16400000000000001</v>
      </c>
      <c r="J15" s="3">
        <v>3.3000000000000002E-2</v>
      </c>
      <c r="K15" s="3">
        <v>0.17799999999999999</v>
      </c>
      <c r="L15" s="3">
        <v>3.6999999999999998E-2</v>
      </c>
      <c r="M15" s="3">
        <v>0.19</v>
      </c>
    </row>
    <row r="16" spans="1:13" x14ac:dyDescent="0.25">
      <c r="A16" s="1" t="str">
        <f>"Developmental"</f>
        <v>Developmental</v>
      </c>
      <c r="B16" s="3">
        <v>2E-3</v>
      </c>
      <c r="C16" s="3">
        <v>4.2000000000000003E-2</v>
      </c>
      <c r="D16" s="3">
        <v>1E-3</v>
      </c>
      <c r="E16" s="3">
        <v>2.8000000000000001E-2</v>
      </c>
      <c r="F16" s="3">
        <v>1E-3</v>
      </c>
      <c r="G16" s="3">
        <v>2.5000000000000001E-2</v>
      </c>
      <c r="H16" s="3">
        <v>1E-3</v>
      </c>
      <c r="I16" s="3">
        <v>2.5000000000000001E-2</v>
      </c>
      <c r="J16" s="3">
        <v>1E-3</v>
      </c>
      <c r="K16" s="3">
        <v>2.5000000000000001E-2</v>
      </c>
      <c r="L16" s="3">
        <v>1E-3</v>
      </c>
      <c r="M16" s="3">
        <v>2.5999999999999999E-2</v>
      </c>
    </row>
    <row r="17" spans="1:13" x14ac:dyDescent="0.25">
      <c r="A17" s="2" t="str">
        <f>"Externalizing"</f>
        <v>Externalizing</v>
      </c>
      <c r="B17" s="4">
        <v>5.0000000000000001E-3</v>
      </c>
      <c r="C17" s="4">
        <v>7.0999999999999994E-2</v>
      </c>
      <c r="D17" s="4">
        <v>5.0000000000000001E-3</v>
      </c>
      <c r="E17" s="4">
        <v>6.8000000000000005E-2</v>
      </c>
      <c r="F17" s="4">
        <v>4.0000000000000001E-3</v>
      </c>
      <c r="G17" s="4">
        <v>6.6000000000000003E-2</v>
      </c>
      <c r="H17" s="4">
        <v>4.0000000000000001E-3</v>
      </c>
      <c r="I17" s="4">
        <v>6.3E-2</v>
      </c>
      <c r="J17" s="4">
        <v>5.0000000000000001E-3</v>
      </c>
      <c r="K17" s="4">
        <v>6.9000000000000006E-2</v>
      </c>
      <c r="L17" s="3">
        <v>6.0000000000000001E-3</v>
      </c>
      <c r="M17" s="3">
        <v>7.3999999999999996E-2</v>
      </c>
    </row>
    <row r="18" spans="1:13" ht="15.75" thickBot="1" x14ac:dyDescent="0.3">
      <c r="A18" s="5" t="str">
        <f>"Observations"</f>
        <v>Observations</v>
      </c>
      <c r="B18" s="6" t="s">
        <v>4</v>
      </c>
      <c r="C18" s="5" t="s">
        <v>3</v>
      </c>
      <c r="D18" s="6" t="s">
        <v>5</v>
      </c>
      <c r="E18" s="5" t="s">
        <v>3</v>
      </c>
      <c r="F18" s="6" t="s">
        <v>5</v>
      </c>
      <c r="G18" s="5" t="s">
        <v>3</v>
      </c>
      <c r="H18" s="6" t="s">
        <v>5</v>
      </c>
      <c r="I18" s="5" t="s">
        <v>3</v>
      </c>
      <c r="J18" s="6" t="s">
        <v>5</v>
      </c>
      <c r="K18" s="5" t="s">
        <v>3</v>
      </c>
      <c r="L18" s="5" t="s">
        <v>5</v>
      </c>
      <c r="M18" s="5" t="s">
        <v>3</v>
      </c>
    </row>
    <row r="19" spans="1:13" ht="15.75" thickTop="1" x14ac:dyDescent="0.25"/>
    <row r="21" spans="1:13" x14ac:dyDescent="0.25">
      <c r="A21" s="16" t="s">
        <v>28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1" t="str">
        <f>""</f>
        <v/>
      </c>
      <c r="B22" s="17" t="str">
        <f>"Focal"</f>
        <v>Focal</v>
      </c>
      <c r="C22" s="17"/>
      <c r="D22" s="17" t="str">
        <f>"Focal w. partner"</f>
        <v>Focal w. partner</v>
      </c>
      <c r="E22" s="17"/>
      <c r="F22" s="17" t="str">
        <f>"First partner"</f>
        <v>First partner</v>
      </c>
      <c r="G22" s="17"/>
      <c r="H22" s="17" t="str">
        <f>"Primary partner"</f>
        <v>Primary partner</v>
      </c>
      <c r="I22" s="17"/>
      <c r="J22" s="17" t="str">
        <f>"Random partner (of actual partners)"</f>
        <v>Random partner (of actual partners)</v>
      </c>
      <c r="K22" s="17"/>
      <c r="L22" s="1" t="s">
        <v>6</v>
      </c>
    </row>
    <row r="23" spans="1:13" x14ac:dyDescent="0.25">
      <c r="A23" s="2" t="str">
        <f>""</f>
        <v/>
      </c>
      <c r="B23" s="2" t="s">
        <v>0</v>
      </c>
      <c r="C23" s="2" t="s">
        <v>1</v>
      </c>
      <c r="D23" s="2" t="s">
        <v>0</v>
      </c>
      <c r="E23" s="2" t="s">
        <v>1</v>
      </c>
      <c r="F23" s="2" t="s">
        <v>0</v>
      </c>
      <c r="G23" s="2" t="s">
        <v>1</v>
      </c>
      <c r="H23" s="2" t="s">
        <v>0</v>
      </c>
      <c r="I23" s="2" t="s">
        <v>1</v>
      </c>
      <c r="J23" s="2" t="s">
        <v>0</v>
      </c>
      <c r="K23" s="2" t="s">
        <v>1</v>
      </c>
      <c r="L23" s="2" t="s">
        <v>0</v>
      </c>
      <c r="M23" s="2" t="s">
        <v>1</v>
      </c>
    </row>
    <row r="24" spans="1:13" x14ac:dyDescent="0.25">
      <c r="A24" s="1" t="str">
        <f>"Has partner (1980-2018)"</f>
        <v>Has partner (1980-2018)</v>
      </c>
      <c r="B24" s="3">
        <v>0.91700000000000004</v>
      </c>
      <c r="C24" s="3">
        <v>0.27500000000000002</v>
      </c>
      <c r="D24" s="3">
        <v>1</v>
      </c>
      <c r="E24" s="3">
        <v>0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</row>
    <row r="25" spans="1:13" x14ac:dyDescent="0.25">
      <c r="A25" s="1" t="str">
        <f>"# partner (1980-2018)"</f>
        <v># partner (1980-2018)</v>
      </c>
      <c r="B25" s="3">
        <v>1.6890000000000001</v>
      </c>
      <c r="C25" s="3">
        <v>1.133</v>
      </c>
      <c r="D25" s="3">
        <v>1.841</v>
      </c>
      <c r="E25" s="3">
        <v>1.0580000000000001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</row>
    <row r="26" spans="1:13" x14ac:dyDescent="0.25">
      <c r="A26" s="1" t="str">
        <f>"Any diagnosis (1970-2018)"</f>
        <v>Any diagnosis (1970-2018)</v>
      </c>
      <c r="B26" s="3">
        <v>0.107</v>
      </c>
      <c r="C26" s="3">
        <v>0.309</v>
      </c>
      <c r="D26" s="3">
        <v>9.7000000000000003E-2</v>
      </c>
      <c r="E26" s="3">
        <v>0.29499999999999998</v>
      </c>
      <c r="F26" s="3">
        <v>0.13100000000000001</v>
      </c>
      <c r="G26" s="3">
        <v>0.33700000000000002</v>
      </c>
      <c r="H26" s="3">
        <v>0.11700000000000001</v>
      </c>
      <c r="I26" s="3">
        <v>0.32200000000000001</v>
      </c>
      <c r="J26" s="3">
        <v>0.129</v>
      </c>
      <c r="K26" s="3">
        <v>0.33500000000000002</v>
      </c>
      <c r="L26" s="3">
        <v>0.14399999999999999</v>
      </c>
      <c r="M26" s="3">
        <v>0.35099999999999998</v>
      </c>
    </row>
    <row r="27" spans="1:13" x14ac:dyDescent="0.25">
      <c r="A27" s="1" t="str">
        <f>"# diagnoses (1970-2018)"</f>
        <v># diagnoses (1970-2018)</v>
      </c>
      <c r="B27" s="3">
        <v>0.193</v>
      </c>
      <c r="C27" s="3">
        <v>0.65200000000000002</v>
      </c>
      <c r="D27" s="3">
        <v>0.17100000000000001</v>
      </c>
      <c r="E27" s="3">
        <v>0.61299999999999999</v>
      </c>
      <c r="F27" s="3">
        <v>0.23499999999999999</v>
      </c>
      <c r="G27" s="3">
        <v>0.71599999999999997</v>
      </c>
      <c r="H27" s="3">
        <v>0.20399999999999999</v>
      </c>
      <c r="I27" s="3">
        <v>0.65900000000000003</v>
      </c>
      <c r="J27" s="3">
        <v>0.22900000000000001</v>
      </c>
      <c r="K27" s="3">
        <v>0.70599999999999996</v>
      </c>
      <c r="L27" s="3">
        <v>0.26</v>
      </c>
      <c r="M27" s="3">
        <v>0.752</v>
      </c>
    </row>
    <row r="28" spans="1:13" x14ac:dyDescent="0.25">
      <c r="A28" s="1" t="str">
        <f>"Substance abuse"</f>
        <v>Substance abuse</v>
      </c>
      <c r="B28" s="3">
        <v>4.2999999999999997E-2</v>
      </c>
      <c r="C28" s="3">
        <v>0.20399999999999999</v>
      </c>
      <c r="D28" s="3">
        <v>3.9E-2</v>
      </c>
      <c r="E28" s="3">
        <v>0.193</v>
      </c>
      <c r="F28" s="3">
        <v>2.4E-2</v>
      </c>
      <c r="G28" s="3">
        <v>0.152</v>
      </c>
      <c r="H28" s="3">
        <v>1.9E-2</v>
      </c>
      <c r="I28" s="3">
        <v>0.13600000000000001</v>
      </c>
      <c r="J28" s="3">
        <v>2.3E-2</v>
      </c>
      <c r="K28" s="3">
        <v>0.14899999999999999</v>
      </c>
      <c r="L28" s="3">
        <v>2.8000000000000001E-2</v>
      </c>
      <c r="M28" s="3">
        <v>0.16400000000000001</v>
      </c>
    </row>
    <row r="29" spans="1:13" x14ac:dyDescent="0.25">
      <c r="A29" s="1" t="str">
        <f>"Skizophrenia"</f>
        <v>Skizophrenia</v>
      </c>
      <c r="B29" s="3">
        <v>2.1000000000000001E-2</v>
      </c>
      <c r="C29" s="3">
        <v>0.14399999999999999</v>
      </c>
      <c r="D29" s="3">
        <v>1.4E-2</v>
      </c>
      <c r="E29" s="3">
        <v>0.11600000000000001</v>
      </c>
      <c r="F29" s="3">
        <v>1.4999999999999999E-2</v>
      </c>
      <c r="G29" s="3">
        <v>0.121</v>
      </c>
      <c r="H29" s="3">
        <v>1.2E-2</v>
      </c>
      <c r="I29" s="3">
        <v>0.108</v>
      </c>
      <c r="J29" s="3">
        <v>1.4E-2</v>
      </c>
      <c r="K29" s="3">
        <v>0.11700000000000001</v>
      </c>
      <c r="L29" s="3">
        <v>1.4999999999999999E-2</v>
      </c>
      <c r="M29" s="3">
        <v>0.121</v>
      </c>
    </row>
    <row r="30" spans="1:13" x14ac:dyDescent="0.25">
      <c r="A30" s="1" t="str">
        <f>"Bipolar"</f>
        <v>Bipolar</v>
      </c>
      <c r="B30" s="3">
        <v>6.0000000000000001E-3</v>
      </c>
      <c r="C30" s="3">
        <v>7.9000000000000001E-2</v>
      </c>
      <c r="D30" s="3">
        <v>6.0000000000000001E-3</v>
      </c>
      <c r="E30" s="3">
        <v>7.5999999999999998E-2</v>
      </c>
      <c r="F30" s="3">
        <v>8.9999999999999993E-3</v>
      </c>
      <c r="G30" s="3">
        <v>9.5000000000000001E-2</v>
      </c>
      <c r="H30" s="3">
        <v>8.0000000000000002E-3</v>
      </c>
      <c r="I30" s="3">
        <v>8.6999999999999994E-2</v>
      </c>
      <c r="J30" s="3">
        <v>8.9999999999999993E-3</v>
      </c>
      <c r="K30" s="3">
        <v>9.2999999999999999E-2</v>
      </c>
      <c r="L30" s="3">
        <v>0.01</v>
      </c>
      <c r="M30" s="3">
        <v>9.8000000000000004E-2</v>
      </c>
    </row>
    <row r="31" spans="1:13" x14ac:dyDescent="0.25">
      <c r="A31" s="1" t="str">
        <f>"Other mood"</f>
        <v>Other mood</v>
      </c>
      <c r="B31" s="3">
        <v>3.4000000000000002E-2</v>
      </c>
      <c r="C31" s="3">
        <v>0.18</v>
      </c>
      <c r="D31" s="3">
        <v>3.2000000000000001E-2</v>
      </c>
      <c r="E31" s="3">
        <v>0.17699999999999999</v>
      </c>
      <c r="F31" s="3">
        <v>5.2999999999999999E-2</v>
      </c>
      <c r="G31" s="3">
        <v>0.224</v>
      </c>
      <c r="H31" s="3">
        <v>4.8000000000000001E-2</v>
      </c>
      <c r="I31" s="3">
        <v>0.214</v>
      </c>
      <c r="J31" s="3">
        <v>5.1999999999999998E-2</v>
      </c>
      <c r="K31" s="3">
        <v>0.223</v>
      </c>
      <c r="L31" s="3">
        <v>5.8000000000000003E-2</v>
      </c>
      <c r="M31" s="3">
        <v>0.23499999999999999</v>
      </c>
    </row>
    <row r="32" spans="1:13" x14ac:dyDescent="0.25">
      <c r="A32" s="1" t="str">
        <f>"Neurotic"</f>
        <v>Neurotic</v>
      </c>
      <c r="B32" s="3">
        <v>5.7000000000000002E-2</v>
      </c>
      <c r="C32" s="3">
        <v>0.23200000000000001</v>
      </c>
      <c r="D32" s="3">
        <v>5.5E-2</v>
      </c>
      <c r="E32" s="3">
        <v>0.22800000000000001</v>
      </c>
      <c r="F32" s="3">
        <v>8.6999999999999994E-2</v>
      </c>
      <c r="G32" s="3">
        <v>0.28100000000000003</v>
      </c>
      <c r="H32" s="3">
        <v>7.8E-2</v>
      </c>
      <c r="I32" s="3">
        <v>0.26800000000000002</v>
      </c>
      <c r="J32" s="3">
        <v>8.5000000000000006E-2</v>
      </c>
      <c r="K32" s="3">
        <v>0.27900000000000003</v>
      </c>
      <c r="L32" s="3">
        <v>9.6000000000000002E-2</v>
      </c>
      <c r="M32" s="3">
        <v>0.29399999999999998</v>
      </c>
    </row>
    <row r="33" spans="1:13" x14ac:dyDescent="0.25">
      <c r="A33" s="1" t="str">
        <f>"OCD"</f>
        <v>OCD</v>
      </c>
      <c r="B33" s="3">
        <v>2E-3</v>
      </c>
      <c r="C33" s="3">
        <v>4.3999999999999997E-2</v>
      </c>
      <c r="D33" s="3">
        <v>2E-3</v>
      </c>
      <c r="E33" s="3">
        <v>0.04</v>
      </c>
      <c r="F33" s="3">
        <v>3.0000000000000001E-3</v>
      </c>
      <c r="G33" s="3">
        <v>5.5E-2</v>
      </c>
      <c r="H33" s="3">
        <v>3.0000000000000001E-3</v>
      </c>
      <c r="I33" s="3">
        <v>5.3999999999999999E-2</v>
      </c>
      <c r="J33" s="3">
        <v>3.0000000000000001E-3</v>
      </c>
      <c r="K33" s="3">
        <v>5.6000000000000001E-2</v>
      </c>
      <c r="L33" s="3">
        <v>3.0000000000000001E-3</v>
      </c>
      <c r="M33" s="3">
        <v>5.8000000000000003E-2</v>
      </c>
    </row>
    <row r="34" spans="1:13" x14ac:dyDescent="0.25">
      <c r="A34" s="1" t="str">
        <f>"Eating disorder"</f>
        <v>Eating disorder</v>
      </c>
      <c r="B34" s="3">
        <v>0</v>
      </c>
      <c r="C34" s="3">
        <v>1.7999999999999999E-2</v>
      </c>
      <c r="D34" s="3">
        <v>0</v>
      </c>
      <c r="E34" s="3">
        <v>1.6E-2</v>
      </c>
      <c r="F34" s="3">
        <v>6.0000000000000001E-3</v>
      </c>
      <c r="G34" s="3">
        <v>7.5999999999999998E-2</v>
      </c>
      <c r="H34" s="3">
        <v>5.0000000000000001E-3</v>
      </c>
      <c r="I34" s="3">
        <v>7.2999999999999995E-2</v>
      </c>
      <c r="J34" s="3">
        <v>6.0000000000000001E-3</v>
      </c>
      <c r="K34" s="3">
        <v>7.8E-2</v>
      </c>
      <c r="L34" s="3">
        <v>7.0000000000000001E-3</v>
      </c>
      <c r="M34" s="3">
        <v>8.4000000000000005E-2</v>
      </c>
    </row>
    <row r="35" spans="1:13" x14ac:dyDescent="0.25">
      <c r="A35" s="1" t="str">
        <f>"Personality"</f>
        <v>Personality</v>
      </c>
      <c r="B35" s="3">
        <v>2.1999999999999999E-2</v>
      </c>
      <c r="C35" s="3">
        <v>0.14599999999999999</v>
      </c>
      <c r="D35" s="3">
        <v>1.9E-2</v>
      </c>
      <c r="E35" s="3">
        <v>0.13500000000000001</v>
      </c>
      <c r="F35" s="3">
        <v>3.4000000000000002E-2</v>
      </c>
      <c r="G35" s="3">
        <v>0.18</v>
      </c>
      <c r="H35" s="3">
        <v>2.7E-2</v>
      </c>
      <c r="I35" s="3">
        <v>0.16300000000000001</v>
      </c>
      <c r="J35" s="3">
        <v>3.2000000000000001E-2</v>
      </c>
      <c r="K35" s="3">
        <v>0.17699999999999999</v>
      </c>
      <c r="L35" s="3">
        <v>3.6999999999999998E-2</v>
      </c>
      <c r="M35" s="3">
        <v>0.19</v>
      </c>
    </row>
    <row r="36" spans="1:13" x14ac:dyDescent="0.25">
      <c r="A36" s="1" t="str">
        <f>"Developmental"</f>
        <v>Developmental</v>
      </c>
      <c r="B36" s="3">
        <v>2E-3</v>
      </c>
      <c r="C36" s="3">
        <v>4.2000000000000003E-2</v>
      </c>
      <c r="D36" s="3">
        <v>1E-3</v>
      </c>
      <c r="E36" s="3">
        <v>2.8000000000000001E-2</v>
      </c>
      <c r="F36" s="3">
        <v>1E-3</v>
      </c>
      <c r="G36" s="3">
        <v>2.5000000000000001E-2</v>
      </c>
      <c r="H36" s="3">
        <v>1E-3</v>
      </c>
      <c r="I36" s="3">
        <v>2.5000000000000001E-2</v>
      </c>
      <c r="J36" s="3">
        <v>1E-3</v>
      </c>
      <c r="K36" s="3">
        <v>2.5000000000000001E-2</v>
      </c>
      <c r="L36" s="3">
        <v>1E-3</v>
      </c>
      <c r="M36" s="3">
        <v>2.5999999999999999E-2</v>
      </c>
    </row>
    <row r="37" spans="1:13" x14ac:dyDescent="0.25">
      <c r="A37" s="2" t="str">
        <f>"Externalizing"</f>
        <v>Externalizing</v>
      </c>
      <c r="B37" s="4">
        <v>5.0000000000000001E-3</v>
      </c>
      <c r="C37" s="4">
        <v>7.0999999999999994E-2</v>
      </c>
      <c r="D37" s="4">
        <v>5.0000000000000001E-3</v>
      </c>
      <c r="E37" s="4">
        <v>6.8000000000000005E-2</v>
      </c>
      <c r="F37" s="4">
        <v>4.0000000000000001E-3</v>
      </c>
      <c r="G37" s="4">
        <v>6.6000000000000003E-2</v>
      </c>
      <c r="H37" s="4">
        <v>4.0000000000000001E-3</v>
      </c>
      <c r="I37" s="4">
        <v>6.3E-2</v>
      </c>
      <c r="J37" s="4">
        <v>5.0000000000000001E-3</v>
      </c>
      <c r="K37" s="4">
        <v>6.9000000000000006E-2</v>
      </c>
      <c r="L37" s="3">
        <v>6.0000000000000001E-3</v>
      </c>
      <c r="M37" s="3">
        <v>7.3999999999999996E-2</v>
      </c>
    </row>
    <row r="38" spans="1:13" ht="15.75" thickBot="1" x14ac:dyDescent="0.3">
      <c r="A38" s="5" t="str">
        <f>"Observations"</f>
        <v>Observations</v>
      </c>
      <c r="B38" s="6">
        <v>441625</v>
      </c>
      <c r="C38" s="5" t="s">
        <v>3</v>
      </c>
      <c r="D38" s="6">
        <v>396097</v>
      </c>
      <c r="E38" s="5" t="s">
        <v>3</v>
      </c>
      <c r="F38" s="6">
        <v>396097</v>
      </c>
      <c r="G38" s="5" t="s">
        <v>3</v>
      </c>
      <c r="H38" s="6">
        <v>396097</v>
      </c>
      <c r="I38" s="5" t="s">
        <v>3</v>
      </c>
      <c r="J38" s="6">
        <v>396097</v>
      </c>
      <c r="K38" s="5" t="s">
        <v>3</v>
      </c>
      <c r="L38" s="6">
        <v>396097</v>
      </c>
      <c r="M38" s="5" t="s">
        <v>3</v>
      </c>
    </row>
    <row r="39" spans="1:13" ht="15.75" thickTop="1" x14ac:dyDescent="0.25"/>
  </sheetData>
  <mergeCells count="12">
    <mergeCell ref="A1:M1"/>
    <mergeCell ref="A21:M21"/>
    <mergeCell ref="B22:C22"/>
    <mergeCell ref="D22:E22"/>
    <mergeCell ref="F22:G22"/>
    <mergeCell ref="H22:I22"/>
    <mergeCell ref="J22:K22"/>
    <mergeCell ref="J2:K2"/>
    <mergeCell ref="H2:I2"/>
    <mergeCell ref="F2:G2"/>
    <mergeCell ref="D2:E2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0" workbookViewId="0">
      <selection activeCell="O14" sqref="O14"/>
    </sheetView>
  </sheetViews>
  <sheetFormatPr defaultRowHeight="15" x14ac:dyDescent="0.25"/>
  <cols>
    <col min="1" max="1" width="15.85546875" bestFit="1" customWidth="1"/>
  </cols>
  <sheetData>
    <row r="1" spans="1:25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25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5" x14ac:dyDescent="0.25">
      <c r="A3" s="7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</row>
    <row r="4" spans="1:25" x14ac:dyDescent="0.25">
      <c r="A4" t="s">
        <v>10</v>
      </c>
      <c r="B4" s="9">
        <v>8808</v>
      </c>
      <c r="C4" s="9">
        <v>2358</v>
      </c>
      <c r="D4" s="9">
        <v>1433</v>
      </c>
      <c r="E4" s="9">
        <v>644</v>
      </c>
      <c r="F4" s="9">
        <v>3256</v>
      </c>
      <c r="G4" s="9">
        <v>5894</v>
      </c>
      <c r="H4" s="9">
        <v>186</v>
      </c>
      <c r="I4" s="9">
        <v>340</v>
      </c>
      <c r="J4" s="9">
        <v>2630</v>
      </c>
      <c r="K4" s="9">
        <v>59</v>
      </c>
      <c r="L4" s="9">
        <v>331</v>
      </c>
      <c r="M4" s="9">
        <v>38668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t="s">
        <v>11</v>
      </c>
      <c r="B5" s="9">
        <v>4092</v>
      </c>
      <c r="C5" s="9">
        <v>1477</v>
      </c>
      <c r="D5" s="9">
        <v>706</v>
      </c>
      <c r="E5" s="9">
        <v>325</v>
      </c>
      <c r="F5" s="9">
        <v>1456</v>
      </c>
      <c r="G5" s="9">
        <v>2661</v>
      </c>
      <c r="H5" s="9">
        <v>79</v>
      </c>
      <c r="I5" s="9">
        <v>149</v>
      </c>
      <c r="J5" s="9">
        <v>1330</v>
      </c>
      <c r="K5" s="9">
        <v>16</v>
      </c>
      <c r="L5" s="9">
        <v>149</v>
      </c>
      <c r="M5" s="9">
        <v>15943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t="s">
        <v>22</v>
      </c>
      <c r="B6" s="9">
        <v>1616</v>
      </c>
      <c r="C6" s="9">
        <v>571</v>
      </c>
      <c r="D6" s="9">
        <v>519</v>
      </c>
      <c r="E6" s="9">
        <v>191</v>
      </c>
      <c r="F6" s="9">
        <v>555</v>
      </c>
      <c r="G6" s="9">
        <v>1052</v>
      </c>
      <c r="H6" s="9">
        <v>52</v>
      </c>
      <c r="I6" s="9">
        <v>68</v>
      </c>
      <c r="J6" s="9">
        <v>609</v>
      </c>
      <c r="K6" s="9">
        <v>23</v>
      </c>
      <c r="L6" s="9">
        <v>66</v>
      </c>
      <c r="M6" s="9">
        <v>5551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13</v>
      </c>
      <c r="B7" s="9">
        <v>491</v>
      </c>
      <c r="C7" s="9">
        <v>113</v>
      </c>
      <c r="D7" s="9">
        <v>102</v>
      </c>
      <c r="E7" s="9">
        <v>44</v>
      </c>
      <c r="F7" s="9">
        <v>186</v>
      </c>
      <c r="G7" s="9">
        <v>322</v>
      </c>
      <c r="H7" s="9">
        <v>14</v>
      </c>
      <c r="I7" s="9">
        <v>21</v>
      </c>
      <c r="J7" s="9">
        <v>155</v>
      </c>
      <c r="K7" s="9" t="s">
        <v>23</v>
      </c>
      <c r="L7" s="9">
        <v>17</v>
      </c>
      <c r="M7" s="9">
        <v>2325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t="s">
        <v>14</v>
      </c>
      <c r="B8" s="9">
        <v>2585</v>
      </c>
      <c r="C8" s="9">
        <v>546</v>
      </c>
      <c r="D8" s="9">
        <v>387</v>
      </c>
      <c r="E8" s="9">
        <v>204</v>
      </c>
      <c r="F8" s="9">
        <v>1047</v>
      </c>
      <c r="G8" s="9">
        <v>1701</v>
      </c>
      <c r="H8" s="9">
        <v>55</v>
      </c>
      <c r="I8" s="9">
        <v>101</v>
      </c>
      <c r="J8" s="9">
        <v>747</v>
      </c>
      <c r="K8" s="9">
        <v>21</v>
      </c>
      <c r="L8" s="9">
        <v>98</v>
      </c>
      <c r="M8" s="9">
        <v>12732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15</v>
      </c>
      <c r="B9" s="9">
        <v>4870</v>
      </c>
      <c r="C9" s="9">
        <v>1145</v>
      </c>
      <c r="D9" s="9">
        <v>719</v>
      </c>
      <c r="E9" s="9">
        <v>332</v>
      </c>
      <c r="F9" s="9">
        <v>1765</v>
      </c>
      <c r="G9" s="9">
        <v>3366</v>
      </c>
      <c r="H9" s="9">
        <v>91</v>
      </c>
      <c r="I9" s="9">
        <v>177</v>
      </c>
      <c r="J9" s="9">
        <v>1360</v>
      </c>
      <c r="K9" s="9">
        <v>29</v>
      </c>
      <c r="L9" s="9">
        <v>159</v>
      </c>
      <c r="M9" s="9">
        <v>21809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t="s">
        <v>16</v>
      </c>
      <c r="B10" s="9">
        <v>118</v>
      </c>
      <c r="C10" s="9">
        <v>25</v>
      </c>
      <c r="D10" s="9">
        <v>27</v>
      </c>
      <c r="E10" s="9">
        <v>13</v>
      </c>
      <c r="F10" s="9">
        <v>48</v>
      </c>
      <c r="G10" s="9">
        <v>78</v>
      </c>
      <c r="H10" s="9" t="s">
        <v>23</v>
      </c>
      <c r="I10" s="9">
        <v>7</v>
      </c>
      <c r="J10" s="9">
        <v>40</v>
      </c>
      <c r="K10" s="9" t="s">
        <v>23</v>
      </c>
      <c r="L10" s="9">
        <v>6</v>
      </c>
      <c r="M10" s="9">
        <v>612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17</v>
      </c>
      <c r="B11" s="9">
        <v>24</v>
      </c>
      <c r="C11" s="9">
        <v>7</v>
      </c>
      <c r="D11" s="9">
        <v>9</v>
      </c>
      <c r="E11" s="9" t="s">
        <v>23</v>
      </c>
      <c r="F11" s="9">
        <v>7</v>
      </c>
      <c r="G11" s="9">
        <v>15</v>
      </c>
      <c r="H11" s="9" t="s">
        <v>23</v>
      </c>
      <c r="I11" s="9" t="s">
        <v>23</v>
      </c>
      <c r="J11" s="9">
        <v>9</v>
      </c>
      <c r="K11" s="9" t="s">
        <v>23</v>
      </c>
      <c r="L11" s="9" t="s">
        <v>23</v>
      </c>
      <c r="M11" s="9">
        <v>104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t="s">
        <v>18</v>
      </c>
      <c r="B12" s="9">
        <v>2028</v>
      </c>
      <c r="C12" s="9">
        <v>592</v>
      </c>
      <c r="D12" s="9">
        <v>424</v>
      </c>
      <c r="E12" s="9">
        <v>170</v>
      </c>
      <c r="F12" s="9">
        <v>716</v>
      </c>
      <c r="G12" s="9">
        <v>1342</v>
      </c>
      <c r="H12" s="9">
        <v>49</v>
      </c>
      <c r="I12" s="9">
        <v>76</v>
      </c>
      <c r="J12" s="9">
        <v>736</v>
      </c>
      <c r="K12" s="9">
        <v>20</v>
      </c>
      <c r="L12" s="9">
        <v>72</v>
      </c>
      <c r="M12" s="9">
        <v>7534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t="s">
        <v>19</v>
      </c>
      <c r="B13" s="9">
        <v>82</v>
      </c>
      <c r="C13" s="9">
        <v>8</v>
      </c>
      <c r="D13" s="9">
        <v>24</v>
      </c>
      <c r="E13" s="9">
        <v>8</v>
      </c>
      <c r="F13" s="9">
        <v>25</v>
      </c>
      <c r="G13" s="9">
        <v>50</v>
      </c>
      <c r="H13" s="9" t="s">
        <v>23</v>
      </c>
      <c r="I13" s="9" t="s">
        <v>23</v>
      </c>
      <c r="J13" s="9">
        <v>27</v>
      </c>
      <c r="K13" s="9">
        <v>7</v>
      </c>
      <c r="L13" s="9">
        <v>6</v>
      </c>
      <c r="M13" s="9">
        <v>314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t="s">
        <v>20</v>
      </c>
      <c r="B14" s="9">
        <v>463</v>
      </c>
      <c r="C14" s="9">
        <v>133</v>
      </c>
      <c r="D14" s="9">
        <v>62</v>
      </c>
      <c r="E14" s="9">
        <v>33</v>
      </c>
      <c r="F14" s="9">
        <v>175</v>
      </c>
      <c r="G14" s="9">
        <v>295</v>
      </c>
      <c r="H14" s="9">
        <v>6</v>
      </c>
      <c r="I14" s="9">
        <v>16</v>
      </c>
      <c r="J14" s="9">
        <v>145</v>
      </c>
      <c r="K14" s="9">
        <v>7</v>
      </c>
      <c r="L14" s="9">
        <v>34</v>
      </c>
      <c r="M14" s="9">
        <v>1836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thickBot="1" x14ac:dyDescent="0.3">
      <c r="A15" s="10" t="s">
        <v>24</v>
      </c>
      <c r="B15" s="11">
        <v>52089</v>
      </c>
      <c r="C15" s="11">
        <v>9569</v>
      </c>
      <c r="D15" s="11">
        <v>6006</v>
      </c>
      <c r="E15" s="11">
        <v>3652</v>
      </c>
      <c r="F15" s="11">
        <v>21052</v>
      </c>
      <c r="G15" s="11">
        <v>34437</v>
      </c>
      <c r="H15" s="11">
        <v>1206</v>
      </c>
      <c r="I15" s="11">
        <v>2280</v>
      </c>
      <c r="J15" s="11">
        <v>13355</v>
      </c>
      <c r="K15" s="11">
        <v>252</v>
      </c>
      <c r="L15" s="11">
        <v>1740</v>
      </c>
      <c r="M15" s="11">
        <v>396097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thickTop="1" x14ac:dyDescent="0.25"/>
    <row r="17" spans="1:13" x14ac:dyDescent="0.25">
      <c r="A17" s="18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B18" s="19" t="s">
        <v>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7" t="s">
        <v>9</v>
      </c>
      <c r="B19" s="8" t="s">
        <v>10</v>
      </c>
      <c r="C19" s="8" t="s">
        <v>11</v>
      </c>
      <c r="D19" s="8" t="s">
        <v>12</v>
      </c>
      <c r="E19" s="8" t="s">
        <v>13</v>
      </c>
      <c r="F19" s="8" t="s">
        <v>14</v>
      </c>
      <c r="G19" s="8" t="s">
        <v>15</v>
      </c>
      <c r="H19" s="8" t="s">
        <v>16</v>
      </c>
      <c r="I19" s="8" t="s">
        <v>17</v>
      </c>
      <c r="J19" s="8" t="s">
        <v>18</v>
      </c>
      <c r="K19" s="8" t="s">
        <v>19</v>
      </c>
      <c r="L19" s="8" t="s">
        <v>20</v>
      </c>
      <c r="M19" s="8" t="s">
        <v>21</v>
      </c>
    </row>
    <row r="20" spans="1:13" x14ac:dyDescent="0.25">
      <c r="A20" t="s">
        <v>10</v>
      </c>
      <c r="B20" s="9">
        <v>9228</v>
      </c>
      <c r="C20" s="9">
        <v>2442</v>
      </c>
      <c r="D20" s="9">
        <v>1463</v>
      </c>
      <c r="E20" s="9">
        <v>657</v>
      </c>
      <c r="F20" s="9">
        <v>3376</v>
      </c>
      <c r="G20" s="9">
        <v>6255</v>
      </c>
      <c r="H20" s="9">
        <v>187</v>
      </c>
      <c r="I20" s="9">
        <v>347</v>
      </c>
      <c r="J20" s="9">
        <v>2647</v>
      </c>
      <c r="K20" s="9">
        <v>63</v>
      </c>
      <c r="L20" s="9">
        <v>410</v>
      </c>
      <c r="M20" s="9">
        <v>38668</v>
      </c>
    </row>
    <row r="21" spans="1:13" x14ac:dyDescent="0.25">
      <c r="A21" t="s">
        <v>11</v>
      </c>
      <c r="B21" s="9">
        <v>4391</v>
      </c>
      <c r="C21" s="9">
        <v>1677</v>
      </c>
      <c r="D21" s="9">
        <v>755</v>
      </c>
      <c r="E21" s="9">
        <v>324</v>
      </c>
      <c r="F21" s="9">
        <v>1553</v>
      </c>
      <c r="G21" s="9">
        <v>2881</v>
      </c>
      <c r="H21" s="9">
        <v>81</v>
      </c>
      <c r="I21" s="9">
        <v>153</v>
      </c>
      <c r="J21" s="9">
        <v>1363</v>
      </c>
      <c r="K21" s="9">
        <v>19</v>
      </c>
      <c r="L21" s="9">
        <v>208</v>
      </c>
      <c r="M21" s="9">
        <v>15943</v>
      </c>
    </row>
    <row r="22" spans="1:13" x14ac:dyDescent="0.25">
      <c r="A22" t="s">
        <v>22</v>
      </c>
      <c r="B22" s="9">
        <v>1720</v>
      </c>
      <c r="C22" s="9">
        <v>597</v>
      </c>
      <c r="D22" s="9">
        <v>582</v>
      </c>
      <c r="E22" s="9">
        <v>185</v>
      </c>
      <c r="F22" s="9">
        <v>603</v>
      </c>
      <c r="G22" s="9">
        <v>1110</v>
      </c>
      <c r="H22" s="9">
        <v>51</v>
      </c>
      <c r="I22" s="9">
        <v>76</v>
      </c>
      <c r="J22" s="9">
        <v>638</v>
      </c>
      <c r="K22" s="9">
        <v>24</v>
      </c>
      <c r="L22" s="9">
        <v>74</v>
      </c>
      <c r="M22" s="9">
        <v>5551</v>
      </c>
    </row>
    <row r="23" spans="1:13" x14ac:dyDescent="0.25">
      <c r="A23" t="s">
        <v>13</v>
      </c>
      <c r="B23" s="9">
        <v>512</v>
      </c>
      <c r="C23" s="9">
        <v>105</v>
      </c>
      <c r="D23" s="9">
        <v>99</v>
      </c>
      <c r="E23" s="9">
        <v>44</v>
      </c>
      <c r="F23" s="9">
        <v>212</v>
      </c>
      <c r="G23" s="9">
        <v>333</v>
      </c>
      <c r="H23" s="9">
        <v>10</v>
      </c>
      <c r="I23" s="9">
        <v>20</v>
      </c>
      <c r="J23" s="9">
        <v>145</v>
      </c>
      <c r="K23" s="9" t="s">
        <v>23</v>
      </c>
      <c r="L23" s="9">
        <v>17</v>
      </c>
      <c r="M23" s="9">
        <v>2325</v>
      </c>
    </row>
    <row r="24" spans="1:13" x14ac:dyDescent="0.25">
      <c r="A24" t="s">
        <v>14</v>
      </c>
      <c r="B24" s="9">
        <v>2732</v>
      </c>
      <c r="C24" s="9">
        <v>569</v>
      </c>
      <c r="D24" s="9">
        <v>392</v>
      </c>
      <c r="E24" s="9">
        <v>220</v>
      </c>
      <c r="F24" s="9">
        <v>1156</v>
      </c>
      <c r="G24" s="9">
        <v>1835</v>
      </c>
      <c r="H24" s="9">
        <v>56</v>
      </c>
      <c r="I24" s="9">
        <v>102</v>
      </c>
      <c r="J24" s="9">
        <v>774</v>
      </c>
      <c r="K24" s="9">
        <v>20</v>
      </c>
      <c r="L24" s="9">
        <v>117</v>
      </c>
      <c r="M24" s="9">
        <v>12732</v>
      </c>
    </row>
    <row r="25" spans="1:13" x14ac:dyDescent="0.25">
      <c r="A25" t="s">
        <v>15</v>
      </c>
      <c r="B25" s="9">
        <v>5182</v>
      </c>
      <c r="C25" s="9">
        <v>1175</v>
      </c>
      <c r="D25" s="9">
        <v>743</v>
      </c>
      <c r="E25" s="9">
        <v>343</v>
      </c>
      <c r="F25" s="9">
        <v>1901</v>
      </c>
      <c r="G25" s="9">
        <v>3649</v>
      </c>
      <c r="H25" s="9">
        <v>87</v>
      </c>
      <c r="I25" s="9">
        <v>182</v>
      </c>
      <c r="J25" s="9">
        <v>1413</v>
      </c>
      <c r="K25" s="9">
        <v>35</v>
      </c>
      <c r="L25" s="9">
        <v>193</v>
      </c>
      <c r="M25" s="9">
        <v>21809</v>
      </c>
    </row>
    <row r="26" spans="1:13" x14ac:dyDescent="0.25">
      <c r="A26" t="s">
        <v>16</v>
      </c>
      <c r="B26" s="9">
        <v>122</v>
      </c>
      <c r="C26" s="9">
        <v>33</v>
      </c>
      <c r="D26" s="9">
        <v>20</v>
      </c>
      <c r="E26" s="9">
        <v>8</v>
      </c>
      <c r="F26" s="9">
        <v>53</v>
      </c>
      <c r="G26" s="9">
        <v>69</v>
      </c>
      <c r="H26" s="9">
        <v>6</v>
      </c>
      <c r="I26" s="9">
        <v>7</v>
      </c>
      <c r="J26" s="9">
        <v>41</v>
      </c>
      <c r="K26" s="9" t="s">
        <v>23</v>
      </c>
      <c r="L26" s="9" t="s">
        <v>23</v>
      </c>
      <c r="M26" s="9">
        <v>612</v>
      </c>
    </row>
    <row r="27" spans="1:13" x14ac:dyDescent="0.25">
      <c r="A27" t="s">
        <v>17</v>
      </c>
      <c r="B27" s="9">
        <v>28</v>
      </c>
      <c r="C27" s="9">
        <v>6</v>
      </c>
      <c r="D27" s="9">
        <v>11</v>
      </c>
      <c r="E27" s="9">
        <v>6</v>
      </c>
      <c r="F27" s="9">
        <v>11</v>
      </c>
      <c r="G27" s="9">
        <v>14</v>
      </c>
      <c r="H27" s="9" t="s">
        <v>23</v>
      </c>
      <c r="I27" s="9" t="s">
        <v>23</v>
      </c>
      <c r="J27" s="9">
        <v>10</v>
      </c>
      <c r="K27" s="9" t="s">
        <v>23</v>
      </c>
      <c r="L27" s="9" t="s">
        <v>23</v>
      </c>
      <c r="M27" s="9">
        <v>104</v>
      </c>
    </row>
    <row r="28" spans="1:13" x14ac:dyDescent="0.25">
      <c r="A28" t="s">
        <v>18</v>
      </c>
      <c r="B28" s="9">
        <v>2158</v>
      </c>
      <c r="C28" s="9">
        <v>655</v>
      </c>
      <c r="D28" s="9">
        <v>463</v>
      </c>
      <c r="E28" s="9">
        <v>157</v>
      </c>
      <c r="F28" s="9">
        <v>775</v>
      </c>
      <c r="G28" s="9">
        <v>1409</v>
      </c>
      <c r="H28" s="9">
        <v>50</v>
      </c>
      <c r="I28" s="9">
        <v>89</v>
      </c>
      <c r="J28" s="9">
        <v>754</v>
      </c>
      <c r="K28" s="9">
        <v>18</v>
      </c>
      <c r="L28" s="9">
        <v>93</v>
      </c>
      <c r="M28" s="9">
        <v>7534</v>
      </c>
    </row>
    <row r="29" spans="1:13" x14ac:dyDescent="0.25">
      <c r="A29" t="s">
        <v>19</v>
      </c>
      <c r="B29" s="9">
        <v>88</v>
      </c>
      <c r="C29" s="9">
        <v>11</v>
      </c>
      <c r="D29" s="9">
        <v>31</v>
      </c>
      <c r="E29" s="9">
        <v>12</v>
      </c>
      <c r="F29" s="9">
        <v>28</v>
      </c>
      <c r="G29" s="9">
        <v>54</v>
      </c>
      <c r="H29" s="9" t="s">
        <v>23</v>
      </c>
      <c r="I29" s="9" t="s">
        <v>23</v>
      </c>
      <c r="J29" s="9">
        <v>29</v>
      </c>
      <c r="K29" s="9">
        <v>6</v>
      </c>
      <c r="L29" s="9">
        <v>9</v>
      </c>
      <c r="M29" s="9">
        <v>314</v>
      </c>
    </row>
    <row r="30" spans="1:13" x14ac:dyDescent="0.25">
      <c r="A30" t="s">
        <v>20</v>
      </c>
      <c r="B30" s="9">
        <v>494</v>
      </c>
      <c r="C30" s="9">
        <v>141</v>
      </c>
      <c r="D30" s="9">
        <v>74</v>
      </c>
      <c r="E30" s="9">
        <v>29</v>
      </c>
      <c r="F30" s="9">
        <v>198</v>
      </c>
      <c r="G30" s="9">
        <v>329</v>
      </c>
      <c r="H30" s="9">
        <v>7</v>
      </c>
      <c r="I30" s="9">
        <v>22</v>
      </c>
      <c r="J30" s="9">
        <v>155</v>
      </c>
      <c r="K30" s="9">
        <v>6</v>
      </c>
      <c r="L30" s="9">
        <v>46</v>
      </c>
      <c r="M30" s="9">
        <v>1836</v>
      </c>
    </row>
    <row r="31" spans="1:13" ht="15.75" thickBot="1" x14ac:dyDescent="0.3">
      <c r="A31" s="10" t="s">
        <v>24</v>
      </c>
      <c r="B31" s="11">
        <v>46834</v>
      </c>
      <c r="C31" s="11">
        <v>7771</v>
      </c>
      <c r="D31" s="11">
        <v>4788</v>
      </c>
      <c r="E31" s="11">
        <v>3019</v>
      </c>
      <c r="F31" s="11">
        <v>19005</v>
      </c>
      <c r="G31" s="11">
        <v>31000</v>
      </c>
      <c r="H31" s="11">
        <v>1139</v>
      </c>
      <c r="I31" s="11">
        <v>2126</v>
      </c>
      <c r="J31" s="11">
        <v>10977</v>
      </c>
      <c r="K31" s="11">
        <v>239</v>
      </c>
      <c r="L31" s="11">
        <v>1592</v>
      </c>
      <c r="M31" s="11">
        <v>396097</v>
      </c>
    </row>
    <row r="32" spans="1:13" ht="15.75" thickTop="1" x14ac:dyDescent="0.25"/>
    <row r="34" spans="1:13" x14ac:dyDescent="0.25">
      <c r="A34" s="18" t="s">
        <v>26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B35" s="19" t="s">
        <v>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x14ac:dyDescent="0.25">
      <c r="A36" s="7" t="s">
        <v>9</v>
      </c>
      <c r="B36" s="8" t="s">
        <v>10</v>
      </c>
      <c r="C36" s="8" t="s">
        <v>11</v>
      </c>
      <c r="D36" s="8" t="s">
        <v>12</v>
      </c>
      <c r="E36" s="8" t="s">
        <v>13</v>
      </c>
      <c r="F36" s="8" t="s">
        <v>14</v>
      </c>
      <c r="G36" s="8" t="s">
        <v>15</v>
      </c>
      <c r="H36" s="8" t="s">
        <v>16</v>
      </c>
      <c r="I36" s="8" t="s">
        <v>17</v>
      </c>
      <c r="J36" s="8" t="s">
        <v>18</v>
      </c>
      <c r="K36" s="8" t="s">
        <v>19</v>
      </c>
      <c r="L36" s="8" t="s">
        <v>20</v>
      </c>
      <c r="M36" s="8" t="s">
        <v>21</v>
      </c>
    </row>
    <row r="37" spans="1:13" x14ac:dyDescent="0.25">
      <c r="A37" t="s">
        <v>10</v>
      </c>
      <c r="B37" s="9">
        <v>9532</v>
      </c>
      <c r="C37" s="9">
        <v>2685</v>
      </c>
      <c r="D37" s="9">
        <v>1562</v>
      </c>
      <c r="E37" s="9">
        <v>699</v>
      </c>
      <c r="F37" s="9">
        <v>3542</v>
      </c>
      <c r="G37" s="9">
        <v>6428</v>
      </c>
      <c r="H37" s="9">
        <v>218</v>
      </c>
      <c r="I37" s="9">
        <v>393</v>
      </c>
      <c r="J37" s="9">
        <v>2858</v>
      </c>
      <c r="K37" s="9">
        <v>60</v>
      </c>
      <c r="L37" s="9">
        <v>434</v>
      </c>
      <c r="M37" s="9">
        <v>38668</v>
      </c>
    </row>
    <row r="38" spans="1:13" x14ac:dyDescent="0.25">
      <c r="A38" t="s">
        <v>11</v>
      </c>
      <c r="B38" s="9">
        <v>4594</v>
      </c>
      <c r="C38" s="9">
        <v>1805</v>
      </c>
      <c r="D38" s="9">
        <v>818</v>
      </c>
      <c r="E38" s="9">
        <v>343</v>
      </c>
      <c r="F38" s="9">
        <v>1648</v>
      </c>
      <c r="G38" s="9">
        <v>3022</v>
      </c>
      <c r="H38" s="9">
        <v>101</v>
      </c>
      <c r="I38" s="9">
        <v>178</v>
      </c>
      <c r="J38" s="9">
        <v>1501</v>
      </c>
      <c r="K38" s="9">
        <v>18</v>
      </c>
      <c r="L38" s="9">
        <v>201</v>
      </c>
      <c r="M38" s="9">
        <v>15943</v>
      </c>
    </row>
    <row r="39" spans="1:13" x14ac:dyDescent="0.25">
      <c r="A39" t="s">
        <v>22</v>
      </c>
      <c r="B39" s="9">
        <v>1759</v>
      </c>
      <c r="C39" s="9">
        <v>632</v>
      </c>
      <c r="D39" s="9">
        <v>584</v>
      </c>
      <c r="E39" s="9">
        <v>185</v>
      </c>
      <c r="F39" s="9">
        <v>624</v>
      </c>
      <c r="G39" s="9">
        <v>1146</v>
      </c>
      <c r="H39" s="9">
        <v>54</v>
      </c>
      <c r="I39" s="9">
        <v>79</v>
      </c>
      <c r="J39" s="9">
        <v>682</v>
      </c>
      <c r="K39" s="9">
        <v>23</v>
      </c>
      <c r="L39" s="9">
        <v>77</v>
      </c>
      <c r="M39" s="9">
        <v>5551</v>
      </c>
    </row>
    <row r="40" spans="1:13" x14ac:dyDescent="0.25">
      <c r="A40" t="s">
        <v>13</v>
      </c>
      <c r="B40" s="9">
        <v>539</v>
      </c>
      <c r="C40" s="9">
        <v>126</v>
      </c>
      <c r="D40" s="9">
        <v>117</v>
      </c>
      <c r="E40" s="9">
        <v>50</v>
      </c>
      <c r="F40" s="9">
        <v>224</v>
      </c>
      <c r="G40" s="9">
        <v>362</v>
      </c>
      <c r="H40" s="9">
        <v>12</v>
      </c>
      <c r="I40" s="9">
        <v>23</v>
      </c>
      <c r="J40" s="9">
        <v>185</v>
      </c>
      <c r="K40" s="9" t="s">
        <v>23</v>
      </c>
      <c r="L40" s="9">
        <v>20</v>
      </c>
      <c r="M40" s="9">
        <v>2325</v>
      </c>
    </row>
    <row r="41" spans="1:13" x14ac:dyDescent="0.25">
      <c r="A41" t="s">
        <v>14</v>
      </c>
      <c r="B41" s="9">
        <v>2841</v>
      </c>
      <c r="C41" s="9">
        <v>653</v>
      </c>
      <c r="D41" s="9">
        <v>424</v>
      </c>
      <c r="E41" s="9">
        <v>241</v>
      </c>
      <c r="F41" s="9">
        <v>1201</v>
      </c>
      <c r="G41" s="9">
        <v>1901</v>
      </c>
      <c r="H41" s="9">
        <v>71</v>
      </c>
      <c r="I41" s="9">
        <v>120</v>
      </c>
      <c r="J41" s="9">
        <v>828</v>
      </c>
      <c r="K41" s="9">
        <v>18</v>
      </c>
      <c r="L41" s="9">
        <v>131</v>
      </c>
      <c r="M41" s="9">
        <v>12732</v>
      </c>
    </row>
    <row r="42" spans="1:13" x14ac:dyDescent="0.25">
      <c r="A42" t="s">
        <v>15</v>
      </c>
      <c r="B42" s="9">
        <v>5258</v>
      </c>
      <c r="C42" s="9">
        <v>1296</v>
      </c>
      <c r="D42" s="9">
        <v>763</v>
      </c>
      <c r="E42" s="9">
        <v>358</v>
      </c>
      <c r="F42" s="9">
        <v>1959</v>
      </c>
      <c r="G42" s="9">
        <v>3680</v>
      </c>
      <c r="H42" s="9">
        <v>110</v>
      </c>
      <c r="I42" s="9">
        <v>208</v>
      </c>
      <c r="J42" s="9">
        <v>1496</v>
      </c>
      <c r="K42" s="9">
        <v>34</v>
      </c>
      <c r="L42" s="9">
        <v>207</v>
      </c>
      <c r="M42" s="9">
        <v>21809</v>
      </c>
    </row>
    <row r="43" spans="1:13" x14ac:dyDescent="0.25">
      <c r="A43" t="s">
        <v>16</v>
      </c>
      <c r="B43" s="9">
        <v>118</v>
      </c>
      <c r="C43" s="9">
        <v>30</v>
      </c>
      <c r="D43" s="9">
        <v>21</v>
      </c>
      <c r="E43" s="9" t="s">
        <v>23</v>
      </c>
      <c r="F43" s="9">
        <v>45</v>
      </c>
      <c r="G43" s="9">
        <v>71</v>
      </c>
      <c r="H43" s="9" t="s">
        <v>23</v>
      </c>
      <c r="I43" s="9">
        <v>7</v>
      </c>
      <c r="J43" s="9">
        <v>38</v>
      </c>
      <c r="K43" s="9" t="s">
        <v>23</v>
      </c>
      <c r="L43" s="9" t="s">
        <v>23</v>
      </c>
      <c r="M43" s="9">
        <v>612</v>
      </c>
    </row>
    <row r="44" spans="1:13" x14ac:dyDescent="0.25">
      <c r="A44" t="s">
        <v>17</v>
      </c>
      <c r="B44" s="9">
        <v>26</v>
      </c>
      <c r="C44" s="9" t="s">
        <v>23</v>
      </c>
      <c r="D44" s="9">
        <v>10</v>
      </c>
      <c r="E44" s="9" t="s">
        <v>23</v>
      </c>
      <c r="F44" s="9">
        <v>6</v>
      </c>
      <c r="G44" s="9">
        <v>14</v>
      </c>
      <c r="H44" s="9" t="s">
        <v>23</v>
      </c>
      <c r="I44" s="9" t="s">
        <v>23</v>
      </c>
      <c r="J44" s="9">
        <v>9</v>
      </c>
      <c r="K44" s="9" t="s">
        <v>23</v>
      </c>
      <c r="L44" s="9" t="s">
        <v>23</v>
      </c>
      <c r="M44" s="9">
        <v>104</v>
      </c>
    </row>
    <row r="45" spans="1:13" x14ac:dyDescent="0.25">
      <c r="A45" t="s">
        <v>18</v>
      </c>
      <c r="B45" s="9">
        <v>2198</v>
      </c>
      <c r="C45" s="9">
        <v>681</v>
      </c>
      <c r="D45" s="9">
        <v>463</v>
      </c>
      <c r="E45" s="9">
        <v>189</v>
      </c>
      <c r="F45" s="9">
        <v>829</v>
      </c>
      <c r="G45" s="9">
        <v>1425</v>
      </c>
      <c r="H45" s="9">
        <v>60</v>
      </c>
      <c r="I45" s="9">
        <v>93</v>
      </c>
      <c r="J45" s="9">
        <v>784</v>
      </c>
      <c r="K45" s="9">
        <v>15</v>
      </c>
      <c r="L45" s="9">
        <v>94</v>
      </c>
      <c r="M45" s="9">
        <v>7534</v>
      </c>
    </row>
    <row r="46" spans="1:13" x14ac:dyDescent="0.25">
      <c r="A46" t="s">
        <v>19</v>
      </c>
      <c r="B46" s="9">
        <v>85</v>
      </c>
      <c r="C46" s="9">
        <v>8</v>
      </c>
      <c r="D46" s="9">
        <v>26</v>
      </c>
      <c r="E46" s="9">
        <v>8</v>
      </c>
      <c r="F46" s="9">
        <v>28</v>
      </c>
      <c r="G46" s="9">
        <v>50</v>
      </c>
      <c r="H46" s="9" t="s">
        <v>23</v>
      </c>
      <c r="I46" s="9" t="s">
        <v>23</v>
      </c>
      <c r="J46" s="9">
        <v>30</v>
      </c>
      <c r="K46" s="9" t="s">
        <v>23</v>
      </c>
      <c r="L46" s="9">
        <v>8</v>
      </c>
      <c r="M46" s="9">
        <v>314</v>
      </c>
    </row>
    <row r="47" spans="1:13" x14ac:dyDescent="0.25">
      <c r="A47" t="s">
        <v>20</v>
      </c>
      <c r="B47" s="9">
        <v>507</v>
      </c>
      <c r="C47" s="9">
        <v>139</v>
      </c>
      <c r="D47" s="9">
        <v>86</v>
      </c>
      <c r="E47" s="9">
        <v>36</v>
      </c>
      <c r="F47" s="9">
        <v>206</v>
      </c>
      <c r="G47" s="9">
        <v>345</v>
      </c>
      <c r="H47" s="9">
        <v>14</v>
      </c>
      <c r="I47" s="9">
        <v>19</v>
      </c>
      <c r="J47" s="9">
        <v>164</v>
      </c>
      <c r="K47" s="9">
        <v>6</v>
      </c>
      <c r="L47" s="9">
        <v>46</v>
      </c>
      <c r="M47" s="9">
        <v>1836</v>
      </c>
    </row>
    <row r="48" spans="1:13" ht="15.75" thickBot="1" x14ac:dyDescent="0.3">
      <c r="A48" s="10" t="s">
        <v>24</v>
      </c>
      <c r="B48" s="11">
        <v>51237</v>
      </c>
      <c r="C48" s="11">
        <v>9253</v>
      </c>
      <c r="D48" s="11">
        <v>5604</v>
      </c>
      <c r="E48" s="11">
        <v>3471</v>
      </c>
      <c r="F48" s="11">
        <v>20749</v>
      </c>
      <c r="G48" s="11">
        <v>33741</v>
      </c>
      <c r="H48" s="11">
        <v>1236</v>
      </c>
      <c r="I48" s="11">
        <v>2416</v>
      </c>
      <c r="J48" s="11">
        <v>12925</v>
      </c>
      <c r="K48" s="11">
        <v>241</v>
      </c>
      <c r="L48" s="11">
        <v>1875</v>
      </c>
      <c r="M48" s="11">
        <v>396097</v>
      </c>
    </row>
    <row r="49" spans="1:13" ht="15.75" thickTop="1" x14ac:dyDescent="0.25"/>
    <row r="51" spans="1:13" x14ac:dyDescent="0.25">
      <c r="A51" s="18" t="s">
        <v>27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B52" s="19" t="s">
        <v>8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x14ac:dyDescent="0.25">
      <c r="A53" s="7" t="s">
        <v>9</v>
      </c>
      <c r="B53" s="8" t="s">
        <v>10</v>
      </c>
      <c r="C53" s="8" t="s">
        <v>11</v>
      </c>
      <c r="D53" s="8" t="s">
        <v>12</v>
      </c>
      <c r="E53" s="8" t="s">
        <v>13</v>
      </c>
      <c r="F53" s="8" t="s">
        <v>14</v>
      </c>
      <c r="G53" s="8" t="s">
        <v>15</v>
      </c>
      <c r="H53" s="8" t="s">
        <v>16</v>
      </c>
      <c r="I53" s="8" t="s">
        <v>17</v>
      </c>
      <c r="J53" s="8" t="s">
        <v>18</v>
      </c>
      <c r="K53" s="8" t="s">
        <v>19</v>
      </c>
      <c r="L53" s="8" t="s">
        <v>20</v>
      </c>
      <c r="M53" s="8" t="s">
        <v>21</v>
      </c>
    </row>
    <row r="54" spans="1:13" x14ac:dyDescent="0.25">
      <c r="A54" t="s">
        <v>10</v>
      </c>
      <c r="B54" s="9">
        <v>5605</v>
      </c>
      <c r="C54" s="9">
        <v>1086</v>
      </c>
      <c r="D54" s="9">
        <v>585</v>
      </c>
      <c r="E54" s="9">
        <v>385</v>
      </c>
      <c r="F54" s="9">
        <v>2279</v>
      </c>
      <c r="G54" s="9">
        <v>3683</v>
      </c>
      <c r="H54" s="9">
        <v>126</v>
      </c>
      <c r="I54" s="9">
        <v>257</v>
      </c>
      <c r="J54" s="9">
        <v>1445</v>
      </c>
      <c r="K54" s="9">
        <v>33</v>
      </c>
      <c r="L54" s="9">
        <v>231</v>
      </c>
      <c r="M54" s="9">
        <v>38668</v>
      </c>
    </row>
    <row r="55" spans="1:13" x14ac:dyDescent="0.25">
      <c r="A55" t="s">
        <v>11</v>
      </c>
      <c r="B55" s="9">
        <v>2304</v>
      </c>
      <c r="C55" s="9">
        <v>439</v>
      </c>
      <c r="D55" s="9">
        <v>243</v>
      </c>
      <c r="E55" s="9">
        <v>138</v>
      </c>
      <c r="F55" s="9">
        <v>925</v>
      </c>
      <c r="G55" s="9">
        <v>1528</v>
      </c>
      <c r="H55" s="9">
        <v>50</v>
      </c>
      <c r="I55" s="9">
        <v>100</v>
      </c>
      <c r="J55" s="9">
        <v>571</v>
      </c>
      <c r="K55" s="9">
        <v>14</v>
      </c>
      <c r="L55" s="9">
        <v>100</v>
      </c>
      <c r="M55" s="9">
        <v>15943</v>
      </c>
    </row>
    <row r="56" spans="1:13" x14ac:dyDescent="0.25">
      <c r="A56" t="s">
        <v>22</v>
      </c>
      <c r="B56" s="9">
        <v>798</v>
      </c>
      <c r="C56" s="9">
        <v>146</v>
      </c>
      <c r="D56" s="9">
        <v>74</v>
      </c>
      <c r="E56" s="9">
        <v>55</v>
      </c>
      <c r="F56" s="9">
        <v>335</v>
      </c>
      <c r="G56" s="9">
        <v>516</v>
      </c>
      <c r="H56" s="9">
        <v>16</v>
      </c>
      <c r="I56" s="9">
        <v>37</v>
      </c>
      <c r="J56" s="9">
        <v>210</v>
      </c>
      <c r="K56" s="9">
        <v>9</v>
      </c>
      <c r="L56" s="9">
        <v>28</v>
      </c>
      <c r="M56" s="9">
        <v>5551</v>
      </c>
    </row>
    <row r="57" spans="1:13" x14ac:dyDescent="0.25">
      <c r="A57" t="s">
        <v>13</v>
      </c>
      <c r="B57" s="9">
        <v>341</v>
      </c>
      <c r="C57" s="9">
        <v>71</v>
      </c>
      <c r="D57" s="9">
        <v>35</v>
      </c>
      <c r="E57" s="9">
        <v>19</v>
      </c>
      <c r="F57" s="9">
        <v>132</v>
      </c>
      <c r="G57" s="9">
        <v>226</v>
      </c>
      <c r="H57" s="9">
        <v>12</v>
      </c>
      <c r="I57" s="9">
        <v>22</v>
      </c>
      <c r="J57" s="9">
        <v>85</v>
      </c>
      <c r="K57" s="9" t="s">
        <v>23</v>
      </c>
      <c r="L57" s="9">
        <v>12</v>
      </c>
      <c r="M57" s="9">
        <v>2325</v>
      </c>
    </row>
    <row r="58" spans="1:13" x14ac:dyDescent="0.25">
      <c r="A58" t="s">
        <v>14</v>
      </c>
      <c r="B58" s="9">
        <v>1797</v>
      </c>
      <c r="C58" s="9">
        <v>355</v>
      </c>
      <c r="D58" s="9">
        <v>192</v>
      </c>
      <c r="E58" s="9">
        <v>121</v>
      </c>
      <c r="F58" s="9">
        <v>748</v>
      </c>
      <c r="G58" s="9">
        <v>1156</v>
      </c>
      <c r="H58" s="9">
        <v>34</v>
      </c>
      <c r="I58" s="9">
        <v>92</v>
      </c>
      <c r="J58" s="9">
        <v>484</v>
      </c>
      <c r="K58" s="9">
        <v>14</v>
      </c>
      <c r="L58" s="9">
        <v>73</v>
      </c>
      <c r="M58" s="9">
        <v>12732</v>
      </c>
    </row>
    <row r="59" spans="1:13" x14ac:dyDescent="0.25">
      <c r="A59" t="s">
        <v>15</v>
      </c>
      <c r="B59" s="9">
        <v>3180</v>
      </c>
      <c r="C59" s="9">
        <v>624</v>
      </c>
      <c r="D59" s="9">
        <v>335</v>
      </c>
      <c r="E59" s="9">
        <v>214</v>
      </c>
      <c r="F59" s="9">
        <v>1318</v>
      </c>
      <c r="G59" s="9">
        <v>2097</v>
      </c>
      <c r="H59" s="9">
        <v>76</v>
      </c>
      <c r="I59" s="9">
        <v>149</v>
      </c>
      <c r="J59" s="9">
        <v>846</v>
      </c>
      <c r="K59" s="9">
        <v>19</v>
      </c>
      <c r="L59" s="9">
        <v>126</v>
      </c>
      <c r="M59" s="9">
        <v>21809</v>
      </c>
    </row>
    <row r="60" spans="1:13" x14ac:dyDescent="0.25">
      <c r="A60" t="s">
        <v>16</v>
      </c>
      <c r="B60" s="9">
        <v>72</v>
      </c>
      <c r="C60" s="9">
        <v>9</v>
      </c>
      <c r="D60" s="9">
        <v>8</v>
      </c>
      <c r="E60" s="9">
        <v>6</v>
      </c>
      <c r="F60" s="9">
        <v>34</v>
      </c>
      <c r="G60" s="9">
        <v>47</v>
      </c>
      <c r="H60" s="9" t="s">
        <v>23</v>
      </c>
      <c r="I60" s="9" t="s">
        <v>23</v>
      </c>
      <c r="J60" s="9">
        <v>20</v>
      </c>
      <c r="K60" s="9" t="s">
        <v>23</v>
      </c>
      <c r="L60" s="9" t="s">
        <v>23</v>
      </c>
      <c r="M60" s="9">
        <v>612</v>
      </c>
    </row>
    <row r="61" spans="1:13" x14ac:dyDescent="0.25">
      <c r="A61" t="s">
        <v>17</v>
      </c>
      <c r="B61" s="9">
        <v>12</v>
      </c>
      <c r="C61" s="9" t="s">
        <v>23</v>
      </c>
      <c r="D61" s="9" t="s">
        <v>23</v>
      </c>
      <c r="E61" s="9" t="s">
        <v>23</v>
      </c>
      <c r="F61" s="9" t="s">
        <v>23</v>
      </c>
      <c r="G61" s="9">
        <v>9</v>
      </c>
      <c r="H61" s="9" t="s">
        <v>23</v>
      </c>
      <c r="I61" s="9" t="s">
        <v>23</v>
      </c>
      <c r="J61" s="9" t="s">
        <v>23</v>
      </c>
      <c r="K61" s="9" t="s">
        <v>23</v>
      </c>
      <c r="L61" s="9" t="s">
        <v>23</v>
      </c>
      <c r="M61" s="9">
        <v>104</v>
      </c>
    </row>
    <row r="62" spans="1:13" x14ac:dyDescent="0.25">
      <c r="A62" t="s">
        <v>18</v>
      </c>
      <c r="B62" s="9">
        <v>1130</v>
      </c>
      <c r="C62" s="9">
        <v>206</v>
      </c>
      <c r="D62" s="9">
        <v>98</v>
      </c>
      <c r="E62" s="9">
        <v>73</v>
      </c>
      <c r="F62" s="9">
        <v>471</v>
      </c>
      <c r="G62" s="9">
        <v>714</v>
      </c>
      <c r="H62" s="9">
        <v>27</v>
      </c>
      <c r="I62" s="9">
        <v>42</v>
      </c>
      <c r="J62" s="9">
        <v>272</v>
      </c>
      <c r="K62" s="9">
        <v>10</v>
      </c>
      <c r="L62" s="9">
        <v>38</v>
      </c>
      <c r="M62" s="9">
        <v>7534</v>
      </c>
    </row>
    <row r="63" spans="1:13" x14ac:dyDescent="0.25">
      <c r="A63" t="s">
        <v>19</v>
      </c>
      <c r="B63" s="9">
        <v>41</v>
      </c>
      <c r="C63" s="9">
        <v>7</v>
      </c>
      <c r="D63" s="9" t="s">
        <v>23</v>
      </c>
      <c r="E63" s="9" t="s">
        <v>23</v>
      </c>
      <c r="F63" s="9">
        <v>21</v>
      </c>
      <c r="G63" s="9">
        <v>24</v>
      </c>
      <c r="H63" s="9" t="s">
        <v>23</v>
      </c>
      <c r="I63" s="9" t="s">
        <v>23</v>
      </c>
      <c r="J63" s="9">
        <v>9</v>
      </c>
      <c r="K63" s="9" t="s">
        <v>23</v>
      </c>
      <c r="L63" s="9" t="s">
        <v>23</v>
      </c>
      <c r="M63" s="9">
        <v>314</v>
      </c>
    </row>
    <row r="64" spans="1:13" x14ac:dyDescent="0.25">
      <c r="A64" t="s">
        <v>20</v>
      </c>
      <c r="B64" s="9">
        <v>272</v>
      </c>
      <c r="C64" s="9">
        <v>45</v>
      </c>
      <c r="D64" s="9">
        <v>32</v>
      </c>
      <c r="E64" s="9">
        <v>21</v>
      </c>
      <c r="F64" s="9">
        <v>127</v>
      </c>
      <c r="G64" s="9">
        <v>174</v>
      </c>
      <c r="H64" s="9">
        <v>12</v>
      </c>
      <c r="I64" s="9">
        <v>10</v>
      </c>
      <c r="J64" s="9">
        <v>69</v>
      </c>
      <c r="K64" s="9" t="s">
        <v>23</v>
      </c>
      <c r="L64" s="9">
        <v>21</v>
      </c>
      <c r="M64" s="9">
        <v>1836</v>
      </c>
    </row>
    <row r="65" spans="1:13" ht="15.75" thickBot="1" x14ac:dyDescent="0.3">
      <c r="A65" s="10" t="s">
        <v>24</v>
      </c>
      <c r="B65" s="11">
        <v>57098</v>
      </c>
      <c r="C65" s="11">
        <v>10942</v>
      </c>
      <c r="D65" s="11">
        <v>5945</v>
      </c>
      <c r="E65" s="11">
        <v>3862</v>
      </c>
      <c r="F65" s="11">
        <v>23146</v>
      </c>
      <c r="G65" s="11">
        <v>37870</v>
      </c>
      <c r="H65" s="11">
        <v>1357</v>
      </c>
      <c r="I65" s="11">
        <v>2787</v>
      </c>
      <c r="J65" s="11">
        <v>14817</v>
      </c>
      <c r="K65" s="11">
        <v>262</v>
      </c>
      <c r="L65" s="11">
        <v>2182</v>
      </c>
      <c r="M65" s="11">
        <v>396097</v>
      </c>
    </row>
    <row r="66" spans="1:13" ht="15.75" thickTop="1" x14ac:dyDescent="0.25"/>
  </sheetData>
  <mergeCells count="8">
    <mergeCell ref="A51:M51"/>
    <mergeCell ref="B52:M52"/>
    <mergeCell ref="A1:M1"/>
    <mergeCell ref="B2:M2"/>
    <mergeCell ref="A17:M17"/>
    <mergeCell ref="B18:M18"/>
    <mergeCell ref="A34:M34"/>
    <mergeCell ref="B35:M35"/>
  </mergeCells>
  <conditionalFormatting sqref="B4:M14 B20:M30 B37:M47 B54:M64">
    <cfRule type="cellIs" dxfId="1" priority="1" operator="less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9" workbookViewId="0">
      <selection activeCell="P17" sqref="P17"/>
    </sheetView>
  </sheetViews>
  <sheetFormatPr defaultRowHeight="15" x14ac:dyDescent="0.25"/>
  <sheetData>
    <row r="1" spans="1:13" x14ac:dyDescent="0.25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" t="str">
        <f>""</f>
        <v/>
      </c>
      <c r="B2" s="17" t="str">
        <f>"Focal"</f>
        <v>Focal</v>
      </c>
      <c r="C2" s="17"/>
      <c r="D2" s="17" t="str">
        <f>"Focal w. partner"</f>
        <v>Focal w. partner</v>
      </c>
      <c r="E2" s="17"/>
      <c r="F2" s="17" t="str">
        <f>"First partner"</f>
        <v>First partner</v>
      </c>
      <c r="G2" s="17"/>
      <c r="H2" s="17" t="str">
        <f>"Primary partner"</f>
        <v>Primary partner</v>
      </c>
      <c r="I2" s="17"/>
      <c r="J2" s="17" t="str">
        <f>"Random partner (of actual partners)"</f>
        <v>Random partner (of actual partners)</v>
      </c>
      <c r="K2" s="17"/>
      <c r="L2" s="1" t="s">
        <v>6</v>
      </c>
      <c r="M2" s="1"/>
    </row>
    <row r="3" spans="1:13" x14ac:dyDescent="0.25">
      <c r="A3" s="2" t="str">
        <f>""</f>
        <v/>
      </c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0</v>
      </c>
      <c r="K3" s="2" t="s">
        <v>1</v>
      </c>
      <c r="L3" s="2" t="s">
        <v>0</v>
      </c>
      <c r="M3" s="2" t="s">
        <v>1</v>
      </c>
    </row>
    <row r="4" spans="1:13" x14ac:dyDescent="0.25">
      <c r="A4" s="1" t="s">
        <v>30</v>
      </c>
      <c r="B4" s="3">
        <v>0.94299999999999995</v>
      </c>
      <c r="C4" s="3">
        <v>0.23200000000000001</v>
      </c>
      <c r="D4" s="3">
        <v>1</v>
      </c>
      <c r="E4" s="3">
        <v>0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</row>
    <row r="5" spans="1:13" x14ac:dyDescent="0.25">
      <c r="A5" s="1" t="s">
        <v>31</v>
      </c>
      <c r="B5" s="3">
        <v>1.782</v>
      </c>
      <c r="C5" s="3">
        <v>1.1639999999999999</v>
      </c>
      <c r="D5" s="3">
        <v>1.89</v>
      </c>
      <c r="E5" s="3">
        <v>1.111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</row>
    <row r="6" spans="1:13" x14ac:dyDescent="0.25">
      <c r="A6" s="1" t="s">
        <v>32</v>
      </c>
      <c r="B6" s="3">
        <v>0.12</v>
      </c>
      <c r="C6" s="3">
        <v>0.32500000000000001</v>
      </c>
      <c r="D6" s="3">
        <v>0.11899999999999999</v>
      </c>
      <c r="E6" s="3">
        <v>0.32300000000000001</v>
      </c>
      <c r="F6" s="3">
        <v>0.104</v>
      </c>
      <c r="G6" s="3">
        <v>0.30599999999999999</v>
      </c>
      <c r="H6" s="3">
        <v>8.3000000000000004E-2</v>
      </c>
      <c r="I6" s="3">
        <v>0.27500000000000002</v>
      </c>
      <c r="J6" s="3">
        <v>9.6000000000000002E-2</v>
      </c>
      <c r="K6" s="3">
        <v>0.29499999999999998</v>
      </c>
      <c r="L6" s="3">
        <v>0.114</v>
      </c>
      <c r="M6" s="3">
        <v>0.317</v>
      </c>
    </row>
    <row r="7" spans="1:13" x14ac:dyDescent="0.25">
      <c r="A7" s="1" t="s">
        <v>33</v>
      </c>
      <c r="B7" s="3">
        <v>0.21299999999999999</v>
      </c>
      <c r="C7" s="3">
        <v>0.68300000000000005</v>
      </c>
      <c r="D7" s="3">
        <v>0.21</v>
      </c>
      <c r="E7" s="3">
        <v>0.67500000000000004</v>
      </c>
      <c r="F7" s="3">
        <v>0.186</v>
      </c>
      <c r="G7" s="3">
        <v>0.63500000000000001</v>
      </c>
      <c r="H7" s="3">
        <v>0.14099999999999999</v>
      </c>
      <c r="I7" s="3">
        <v>0.54500000000000004</v>
      </c>
      <c r="J7" s="3">
        <v>0.17</v>
      </c>
      <c r="K7" s="3">
        <v>0.60699999999999998</v>
      </c>
      <c r="L7" s="3">
        <v>0.20300000000000001</v>
      </c>
      <c r="M7" s="3">
        <v>0.66100000000000003</v>
      </c>
    </row>
    <row r="8" spans="1:13" x14ac:dyDescent="0.25">
      <c r="A8" s="1" t="s">
        <v>11</v>
      </c>
      <c r="B8" s="3">
        <v>2.3E-2</v>
      </c>
      <c r="C8" s="3">
        <v>0.14899999999999999</v>
      </c>
      <c r="D8" s="3">
        <v>2.1999999999999999E-2</v>
      </c>
      <c r="E8" s="3">
        <v>0.14799999999999999</v>
      </c>
      <c r="F8" s="3">
        <v>4.5999999999999999E-2</v>
      </c>
      <c r="G8" s="3">
        <v>0.21</v>
      </c>
      <c r="H8" s="3">
        <v>3.1E-2</v>
      </c>
      <c r="I8" s="3">
        <v>0.17199999999999999</v>
      </c>
      <c r="J8" s="3">
        <v>0.04</v>
      </c>
      <c r="K8" s="3">
        <v>0.19600000000000001</v>
      </c>
      <c r="L8" s="3">
        <v>5.0999999999999997E-2</v>
      </c>
      <c r="M8" s="3">
        <v>0.219</v>
      </c>
    </row>
    <row r="9" spans="1:13" x14ac:dyDescent="0.25">
      <c r="A9" s="1" t="s">
        <v>22</v>
      </c>
      <c r="B9" s="3">
        <v>1.7000000000000001E-2</v>
      </c>
      <c r="C9" s="3">
        <v>0.129</v>
      </c>
      <c r="D9" s="3">
        <v>1.4999999999999999E-2</v>
      </c>
      <c r="E9" s="3">
        <v>0.12</v>
      </c>
      <c r="F9" s="3">
        <v>1.4E-2</v>
      </c>
      <c r="G9" s="3">
        <v>0.11799999999999999</v>
      </c>
      <c r="H9" s="3">
        <v>8.9999999999999993E-3</v>
      </c>
      <c r="I9" s="3">
        <v>9.4E-2</v>
      </c>
      <c r="J9" s="3">
        <v>1.2E-2</v>
      </c>
      <c r="K9" s="3">
        <v>0.109</v>
      </c>
      <c r="L9" s="3">
        <v>1.4E-2</v>
      </c>
      <c r="M9" s="3">
        <v>0.11700000000000001</v>
      </c>
    </row>
    <row r="10" spans="1:13" x14ac:dyDescent="0.25">
      <c r="A10" s="1" t="s">
        <v>13</v>
      </c>
      <c r="B10" s="3">
        <v>8.0000000000000002E-3</v>
      </c>
      <c r="C10" s="3">
        <v>9.0999999999999998E-2</v>
      </c>
      <c r="D10" s="3">
        <v>8.0000000000000002E-3</v>
      </c>
      <c r="E10" s="3">
        <v>0.09</v>
      </c>
      <c r="F10" s="3">
        <v>6.0000000000000001E-3</v>
      </c>
      <c r="G10" s="3">
        <v>7.9000000000000001E-2</v>
      </c>
      <c r="H10" s="3">
        <v>5.0000000000000001E-3</v>
      </c>
      <c r="I10" s="3">
        <v>7.1999999999999995E-2</v>
      </c>
      <c r="J10" s="3">
        <v>6.0000000000000001E-3</v>
      </c>
      <c r="K10" s="3">
        <v>7.5999999999999998E-2</v>
      </c>
      <c r="L10" s="3">
        <v>7.0000000000000001E-3</v>
      </c>
      <c r="M10" s="3">
        <v>8.2000000000000003E-2</v>
      </c>
    </row>
    <row r="11" spans="1:13" x14ac:dyDescent="0.25">
      <c r="A11" s="1" t="s">
        <v>14</v>
      </c>
      <c r="B11" s="3">
        <v>4.8000000000000001E-2</v>
      </c>
      <c r="C11" s="3">
        <v>0.21299999999999999</v>
      </c>
      <c r="D11" s="3">
        <v>4.8000000000000001E-2</v>
      </c>
      <c r="E11" s="3">
        <v>0.214</v>
      </c>
      <c r="F11" s="3">
        <v>3.5000000000000003E-2</v>
      </c>
      <c r="G11" s="3">
        <v>0.183</v>
      </c>
      <c r="H11" s="3">
        <v>2.9000000000000001E-2</v>
      </c>
      <c r="I11" s="3">
        <v>0.16800000000000001</v>
      </c>
      <c r="J11" s="3">
        <v>3.3000000000000002E-2</v>
      </c>
      <c r="K11" s="3">
        <v>0.17799999999999999</v>
      </c>
      <c r="L11" s="3">
        <v>3.7999999999999999E-2</v>
      </c>
      <c r="M11" s="3">
        <v>0.191</v>
      </c>
    </row>
    <row r="12" spans="1:13" x14ac:dyDescent="0.25">
      <c r="A12" s="1" t="s">
        <v>15</v>
      </c>
      <c r="B12" s="3">
        <v>7.6999999999999999E-2</v>
      </c>
      <c r="C12" s="3">
        <v>0.26600000000000001</v>
      </c>
      <c r="D12" s="3">
        <v>7.6999999999999999E-2</v>
      </c>
      <c r="E12" s="3">
        <v>0.26700000000000002</v>
      </c>
      <c r="F12" s="3">
        <v>5.7000000000000002E-2</v>
      </c>
      <c r="G12" s="3">
        <v>0.23200000000000001</v>
      </c>
      <c r="H12" s="3">
        <v>4.7E-2</v>
      </c>
      <c r="I12" s="3">
        <v>0.21299999999999999</v>
      </c>
      <c r="J12" s="3">
        <v>5.3999999999999999E-2</v>
      </c>
      <c r="K12" s="3">
        <v>0.22700000000000001</v>
      </c>
      <c r="L12" s="3">
        <v>6.3E-2</v>
      </c>
      <c r="M12" s="3">
        <v>0.24399999999999999</v>
      </c>
    </row>
    <row r="13" spans="1:13" x14ac:dyDescent="0.25">
      <c r="A13" s="1" t="s">
        <v>16</v>
      </c>
      <c r="B13" s="3">
        <v>3.0000000000000001E-3</v>
      </c>
      <c r="C13" s="3">
        <v>5.1999999999999998E-2</v>
      </c>
      <c r="D13" s="3">
        <v>3.0000000000000001E-3</v>
      </c>
      <c r="E13" s="3">
        <v>5.0999999999999997E-2</v>
      </c>
      <c r="F13" s="3">
        <v>1E-3</v>
      </c>
      <c r="G13" s="3">
        <v>3.5999999999999997E-2</v>
      </c>
      <c r="H13" s="3">
        <v>1E-3</v>
      </c>
      <c r="I13" s="3">
        <v>3.3000000000000002E-2</v>
      </c>
      <c r="J13" s="3">
        <v>1E-3</v>
      </c>
      <c r="K13" s="3">
        <v>3.4000000000000002E-2</v>
      </c>
      <c r="L13" s="3">
        <v>1E-3</v>
      </c>
      <c r="M13" s="3">
        <v>3.6999999999999998E-2</v>
      </c>
    </row>
    <row r="14" spans="1:13" x14ac:dyDescent="0.25">
      <c r="A14" s="1" t="s">
        <v>17</v>
      </c>
      <c r="B14" s="3">
        <v>5.0000000000000001E-3</v>
      </c>
      <c r="C14" s="3">
        <v>7.0999999999999994E-2</v>
      </c>
      <c r="D14" s="3">
        <v>5.0000000000000001E-3</v>
      </c>
      <c r="E14" s="3">
        <v>6.9000000000000006E-2</v>
      </c>
      <c r="F14" s="3">
        <v>0</v>
      </c>
      <c r="G14" s="3">
        <v>1.4999999999999999E-2</v>
      </c>
      <c r="H14" s="3">
        <v>0</v>
      </c>
      <c r="I14" s="3">
        <v>1.4999999999999999E-2</v>
      </c>
      <c r="J14" s="3">
        <v>0</v>
      </c>
      <c r="K14" s="3">
        <v>1.4999999999999999E-2</v>
      </c>
      <c r="L14" s="3">
        <v>0</v>
      </c>
      <c r="M14" s="3">
        <v>1.6E-2</v>
      </c>
    </row>
    <row r="15" spans="1:13" x14ac:dyDescent="0.25">
      <c r="A15" s="1" t="s">
        <v>18</v>
      </c>
      <c r="B15" s="3">
        <v>2.9000000000000001E-2</v>
      </c>
      <c r="C15" s="3">
        <v>0.16900000000000001</v>
      </c>
      <c r="D15" s="3">
        <v>2.8000000000000001E-2</v>
      </c>
      <c r="E15" s="3">
        <v>0.16600000000000001</v>
      </c>
      <c r="F15" s="3">
        <v>2.1999999999999999E-2</v>
      </c>
      <c r="G15" s="3">
        <v>0.14699999999999999</v>
      </c>
      <c r="H15" s="3">
        <v>1.4999999999999999E-2</v>
      </c>
      <c r="I15" s="3">
        <v>0.121</v>
      </c>
      <c r="J15" s="3">
        <v>1.9E-2</v>
      </c>
      <c r="K15" s="3">
        <v>0.13800000000000001</v>
      </c>
      <c r="L15" s="3">
        <v>2.4E-2</v>
      </c>
      <c r="M15" s="3">
        <v>0.152</v>
      </c>
    </row>
    <row r="16" spans="1:13" x14ac:dyDescent="0.25">
      <c r="A16" s="1" t="s">
        <v>19</v>
      </c>
      <c r="B16" s="3">
        <v>1E-3</v>
      </c>
      <c r="C16" s="3">
        <v>2.9000000000000001E-2</v>
      </c>
      <c r="D16" s="3">
        <v>0</v>
      </c>
      <c r="E16" s="3">
        <v>2.1000000000000001E-2</v>
      </c>
      <c r="F16" s="3">
        <v>1E-3</v>
      </c>
      <c r="G16" s="3">
        <v>2.3E-2</v>
      </c>
      <c r="H16" s="3">
        <v>0</v>
      </c>
      <c r="I16" s="3">
        <v>2.1999999999999999E-2</v>
      </c>
      <c r="J16" s="3">
        <v>1E-3</v>
      </c>
      <c r="K16" s="3">
        <v>2.3E-2</v>
      </c>
      <c r="L16" s="3">
        <v>1E-3</v>
      </c>
      <c r="M16" s="3">
        <v>2.5000000000000001E-2</v>
      </c>
    </row>
    <row r="17" spans="1:13" x14ac:dyDescent="0.25">
      <c r="A17" s="2" t="s">
        <v>20</v>
      </c>
      <c r="B17" s="4">
        <v>3.0000000000000001E-3</v>
      </c>
      <c r="C17" s="4">
        <v>5.6000000000000001E-2</v>
      </c>
      <c r="D17" s="4">
        <v>3.0000000000000001E-3</v>
      </c>
      <c r="E17" s="4">
        <v>5.6000000000000001E-2</v>
      </c>
      <c r="F17" s="4">
        <v>3.0000000000000001E-3</v>
      </c>
      <c r="G17" s="4">
        <v>5.8999999999999997E-2</v>
      </c>
      <c r="H17" s="4">
        <v>3.0000000000000001E-3</v>
      </c>
      <c r="I17" s="4">
        <v>5.2999999999999999E-2</v>
      </c>
      <c r="J17" s="4">
        <v>3.0000000000000001E-3</v>
      </c>
      <c r="K17" s="4">
        <v>5.8999999999999997E-2</v>
      </c>
      <c r="L17" s="3">
        <v>4.0000000000000001E-3</v>
      </c>
      <c r="M17" s="3">
        <v>6.6000000000000003E-2</v>
      </c>
    </row>
    <row r="18" spans="1:13" ht="15.75" thickBot="1" x14ac:dyDescent="0.3">
      <c r="A18" s="5" t="s">
        <v>24</v>
      </c>
      <c r="B18" s="6">
        <v>422401</v>
      </c>
      <c r="C18" s="5" t="s">
        <v>3</v>
      </c>
      <c r="D18" s="6">
        <v>398308</v>
      </c>
      <c r="E18" s="5" t="s">
        <v>3</v>
      </c>
      <c r="F18" s="6">
        <v>398308</v>
      </c>
      <c r="G18" s="5" t="s">
        <v>3</v>
      </c>
      <c r="H18" s="6">
        <v>398308</v>
      </c>
      <c r="I18" s="5" t="s">
        <v>3</v>
      </c>
      <c r="J18" s="6">
        <v>398308</v>
      </c>
      <c r="K18" s="5" t="s">
        <v>3</v>
      </c>
      <c r="L18" s="5">
        <v>398308</v>
      </c>
      <c r="M18" s="5" t="s">
        <v>3</v>
      </c>
    </row>
    <row r="19" spans="1:13" ht="15.75" thickTop="1" x14ac:dyDescent="0.25"/>
    <row r="21" spans="1:13" x14ac:dyDescent="0.25">
      <c r="A21" s="16" t="s">
        <v>34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1" t="str">
        <f>""</f>
        <v/>
      </c>
      <c r="B22" s="17" t="str">
        <f>"Focal"</f>
        <v>Focal</v>
      </c>
      <c r="C22" s="17"/>
      <c r="D22" s="17" t="str">
        <f>"Focal w. partner"</f>
        <v>Focal w. partner</v>
      </c>
      <c r="E22" s="17"/>
      <c r="F22" s="17" t="str">
        <f>"First partner"</f>
        <v>First partner</v>
      </c>
      <c r="G22" s="17"/>
      <c r="H22" s="17" t="str">
        <f>"Primary partner"</f>
        <v>Primary partner</v>
      </c>
      <c r="I22" s="17"/>
      <c r="J22" s="17" t="str">
        <f>"Random partner (of actual partners)"</f>
        <v>Random partner (of actual partners)</v>
      </c>
      <c r="K22" s="17"/>
      <c r="L22" s="1" t="s">
        <v>6</v>
      </c>
      <c r="M22" s="1"/>
    </row>
    <row r="23" spans="1:13" x14ac:dyDescent="0.25">
      <c r="A23" s="2" t="str">
        <f>""</f>
        <v/>
      </c>
      <c r="B23" s="2" t="s">
        <v>0</v>
      </c>
      <c r="C23" s="2" t="s">
        <v>1</v>
      </c>
      <c r="D23" s="2" t="s">
        <v>0</v>
      </c>
      <c r="E23" s="2" t="s">
        <v>1</v>
      </c>
      <c r="F23" s="2" t="s">
        <v>0</v>
      </c>
      <c r="G23" s="2" t="s">
        <v>1</v>
      </c>
      <c r="H23" s="2" t="s">
        <v>0</v>
      </c>
      <c r="I23" s="2" t="s">
        <v>1</v>
      </c>
      <c r="J23" s="2" t="s">
        <v>0</v>
      </c>
      <c r="K23" s="2" t="s">
        <v>1</v>
      </c>
      <c r="L23" s="2" t="s">
        <v>0</v>
      </c>
      <c r="M23" s="2" t="s">
        <v>1</v>
      </c>
    </row>
    <row r="24" spans="1:13" x14ac:dyDescent="0.25">
      <c r="A24" s="1" t="s">
        <v>30</v>
      </c>
      <c r="B24" s="3">
        <v>0.96099999999999997</v>
      </c>
      <c r="C24" s="3">
        <v>0.19400000000000001</v>
      </c>
      <c r="D24" s="3">
        <v>1</v>
      </c>
      <c r="E24" s="3">
        <v>0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</row>
    <row r="25" spans="1:13" x14ac:dyDescent="0.25">
      <c r="A25" s="1" t="s">
        <v>31</v>
      </c>
      <c r="B25" s="3">
        <v>1.8260000000000001</v>
      </c>
      <c r="C25" s="3">
        <v>1.1539999999999999</v>
      </c>
      <c r="D25" s="3">
        <v>1.901</v>
      </c>
      <c r="E25" s="3">
        <v>1.115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</row>
    <row r="26" spans="1:13" x14ac:dyDescent="0.25">
      <c r="A26" s="1" t="s">
        <v>32</v>
      </c>
      <c r="B26" s="3">
        <v>0.121</v>
      </c>
      <c r="C26" s="3">
        <v>0.32700000000000001</v>
      </c>
      <c r="D26" s="3">
        <v>0.11899999999999999</v>
      </c>
      <c r="E26" s="3">
        <v>0.32300000000000001</v>
      </c>
      <c r="F26" s="3">
        <v>0.104</v>
      </c>
      <c r="G26" s="3">
        <v>0.30499999999999999</v>
      </c>
      <c r="H26" s="3">
        <v>8.2000000000000003E-2</v>
      </c>
      <c r="I26" s="3">
        <v>0.27400000000000002</v>
      </c>
      <c r="J26" s="3">
        <v>9.6000000000000002E-2</v>
      </c>
      <c r="K26" s="3">
        <v>0.29399999999999998</v>
      </c>
      <c r="L26" s="3">
        <v>0.114</v>
      </c>
      <c r="M26" s="3">
        <v>0.317</v>
      </c>
    </row>
    <row r="27" spans="1:13" x14ac:dyDescent="0.25">
      <c r="A27" s="1" t="s">
        <v>33</v>
      </c>
      <c r="B27" s="3">
        <v>0.216</v>
      </c>
      <c r="C27" s="3">
        <v>0.68500000000000005</v>
      </c>
      <c r="D27" s="3">
        <v>0.21</v>
      </c>
      <c r="E27" s="3">
        <v>0.67400000000000004</v>
      </c>
      <c r="F27" s="3">
        <v>0.185</v>
      </c>
      <c r="G27" s="3">
        <v>0.63400000000000001</v>
      </c>
      <c r="H27" s="3">
        <v>0.13900000000000001</v>
      </c>
      <c r="I27" s="3">
        <v>0.54100000000000004</v>
      </c>
      <c r="J27" s="3">
        <v>0.16900000000000001</v>
      </c>
      <c r="K27" s="3">
        <v>0.60399999999999998</v>
      </c>
      <c r="L27" s="3">
        <v>0.20300000000000001</v>
      </c>
      <c r="M27" s="3">
        <v>0.66100000000000003</v>
      </c>
    </row>
    <row r="28" spans="1:13" x14ac:dyDescent="0.25">
      <c r="A28" s="1" t="s">
        <v>11</v>
      </c>
      <c r="B28" s="3">
        <v>2.1999999999999999E-2</v>
      </c>
      <c r="C28" s="3">
        <v>0.14699999999999999</v>
      </c>
      <c r="D28" s="3">
        <v>2.1999999999999999E-2</v>
      </c>
      <c r="E28" s="3">
        <v>0.14499999999999999</v>
      </c>
      <c r="F28" s="3">
        <v>4.5999999999999999E-2</v>
      </c>
      <c r="G28" s="3">
        <v>0.20899999999999999</v>
      </c>
      <c r="H28" s="3">
        <v>0.03</v>
      </c>
      <c r="I28" s="3">
        <v>0.17100000000000001</v>
      </c>
      <c r="J28" s="3">
        <v>3.9E-2</v>
      </c>
      <c r="K28" s="3">
        <v>0.19500000000000001</v>
      </c>
      <c r="L28" s="3">
        <v>5.0999999999999997E-2</v>
      </c>
      <c r="M28" s="3">
        <v>0.219</v>
      </c>
    </row>
    <row r="29" spans="1:13" x14ac:dyDescent="0.25">
      <c r="A29" s="1" t="s">
        <v>22</v>
      </c>
      <c r="B29" s="3">
        <v>1.7000000000000001E-2</v>
      </c>
      <c r="C29" s="3">
        <v>0.128</v>
      </c>
      <c r="D29" s="3">
        <v>1.4E-2</v>
      </c>
      <c r="E29" s="3">
        <v>0.11899999999999999</v>
      </c>
      <c r="F29" s="3">
        <v>1.4E-2</v>
      </c>
      <c r="G29" s="3">
        <v>0.11700000000000001</v>
      </c>
      <c r="H29" s="3">
        <v>8.9999999999999993E-3</v>
      </c>
      <c r="I29" s="3">
        <v>9.2999999999999999E-2</v>
      </c>
      <c r="J29" s="3">
        <v>1.2E-2</v>
      </c>
      <c r="K29" s="3">
        <v>0.108</v>
      </c>
      <c r="L29" s="3">
        <v>1.4E-2</v>
      </c>
      <c r="M29" s="3">
        <v>0.11700000000000001</v>
      </c>
    </row>
    <row r="30" spans="1:13" x14ac:dyDescent="0.25">
      <c r="A30" s="1" t="s">
        <v>13</v>
      </c>
      <c r="B30" s="3">
        <v>8.0000000000000002E-3</v>
      </c>
      <c r="C30" s="3">
        <v>9.1999999999999998E-2</v>
      </c>
      <c r="D30" s="3">
        <v>8.0000000000000002E-3</v>
      </c>
      <c r="E30" s="3">
        <v>0.09</v>
      </c>
      <c r="F30" s="3">
        <v>6.0000000000000001E-3</v>
      </c>
      <c r="G30" s="3">
        <v>7.9000000000000001E-2</v>
      </c>
      <c r="H30" s="3">
        <v>5.0000000000000001E-3</v>
      </c>
      <c r="I30" s="3">
        <v>7.0999999999999994E-2</v>
      </c>
      <c r="J30" s="3">
        <v>6.0000000000000001E-3</v>
      </c>
      <c r="K30" s="3">
        <v>7.5999999999999998E-2</v>
      </c>
      <c r="L30" s="3">
        <v>7.0000000000000001E-3</v>
      </c>
      <c r="M30" s="3">
        <v>8.2000000000000003E-2</v>
      </c>
    </row>
    <row r="31" spans="1:13" x14ac:dyDescent="0.25">
      <c r="A31" s="1" t="s">
        <v>14</v>
      </c>
      <c r="B31" s="3">
        <v>4.9000000000000002E-2</v>
      </c>
      <c r="C31" s="3">
        <v>0.215</v>
      </c>
      <c r="D31" s="3">
        <v>4.8000000000000001E-2</v>
      </c>
      <c r="E31" s="3">
        <v>0.214</v>
      </c>
      <c r="F31" s="3">
        <v>3.5000000000000003E-2</v>
      </c>
      <c r="G31" s="3">
        <v>0.183</v>
      </c>
      <c r="H31" s="3">
        <v>2.9000000000000001E-2</v>
      </c>
      <c r="I31" s="3">
        <v>0.16800000000000001</v>
      </c>
      <c r="J31" s="3">
        <v>3.3000000000000002E-2</v>
      </c>
      <c r="K31" s="3">
        <v>0.17799999999999999</v>
      </c>
      <c r="L31" s="3">
        <v>3.7999999999999999E-2</v>
      </c>
      <c r="M31" s="3">
        <v>0.191</v>
      </c>
    </row>
    <row r="32" spans="1:13" x14ac:dyDescent="0.25">
      <c r="A32" s="1" t="s">
        <v>15</v>
      </c>
      <c r="B32" s="3">
        <v>7.8E-2</v>
      </c>
      <c r="C32" s="3">
        <v>0.26900000000000002</v>
      </c>
      <c r="D32" s="3">
        <v>7.8E-2</v>
      </c>
      <c r="E32" s="3">
        <v>0.26800000000000002</v>
      </c>
      <c r="F32" s="3">
        <v>5.7000000000000002E-2</v>
      </c>
      <c r="G32" s="3">
        <v>0.23200000000000001</v>
      </c>
      <c r="H32" s="3">
        <v>4.7E-2</v>
      </c>
      <c r="I32" s="3">
        <v>0.21199999999999999</v>
      </c>
      <c r="J32" s="3">
        <v>5.3999999999999999E-2</v>
      </c>
      <c r="K32" s="3">
        <v>0.22600000000000001</v>
      </c>
      <c r="L32" s="3">
        <v>6.3E-2</v>
      </c>
      <c r="M32" s="3">
        <v>0.24399999999999999</v>
      </c>
    </row>
    <row r="33" spans="1:13" x14ac:dyDescent="0.25">
      <c r="A33" s="1" t="s">
        <v>16</v>
      </c>
      <c r="B33" s="3">
        <v>3.0000000000000001E-3</v>
      </c>
      <c r="C33" s="3">
        <v>5.2999999999999999E-2</v>
      </c>
      <c r="D33" s="3">
        <v>3.0000000000000001E-3</v>
      </c>
      <c r="E33" s="3">
        <v>5.0999999999999997E-2</v>
      </c>
      <c r="F33" s="3">
        <v>1E-3</v>
      </c>
      <c r="G33" s="3">
        <v>3.5999999999999997E-2</v>
      </c>
      <c r="H33" s="3">
        <v>1E-3</v>
      </c>
      <c r="I33" s="3">
        <v>3.3000000000000002E-2</v>
      </c>
      <c r="J33" s="3">
        <v>1E-3</v>
      </c>
      <c r="K33" s="3">
        <v>3.4000000000000002E-2</v>
      </c>
      <c r="L33" s="3">
        <v>1E-3</v>
      </c>
      <c r="M33" s="3">
        <v>3.6999999999999998E-2</v>
      </c>
    </row>
    <row r="34" spans="1:13" x14ac:dyDescent="0.25">
      <c r="A34" s="1" t="s">
        <v>17</v>
      </c>
      <c r="B34" s="3">
        <v>5.0000000000000001E-3</v>
      </c>
      <c r="C34" s="3">
        <v>7.0999999999999994E-2</v>
      </c>
      <c r="D34" s="3">
        <v>5.0000000000000001E-3</v>
      </c>
      <c r="E34" s="3">
        <v>6.9000000000000006E-2</v>
      </c>
      <c r="F34" s="3">
        <v>0</v>
      </c>
      <c r="G34" s="3">
        <v>1.4999999999999999E-2</v>
      </c>
      <c r="H34" s="3">
        <v>0</v>
      </c>
      <c r="I34" s="3">
        <v>1.4999999999999999E-2</v>
      </c>
      <c r="J34" s="3">
        <v>0</v>
      </c>
      <c r="K34" s="3">
        <v>1.4999999999999999E-2</v>
      </c>
      <c r="L34" s="3">
        <v>0</v>
      </c>
      <c r="M34" s="3">
        <v>1.6E-2</v>
      </c>
    </row>
    <row r="35" spans="1:13" x14ac:dyDescent="0.25">
      <c r="A35" s="1" t="s">
        <v>18</v>
      </c>
      <c r="B35" s="3">
        <v>0.03</v>
      </c>
      <c r="C35" s="3">
        <v>0.16900000000000001</v>
      </c>
      <c r="D35" s="3">
        <v>2.8000000000000001E-2</v>
      </c>
      <c r="E35" s="3">
        <v>0.16600000000000001</v>
      </c>
      <c r="F35" s="3">
        <v>2.1999999999999999E-2</v>
      </c>
      <c r="G35" s="3">
        <v>0.14599999999999999</v>
      </c>
      <c r="H35" s="3">
        <v>1.4999999999999999E-2</v>
      </c>
      <c r="I35" s="3">
        <v>0.12</v>
      </c>
      <c r="J35" s="3">
        <v>1.9E-2</v>
      </c>
      <c r="K35" s="3">
        <v>0.13700000000000001</v>
      </c>
      <c r="L35" s="3">
        <v>2.3E-2</v>
      </c>
      <c r="M35" s="3">
        <v>0.151</v>
      </c>
    </row>
    <row r="36" spans="1:13" x14ac:dyDescent="0.25">
      <c r="A36" s="1" t="s">
        <v>19</v>
      </c>
      <c r="B36" s="3">
        <v>1E-3</v>
      </c>
      <c r="C36" s="3">
        <v>2.9000000000000001E-2</v>
      </c>
      <c r="D36" s="3">
        <v>0</v>
      </c>
      <c r="E36" s="3">
        <v>2.1000000000000001E-2</v>
      </c>
      <c r="F36" s="3">
        <v>1E-3</v>
      </c>
      <c r="G36" s="3">
        <v>2.3E-2</v>
      </c>
      <c r="H36" s="3">
        <v>0</v>
      </c>
      <c r="I36" s="3">
        <v>2.1999999999999999E-2</v>
      </c>
      <c r="J36" s="3">
        <v>1E-3</v>
      </c>
      <c r="K36" s="3">
        <v>2.3E-2</v>
      </c>
      <c r="L36" s="3">
        <v>1E-3</v>
      </c>
      <c r="M36" s="3">
        <v>2.5000000000000001E-2</v>
      </c>
    </row>
    <row r="37" spans="1:13" x14ac:dyDescent="0.25">
      <c r="A37" s="2" t="s">
        <v>20</v>
      </c>
      <c r="B37" s="4">
        <v>3.0000000000000001E-3</v>
      </c>
      <c r="C37" s="4">
        <v>5.7000000000000002E-2</v>
      </c>
      <c r="D37" s="4">
        <v>3.0000000000000001E-3</v>
      </c>
      <c r="E37" s="4">
        <v>5.6000000000000001E-2</v>
      </c>
      <c r="F37" s="4">
        <v>3.0000000000000001E-3</v>
      </c>
      <c r="G37" s="4">
        <v>5.8999999999999997E-2</v>
      </c>
      <c r="H37" s="4">
        <v>3.0000000000000001E-3</v>
      </c>
      <c r="I37" s="4">
        <v>5.2999999999999999E-2</v>
      </c>
      <c r="J37" s="4">
        <v>3.0000000000000001E-3</v>
      </c>
      <c r="K37" s="4">
        <v>5.8999999999999997E-2</v>
      </c>
      <c r="L37" s="3">
        <v>4.0000000000000001E-3</v>
      </c>
      <c r="M37" s="3">
        <v>6.6000000000000003E-2</v>
      </c>
    </row>
    <row r="38" spans="1:13" ht="15.75" thickBot="1" x14ac:dyDescent="0.3">
      <c r="A38" s="5" t="s">
        <v>24</v>
      </c>
      <c r="B38" s="6">
        <v>422401</v>
      </c>
      <c r="C38" s="5" t="s">
        <v>3</v>
      </c>
      <c r="D38" s="6">
        <v>398308</v>
      </c>
      <c r="E38" s="5" t="s">
        <v>3</v>
      </c>
      <c r="F38" s="6">
        <v>398308</v>
      </c>
      <c r="G38" s="5" t="s">
        <v>3</v>
      </c>
      <c r="H38" s="6">
        <v>398308</v>
      </c>
      <c r="I38" s="5" t="s">
        <v>3</v>
      </c>
      <c r="J38" s="6">
        <v>398308</v>
      </c>
      <c r="K38" s="5" t="s">
        <v>3</v>
      </c>
      <c r="L38" s="6">
        <v>398308</v>
      </c>
      <c r="M38" s="5" t="s">
        <v>3</v>
      </c>
    </row>
    <row r="39" spans="1:13" ht="15.75" thickTop="1" x14ac:dyDescent="0.25"/>
  </sheetData>
  <mergeCells count="12">
    <mergeCell ref="A1:M1"/>
    <mergeCell ref="B2:C2"/>
    <mergeCell ref="D2:E2"/>
    <mergeCell ref="F2:G2"/>
    <mergeCell ref="H2:I2"/>
    <mergeCell ref="J2:K2"/>
    <mergeCell ref="A21:M21"/>
    <mergeCell ref="B22:C22"/>
    <mergeCell ref="D22:E22"/>
    <mergeCell ref="F22:G22"/>
    <mergeCell ref="H22:I22"/>
    <mergeCell ref="J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P9" sqref="P9"/>
    </sheetView>
  </sheetViews>
  <sheetFormatPr defaultRowHeight="15" x14ac:dyDescent="0.25"/>
  <sheetData>
    <row r="1" spans="1:13" x14ac:dyDescent="0.25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5">
      <c r="A3" s="7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12"/>
    </row>
    <row r="4" spans="1:13" x14ac:dyDescent="0.25">
      <c r="A4" t="s">
        <v>10</v>
      </c>
      <c r="B4" s="9">
        <v>8192</v>
      </c>
      <c r="C4" s="9">
        <v>4001</v>
      </c>
      <c r="D4" s="9">
        <v>1364</v>
      </c>
      <c r="E4" s="9">
        <v>474</v>
      </c>
      <c r="F4" s="9">
        <v>2477</v>
      </c>
      <c r="G4" s="9">
        <v>4417</v>
      </c>
      <c r="H4" s="9">
        <v>81</v>
      </c>
      <c r="I4" s="9">
        <v>14</v>
      </c>
      <c r="J4" s="9">
        <v>2007</v>
      </c>
      <c r="K4" s="9">
        <v>49</v>
      </c>
      <c r="L4" s="9">
        <v>297</v>
      </c>
      <c r="M4" s="13">
        <v>47263</v>
      </c>
    </row>
    <row r="5" spans="1:13" x14ac:dyDescent="0.25">
      <c r="A5" t="s">
        <v>11</v>
      </c>
      <c r="B5" s="9">
        <v>2124</v>
      </c>
      <c r="C5" s="9">
        <v>1377</v>
      </c>
      <c r="D5" s="9">
        <v>433</v>
      </c>
      <c r="E5" s="9">
        <v>127</v>
      </c>
      <c r="F5" s="9">
        <v>538</v>
      </c>
      <c r="G5" s="9">
        <v>1023</v>
      </c>
      <c r="H5" s="9">
        <v>21</v>
      </c>
      <c r="I5" s="9">
        <v>6</v>
      </c>
      <c r="J5" s="9">
        <v>573</v>
      </c>
      <c r="K5" s="9">
        <v>13</v>
      </c>
      <c r="L5" s="9">
        <v>70</v>
      </c>
      <c r="M5" s="13">
        <v>8933</v>
      </c>
    </row>
    <row r="6" spans="1:13" x14ac:dyDescent="0.25">
      <c r="A6" t="s">
        <v>22</v>
      </c>
      <c r="B6" s="9">
        <v>1338</v>
      </c>
      <c r="C6" s="9">
        <v>742</v>
      </c>
      <c r="D6" s="9">
        <v>411</v>
      </c>
      <c r="E6" s="9">
        <v>91</v>
      </c>
      <c r="F6" s="9">
        <v>393</v>
      </c>
      <c r="G6" s="9">
        <v>662</v>
      </c>
      <c r="H6" s="9">
        <v>15</v>
      </c>
      <c r="I6" s="9">
        <v>6</v>
      </c>
      <c r="J6" s="9">
        <v>449</v>
      </c>
      <c r="K6" s="9">
        <v>15</v>
      </c>
      <c r="L6" s="9">
        <v>43</v>
      </c>
      <c r="M6" s="13">
        <v>5854</v>
      </c>
    </row>
    <row r="7" spans="1:13" x14ac:dyDescent="0.25">
      <c r="A7" t="s">
        <v>13</v>
      </c>
      <c r="B7" s="9">
        <v>572</v>
      </c>
      <c r="C7" s="9">
        <v>279</v>
      </c>
      <c r="D7" s="9">
        <v>134</v>
      </c>
      <c r="E7" s="9">
        <v>39</v>
      </c>
      <c r="F7" s="9">
        <v>189</v>
      </c>
      <c r="G7" s="9">
        <v>301</v>
      </c>
      <c r="H7" s="9">
        <v>11</v>
      </c>
      <c r="I7" s="9" t="s">
        <v>23</v>
      </c>
      <c r="J7" s="9">
        <v>169</v>
      </c>
      <c r="K7" s="9">
        <v>6</v>
      </c>
      <c r="L7" s="9">
        <v>21</v>
      </c>
      <c r="M7" s="13">
        <v>3265</v>
      </c>
    </row>
    <row r="8" spans="1:13" x14ac:dyDescent="0.25">
      <c r="A8" t="s">
        <v>14</v>
      </c>
      <c r="B8" s="9">
        <v>3025</v>
      </c>
      <c r="C8" s="9">
        <v>1427</v>
      </c>
      <c r="D8" s="9">
        <v>463</v>
      </c>
      <c r="E8" s="9">
        <v>186</v>
      </c>
      <c r="F8" s="9">
        <v>994</v>
      </c>
      <c r="G8" s="9">
        <v>1654</v>
      </c>
      <c r="H8" s="9">
        <v>30</v>
      </c>
      <c r="I8" s="9">
        <v>7</v>
      </c>
      <c r="J8" s="9">
        <v>699</v>
      </c>
      <c r="K8" s="9">
        <v>16</v>
      </c>
      <c r="L8" s="9">
        <v>125</v>
      </c>
      <c r="M8" s="13">
        <v>19070</v>
      </c>
    </row>
    <row r="9" spans="1:13" x14ac:dyDescent="0.25">
      <c r="A9" t="s">
        <v>15</v>
      </c>
      <c r="B9" s="9">
        <v>5349</v>
      </c>
      <c r="C9" s="9">
        <v>2515</v>
      </c>
      <c r="D9" s="9">
        <v>841</v>
      </c>
      <c r="E9" s="9">
        <v>303</v>
      </c>
      <c r="F9" s="9">
        <v>1614</v>
      </c>
      <c r="G9" s="9">
        <v>3012</v>
      </c>
      <c r="H9" s="9">
        <v>60</v>
      </c>
      <c r="I9" s="9">
        <v>7</v>
      </c>
      <c r="J9" s="9">
        <v>1287</v>
      </c>
      <c r="K9" s="9">
        <v>29</v>
      </c>
      <c r="L9" s="9">
        <v>183</v>
      </c>
      <c r="M9" s="13">
        <v>30764</v>
      </c>
    </row>
    <row r="10" spans="1:13" x14ac:dyDescent="0.25">
      <c r="A10" t="s">
        <v>16</v>
      </c>
      <c r="B10" s="9">
        <v>160</v>
      </c>
      <c r="C10" s="9">
        <v>71</v>
      </c>
      <c r="D10" s="9">
        <v>34</v>
      </c>
      <c r="E10" s="9">
        <v>12</v>
      </c>
      <c r="F10" s="9">
        <v>57</v>
      </c>
      <c r="G10" s="9">
        <v>67</v>
      </c>
      <c r="H10" s="9" t="s">
        <v>23</v>
      </c>
      <c r="I10" s="9" t="s">
        <v>23</v>
      </c>
      <c r="J10" s="9">
        <v>39</v>
      </c>
      <c r="K10" s="9" t="s">
        <v>23</v>
      </c>
      <c r="L10" s="9" t="s">
        <v>23</v>
      </c>
      <c r="M10" s="13">
        <v>1025</v>
      </c>
    </row>
    <row r="11" spans="1:13" x14ac:dyDescent="0.25">
      <c r="A11" t="s">
        <v>17</v>
      </c>
      <c r="B11" s="9">
        <v>301</v>
      </c>
      <c r="C11" s="9">
        <v>138</v>
      </c>
      <c r="D11" s="9">
        <v>57</v>
      </c>
      <c r="E11" s="9">
        <v>23</v>
      </c>
      <c r="F11" s="9">
        <v>87</v>
      </c>
      <c r="G11" s="9">
        <v>157</v>
      </c>
      <c r="H11" s="9">
        <v>6</v>
      </c>
      <c r="I11" s="9" t="s">
        <v>23</v>
      </c>
      <c r="J11" s="9">
        <v>89</v>
      </c>
      <c r="K11" s="9" t="s">
        <v>23</v>
      </c>
      <c r="L11" s="9">
        <v>11</v>
      </c>
      <c r="M11" s="13">
        <v>1927</v>
      </c>
    </row>
    <row r="12" spans="1:13" x14ac:dyDescent="0.25">
      <c r="A12" t="s">
        <v>18</v>
      </c>
      <c r="B12" s="9">
        <v>2263</v>
      </c>
      <c r="C12" s="9">
        <v>1148</v>
      </c>
      <c r="D12" s="9">
        <v>472</v>
      </c>
      <c r="E12" s="9">
        <v>125</v>
      </c>
      <c r="F12" s="9">
        <v>645</v>
      </c>
      <c r="G12" s="9">
        <v>1172</v>
      </c>
      <c r="H12" s="9">
        <v>28</v>
      </c>
      <c r="I12" s="9" t="s">
        <v>23</v>
      </c>
      <c r="J12" s="9">
        <v>629</v>
      </c>
      <c r="K12" s="9">
        <v>14</v>
      </c>
      <c r="L12" s="9">
        <v>92</v>
      </c>
      <c r="M12" s="13">
        <v>11351</v>
      </c>
    </row>
    <row r="13" spans="1:13" x14ac:dyDescent="0.25">
      <c r="A13" t="s">
        <v>19</v>
      </c>
      <c r="B13" s="9">
        <v>36</v>
      </c>
      <c r="C13" s="9">
        <v>16</v>
      </c>
      <c r="D13" s="9">
        <v>10</v>
      </c>
      <c r="E13" s="9" t="s">
        <v>23</v>
      </c>
      <c r="F13" s="9">
        <v>14</v>
      </c>
      <c r="G13" s="9">
        <v>22</v>
      </c>
      <c r="H13" s="9" t="s">
        <v>23</v>
      </c>
      <c r="I13" s="9" t="s">
        <v>23</v>
      </c>
      <c r="J13" s="9">
        <v>9</v>
      </c>
      <c r="K13" s="9" t="s">
        <v>23</v>
      </c>
      <c r="L13" s="9" t="s">
        <v>23</v>
      </c>
      <c r="M13" s="13">
        <v>181</v>
      </c>
    </row>
    <row r="14" spans="1:13" x14ac:dyDescent="0.25">
      <c r="A14" t="s">
        <v>20</v>
      </c>
      <c r="B14" s="9">
        <v>246</v>
      </c>
      <c r="C14" s="9">
        <v>117</v>
      </c>
      <c r="D14" s="9">
        <v>47</v>
      </c>
      <c r="E14" s="9">
        <v>9</v>
      </c>
      <c r="F14" s="9">
        <v>77</v>
      </c>
      <c r="G14" s="9">
        <v>113</v>
      </c>
      <c r="H14" s="9" t="s">
        <v>23</v>
      </c>
      <c r="I14" s="9" t="s">
        <v>23</v>
      </c>
      <c r="J14" s="9">
        <v>53</v>
      </c>
      <c r="K14" s="9" t="s">
        <v>23</v>
      </c>
      <c r="L14" s="9">
        <v>23</v>
      </c>
      <c r="M14" s="13">
        <v>1237</v>
      </c>
    </row>
    <row r="15" spans="1:13" ht="15.75" thickBot="1" x14ac:dyDescent="0.3">
      <c r="A15" s="10"/>
      <c r="B15" s="11">
        <v>41522</v>
      </c>
      <c r="C15" s="11">
        <v>18326</v>
      </c>
      <c r="D15" s="11">
        <v>5607</v>
      </c>
      <c r="E15" s="11">
        <v>2518</v>
      </c>
      <c r="F15" s="11">
        <v>13810</v>
      </c>
      <c r="G15" s="11">
        <v>22709</v>
      </c>
      <c r="H15" s="11">
        <v>511</v>
      </c>
      <c r="I15" s="11">
        <v>91</v>
      </c>
      <c r="J15" s="11">
        <v>8758</v>
      </c>
      <c r="K15" s="11">
        <v>210</v>
      </c>
      <c r="L15" s="11">
        <v>1368</v>
      </c>
      <c r="M15" s="14">
        <v>398308</v>
      </c>
    </row>
    <row r="16" spans="1:13" ht="15.75" thickTop="1" x14ac:dyDescent="0.25"/>
    <row r="17" spans="1:13" x14ac:dyDescent="0.25">
      <c r="A17" s="18" t="s">
        <v>36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B18" s="19" t="s">
        <v>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7" t="s">
        <v>9</v>
      </c>
      <c r="B19" s="8" t="s">
        <v>10</v>
      </c>
      <c r="C19" s="8" t="s">
        <v>11</v>
      </c>
      <c r="D19" s="8" t="s">
        <v>12</v>
      </c>
      <c r="E19" s="8" t="s">
        <v>13</v>
      </c>
      <c r="F19" s="8" t="s">
        <v>14</v>
      </c>
      <c r="G19" s="8" t="s">
        <v>15</v>
      </c>
      <c r="H19" s="8" t="s">
        <v>16</v>
      </c>
      <c r="I19" s="8" t="s">
        <v>17</v>
      </c>
      <c r="J19" s="8" t="s">
        <v>18</v>
      </c>
      <c r="K19" s="8" t="s">
        <v>19</v>
      </c>
      <c r="L19" s="8" t="s">
        <v>20</v>
      </c>
      <c r="M19" s="12"/>
    </row>
    <row r="20" spans="1:13" x14ac:dyDescent="0.25">
      <c r="A20" t="s">
        <v>10</v>
      </c>
      <c r="B20" s="9">
        <v>7860</v>
      </c>
      <c r="C20" s="9">
        <v>3449</v>
      </c>
      <c r="D20" s="9">
        <v>1146</v>
      </c>
      <c r="E20" s="9">
        <v>476</v>
      </c>
      <c r="F20" s="9">
        <v>2533</v>
      </c>
      <c r="G20" s="9">
        <v>4524</v>
      </c>
      <c r="H20" s="9">
        <v>87</v>
      </c>
      <c r="I20" s="9">
        <v>21</v>
      </c>
      <c r="J20" s="9">
        <v>1765</v>
      </c>
      <c r="K20" s="9">
        <v>48</v>
      </c>
      <c r="L20" s="9">
        <v>298</v>
      </c>
      <c r="M20" s="15">
        <v>47263</v>
      </c>
    </row>
    <row r="21" spans="1:13" x14ac:dyDescent="0.25">
      <c r="A21" t="s">
        <v>11</v>
      </c>
      <c r="B21" s="9">
        <v>2220</v>
      </c>
      <c r="C21" s="9">
        <v>1423</v>
      </c>
      <c r="D21" s="9">
        <v>413</v>
      </c>
      <c r="E21" s="9">
        <v>128</v>
      </c>
      <c r="F21" s="9">
        <v>604</v>
      </c>
      <c r="G21" s="9">
        <v>1107</v>
      </c>
      <c r="H21" s="9">
        <v>27</v>
      </c>
      <c r="I21" s="9">
        <v>6</v>
      </c>
      <c r="J21" s="9">
        <v>562</v>
      </c>
      <c r="K21" s="9">
        <v>13</v>
      </c>
      <c r="L21" s="9">
        <v>85</v>
      </c>
      <c r="M21" s="13">
        <v>8933</v>
      </c>
    </row>
    <row r="22" spans="1:13" x14ac:dyDescent="0.25">
      <c r="A22" t="s">
        <v>22</v>
      </c>
      <c r="B22" s="9">
        <v>1435</v>
      </c>
      <c r="C22" s="9">
        <v>754</v>
      </c>
      <c r="D22" s="9">
        <v>458</v>
      </c>
      <c r="E22" s="9">
        <v>122</v>
      </c>
      <c r="F22" s="9">
        <v>428</v>
      </c>
      <c r="G22" s="9">
        <v>744</v>
      </c>
      <c r="H22" s="9">
        <v>16</v>
      </c>
      <c r="I22" s="9" t="s">
        <v>23</v>
      </c>
      <c r="J22" s="9">
        <v>458</v>
      </c>
      <c r="K22" s="9">
        <v>19</v>
      </c>
      <c r="L22" s="9">
        <v>40</v>
      </c>
      <c r="M22" s="13">
        <v>5854</v>
      </c>
    </row>
    <row r="23" spans="1:13" x14ac:dyDescent="0.25">
      <c r="A23" t="s">
        <v>13</v>
      </c>
      <c r="B23" s="9">
        <v>561</v>
      </c>
      <c r="C23" s="9">
        <v>252</v>
      </c>
      <c r="D23" s="9">
        <v>124</v>
      </c>
      <c r="E23" s="9">
        <v>52</v>
      </c>
      <c r="F23" s="9">
        <v>206</v>
      </c>
      <c r="G23" s="9">
        <v>292</v>
      </c>
      <c r="H23" s="9" t="s">
        <v>23</v>
      </c>
      <c r="I23" s="9" t="s">
        <v>23</v>
      </c>
      <c r="J23" s="9">
        <v>153</v>
      </c>
      <c r="K23" s="9">
        <v>9</v>
      </c>
      <c r="L23" s="9">
        <v>23</v>
      </c>
      <c r="M23" s="13">
        <v>3265</v>
      </c>
    </row>
    <row r="24" spans="1:13" x14ac:dyDescent="0.25">
      <c r="A24" t="s">
        <v>14</v>
      </c>
      <c r="B24" s="9">
        <v>2885</v>
      </c>
      <c r="C24" s="9">
        <v>1200</v>
      </c>
      <c r="D24" s="9">
        <v>396</v>
      </c>
      <c r="E24" s="9">
        <v>191</v>
      </c>
      <c r="F24" s="9">
        <v>1063</v>
      </c>
      <c r="G24" s="9">
        <v>1630</v>
      </c>
      <c r="H24" s="9">
        <v>32</v>
      </c>
      <c r="I24" s="9">
        <v>7</v>
      </c>
      <c r="J24" s="9">
        <v>611</v>
      </c>
      <c r="K24" s="9">
        <v>18</v>
      </c>
      <c r="L24" s="9">
        <v>118</v>
      </c>
      <c r="M24" s="13">
        <v>19070</v>
      </c>
    </row>
    <row r="25" spans="1:13" x14ac:dyDescent="0.25">
      <c r="A25" t="s">
        <v>15</v>
      </c>
      <c r="B25" s="9">
        <v>5246</v>
      </c>
      <c r="C25" s="9">
        <v>2184</v>
      </c>
      <c r="D25" s="9">
        <v>668</v>
      </c>
      <c r="E25" s="9">
        <v>301</v>
      </c>
      <c r="F25" s="9">
        <v>1670</v>
      </c>
      <c r="G25" s="9">
        <v>3180</v>
      </c>
      <c r="H25" s="9">
        <v>57</v>
      </c>
      <c r="I25" s="9">
        <v>11</v>
      </c>
      <c r="J25" s="9">
        <v>1114</v>
      </c>
      <c r="K25" s="9">
        <v>25</v>
      </c>
      <c r="L25" s="9">
        <v>199</v>
      </c>
      <c r="M25" s="13">
        <v>30764</v>
      </c>
    </row>
    <row r="26" spans="1:13" x14ac:dyDescent="0.25">
      <c r="A26" t="s">
        <v>16</v>
      </c>
      <c r="B26" s="9">
        <v>151</v>
      </c>
      <c r="C26" s="9">
        <v>66</v>
      </c>
      <c r="D26" s="9">
        <v>30</v>
      </c>
      <c r="E26" s="9">
        <v>15</v>
      </c>
      <c r="F26" s="9">
        <v>57</v>
      </c>
      <c r="G26" s="9">
        <v>74</v>
      </c>
      <c r="H26" s="9" t="s">
        <v>23</v>
      </c>
      <c r="I26" s="9" t="s">
        <v>23</v>
      </c>
      <c r="J26" s="9">
        <v>37</v>
      </c>
      <c r="K26" s="9" t="s">
        <v>23</v>
      </c>
      <c r="L26" s="9" t="s">
        <v>23</v>
      </c>
      <c r="M26" s="13">
        <v>1025</v>
      </c>
    </row>
    <row r="27" spans="1:13" x14ac:dyDescent="0.25">
      <c r="A27" t="s">
        <v>17</v>
      </c>
      <c r="B27" s="9">
        <v>264</v>
      </c>
      <c r="C27" s="9">
        <v>118</v>
      </c>
      <c r="D27" s="9">
        <v>47</v>
      </c>
      <c r="E27" s="9">
        <v>15</v>
      </c>
      <c r="F27" s="9">
        <v>80</v>
      </c>
      <c r="G27" s="9">
        <v>144</v>
      </c>
      <c r="H27" s="9" t="s">
        <v>23</v>
      </c>
      <c r="I27" s="9" t="s">
        <v>23</v>
      </c>
      <c r="J27" s="9">
        <v>62</v>
      </c>
      <c r="K27" s="9" t="s">
        <v>23</v>
      </c>
      <c r="L27" s="9">
        <v>6</v>
      </c>
      <c r="M27" s="13">
        <v>1927</v>
      </c>
    </row>
    <row r="28" spans="1:13" x14ac:dyDescent="0.25">
      <c r="A28" t="s">
        <v>18</v>
      </c>
      <c r="B28" s="9">
        <v>2267</v>
      </c>
      <c r="C28" s="9">
        <v>1083</v>
      </c>
      <c r="D28" s="9">
        <v>441</v>
      </c>
      <c r="E28" s="9">
        <v>145</v>
      </c>
      <c r="F28" s="9">
        <v>717</v>
      </c>
      <c r="G28" s="9">
        <v>1260</v>
      </c>
      <c r="H28" s="9">
        <v>31</v>
      </c>
      <c r="I28" s="9" t="s">
        <v>23</v>
      </c>
      <c r="J28" s="9">
        <v>635</v>
      </c>
      <c r="K28" s="9">
        <v>13</v>
      </c>
      <c r="L28" s="9">
        <v>96</v>
      </c>
      <c r="M28" s="13">
        <v>11351</v>
      </c>
    </row>
    <row r="29" spans="1:13" x14ac:dyDescent="0.25">
      <c r="A29" t="s">
        <v>19</v>
      </c>
      <c r="B29" s="9">
        <v>38</v>
      </c>
      <c r="C29" s="9">
        <v>18</v>
      </c>
      <c r="D29" s="9">
        <v>12</v>
      </c>
      <c r="E29" s="9" t="s">
        <v>23</v>
      </c>
      <c r="F29" s="9">
        <v>11</v>
      </c>
      <c r="G29" s="9">
        <v>26</v>
      </c>
      <c r="H29" s="9" t="s">
        <v>23</v>
      </c>
      <c r="I29" s="9" t="s">
        <v>23</v>
      </c>
      <c r="J29" s="9" t="s">
        <v>23</v>
      </c>
      <c r="K29" s="9" t="s">
        <v>23</v>
      </c>
      <c r="L29" s="9" t="s">
        <v>23</v>
      </c>
      <c r="M29" s="13">
        <v>181</v>
      </c>
    </row>
    <row r="30" spans="1:13" x14ac:dyDescent="0.25">
      <c r="A30" t="s">
        <v>20</v>
      </c>
      <c r="B30" s="9">
        <v>260</v>
      </c>
      <c r="C30" s="9">
        <v>125</v>
      </c>
      <c r="D30" s="9">
        <v>36</v>
      </c>
      <c r="E30" s="9">
        <v>13</v>
      </c>
      <c r="F30" s="9">
        <v>86</v>
      </c>
      <c r="G30" s="9">
        <v>131</v>
      </c>
      <c r="H30" s="9" t="s">
        <v>23</v>
      </c>
      <c r="I30" s="9" t="s">
        <v>23</v>
      </c>
      <c r="J30" s="9">
        <v>61</v>
      </c>
      <c r="K30" s="9">
        <v>6</v>
      </c>
      <c r="L30" s="9">
        <v>25</v>
      </c>
      <c r="M30" s="13">
        <v>1237</v>
      </c>
    </row>
    <row r="31" spans="1:13" ht="15.75" thickBot="1" x14ac:dyDescent="0.3">
      <c r="A31" s="10"/>
      <c r="B31" s="11">
        <v>32948</v>
      </c>
      <c r="C31" s="11">
        <v>12219</v>
      </c>
      <c r="D31" s="11">
        <v>3558</v>
      </c>
      <c r="E31" s="11">
        <v>2057</v>
      </c>
      <c r="F31" s="11">
        <v>11573</v>
      </c>
      <c r="G31" s="11">
        <v>18919</v>
      </c>
      <c r="H31" s="11">
        <v>437</v>
      </c>
      <c r="I31" s="11">
        <v>88</v>
      </c>
      <c r="J31" s="11">
        <v>5956</v>
      </c>
      <c r="K31" s="11">
        <v>188</v>
      </c>
      <c r="L31" s="11">
        <v>1139</v>
      </c>
      <c r="M31" s="14">
        <v>398308</v>
      </c>
    </row>
    <row r="32" spans="1:13" ht="15.75" thickTop="1" x14ac:dyDescent="0.25"/>
    <row r="34" spans="1:13" x14ac:dyDescent="0.25">
      <c r="A34" s="18" t="s">
        <v>37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B35" s="19" t="s">
        <v>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x14ac:dyDescent="0.25">
      <c r="A36" s="7" t="s">
        <v>9</v>
      </c>
      <c r="B36" s="8" t="s">
        <v>10</v>
      </c>
      <c r="C36" s="8" t="s">
        <v>11</v>
      </c>
      <c r="D36" s="8" t="s">
        <v>12</v>
      </c>
      <c r="E36" s="8" t="s">
        <v>13</v>
      </c>
      <c r="F36" s="8" t="s">
        <v>14</v>
      </c>
      <c r="G36" s="8" t="s">
        <v>15</v>
      </c>
      <c r="H36" s="8" t="s">
        <v>16</v>
      </c>
      <c r="I36" s="8" t="s">
        <v>17</v>
      </c>
      <c r="J36" s="8" t="s">
        <v>18</v>
      </c>
      <c r="K36" s="8" t="s">
        <v>19</v>
      </c>
      <c r="L36" s="8" t="s">
        <v>20</v>
      </c>
      <c r="M36" s="12"/>
    </row>
    <row r="37" spans="1:13" x14ac:dyDescent="0.25">
      <c r="A37" t="s">
        <v>10</v>
      </c>
      <c r="B37" s="9">
        <v>8484</v>
      </c>
      <c r="C37" s="9">
        <v>4063</v>
      </c>
      <c r="D37" s="9">
        <v>1324</v>
      </c>
      <c r="E37" s="9">
        <v>486</v>
      </c>
      <c r="F37" s="9">
        <v>2650</v>
      </c>
      <c r="G37" s="9">
        <v>4854</v>
      </c>
      <c r="H37" s="9">
        <v>93</v>
      </c>
      <c r="I37" s="9">
        <v>17</v>
      </c>
      <c r="J37" s="9">
        <v>2026</v>
      </c>
      <c r="K37" s="9">
        <v>55</v>
      </c>
      <c r="L37" s="9">
        <v>366</v>
      </c>
      <c r="M37" s="13">
        <v>47263</v>
      </c>
    </row>
    <row r="38" spans="1:13" x14ac:dyDescent="0.25">
      <c r="A38" t="s">
        <v>11</v>
      </c>
      <c r="B38" s="9">
        <v>2353</v>
      </c>
      <c r="C38" s="9">
        <v>1547</v>
      </c>
      <c r="D38" s="9">
        <v>462</v>
      </c>
      <c r="E38" s="9">
        <v>130</v>
      </c>
      <c r="F38" s="9">
        <v>621</v>
      </c>
      <c r="G38" s="9">
        <v>1199</v>
      </c>
      <c r="H38" s="9">
        <v>23</v>
      </c>
      <c r="I38" s="9" t="s">
        <v>23</v>
      </c>
      <c r="J38" s="9">
        <v>619</v>
      </c>
      <c r="K38" s="9">
        <v>11</v>
      </c>
      <c r="L38" s="9">
        <v>101</v>
      </c>
      <c r="M38" s="13">
        <v>8933</v>
      </c>
    </row>
    <row r="39" spans="1:13" x14ac:dyDescent="0.25">
      <c r="A39" t="s">
        <v>22</v>
      </c>
      <c r="B39" s="9">
        <v>1493</v>
      </c>
      <c r="C39" s="9">
        <v>823</v>
      </c>
      <c r="D39" s="9">
        <v>485</v>
      </c>
      <c r="E39" s="9">
        <v>115</v>
      </c>
      <c r="F39" s="9">
        <v>422</v>
      </c>
      <c r="G39" s="9">
        <v>789</v>
      </c>
      <c r="H39" s="9">
        <v>17</v>
      </c>
      <c r="I39" s="9" t="s">
        <v>23</v>
      </c>
      <c r="J39" s="9">
        <v>497</v>
      </c>
      <c r="K39" s="9">
        <v>19</v>
      </c>
      <c r="L39" s="9">
        <v>47</v>
      </c>
      <c r="M39" s="13">
        <v>5854</v>
      </c>
    </row>
    <row r="40" spans="1:13" x14ac:dyDescent="0.25">
      <c r="A40" t="s">
        <v>13</v>
      </c>
      <c r="B40" s="9">
        <v>636</v>
      </c>
      <c r="C40" s="9">
        <v>301</v>
      </c>
      <c r="D40" s="9">
        <v>141</v>
      </c>
      <c r="E40" s="9">
        <v>48</v>
      </c>
      <c r="F40" s="9">
        <v>218</v>
      </c>
      <c r="G40" s="9">
        <v>353</v>
      </c>
      <c r="H40" s="9">
        <v>6</v>
      </c>
      <c r="I40" s="9" t="s">
        <v>23</v>
      </c>
      <c r="J40" s="9">
        <v>187</v>
      </c>
      <c r="K40" s="9">
        <v>7</v>
      </c>
      <c r="L40" s="9">
        <v>24</v>
      </c>
      <c r="M40" s="13">
        <v>3265</v>
      </c>
    </row>
    <row r="41" spans="1:13" x14ac:dyDescent="0.25">
      <c r="A41" t="s">
        <v>14</v>
      </c>
      <c r="B41" s="9">
        <v>3155</v>
      </c>
      <c r="C41" s="9">
        <v>1461</v>
      </c>
      <c r="D41" s="9">
        <v>456</v>
      </c>
      <c r="E41" s="9">
        <v>186</v>
      </c>
      <c r="F41" s="9">
        <v>1098</v>
      </c>
      <c r="G41" s="9">
        <v>1797</v>
      </c>
      <c r="H41" s="9">
        <v>38</v>
      </c>
      <c r="I41" s="9">
        <v>7</v>
      </c>
      <c r="J41" s="9">
        <v>719</v>
      </c>
      <c r="K41" s="9">
        <v>24</v>
      </c>
      <c r="L41" s="9">
        <v>150</v>
      </c>
      <c r="M41" s="13">
        <v>19070</v>
      </c>
    </row>
    <row r="42" spans="1:13" x14ac:dyDescent="0.25">
      <c r="A42" t="s">
        <v>15</v>
      </c>
      <c r="B42" s="9">
        <v>5589</v>
      </c>
      <c r="C42" s="9">
        <v>2581</v>
      </c>
      <c r="D42" s="9">
        <v>783</v>
      </c>
      <c r="E42" s="9">
        <v>306</v>
      </c>
      <c r="F42" s="9">
        <v>1744</v>
      </c>
      <c r="G42" s="9">
        <v>3353</v>
      </c>
      <c r="H42" s="9">
        <v>61</v>
      </c>
      <c r="I42" s="9">
        <v>10</v>
      </c>
      <c r="J42" s="9">
        <v>1273</v>
      </c>
      <c r="K42" s="9">
        <v>27</v>
      </c>
      <c r="L42" s="9">
        <v>232</v>
      </c>
      <c r="M42" s="13">
        <v>30764</v>
      </c>
    </row>
    <row r="43" spans="1:13" x14ac:dyDescent="0.25">
      <c r="A43" t="s">
        <v>16</v>
      </c>
      <c r="B43" s="9">
        <v>178</v>
      </c>
      <c r="C43" s="9">
        <v>82</v>
      </c>
      <c r="D43" s="9">
        <v>30</v>
      </c>
      <c r="E43" s="9">
        <v>16</v>
      </c>
      <c r="F43" s="9">
        <v>60</v>
      </c>
      <c r="G43" s="9">
        <v>88</v>
      </c>
      <c r="H43" s="9" t="s">
        <v>23</v>
      </c>
      <c r="I43" s="9" t="s">
        <v>23</v>
      </c>
      <c r="J43" s="9">
        <v>41</v>
      </c>
      <c r="K43" s="9" t="s">
        <v>23</v>
      </c>
      <c r="L43" s="9" t="s">
        <v>23</v>
      </c>
      <c r="M43" s="13">
        <v>1025</v>
      </c>
    </row>
    <row r="44" spans="1:13" x14ac:dyDescent="0.25">
      <c r="A44" t="s">
        <v>17</v>
      </c>
      <c r="B44" s="9">
        <v>292</v>
      </c>
      <c r="C44" s="9">
        <v>143</v>
      </c>
      <c r="D44" s="9">
        <v>58</v>
      </c>
      <c r="E44" s="9">
        <v>22</v>
      </c>
      <c r="F44" s="9">
        <v>81</v>
      </c>
      <c r="G44" s="9">
        <v>159</v>
      </c>
      <c r="H44" s="9" t="s">
        <v>23</v>
      </c>
      <c r="I44" s="9" t="s">
        <v>23</v>
      </c>
      <c r="J44" s="9">
        <v>73</v>
      </c>
      <c r="K44" s="9" t="s">
        <v>23</v>
      </c>
      <c r="L44" s="9">
        <v>7</v>
      </c>
      <c r="M44" s="13">
        <v>1927</v>
      </c>
    </row>
    <row r="45" spans="1:13" x14ac:dyDescent="0.25">
      <c r="A45" t="s">
        <v>18</v>
      </c>
      <c r="B45" s="9">
        <v>2416</v>
      </c>
      <c r="C45" s="9">
        <v>1253</v>
      </c>
      <c r="D45" s="9">
        <v>497</v>
      </c>
      <c r="E45" s="9">
        <v>146</v>
      </c>
      <c r="F45" s="9">
        <v>693</v>
      </c>
      <c r="G45" s="9">
        <v>1344</v>
      </c>
      <c r="H45" s="9">
        <v>33</v>
      </c>
      <c r="I45" s="9" t="s">
        <v>23</v>
      </c>
      <c r="J45" s="9">
        <v>672</v>
      </c>
      <c r="K45" s="9">
        <v>15</v>
      </c>
      <c r="L45" s="9">
        <v>119</v>
      </c>
      <c r="M45" s="13">
        <v>11351</v>
      </c>
    </row>
    <row r="46" spans="1:13" x14ac:dyDescent="0.25">
      <c r="A46" t="s">
        <v>19</v>
      </c>
      <c r="B46" s="9">
        <v>37</v>
      </c>
      <c r="C46" s="9">
        <v>23</v>
      </c>
      <c r="D46" s="9">
        <v>12</v>
      </c>
      <c r="E46" s="9" t="s">
        <v>23</v>
      </c>
      <c r="F46" s="9">
        <v>15</v>
      </c>
      <c r="G46" s="9">
        <v>22</v>
      </c>
      <c r="H46" s="9" t="s">
        <v>23</v>
      </c>
      <c r="I46" s="9" t="s">
        <v>23</v>
      </c>
      <c r="J46" s="9">
        <v>9</v>
      </c>
      <c r="K46" s="9" t="s">
        <v>23</v>
      </c>
      <c r="L46" s="9" t="s">
        <v>23</v>
      </c>
      <c r="M46" s="13">
        <v>181</v>
      </c>
    </row>
    <row r="47" spans="1:13" x14ac:dyDescent="0.25">
      <c r="A47" t="s">
        <v>20</v>
      </c>
      <c r="B47" s="9">
        <v>266</v>
      </c>
      <c r="C47" s="9">
        <v>139</v>
      </c>
      <c r="D47" s="9">
        <v>52</v>
      </c>
      <c r="E47" s="9">
        <v>17</v>
      </c>
      <c r="F47" s="9">
        <v>86</v>
      </c>
      <c r="G47" s="9">
        <v>134</v>
      </c>
      <c r="H47" s="9" t="s">
        <v>23</v>
      </c>
      <c r="I47" s="9" t="s">
        <v>23</v>
      </c>
      <c r="J47" s="9">
        <v>72</v>
      </c>
      <c r="K47" s="9" t="s">
        <v>23</v>
      </c>
      <c r="L47" s="9">
        <v>28</v>
      </c>
      <c r="M47" s="13">
        <v>1237</v>
      </c>
    </row>
    <row r="48" spans="1:13" ht="15.75" thickBot="1" x14ac:dyDescent="0.3">
      <c r="A48" s="10"/>
      <c r="B48" s="11">
        <v>38351</v>
      </c>
      <c r="C48" s="11">
        <v>15907</v>
      </c>
      <c r="D48" s="11">
        <v>4800</v>
      </c>
      <c r="E48" s="11">
        <v>2328</v>
      </c>
      <c r="F48" s="11">
        <v>13103</v>
      </c>
      <c r="G48" s="11">
        <v>21610</v>
      </c>
      <c r="H48" s="11">
        <v>472</v>
      </c>
      <c r="I48" s="11">
        <v>94</v>
      </c>
      <c r="J48" s="11">
        <v>7688</v>
      </c>
      <c r="K48" s="11">
        <v>202</v>
      </c>
      <c r="L48" s="11">
        <v>1387</v>
      </c>
      <c r="M48" s="14">
        <v>398308</v>
      </c>
    </row>
    <row r="49" spans="1:13" ht="15.75" thickTop="1" x14ac:dyDescent="0.25"/>
    <row r="51" spans="1:13" x14ac:dyDescent="0.25">
      <c r="A51" s="18" t="s">
        <v>38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B52" s="19" t="s">
        <v>8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x14ac:dyDescent="0.25">
      <c r="A53" s="7" t="s">
        <v>9</v>
      </c>
      <c r="B53" s="8" t="s">
        <v>10</v>
      </c>
      <c r="C53" s="8" t="s">
        <v>11</v>
      </c>
      <c r="D53" s="8" t="s">
        <v>12</v>
      </c>
      <c r="E53" s="8" t="s">
        <v>13</v>
      </c>
      <c r="F53" s="8" t="s">
        <v>14</v>
      </c>
      <c r="G53" s="8" t="s">
        <v>15</v>
      </c>
      <c r="H53" s="8" t="s">
        <v>16</v>
      </c>
      <c r="I53" s="8" t="s">
        <v>17</v>
      </c>
      <c r="J53" s="8" t="s">
        <v>18</v>
      </c>
      <c r="K53" s="8" t="s">
        <v>19</v>
      </c>
      <c r="L53" s="8" t="s">
        <v>20</v>
      </c>
      <c r="M53" s="12"/>
    </row>
    <row r="54" spans="1:13" x14ac:dyDescent="0.25">
      <c r="A54" t="s">
        <v>10</v>
      </c>
      <c r="B54" s="9">
        <v>5412</v>
      </c>
      <c r="C54" s="9">
        <v>2427</v>
      </c>
      <c r="D54" s="9">
        <v>682</v>
      </c>
      <c r="E54" s="9">
        <v>311</v>
      </c>
      <c r="F54" s="9">
        <v>1795</v>
      </c>
      <c r="G54" s="9">
        <v>3039</v>
      </c>
      <c r="H54" s="9">
        <v>67</v>
      </c>
      <c r="I54" s="9">
        <v>15</v>
      </c>
      <c r="J54" s="9">
        <v>1181</v>
      </c>
      <c r="K54" s="9">
        <v>21</v>
      </c>
      <c r="L54" s="9">
        <v>211</v>
      </c>
      <c r="M54" s="13">
        <v>47263</v>
      </c>
    </row>
    <row r="55" spans="1:13" x14ac:dyDescent="0.25">
      <c r="A55" t="s">
        <v>11</v>
      </c>
      <c r="B55" s="9">
        <v>1068</v>
      </c>
      <c r="C55" s="9">
        <v>501</v>
      </c>
      <c r="D55" s="9">
        <v>137</v>
      </c>
      <c r="E55" s="9">
        <v>59</v>
      </c>
      <c r="F55" s="9">
        <v>373</v>
      </c>
      <c r="G55" s="9">
        <v>599</v>
      </c>
      <c r="H55" s="9">
        <v>8</v>
      </c>
      <c r="I55" s="9" t="s">
        <v>23</v>
      </c>
      <c r="J55" s="9">
        <v>219</v>
      </c>
      <c r="K55" s="9" t="s">
        <v>23</v>
      </c>
      <c r="L55" s="9">
        <v>41</v>
      </c>
      <c r="M55" s="13">
        <v>8933</v>
      </c>
    </row>
    <row r="56" spans="1:13" x14ac:dyDescent="0.25">
      <c r="A56" t="s">
        <v>22</v>
      </c>
      <c r="B56" s="9">
        <v>708</v>
      </c>
      <c r="C56" s="9">
        <v>334</v>
      </c>
      <c r="D56" s="9">
        <v>98</v>
      </c>
      <c r="E56" s="9">
        <v>29</v>
      </c>
      <c r="F56" s="9">
        <v>222</v>
      </c>
      <c r="G56" s="9">
        <v>399</v>
      </c>
      <c r="H56" s="9">
        <v>7</v>
      </c>
      <c r="I56" s="9" t="s">
        <v>23</v>
      </c>
      <c r="J56" s="9">
        <v>159</v>
      </c>
      <c r="K56" s="9" t="s">
        <v>23</v>
      </c>
      <c r="L56" s="9">
        <v>28</v>
      </c>
      <c r="M56" s="13">
        <v>5854</v>
      </c>
    </row>
    <row r="57" spans="1:13" x14ac:dyDescent="0.25">
      <c r="A57" t="s">
        <v>13</v>
      </c>
      <c r="B57" s="9">
        <v>345</v>
      </c>
      <c r="C57" s="9">
        <v>158</v>
      </c>
      <c r="D57" s="9">
        <v>37</v>
      </c>
      <c r="E57" s="9">
        <v>19</v>
      </c>
      <c r="F57" s="9">
        <v>119</v>
      </c>
      <c r="G57" s="9">
        <v>200</v>
      </c>
      <c r="H57" s="9" t="s">
        <v>23</v>
      </c>
      <c r="I57" s="9" t="s">
        <v>23</v>
      </c>
      <c r="J57" s="9">
        <v>81</v>
      </c>
      <c r="K57" s="9" t="s">
        <v>23</v>
      </c>
      <c r="L57" s="9">
        <v>13</v>
      </c>
      <c r="M57" s="13">
        <v>3265</v>
      </c>
    </row>
    <row r="58" spans="1:13" x14ac:dyDescent="0.25">
      <c r="A58" t="s">
        <v>14</v>
      </c>
      <c r="B58" s="9">
        <v>2187</v>
      </c>
      <c r="C58" s="9">
        <v>943</v>
      </c>
      <c r="D58" s="9">
        <v>291</v>
      </c>
      <c r="E58" s="9">
        <v>142</v>
      </c>
      <c r="F58" s="9">
        <v>751</v>
      </c>
      <c r="G58" s="9">
        <v>1231</v>
      </c>
      <c r="H58" s="9">
        <v>32</v>
      </c>
      <c r="I58" s="9">
        <v>7</v>
      </c>
      <c r="J58" s="9">
        <v>468</v>
      </c>
      <c r="K58" s="9">
        <v>8</v>
      </c>
      <c r="L58" s="9">
        <v>99</v>
      </c>
      <c r="M58" s="13">
        <v>19070</v>
      </c>
    </row>
    <row r="59" spans="1:13" x14ac:dyDescent="0.25">
      <c r="A59" t="s">
        <v>15</v>
      </c>
      <c r="B59" s="9">
        <v>3510</v>
      </c>
      <c r="C59" s="9">
        <v>1573</v>
      </c>
      <c r="D59" s="9">
        <v>469</v>
      </c>
      <c r="E59" s="9">
        <v>197</v>
      </c>
      <c r="F59" s="9">
        <v>1141</v>
      </c>
      <c r="G59" s="9">
        <v>1978</v>
      </c>
      <c r="H59" s="9">
        <v>40</v>
      </c>
      <c r="I59" s="9">
        <v>8</v>
      </c>
      <c r="J59" s="9">
        <v>787</v>
      </c>
      <c r="K59" s="9">
        <v>15</v>
      </c>
      <c r="L59" s="9">
        <v>133</v>
      </c>
      <c r="M59" s="13">
        <v>30764</v>
      </c>
    </row>
    <row r="60" spans="1:13" x14ac:dyDescent="0.25">
      <c r="A60" t="s">
        <v>16</v>
      </c>
      <c r="B60" s="9">
        <v>134</v>
      </c>
      <c r="C60" s="9">
        <v>59</v>
      </c>
      <c r="D60" s="9">
        <v>9</v>
      </c>
      <c r="E60" s="9">
        <v>8</v>
      </c>
      <c r="F60" s="9">
        <v>40</v>
      </c>
      <c r="G60" s="9">
        <v>79</v>
      </c>
      <c r="H60" s="9" t="s">
        <v>23</v>
      </c>
      <c r="I60" s="9" t="s">
        <v>23</v>
      </c>
      <c r="J60" s="9">
        <v>24</v>
      </c>
      <c r="K60" s="9" t="s">
        <v>23</v>
      </c>
      <c r="L60" s="9">
        <v>6</v>
      </c>
      <c r="M60" s="13">
        <v>1025</v>
      </c>
    </row>
    <row r="61" spans="1:13" x14ac:dyDescent="0.25">
      <c r="A61" t="s">
        <v>17</v>
      </c>
      <c r="B61" s="9">
        <v>220</v>
      </c>
      <c r="C61" s="9">
        <v>91</v>
      </c>
      <c r="D61" s="9">
        <v>23</v>
      </c>
      <c r="E61" s="9">
        <v>14</v>
      </c>
      <c r="F61" s="9">
        <v>79</v>
      </c>
      <c r="G61" s="9">
        <v>128</v>
      </c>
      <c r="H61" s="9" t="s">
        <v>23</v>
      </c>
      <c r="I61" s="9" t="s">
        <v>23</v>
      </c>
      <c r="J61" s="9">
        <v>53</v>
      </c>
      <c r="K61" s="9" t="s">
        <v>23</v>
      </c>
      <c r="L61" s="9">
        <v>7</v>
      </c>
      <c r="M61" s="13">
        <v>1927</v>
      </c>
    </row>
    <row r="62" spans="1:13" x14ac:dyDescent="0.25">
      <c r="A62" t="s">
        <v>18</v>
      </c>
      <c r="B62" s="9">
        <v>1298</v>
      </c>
      <c r="C62" s="9">
        <v>572</v>
      </c>
      <c r="D62" s="9">
        <v>166</v>
      </c>
      <c r="E62" s="9">
        <v>80</v>
      </c>
      <c r="F62" s="9">
        <v>438</v>
      </c>
      <c r="G62" s="9">
        <v>741</v>
      </c>
      <c r="H62" s="9">
        <v>15</v>
      </c>
      <c r="I62" s="9" t="s">
        <v>23</v>
      </c>
      <c r="J62" s="9">
        <v>262</v>
      </c>
      <c r="K62" s="9" t="s">
        <v>23</v>
      </c>
      <c r="L62" s="9">
        <v>55</v>
      </c>
      <c r="M62" s="13">
        <v>11351</v>
      </c>
    </row>
    <row r="63" spans="1:13" x14ac:dyDescent="0.25">
      <c r="A63" t="s">
        <v>19</v>
      </c>
      <c r="B63" s="9">
        <v>21</v>
      </c>
      <c r="C63" s="9">
        <v>10</v>
      </c>
      <c r="D63" s="9" t="s">
        <v>23</v>
      </c>
      <c r="E63" s="9" t="s">
        <v>23</v>
      </c>
      <c r="F63" s="9">
        <v>6</v>
      </c>
      <c r="G63" s="9">
        <v>14</v>
      </c>
      <c r="H63" s="9" t="s">
        <v>23</v>
      </c>
      <c r="I63" s="9" t="s">
        <v>23</v>
      </c>
      <c r="J63" s="9" t="s">
        <v>23</v>
      </c>
      <c r="K63" s="9" t="s">
        <v>23</v>
      </c>
      <c r="L63" s="9" t="s">
        <v>23</v>
      </c>
      <c r="M63" s="13">
        <v>181</v>
      </c>
    </row>
    <row r="64" spans="1:13" x14ac:dyDescent="0.25">
      <c r="A64" t="s">
        <v>20</v>
      </c>
      <c r="B64" s="9">
        <v>125</v>
      </c>
      <c r="C64" s="9">
        <v>62</v>
      </c>
      <c r="D64" s="9">
        <v>11</v>
      </c>
      <c r="E64" s="9">
        <v>10</v>
      </c>
      <c r="F64" s="9">
        <v>42</v>
      </c>
      <c r="G64" s="9">
        <v>70</v>
      </c>
      <c r="H64" s="9" t="s">
        <v>23</v>
      </c>
      <c r="I64" s="9" t="s">
        <v>23</v>
      </c>
      <c r="J64" s="9">
        <v>20</v>
      </c>
      <c r="K64" s="9" t="s">
        <v>23</v>
      </c>
      <c r="L64" s="9" t="s">
        <v>23</v>
      </c>
      <c r="M64" s="13">
        <v>1237</v>
      </c>
    </row>
    <row r="65" spans="1:13" ht="15.75" thickBot="1" x14ac:dyDescent="0.3">
      <c r="A65" s="10"/>
      <c r="B65" s="11">
        <v>45263</v>
      </c>
      <c r="C65" s="11">
        <v>20142</v>
      </c>
      <c r="D65" s="11">
        <v>5540</v>
      </c>
      <c r="E65" s="11">
        <v>2715</v>
      </c>
      <c r="F65" s="11">
        <v>15055</v>
      </c>
      <c r="G65" s="11">
        <v>25262</v>
      </c>
      <c r="H65" s="11">
        <v>544</v>
      </c>
      <c r="I65" s="11">
        <v>106</v>
      </c>
      <c r="J65" s="11">
        <v>9363</v>
      </c>
      <c r="K65" s="11">
        <v>242</v>
      </c>
      <c r="L65" s="11">
        <v>1740</v>
      </c>
      <c r="M65" s="14">
        <v>398308</v>
      </c>
    </row>
    <row r="66" spans="1:13" ht="15.75" thickTop="1" x14ac:dyDescent="0.25"/>
  </sheetData>
  <mergeCells count="8">
    <mergeCell ref="A51:M51"/>
    <mergeCell ref="B52:M52"/>
    <mergeCell ref="A1:M1"/>
    <mergeCell ref="B2:M2"/>
    <mergeCell ref="A17:M17"/>
    <mergeCell ref="B18:M18"/>
    <mergeCell ref="A34:M34"/>
    <mergeCell ref="B35:M35"/>
  </mergeCells>
  <conditionalFormatting sqref="B4:M14 B20:M30 B37:M47 B54:M64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 - descriptive</vt:lpstr>
      <vt:lpstr>Male - overlap</vt:lpstr>
      <vt:lpstr>Female - descriptive</vt:lpstr>
      <vt:lpstr>Female - 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2022-10-19T06:42:47Z</dcterms:created>
  <dcterms:modified xsi:type="dcterms:W3CDTF">2022-11-17T09:48:05Z</dcterms:modified>
</cp:coreProperties>
</file>