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3280" windowHeight="12315"/>
  </bookViews>
  <sheets>
    <sheet name="OVERVIEW" sheetId="1" r:id="rId1"/>
    <sheet name="OR - main" sheetId="2" r:id="rId2"/>
    <sheet name="OR - primary" sheetId="3" r:id="rId3"/>
    <sheet name="OR - random" sheetId="4" r:id="rId4"/>
    <sheet name="OR - Totally random" sheetId="5" r:id="rId5"/>
    <sheet name="OR - weights" sheetId="6" r:id="rId6"/>
    <sheet name="CORR - main" sheetId="7" r:id="rId7"/>
    <sheet name="CORR - primary" sheetId="8" r:id="rId8"/>
    <sheet name="CORR - random" sheetId="9" r:id="rId9"/>
    <sheet name="CORR - totally random" sheetId="10" r:id="rId10"/>
    <sheet name="CORR - weights" sheetId="11" r:id="rId11"/>
  </sheets>
  <calcPr calcId="145621"/>
</workbook>
</file>

<file path=xl/calcChain.xml><?xml version="1.0" encoding="utf-8"?>
<calcChain xmlns="http://schemas.openxmlformats.org/spreadsheetml/2006/main">
  <c r="A67" i="11" l="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4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2" i="11"/>
  <c r="A67" i="10" l="1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4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2" i="10"/>
  <c r="A67" i="9" l="1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2" i="9"/>
  <c r="A67" i="8" l="1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2" i="8"/>
  <c r="A67" i="7" l="1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2" i="7"/>
</calcChain>
</file>

<file path=xl/sharedStrings.xml><?xml version="1.0" encoding="utf-8"?>
<sst xmlns="http://schemas.openxmlformats.org/spreadsheetml/2006/main" count="2672" uniqueCount="655">
  <si>
    <t>Sheet</t>
  </si>
  <si>
    <t>Analysis</t>
  </si>
  <si>
    <t>OR</t>
  </si>
  <si>
    <t>Specification</t>
  </si>
  <si>
    <t>Main</t>
  </si>
  <si>
    <t>A) Primary partner</t>
  </si>
  <si>
    <t>B) Random partner (among actual partners)</t>
  </si>
  <si>
    <t>D) Frequency weights</t>
  </si>
  <si>
    <t>C) Totally random partner (of all partners of the cohort)</t>
  </si>
  <si>
    <t>CORR</t>
  </si>
  <si>
    <t>Partner Diagnosis</t>
  </si>
  <si>
    <t>Focal diagnosis</t>
  </si>
  <si>
    <t/>
  </si>
  <si>
    <t>-</t>
  </si>
  <si>
    <t xml:space="preserve"> * OBS: overlap N is weighted... </t>
  </si>
  <si>
    <t>Partner diagnosis</t>
  </si>
  <si>
    <t>Any diagnosis</t>
  </si>
  <si>
    <t>Substance abuse</t>
  </si>
  <si>
    <t>Skizofrenia</t>
  </si>
  <si>
    <t>Bipolar</t>
  </si>
  <si>
    <t>Other mood</t>
  </si>
  <si>
    <t>Neurotic</t>
  </si>
  <si>
    <t>OCD</t>
  </si>
  <si>
    <t>Eating disorder</t>
  </si>
  <si>
    <t>Personality</t>
  </si>
  <si>
    <t>Developmental</t>
  </si>
  <si>
    <t>Externalizing</t>
  </si>
  <si>
    <t># diagnosis</t>
  </si>
  <si>
    <t>Skizophrenia</t>
  </si>
  <si>
    <t># diagnosis (OBS: linear reg)</t>
  </si>
  <si>
    <t>Observations</t>
  </si>
  <si>
    <t>[0.996,1.016]</t>
  </si>
  <si>
    <t>[0.292,0.308]</t>
  </si>
  <si>
    <t>OVERVIEW: Assortative mating - females</t>
  </si>
  <si>
    <t>Table X. Odds ratios from pairwise regressions. AM-sample, females. First partner.</t>
  </si>
  <si>
    <t>[1.947,2.052]</t>
  </si>
  <si>
    <t>[2.096,2.255]</t>
  </si>
  <si>
    <t>[2.283,2.584]</t>
  </si>
  <si>
    <t>[1.565,1.912]</t>
  </si>
  <si>
    <t>[1.586,1.733]</t>
  </si>
  <si>
    <t>[1.812,1.941]</t>
  </si>
  <si>
    <t>[1.104,1.775]</t>
  </si>
  <si>
    <t>[0.764,2.387]</t>
  </si>
  <si>
    <t>[2.150,2.380]</t>
  </si>
  <si>
    <t>[1.643,3.115]</t>
  </si>
  <si>
    <t>[1.817,2.351]</t>
  </si>
  <si>
    <t>[1.159,1.174]</t>
  </si>
  <si>
    <t>[2.636,2.913]</t>
  </si>
  <si>
    <t>[3.773,4.250]</t>
  </si>
  <si>
    <t>[3.421,4.182]</t>
  </si>
  <si>
    <t>[1.950,2.794]</t>
  </si>
  <si>
    <t>[1.662,1.985]</t>
  </si>
  <si>
    <t>[2.052,2.344]</t>
  </si>
  <si>
    <t>[1.208,2.896]</t>
  </si>
  <si>
    <t>[1.345,7.046]</t>
  </si>
  <si>
    <t>[2.925,3.484]</t>
  </si>
  <si>
    <t>[1.642,5.049]</t>
  </si>
  <si>
    <t>[1.855,3.006]</t>
  </si>
  <si>
    <t>[1.317,1.353]</t>
  </si>
  <si>
    <t>[2.441,2.763]</t>
  </si>
  <si>
    <t>[2.861,3.347]</t>
  </si>
  <si>
    <t>[5.072,6.244]</t>
  </si>
  <si>
    <t>[2.055,3.133]</t>
  </si>
  <si>
    <t>[1.833,2.255]</t>
  </si>
  <si>
    <t>[1.973,2.325]</t>
  </si>
  <si>
    <t>[1.214,3.395]</t>
  </si>
  <si>
    <t>[2.069,10.843]</t>
  </si>
  <si>
    <t>[3.480,4.239]</t>
  </si>
  <si>
    <t>[3.054,8.743]</t>
  </si>
  <si>
    <t>[1.610,2.963]</t>
  </si>
  <si>
    <t>[1.330,1.375]</t>
  </si>
  <si>
    <t>[1.677,2.011]</t>
  </si>
  <si>
    <t>[1.725,2.209]</t>
  </si>
  <si>
    <t>[2.557,3.629]</t>
  </si>
  <si>
    <t>[1.393,2.632]</t>
  </si>
  <si>
    <t>[1.484,1.995]</t>
  </si>
  <si>
    <t>[1.499,1.903]</t>
  </si>
  <si>
    <t>[1.466,4.853]</t>
  </si>
  <si>
    <t>[2.101,2.872]</t>
  </si>
  <si>
    <t>[1.581,8.031]</t>
  </si>
  <si>
    <t>[1.228,2.916]</t>
  </si>
  <si>
    <t>[1.159,1.211]</t>
  </si>
  <si>
    <t>[1.603,1.737]</t>
  </si>
  <si>
    <t>[1.640,1.834]</t>
  </si>
  <si>
    <t>[1.644,1.992]</t>
  </si>
  <si>
    <t>[1.370,1.850]</t>
  </si>
  <si>
    <t>[1.471,1.680]</t>
  </si>
  <si>
    <t>[1.533,1.702]</t>
  </si>
  <si>
    <t>[0.858,1.795]</t>
  </si>
  <si>
    <t>[0.767,3.584]</t>
  </si>
  <si>
    <t>[1.620,1.896]</t>
  </si>
  <si>
    <t>[0.985,2.732]</t>
  </si>
  <si>
    <t>[1.668,2.413]</t>
  </si>
  <si>
    <t>[1.110,1.131]</t>
  </si>
  <si>
    <t>[1.868,1.990]</t>
  </si>
  <si>
    <t>[1.896,2.069]</t>
  </si>
  <si>
    <t>[1.986,2.304]</t>
  </si>
  <si>
    <t>[1.454,1.851]</t>
  </si>
  <si>
    <t>[1.530,1.702]</t>
  </si>
  <si>
    <t>[1.841,1.995]</t>
  </si>
  <si>
    <t>[1.215,2.083]</t>
  </si>
  <si>
    <t>[0.460,2.153]</t>
  </si>
  <si>
    <t>[1.981,2.235]</t>
  </si>
  <si>
    <t>[1.294,2.835]</t>
  </si>
  <si>
    <t>[1.583,2.163]</t>
  </si>
  <si>
    <t>[1.149,1.166]</t>
  </si>
  <si>
    <t>[1.344,1.885]</t>
  </si>
  <si>
    <t>[1.214,1.967]</t>
  </si>
  <si>
    <t>[1.711,3.398]</t>
  </si>
  <si>
    <t>[1.055,3.301]</t>
  </si>
  <si>
    <t>[1.256,2.146]</t>
  </si>
  <si>
    <t>[0.903,1.483]</t>
  </si>
  <si>
    <t>[1.279,2.429]</t>
  </si>
  <si>
    <t>[1.054,1.140]</t>
  </si>
  <si>
    <t>[1.410,1.804]</t>
  </si>
  <si>
    <t>[1.348,1.908]</t>
  </si>
  <si>
    <t>[1.647,2.797]</t>
  </si>
  <si>
    <t>[1.262,2.882]</t>
  </si>
  <si>
    <t>[1.063,1.636]</t>
  </si>
  <si>
    <t>[1.248,1.732]</t>
  </si>
  <si>
    <t>[1.093,5.483]</t>
  </si>
  <si>
    <t>[1.749,2.682]</t>
  </si>
  <si>
    <t>[0.922,3.030]</t>
  </si>
  <si>
    <t>[1.088,1.152]</t>
  </si>
  <si>
    <t>[2.104,2.312]</t>
  </si>
  <si>
    <t>[2.274,2.579]</t>
  </si>
  <si>
    <t>[2.930,3.552]</t>
  </si>
  <si>
    <t>[1.493,2.144]</t>
  </si>
  <si>
    <t>[1.577,1.856]</t>
  </si>
  <si>
    <t>[1.836,2.079]</t>
  </si>
  <si>
    <t>[1.351,2.898]</t>
  </si>
  <si>
    <t>[2.515,2.972]</t>
  </si>
  <si>
    <t>[1.416,4.192]</t>
  </si>
  <si>
    <t>[1.997,3.054]</t>
  </si>
  <si>
    <t>[1.209,1.238]</t>
  </si>
  <si>
    <t>[1.482,3.075]</t>
  </si>
  <si>
    <t>[1.204,3.361]</t>
  </si>
  <si>
    <t>[2.166,7.764]</t>
  </si>
  <si>
    <t>[1.354,4.031]</t>
  </si>
  <si>
    <t>[1.466,3.577]</t>
  </si>
  <si>
    <t>[1.192,4.555]</t>
  </si>
  <si>
    <t>[1.140,1.372]</t>
  </si>
  <si>
    <t>[1.860,2.461]</t>
  </si>
  <si>
    <t>[1.796,2.631]</t>
  </si>
  <si>
    <t>[2.075,3.727]</t>
  </si>
  <si>
    <t>[0.598,2.223]</t>
  </si>
  <si>
    <t>[1.470,2.335]</t>
  </si>
  <si>
    <t>[1.372,2.023]</t>
  </si>
  <si>
    <t>[1.515,2.632]</t>
  </si>
  <si>
    <t>[3.677,8.450]</t>
  </si>
  <si>
    <t>[1.151,1.236]</t>
  </si>
  <si>
    <t>[0.281,0.305]</t>
  </si>
  <si>
    <t>[0.314,0.344]</t>
  </si>
  <si>
    <t>[0.365,0.411]</t>
  </si>
  <si>
    <t>[0.198,0.281]</t>
  </si>
  <si>
    <t>[0.193,0.232]</t>
  </si>
  <si>
    <t>[0.241,0.270]</t>
  </si>
  <si>
    <t>[0.118,0.308]</t>
  </si>
  <si>
    <t>[0.119,0.507]</t>
  </si>
  <si>
    <t>[0.322,0.362]</t>
  </si>
  <si>
    <t>[0.222,0.466]</t>
  </si>
  <si>
    <t>[0.244,0.347]</t>
  </si>
  <si>
    <t>[0.073,0.079]</t>
  </si>
  <si>
    <t>Table X. Odds ratios from pairwise regressions. AM-sample, females. Primary partner.</t>
  </si>
  <si>
    <t>[2.522,2.664]</t>
  </si>
  <si>
    <t>[2.950,3.200]</t>
  </si>
  <si>
    <t>[3.346,3.856]</t>
  </si>
  <si>
    <t>[2.029,2.493]</t>
  </si>
  <si>
    <t>[2.048,2.241]</t>
  </si>
  <si>
    <t>[2.391,2.563]</t>
  </si>
  <si>
    <t>[1.461,2.337]</t>
  </si>
  <si>
    <t>[1.426,3.802]</t>
  </si>
  <si>
    <t>[3.034,3.397]</t>
  </si>
  <si>
    <t>[1.836,3.537]</t>
  </si>
  <si>
    <t>[2.314,3.016]</t>
  </si>
  <si>
    <t>[1.196,1.209]</t>
  </si>
  <si>
    <t>[3.674,4.055]</t>
  </si>
  <si>
    <t>[6.259,7.054]</t>
  </si>
  <si>
    <t>[5.361,6.611]</t>
  </si>
  <si>
    <t>[2.439,3.496]</t>
  </si>
  <si>
    <t>[2.298,2.723]</t>
  </si>
  <si>
    <t>[2.766,3.148]</t>
  </si>
  <si>
    <t>[1.947,4.248]</t>
  </si>
  <si>
    <t>[1.393,7.312]</t>
  </si>
  <si>
    <t>[4.370,5.227]</t>
  </si>
  <si>
    <t>[1.844,5.696]</t>
  </si>
  <si>
    <t>[2.835,4.419]</t>
  </si>
  <si>
    <t>[1.412,1.444]</t>
  </si>
  <si>
    <t>[3.501,3.952]</t>
  </si>
  <si>
    <t>[4.541,5.315]</t>
  </si>
  <si>
    <t>[9.629,11.802]</t>
  </si>
  <si>
    <t>[3.571,5.167]</t>
  </si>
  <si>
    <t>[2.441,2.983]</t>
  </si>
  <si>
    <t>[2.772,3.243]</t>
  </si>
  <si>
    <t>[1.548,4.207]</t>
  </si>
  <si>
    <t>[5.411,6.596]</t>
  </si>
  <si>
    <t>[4.701,12.153]</t>
  </si>
  <si>
    <t>[1.785,3.362]</t>
  </si>
  <si>
    <t>[1.448,1.490]</t>
  </si>
  <si>
    <t>[2.120,2.546]</t>
  </si>
  <si>
    <t>[2.351,3.048]</t>
  </si>
  <si>
    <t>[3.751,5.404]</t>
  </si>
  <si>
    <t>[2.404,4.187]</t>
  </si>
  <si>
    <t>[1.972,2.621]</t>
  </si>
  <si>
    <t>[1.758,2.240]</t>
  </si>
  <si>
    <t>[2.798,3.887]</t>
  </si>
  <si>
    <t>[3.119,11.921]</t>
  </si>
  <si>
    <t>[1.655,3.790]</t>
  </si>
  <si>
    <t>[1.202,1.248]</t>
  </si>
  <si>
    <t>[1.987,2.158]</t>
  </si>
  <si>
    <t>[2.110,2.386]</t>
  </si>
  <si>
    <t>[2.270,2.803]</t>
  </si>
  <si>
    <t>[1.762,2.376]</t>
  </si>
  <si>
    <t>[1.941,2.210]</t>
  </si>
  <si>
    <t>[1.856,2.063]</t>
  </si>
  <si>
    <t>[1.097,2.254]</t>
  </si>
  <si>
    <t>[0.794,3.721]</t>
  </si>
  <si>
    <t>[2.127,2.521]</t>
  </si>
  <si>
    <t>[1.296,3.425]</t>
  </si>
  <si>
    <t>[1.905,2.792]</t>
  </si>
  <si>
    <t>[1.144,1.162]</t>
  </si>
  <si>
    <t>[2.442,2.604]</t>
  </si>
  <si>
    <t>[2.595,2.856]</t>
  </si>
  <si>
    <t>[2.572,3.049]</t>
  </si>
  <si>
    <t>[1.820,2.327]</t>
  </si>
  <si>
    <t>[1.966,2.186]</t>
  </si>
  <si>
    <t>[2.476,2.682]</t>
  </si>
  <si>
    <t>[1.357,2.370]</t>
  </si>
  <si>
    <t>[0.907,3.211]</t>
  </si>
  <si>
    <t>[2.634,3.007]</t>
  </si>
  <si>
    <t>[1.203,2.793]</t>
  </si>
  <si>
    <t>[2.178,2.960]</t>
  </si>
  <si>
    <t>[1.188,1.203]</t>
  </si>
  <si>
    <t>[1.615,2.283]</t>
  </si>
  <si>
    <t>[1.698,2.801]</t>
  </si>
  <si>
    <t>[2.337,4.846]</t>
  </si>
  <si>
    <t>[1.723,4.795]</t>
  </si>
  <si>
    <t>[1.509,2.578]</t>
  </si>
  <si>
    <t>[1.233,1.981]</t>
  </si>
  <si>
    <t>[1.782,3.441]</t>
  </si>
  <si>
    <t>[1.109,1.185]</t>
  </si>
  <si>
    <t>[1.551,2.012]</t>
  </si>
  <si>
    <t>[1.718,2.498]</t>
  </si>
  <si>
    <t>[2.090,3.744]</t>
  </si>
  <si>
    <t>[0.910,2.523]</t>
  </si>
  <si>
    <t>[1.159,1.816]</t>
  </si>
  <si>
    <t>[1.370,1.926]</t>
  </si>
  <si>
    <t>[1.708,2.840]</t>
  </si>
  <si>
    <t>[0.488,2.433]</t>
  </si>
  <si>
    <t>[1.087,1.141]</t>
  </si>
  <si>
    <t>[2.764,3.039]</t>
  </si>
  <si>
    <t>[3.334,3.800]</t>
  </si>
  <si>
    <t>[4.497,5.510]</t>
  </si>
  <si>
    <t>[2.199,3.088]</t>
  </si>
  <si>
    <t>[2.161,2.525]</t>
  </si>
  <si>
    <t>[2.458,2.774]</t>
  </si>
  <si>
    <t>[1.809,3.758]</t>
  </si>
  <si>
    <t>[3.906,4.625]</t>
  </si>
  <si>
    <t>[1.442,4.453]</t>
  </si>
  <si>
    <t>[2.558,3.893]</t>
  </si>
  <si>
    <t>[1.279,1.305]</t>
  </si>
  <si>
    <t>[2.062,4.218]</t>
  </si>
  <si>
    <t>[2.146,5.685]</t>
  </si>
  <si>
    <t>[4.395,14.203]</t>
  </si>
  <si>
    <t>[1.175,3.982]</t>
  </si>
  <si>
    <t>[2.222,5.102]</t>
  </si>
  <si>
    <t>[0.271,13.845]</t>
  </si>
  <si>
    <t>[1.235,1.447]</t>
  </si>
  <si>
    <t>[2.586,3.403]</t>
  </si>
  <si>
    <t>[2.972,4.309]</t>
  </si>
  <si>
    <t>[2.400,4.674]</t>
  </si>
  <si>
    <t>[1.186,3.551]</t>
  </si>
  <si>
    <t>[2.013,3.125]</t>
  </si>
  <si>
    <t>[1.989,2.860]</t>
  </si>
  <si>
    <t>[2.658,4.458]</t>
  </si>
  <si>
    <t>[4.704,24.016]</t>
  </si>
  <si>
    <t>[4.913,10.942]</t>
  </si>
  <si>
    <t>[1.248,1.326]</t>
  </si>
  <si>
    <t>[0.387,0.411]</t>
  </si>
  <si>
    <t>[0.447,0.478]</t>
  </si>
  <si>
    <t>[0.501,0.549]</t>
  </si>
  <si>
    <t>[0.311,0.389]</t>
  </si>
  <si>
    <t>[0.298,0.334]</t>
  </si>
  <si>
    <t>[0.343,0.372]</t>
  </si>
  <si>
    <t>[0.180,0.368]</t>
  </si>
  <si>
    <t>[0.079,0.490]</t>
  </si>
  <si>
    <t>[0.443,0.484]</t>
  </si>
  <si>
    <t>[0.292,0.526]</t>
  </si>
  <si>
    <t>[0.333,0.433]</t>
  </si>
  <si>
    <t>[0.092,0.097]</t>
  </si>
  <si>
    <t>Table X. Odds ratios from pairwise regressions. AM-sample, females. Random partner (among actual partners)</t>
  </si>
  <si>
    <t>[2.292,2.415]</t>
  </si>
  <si>
    <t>[2.596,2.795]</t>
  </si>
  <si>
    <t>[2.703,3.072]</t>
  </si>
  <si>
    <t>[1.781,2.178]</t>
  </si>
  <si>
    <t>[1.853,2.022]</t>
  </si>
  <si>
    <t>[2.208,2.361]</t>
  </si>
  <si>
    <t>[1.454,2.289]</t>
  </si>
  <si>
    <t>[0.970,2.773]</t>
  </si>
  <si>
    <t>[2.594,2.877]</t>
  </si>
  <si>
    <t>[2.040,3.792]</t>
  </si>
  <si>
    <t>[2.373,3.016]</t>
  </si>
  <si>
    <t>[1.202,1.216]</t>
  </si>
  <si>
    <t>[3.345,3.684]</t>
  </si>
  <si>
    <t>[5.165,5.792]</t>
  </si>
  <si>
    <t>[4.388,5.341]</t>
  </si>
  <si>
    <t>[2.177,3.109]</t>
  </si>
  <si>
    <t>[2.075,2.452]</t>
  </si>
  <si>
    <t>[2.633,2.983]</t>
  </si>
  <si>
    <t>[1.470,3.402]</t>
  </si>
  <si>
    <t>[3.699,4.384]</t>
  </si>
  <si>
    <t>[1.368,4.615]</t>
  </si>
  <si>
    <t>[2.815,4.230]</t>
  </si>
  <si>
    <t>[1.425,1.461]</t>
  </si>
  <si>
    <t>[3.111,3.506]</t>
  </si>
  <si>
    <t>[3.795,4.413]</t>
  </si>
  <si>
    <t>[7.370,8.959]</t>
  </si>
  <si>
    <t>[2.924,4.270]</t>
  </si>
  <si>
    <t>[2.104,2.573]</t>
  </si>
  <si>
    <t>[2.576,3.001]</t>
  </si>
  <si>
    <t>[1.545,4.075]</t>
  </si>
  <si>
    <t>[4.521,5.465]</t>
  </si>
  <si>
    <t>[4.349,11.203]</t>
  </si>
  <si>
    <t>[1.764,3.163]</t>
  </si>
  <si>
    <t>[1.448,1.494]</t>
  </si>
  <si>
    <t>[2.101,2.501]</t>
  </si>
  <si>
    <t>[2.191,2.783]</t>
  </si>
  <si>
    <t>[3.187,4.488]</t>
  </si>
  <si>
    <t>[1.927,3.428]</t>
  </si>
  <si>
    <t>[1.847,2.437]</t>
  </si>
  <si>
    <t>[1.907,2.383]</t>
  </si>
  <si>
    <t>[0.696,3.490]</t>
  </si>
  <si>
    <t>[2.703,3.645]</t>
  </si>
  <si>
    <t>[2.045,9.254]</t>
  </si>
  <si>
    <t>[1.426,3.207]</t>
  </si>
  <si>
    <t>[1.229,1.281]</t>
  </si>
  <si>
    <t>[1.862,2.016]</t>
  </si>
  <si>
    <t>[1.981,2.216]</t>
  </si>
  <si>
    <t>[1.918,2.331]</t>
  </si>
  <si>
    <t>[1.492,2.016]</t>
  </si>
  <si>
    <t>[1.754,1.992]</t>
  </si>
  <si>
    <t>[1.794,1.985]</t>
  </si>
  <si>
    <t>[1.251,2.429]</t>
  </si>
  <si>
    <t>[0.741,3.457]</t>
  </si>
  <si>
    <t>[1.936,2.263]</t>
  </si>
  <si>
    <t>[1.752,4.111]</t>
  </si>
  <si>
    <t>[2.044,2.872]</t>
  </si>
  <si>
    <t>[1.150,1.171]</t>
  </si>
  <si>
    <t>[2.199,2.340]</t>
  </si>
  <si>
    <t>[2.330,2.543]</t>
  </si>
  <si>
    <t>[2.187,2.554]</t>
  </si>
  <si>
    <t>[1.610,2.049]</t>
  </si>
  <si>
    <t>[1.789,1.985]</t>
  </si>
  <si>
    <t>[2.251,2.433]</t>
  </si>
  <si>
    <t>[1.356,2.323]</t>
  </si>
  <si>
    <t>[0.738,2.740]</t>
  </si>
  <si>
    <t>[2.286,2.584]</t>
  </si>
  <si>
    <t>[1.229,2.766]</t>
  </si>
  <si>
    <t>[2.092,2.777]</t>
  </si>
  <si>
    <t>[1.190,1.207]</t>
  </si>
  <si>
    <t>[1.681,2.325]</t>
  </si>
  <si>
    <t>[1.672,2.628]</t>
  </si>
  <si>
    <t>[1.724,3.572]</t>
  </si>
  <si>
    <t>[1.650,4.447]</t>
  </si>
  <si>
    <t>[1.410,2.379]</t>
  </si>
  <si>
    <t>[1.317,2.041]</t>
  </si>
  <si>
    <t>[1.552,2.904]</t>
  </si>
  <si>
    <t>[1.116,1.202]</t>
  </si>
  <si>
    <t>[1.484,1.905]</t>
  </si>
  <si>
    <t>[1.631,2.297]</t>
  </si>
  <si>
    <t>[1.970,3.334]</t>
  </si>
  <si>
    <t>[1.294,3.010]</t>
  </si>
  <si>
    <t>[1.033,1.615]</t>
  </si>
  <si>
    <t>[1.336,1.850]</t>
  </si>
  <si>
    <t>[1.589,2.543]</t>
  </si>
  <si>
    <t>[0.496,2.196]</t>
  </si>
  <si>
    <t>[1.096,1.157]</t>
  </si>
  <si>
    <t>[2.522,2.766]</t>
  </si>
  <si>
    <t>[2.966,3.351]</t>
  </si>
  <si>
    <t>[3.704,4.477]</t>
  </si>
  <si>
    <t>[1.941,2.720]</t>
  </si>
  <si>
    <t>[1.814,2.124]</t>
  </si>
  <si>
    <t>[2.292,2.577]</t>
  </si>
  <si>
    <t>[1.801,3.659]</t>
  </si>
  <si>
    <t>[3.141,3.697]</t>
  </si>
  <si>
    <t>[1.617,4.632]</t>
  </si>
  <si>
    <t>[2.668,3.892]</t>
  </si>
  <si>
    <t>[1.280,1.310]</t>
  </si>
  <si>
    <t>[1.681,3.464]</t>
  </si>
  <si>
    <t>[2.261,5.427]</t>
  </si>
  <si>
    <t>[3.246,10.483]</t>
  </si>
  <si>
    <t>[1.567,4.511]</t>
  </si>
  <si>
    <t>[1.545,3.770]</t>
  </si>
  <si>
    <t>[1.361,5.202]</t>
  </si>
  <si>
    <t>[1.256,1.499]</t>
  </si>
  <si>
    <t>[2.254,2.959]</t>
  </si>
  <si>
    <t>[2.564,3.655]</t>
  </si>
  <si>
    <t>[2.743,4.794]</t>
  </si>
  <si>
    <t>[1.472,3.848]</t>
  </si>
  <si>
    <t>[1.770,2.746]</t>
  </si>
  <si>
    <t>[1.775,2.543]</t>
  </si>
  <si>
    <t>[2.488,4.014]</t>
  </si>
  <si>
    <t>[4.619,9.846]</t>
  </si>
  <si>
    <t>[1.259,1.348]</t>
  </si>
  <si>
    <t>[0.354,0.376]</t>
  </si>
  <si>
    <t>[0.404,0.433]</t>
  </si>
  <si>
    <t>[0.436,0.482]</t>
  </si>
  <si>
    <t>[0.263,0.342]</t>
  </si>
  <si>
    <t>[0.256,0.292]</t>
  </si>
  <si>
    <t>[0.320,0.348]</t>
  </si>
  <si>
    <t>[0.181,0.363]</t>
  </si>
  <si>
    <t>[0.079,0.480]</t>
  </si>
  <si>
    <t>[0.392,0.431]</t>
  </si>
  <si>
    <t>[0.285,0.514]</t>
  </si>
  <si>
    <t>[0.333,0.424]</t>
  </si>
  <si>
    <t>[0.094,0.100]</t>
  </si>
  <si>
    <t>Table X. Odds ratios from pairwise regressions. AM-sample, females. Totally random partner</t>
  </si>
  <si>
    <t>[0.980,1.041]</t>
  </si>
  <si>
    <t>[0.975,1.064]</t>
  </si>
  <si>
    <t>[0.962,1.131]</t>
  </si>
  <si>
    <t>[0.853,1.081]</t>
  </si>
  <si>
    <t>[0.956,1.058]</t>
  </si>
  <si>
    <t>[0.978,1.057]</t>
  </si>
  <si>
    <t>[0.808,1.348]</t>
  </si>
  <si>
    <t>[0.709,2.114]</t>
  </si>
  <si>
    <t>[1.010,1.142]</t>
  </si>
  <si>
    <t>[0.451,1.104]</t>
  </si>
  <si>
    <t>[0.887,1.184]</t>
  </si>
  <si>
    <t>[0.998,1.011]</t>
  </si>
  <si>
    <t>[0.994,1.131]</t>
  </si>
  <si>
    <t>[1.021,1.225]</t>
  </si>
  <si>
    <t>[0.933,1.313]</t>
  </si>
  <si>
    <t>[0.747,1.254]</t>
  </si>
  <si>
    <t>[1.001,1.235]</t>
  </si>
  <si>
    <t>[0.977,1.156]</t>
  </si>
  <si>
    <t>[0.323,1.307]</t>
  </si>
  <si>
    <t>[0.912,1.197]</t>
  </si>
  <si>
    <t>[0.771,1.435]</t>
  </si>
  <si>
    <t>[1.001,1.029]</t>
  </si>
  <si>
    <t>[0.993,1.163]</t>
  </si>
  <si>
    <t>[1.018,1.272]</t>
  </si>
  <si>
    <t>[0.990,1.481]</t>
  </si>
  <si>
    <t>[0.501,1.043]</t>
  </si>
  <si>
    <t>[0.877,1.149]</t>
  </si>
  <si>
    <t>[0.976,1.198]</t>
  </si>
  <si>
    <t>[0.414,1.842]</t>
  </si>
  <si>
    <t>[0.992,1.363]</t>
  </si>
  <si>
    <t>[0.754,1.595]</t>
  </si>
  <si>
    <t>[0.999,1.034]</t>
  </si>
  <si>
    <t>[0.823,1.030]</t>
  </si>
  <si>
    <t>[0.813,1.121]</t>
  </si>
  <si>
    <t>[0.586,1.123]</t>
  </si>
  <si>
    <t>[0.542,1.339]</t>
  </si>
  <si>
    <t>[0.801,1.157]</t>
  </si>
  <si>
    <t>[0.834,1.112]</t>
  </si>
  <si>
    <t>[0.847,1.319]</t>
  </si>
  <si>
    <t>[0.527,1.573]</t>
  </si>
  <si>
    <t>[0.968,1.013]</t>
  </si>
  <si>
    <t>[0.966,1.058]</t>
  </si>
  <si>
    <t>[0.912,1.043]</t>
  </si>
  <si>
    <t>[0.980,1.244]</t>
  </si>
  <si>
    <t>[0.927,1.301]</t>
  </si>
  <si>
    <t>[0.970,1.127]</t>
  </si>
  <si>
    <t>[0.961,1.082]</t>
  </si>
  <si>
    <t>[0.870,1.778]</t>
  </si>
  <si>
    <t>[0.653,3.027]</t>
  </si>
  <si>
    <t>[0.953,1.151]</t>
  </si>
  <si>
    <t>[0.336,1.376]</t>
  </si>
  <si>
    <t>[0.980,1.472]</t>
  </si>
  <si>
    <t>[0.969,1.042]</t>
  </si>
  <si>
    <t>[0.961,1.068]</t>
  </si>
  <si>
    <t>[1.006,1.217]</t>
  </si>
  <si>
    <t>[0.808,1.081]</t>
  </si>
  <si>
    <t>[0.921,1.041]</t>
  </si>
  <si>
    <t>[0.969,1.065]</t>
  </si>
  <si>
    <t>[0.687,1.309]</t>
  </si>
  <si>
    <t>[0.474,2.005]</t>
  </si>
  <si>
    <t>[1.021,1.183]</t>
  </si>
  <si>
    <t>[0.468,1.331]</t>
  </si>
  <si>
    <t>[0.828,1.180]</t>
  </si>
  <si>
    <t>[0.996,1.012]</t>
  </si>
  <si>
    <t>[0.978,1.408]</t>
  </si>
  <si>
    <t>[0.882,1.493]</t>
  </si>
  <si>
    <t>[0.325,1.210]</t>
  </si>
  <si>
    <t>[0.571,2.301]</t>
  </si>
  <si>
    <t>[0.753,1.419]</t>
  </si>
  <si>
    <t>[0.981,1.553]</t>
  </si>
  <si>
    <t>[0.664,1.494]</t>
  </si>
  <si>
    <t>[0.601,3.001]</t>
  </si>
  <si>
    <t>[0.977,1.059]</t>
  </si>
  <si>
    <t>[0.873,1.157]</t>
  </si>
  <si>
    <t>[0.753,1.149]</t>
  </si>
  <si>
    <t>[0.567,1.292]</t>
  </si>
  <si>
    <t>[0.630,1.807]</t>
  </si>
  <si>
    <t>[0.869,1.364]</t>
  </si>
  <si>
    <t>[0.878,1.258]</t>
  </si>
  <si>
    <t>[0.894,1.546]</t>
  </si>
  <si>
    <t>[0.395,1.747]</t>
  </si>
  <si>
    <t>[0.975,1.034]</t>
  </si>
  <si>
    <t>[0.950,1.068]</t>
  </si>
  <si>
    <t>[0.915,1.085]</t>
  </si>
  <si>
    <t>[0.902,1.231]</t>
  </si>
  <si>
    <t>[0.828,1.294]</t>
  </si>
  <si>
    <t>[0.928,1.126]</t>
  </si>
  <si>
    <t>[0.957,1.113]</t>
  </si>
  <si>
    <t>[0.578,1.615]</t>
  </si>
  <si>
    <t>[0.866,1.111]</t>
  </si>
  <si>
    <t>[0.851,1.457]</t>
  </si>
  <si>
    <t>[0.991,1.016]</t>
  </si>
  <si>
    <t>[0.650,1.614]</t>
  </si>
  <si>
    <t>[0.580,2.078]</t>
  </si>
  <si>
    <t>[0.387,1.970]</t>
  </si>
  <si>
    <t>[0.718,2.137]</t>
  </si>
  <si>
    <t>[0.910,1.103]</t>
  </si>
  <si>
    <t>[0.728,1.055]</t>
  </si>
  <si>
    <t>[0.767,1.279]</t>
  </si>
  <si>
    <t>[0.351,1.151]</t>
  </si>
  <si>
    <t>[0.637,2.217]</t>
  </si>
  <si>
    <t>[0.657,1.217]</t>
  </si>
  <si>
    <t>[0.695,1.127]</t>
  </si>
  <si>
    <t>[0.438,1.061]</t>
  </si>
  <si>
    <t>[0.942,1.015]</t>
  </si>
  <si>
    <t>Table X. Odds ratios from pairwise regressions. AM-sample, females w. weights. First partner</t>
  </si>
  <si>
    <t>[1.970,1.987]</t>
  </si>
  <si>
    <t>[2.126,2.151]</t>
  </si>
  <si>
    <t>[2.390,2.439]</t>
  </si>
  <si>
    <t>[1.698,1.754]</t>
  </si>
  <si>
    <t>[1.627,1.651]</t>
  </si>
  <si>
    <t>[1.849,1.870]</t>
  </si>
  <si>
    <t>[1.379,1.490]</t>
  </si>
  <si>
    <t>[1.238,1.491]</t>
  </si>
  <si>
    <t>[2.217,2.255]</t>
  </si>
  <si>
    <t>[2.122,2.356]</t>
  </si>
  <si>
    <t>[2.023,2.110]</t>
  </si>
  <si>
    <t>[1.161,1.164]</t>
  </si>
  <si>
    <t>[2.687,2.732]</t>
  </si>
  <si>
    <t>[3.874,3.952]</t>
  </si>
  <si>
    <t>[3.681,3.806]</t>
  </si>
  <si>
    <t>[2.240,2.378]</t>
  </si>
  <si>
    <t>[1.759,1.812]</t>
  </si>
  <si>
    <t>[2.125,2.173]</t>
  </si>
  <si>
    <t>[1.803,2.081]</t>
  </si>
  <si>
    <t>[2.879,3.760]</t>
  </si>
  <si>
    <t>[3.069,3.161]</t>
  </si>
  <si>
    <t>[2.663,3.204]</t>
  </si>
  <si>
    <t>[2.366,2.559]</t>
  </si>
  <si>
    <t>[1.321,1.327]</t>
  </si>
  <si>
    <t>[2.549,2.602]</t>
  </si>
  <si>
    <t>[2.996,3.075]</t>
  </si>
  <si>
    <t>[5.556,5.749]</t>
  </si>
  <si>
    <t>[2.405,2.580]</t>
  </si>
  <si>
    <t>[1.966,2.035]</t>
  </si>
  <si>
    <t>[2.076,2.134]</t>
  </si>
  <si>
    <t>[1.927,2.279]</t>
  </si>
  <si>
    <t>[4.355,5.689]</t>
  </si>
  <si>
    <t>[3.722,3.846]</t>
  </si>
  <si>
    <t>[4.777,5.676]</t>
  </si>
  <si>
    <t>[2.109,2.330]</t>
  </si>
  <si>
    <t>[1.340,1.347]</t>
  </si>
  <si>
    <t>[1.819,1.874]</t>
  </si>
  <si>
    <t>[1.931,2.011]</t>
  </si>
  <si>
    <t>[3.023,3.200]</t>
  </si>
  <si>
    <t>[1.814,2.012]</t>
  </si>
  <si>
    <t>[1.674,1.757]</t>
  </si>
  <si>
    <t>[1.648,1.713]</t>
  </si>
  <si>
    <t>[2.512,3.044]</t>
  </si>
  <si>
    <t>[2.392,2.517]</t>
  </si>
  <si>
    <t>[3.193,4.149]</t>
  </si>
  <si>
    <t>[1.776,2.043]</t>
  </si>
  <si>
    <t>[1.181,1.189]</t>
  </si>
  <si>
    <t>[1.652,1.674]</t>
  </si>
  <si>
    <t>[1.715,1.746]</t>
  </si>
  <si>
    <t>[1.791,1.848]</t>
  </si>
  <si>
    <t>[1.556,1.633]</t>
  </si>
  <si>
    <t>[1.548,1.582]</t>
  </si>
  <si>
    <t>[1.593,1.620]</t>
  </si>
  <si>
    <t>[1.202,1.354]</t>
  </si>
  <si>
    <t>[1.510,1.935]</t>
  </si>
  <si>
    <t>[1.727,1.772]</t>
  </si>
  <si>
    <t>[1.504,1.776]</t>
  </si>
  <si>
    <t>[1.950,2.071]</t>
  </si>
  <si>
    <t>[1.117,1.121]</t>
  </si>
  <si>
    <t>[1.910,1.930]</t>
  </si>
  <si>
    <t>[1.961,1.990]</t>
  </si>
  <si>
    <t>[2.114,2.166]</t>
  </si>
  <si>
    <t>[1.623,1.688]</t>
  </si>
  <si>
    <t>[1.584,1.612]</t>
  </si>
  <si>
    <t>[1.891,1.916]</t>
  </si>
  <si>
    <t>[1.538,1.679]</t>
  </si>
  <si>
    <t>[0.859,1.107]</t>
  </si>
  <si>
    <t>[2.082,2.123]</t>
  </si>
  <si>
    <t>[1.782,2.025]</t>
  </si>
  <si>
    <t>[1.815,1.910]</t>
  </si>
  <si>
    <t>[1.154,1.157]</t>
  </si>
  <si>
    <t>[1.540,1.626]</t>
  </si>
  <si>
    <t>[1.463,1.583]</t>
  </si>
  <si>
    <t>[2.282,2.550]</t>
  </si>
  <si>
    <t>[1.679,2.023]</t>
  </si>
  <si>
    <t>[1.543,1.684]</t>
  </si>
  <si>
    <t>[1.101,1.193]</t>
  </si>
  <si>
    <t>[1.670,1.854]</t>
  </si>
  <si>
    <t>[1.086,1.099]</t>
  </si>
  <si>
    <t>[1.571,1.635]</t>
  </si>
  <si>
    <t>[1.562,1.653]</t>
  </si>
  <si>
    <t>[2.098,2.286]</t>
  </si>
  <si>
    <t>[1.852,2.114]</t>
  </si>
  <si>
    <t>[1.280,1.373]</t>
  </si>
  <si>
    <t>[1.427,1.506]</t>
  </si>
  <si>
    <t>[2.247,2.909]</t>
  </si>
  <si>
    <t>[2.151,2.304]</t>
  </si>
  <si>
    <t>[1.538,1.864]</t>
  </si>
  <si>
    <t>[1.117,1.127]</t>
  </si>
  <si>
    <t>[2.166,2.199]</t>
  </si>
  <si>
    <t>[2.371,2.421]</t>
  </si>
  <si>
    <t>[3.197,3.299]</t>
  </si>
  <si>
    <t>[1.719,1.824]</t>
  </si>
  <si>
    <t>[1.677,1.722]</t>
  </si>
  <si>
    <t>[1.909,1.948]</t>
  </si>
  <si>
    <t>[1.938,2.192]</t>
  </si>
  <si>
    <t>[2.664,2.738]</t>
  </si>
  <si>
    <t>[2.210,2.640]</t>
  </si>
  <si>
    <t>[2.411,2.583]</t>
  </si>
  <si>
    <t>[1.217,1.221]</t>
  </si>
  <si>
    <t>[2.022,2.275]</t>
  </si>
  <si>
    <t>[1.832,2.166]</t>
  </si>
  <si>
    <t>[3.781,4.644]</t>
  </si>
  <si>
    <t>[2.189,2.607]</t>
  </si>
  <si>
    <t>[2.148,2.481]</t>
  </si>
  <si>
    <t>[2.120,2.632]</t>
  </si>
  <si>
    <t>[1.236,1.273]</t>
  </si>
  <si>
    <t>[2.100,2.197]</t>
  </si>
  <si>
    <t>[2.136,2.272]</t>
  </si>
  <si>
    <t>[2.660,2.925]</t>
  </si>
  <si>
    <t>[1.010,1.253]</t>
  </si>
  <si>
    <t>[1.787,1.925]</t>
  </si>
  <si>
    <t>[1.620,1.725]</t>
  </si>
  <si>
    <t>[1.884,2.062]</t>
  </si>
  <si>
    <t>[5.301,6.058]</t>
  </si>
  <si>
    <t>[1.187,1.201]</t>
  </si>
  <si>
    <t>[0.288,0.292]</t>
  </si>
  <si>
    <t>[0.322,0.327]</t>
  </si>
  <si>
    <t>[0.384,0.392]</t>
  </si>
  <si>
    <t>[0.232,0.246]</t>
  </si>
  <si>
    <t>[0.206,0.212]</t>
  </si>
  <si>
    <t>[0.249,0.254]</t>
  </si>
  <si>
    <t>[0.207,0.238]</t>
  </si>
  <si>
    <t>[0.292,0.355]</t>
  </si>
  <si>
    <t>[0.335,0.342]</t>
  </si>
  <si>
    <t>[0.324,0.364]</t>
  </si>
  <si>
    <t>[0.074,0.075]</t>
  </si>
  <si>
    <t>Table X. Correlation matrix. AM-sample, females. First partner</t>
  </si>
  <si>
    <t>Table X. Correlation matrix. AM-sample, females. Primary partner</t>
  </si>
  <si>
    <t>Table X. Correlation matrix. AM-sample, females. Random partner (among actual partners)</t>
  </si>
  <si>
    <t xml:space="preserve">Table X. Correlation matrix. AM-sample, females. Totally random partner </t>
  </si>
  <si>
    <t>Table X. Correlation matrix. AM-sample, females with weights. First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</si>
</sst>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3" xfId="0" applyNumberFormat="1" applyBorder="1"/>
    <xf numFmtId="0" fontId="1" fillId="0" borderId="1" xfId="0" applyFont="1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zoomScale="98" zoomScaleNormal="98" workbookViewId="0">
      <selection activeCell="M17" sqref="M17"/>
    </sheetView>
  </sheetViews>
  <sheetFormatPr defaultRowHeight="15" x14ac:dyDescent="0.25"/>
  <sheetData>
    <row r="2" spans="2:4" x14ac:dyDescent="0.25">
      <c r="B2" s="2" t="s">
        <v>33</v>
      </c>
      <c r="C2" s="2"/>
      <c r="D2" s="2"/>
    </row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1</v>
      </c>
      <c r="C4" t="s">
        <v>2</v>
      </c>
      <c r="D4" t="s">
        <v>4</v>
      </c>
    </row>
    <row r="5" spans="2:4" x14ac:dyDescent="0.25">
      <c r="B5">
        <v>2</v>
      </c>
      <c r="C5" t="s">
        <v>2</v>
      </c>
      <c r="D5" t="s">
        <v>5</v>
      </c>
    </row>
    <row r="6" spans="2:4" x14ac:dyDescent="0.25">
      <c r="B6">
        <v>3</v>
      </c>
      <c r="C6" t="s">
        <v>2</v>
      </c>
      <c r="D6" t="s">
        <v>6</v>
      </c>
    </row>
    <row r="7" spans="2:4" x14ac:dyDescent="0.25">
      <c r="B7">
        <v>4</v>
      </c>
      <c r="C7" t="s">
        <v>2</v>
      </c>
      <c r="D7" t="s">
        <v>8</v>
      </c>
    </row>
    <row r="8" spans="2:4" x14ac:dyDescent="0.25">
      <c r="B8">
        <v>5</v>
      </c>
      <c r="C8" t="s">
        <v>2</v>
      </c>
      <c r="D8" t="s">
        <v>7</v>
      </c>
    </row>
    <row r="9" spans="2:4" x14ac:dyDescent="0.25">
      <c r="B9">
        <v>6</v>
      </c>
      <c r="C9" t="s">
        <v>9</v>
      </c>
      <c r="D9" t="s">
        <v>4</v>
      </c>
    </row>
    <row r="10" spans="2:4" x14ac:dyDescent="0.25">
      <c r="B10">
        <v>7</v>
      </c>
      <c r="C10" t="s">
        <v>9</v>
      </c>
      <c r="D10" t="s">
        <v>5</v>
      </c>
    </row>
    <row r="11" spans="2:4" x14ac:dyDescent="0.25">
      <c r="B11">
        <v>8</v>
      </c>
      <c r="C11" t="s">
        <v>9</v>
      </c>
      <c r="D11" t="s">
        <v>6</v>
      </c>
    </row>
    <row r="12" spans="2:4" x14ac:dyDescent="0.25">
      <c r="B12">
        <v>9</v>
      </c>
      <c r="C12" t="s">
        <v>9</v>
      </c>
      <c r="D12" t="s">
        <v>8</v>
      </c>
    </row>
    <row r="13" spans="2:4" x14ac:dyDescent="0.25">
      <c r="B13">
        <v>10</v>
      </c>
      <c r="C13" t="s">
        <v>9</v>
      </c>
      <c r="D13" t="s">
        <v>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46" workbookViewId="0">
      <selection activeCell="S49" sqref="S49"/>
    </sheetView>
  </sheetViews>
  <sheetFormatPr defaultRowHeight="15" x14ac:dyDescent="0.25"/>
  <cols>
    <col min="1" max="1" width="16.42578125" bestFit="1" customWidth="1"/>
  </cols>
  <sheetData>
    <row r="1" spans="1:17" x14ac:dyDescent="0.25">
      <c r="A1" s="11" t="s">
        <v>653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" t="str">
        <f>""</f>
        <v/>
      </c>
      <c r="B2" s="10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2" t="s">
        <v>11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7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"Correlation"</f>
        <v>Correlation</v>
      </c>
      <c r="B5" s="4">
        <v>3.0000000000000001E-3</v>
      </c>
      <c r="C5" s="4">
        <v>4.0000000000000001E-3</v>
      </c>
      <c r="D5" s="4">
        <v>8.9999999999999993E-3</v>
      </c>
      <c r="E5" s="4">
        <v>-7.0000000000000001E-3</v>
      </c>
      <c r="F5" s="4">
        <v>1E-3</v>
      </c>
      <c r="G5" s="4">
        <v>4.0000000000000001E-3</v>
      </c>
      <c r="H5" s="4">
        <v>7.0000000000000001E-3</v>
      </c>
      <c r="I5" s="4">
        <v>2.9000000000000001E-2</v>
      </c>
      <c r="J5" s="4">
        <v>1.6E-2</v>
      </c>
      <c r="K5" s="4">
        <v>-5.0999999999999997E-2</v>
      </c>
      <c r="L5" s="4">
        <v>4.0000000000000001E-3</v>
      </c>
      <c r="M5" s="4">
        <v>-2E-3</v>
      </c>
      <c r="N5" s="4">
        <v>0</v>
      </c>
      <c r="O5" s="4">
        <v>2.1000000000000001E-2</v>
      </c>
      <c r="P5" s="4">
        <v>-1E-3</v>
      </c>
      <c r="Q5" s="4">
        <v>4.0000000000000001E-3</v>
      </c>
    </row>
    <row r="6" spans="1:17" x14ac:dyDescent="0.25">
      <c r="A6" t="str">
        <f>"p-value"</f>
        <v>p-value</v>
      </c>
      <c r="B6" s="4">
        <v>0.52700000000000002</v>
      </c>
      <c r="C6" s="4">
        <v>0.40799999999999997</v>
      </c>
      <c r="D6" s="4">
        <v>0.30499999999999999</v>
      </c>
      <c r="E6" s="4">
        <v>0.53200000000000003</v>
      </c>
      <c r="F6" s="4">
        <v>0.82699999999999996</v>
      </c>
      <c r="G6" s="4">
        <v>0.40400000000000003</v>
      </c>
      <c r="H6" s="4">
        <v>0.74</v>
      </c>
      <c r="I6" s="4">
        <v>0.45200000000000001</v>
      </c>
      <c r="J6" s="4">
        <v>2.5000000000000001E-2</v>
      </c>
      <c r="K6" s="4">
        <v>0.13600000000000001</v>
      </c>
      <c r="L6" s="4">
        <v>0.73799999999999999</v>
      </c>
      <c r="M6" s="4">
        <v>0.65500000000000003</v>
      </c>
      <c r="N6" s="4">
        <v>0.96599999999999997</v>
      </c>
      <c r="O6" s="4">
        <v>8.9999999999999993E-3</v>
      </c>
      <c r="P6" s="4">
        <v>0.92500000000000004</v>
      </c>
      <c r="Q6" s="4">
        <v>0.8</v>
      </c>
    </row>
    <row r="7" spans="1:17" x14ac:dyDescent="0.25">
      <c r="A7" t="str">
        <f>"Overlap N"</f>
        <v>Overlap N</v>
      </c>
      <c r="B7" s="4">
        <v>5412</v>
      </c>
      <c r="C7" s="4">
        <v>2427</v>
      </c>
      <c r="D7" s="4">
        <v>682</v>
      </c>
      <c r="E7" s="4">
        <v>311</v>
      </c>
      <c r="F7" s="4">
        <v>1795</v>
      </c>
      <c r="G7" s="4">
        <v>3039</v>
      </c>
      <c r="H7" s="4">
        <v>67</v>
      </c>
      <c r="I7" s="4">
        <v>15</v>
      </c>
      <c r="J7" s="4">
        <v>1181</v>
      </c>
      <c r="K7" s="4">
        <v>21</v>
      </c>
      <c r="L7" s="4">
        <v>211</v>
      </c>
      <c r="M7" s="4">
        <v>2767</v>
      </c>
      <c r="N7" s="4">
        <v>1485</v>
      </c>
      <c r="O7" s="4">
        <v>762</v>
      </c>
      <c r="P7" s="4">
        <v>285</v>
      </c>
      <c r="Q7" s="4">
        <v>113</v>
      </c>
    </row>
    <row r="8" spans="1:17" x14ac:dyDescent="0.25">
      <c r="A8" s="1" t="str">
        <f>"Substance abuse"</f>
        <v>Substance abuse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  <c r="M8" s="5" t="s">
        <v>12</v>
      </c>
      <c r="N8" s="5" t="s">
        <v>12</v>
      </c>
      <c r="O8" s="5" t="s">
        <v>12</v>
      </c>
      <c r="P8" s="5" t="s">
        <v>12</v>
      </c>
      <c r="Q8" s="5" t="s">
        <v>12</v>
      </c>
    </row>
    <row r="9" spans="1:17" x14ac:dyDescent="0.25">
      <c r="A9" t="str">
        <f>"Correlation"</f>
        <v>Correlation</v>
      </c>
      <c r="B9" s="4">
        <v>1.2999999999999999E-2</v>
      </c>
      <c r="C9" s="4">
        <v>2.1999999999999999E-2</v>
      </c>
      <c r="D9" s="4">
        <v>1.6E-2</v>
      </c>
      <c r="E9" s="4">
        <v>-5.0000000000000001E-3</v>
      </c>
      <c r="F9" s="4">
        <v>0.02</v>
      </c>
      <c r="G9" s="4">
        <v>1.2E-2</v>
      </c>
      <c r="H9" s="4">
        <v>-5.1999999999999998E-2</v>
      </c>
      <c r="I9" s="4" t="s">
        <v>13</v>
      </c>
      <c r="J9" s="4">
        <v>8.0000000000000002E-3</v>
      </c>
      <c r="K9" s="4" t="s">
        <v>13</v>
      </c>
      <c r="L9" s="4">
        <v>7.0000000000000001E-3</v>
      </c>
      <c r="M9" s="4">
        <v>8.0000000000000002E-3</v>
      </c>
      <c r="N9" s="4">
        <v>-5.0000000000000001E-3</v>
      </c>
      <c r="O9" s="4">
        <v>3.9E-2</v>
      </c>
      <c r="P9" s="4">
        <v>1.7999999999999999E-2</v>
      </c>
      <c r="Q9" s="4">
        <v>1E-3</v>
      </c>
    </row>
    <row r="10" spans="1:17" x14ac:dyDescent="0.25">
      <c r="A10" t="str">
        <f>"p-value"</f>
        <v>p-value</v>
      </c>
      <c r="B10" s="4">
        <v>7.6999999999999999E-2</v>
      </c>
      <c r="C10" s="4">
        <v>1.7999999999999999E-2</v>
      </c>
      <c r="D10" s="4">
        <v>0.253</v>
      </c>
      <c r="E10" s="4">
        <v>0.89600000000000002</v>
      </c>
      <c r="F10" s="4">
        <v>4.9000000000000002E-2</v>
      </c>
      <c r="G10" s="4">
        <v>0.154</v>
      </c>
      <c r="H10" s="4">
        <v>0.307</v>
      </c>
      <c r="I10" s="4" t="s">
        <v>13</v>
      </c>
      <c r="J10" s="4">
        <v>0.52500000000000002</v>
      </c>
      <c r="K10" s="4" t="s">
        <v>13</v>
      </c>
      <c r="L10" s="4">
        <v>0.745</v>
      </c>
      <c r="M10" s="4">
        <v>0.34</v>
      </c>
      <c r="N10" s="4">
        <v>0.64600000000000002</v>
      </c>
      <c r="O10" s="4">
        <v>4.0000000000000001E-3</v>
      </c>
      <c r="P10" s="4">
        <v>0.33500000000000002</v>
      </c>
      <c r="Q10" s="4">
        <v>0.91200000000000003</v>
      </c>
    </row>
    <row r="11" spans="1:17" x14ac:dyDescent="0.25">
      <c r="A11" t="str">
        <f>"Overlap N"</f>
        <v>Overlap N</v>
      </c>
      <c r="B11" s="4">
        <v>1068</v>
      </c>
      <c r="C11" s="4">
        <v>501</v>
      </c>
      <c r="D11" s="4">
        <v>137</v>
      </c>
      <c r="E11" s="4">
        <v>59</v>
      </c>
      <c r="F11" s="4">
        <v>373</v>
      </c>
      <c r="G11" s="4">
        <v>599</v>
      </c>
      <c r="H11" s="4">
        <v>8</v>
      </c>
      <c r="I11" s="4" t="s">
        <v>13</v>
      </c>
      <c r="J11" s="4">
        <v>219</v>
      </c>
      <c r="K11" s="4" t="s">
        <v>13</v>
      </c>
      <c r="L11" s="4">
        <v>41</v>
      </c>
      <c r="M11" s="4">
        <v>548</v>
      </c>
      <c r="N11" s="4">
        <v>273</v>
      </c>
      <c r="O11" s="4">
        <v>165</v>
      </c>
      <c r="P11" s="4">
        <v>61</v>
      </c>
      <c r="Q11" s="4">
        <v>21</v>
      </c>
    </row>
    <row r="12" spans="1:17" x14ac:dyDescent="0.25">
      <c r="A12" s="1" t="str">
        <f>"Skizophrenia"</f>
        <v>Skizophrenia</v>
      </c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12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12</v>
      </c>
      <c r="P12" s="5" t="s">
        <v>12</v>
      </c>
      <c r="Q12" s="5" t="s">
        <v>12</v>
      </c>
    </row>
    <row r="13" spans="1:17" x14ac:dyDescent="0.25">
      <c r="A13" t="str">
        <f>"Correlation"</f>
        <v>Correlation</v>
      </c>
      <c r="B13" s="4">
        <v>1.4999999999999999E-2</v>
      </c>
      <c r="C13" s="4">
        <v>2.4E-2</v>
      </c>
      <c r="D13" s="4">
        <v>2.9000000000000001E-2</v>
      </c>
      <c r="E13" s="4">
        <v>-4.2999999999999997E-2</v>
      </c>
      <c r="F13" s="4">
        <v>1E-3</v>
      </c>
      <c r="G13" s="4">
        <v>1.4999999999999999E-2</v>
      </c>
      <c r="H13" s="4">
        <v>-1.6E-2</v>
      </c>
      <c r="I13" s="4" t="s">
        <v>13</v>
      </c>
      <c r="J13" s="4">
        <v>2.5000000000000001E-2</v>
      </c>
      <c r="K13" s="4" t="s">
        <v>13</v>
      </c>
      <c r="L13" s="4">
        <v>1.2E-2</v>
      </c>
      <c r="M13" s="4">
        <v>8.9999999999999993E-3</v>
      </c>
      <c r="N13" s="4">
        <v>5.0000000000000001E-3</v>
      </c>
      <c r="O13" s="4">
        <v>3.3000000000000002E-2</v>
      </c>
      <c r="P13" s="4">
        <v>6.0000000000000001E-3</v>
      </c>
      <c r="Q13" s="4">
        <v>3.0000000000000001E-3</v>
      </c>
    </row>
    <row r="14" spans="1:17" x14ac:dyDescent="0.25">
      <c r="A14" t="str">
        <f>"p-value"</f>
        <v>p-value</v>
      </c>
      <c r="B14" s="4">
        <v>7.8E-2</v>
      </c>
      <c r="C14" s="4">
        <v>2.4E-2</v>
      </c>
      <c r="D14" s="4">
        <v>6.4000000000000001E-2</v>
      </c>
      <c r="E14" s="4">
        <v>9.1999999999999998E-2</v>
      </c>
      <c r="F14" s="4">
        <v>0.94499999999999995</v>
      </c>
      <c r="G14" s="4">
        <v>0.13700000000000001</v>
      </c>
      <c r="H14" s="4">
        <v>0.85899999999999999</v>
      </c>
      <c r="I14" s="4" t="s">
        <v>13</v>
      </c>
      <c r="J14" s="4">
        <v>6.8000000000000005E-2</v>
      </c>
      <c r="K14" s="4" t="s">
        <v>13</v>
      </c>
      <c r="L14" s="4">
        <v>0.61699999999999999</v>
      </c>
      <c r="M14" s="4">
        <v>0.38600000000000001</v>
      </c>
      <c r="N14" s="4">
        <v>0.65100000000000002</v>
      </c>
      <c r="O14" s="4">
        <v>3.7999999999999999E-2</v>
      </c>
      <c r="P14" s="4">
        <v>0.79900000000000004</v>
      </c>
      <c r="Q14" s="4">
        <v>0.89100000000000001</v>
      </c>
    </row>
    <row r="15" spans="1:17" x14ac:dyDescent="0.25">
      <c r="A15" t="str">
        <f>"Overlap N"</f>
        <v>Overlap N</v>
      </c>
      <c r="B15" s="4">
        <v>708</v>
      </c>
      <c r="C15" s="4">
        <v>334</v>
      </c>
      <c r="D15" s="4">
        <v>98</v>
      </c>
      <c r="E15" s="4">
        <v>29</v>
      </c>
      <c r="F15" s="4">
        <v>222</v>
      </c>
      <c r="G15" s="4">
        <v>399</v>
      </c>
      <c r="H15" s="4">
        <v>7</v>
      </c>
      <c r="I15" s="4" t="s">
        <v>13</v>
      </c>
      <c r="J15" s="4">
        <v>159</v>
      </c>
      <c r="K15" s="4" t="s">
        <v>13</v>
      </c>
      <c r="L15" s="4">
        <v>28</v>
      </c>
      <c r="M15" s="4">
        <v>361</v>
      </c>
      <c r="N15" s="4">
        <v>190</v>
      </c>
      <c r="O15" s="4">
        <v>106</v>
      </c>
      <c r="P15" s="4">
        <v>37</v>
      </c>
      <c r="Q15" s="4">
        <v>14</v>
      </c>
    </row>
    <row r="16" spans="1:17" x14ac:dyDescent="0.25">
      <c r="A16" s="1" t="str">
        <f>"Bipolar"</f>
        <v>Bipolar</v>
      </c>
      <c r="B16" s="5" t="s">
        <v>12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5" t="s">
        <v>12</v>
      </c>
      <c r="M16" s="5" t="s">
        <v>12</v>
      </c>
      <c r="N16" s="5" t="s">
        <v>12</v>
      </c>
      <c r="O16" s="5" t="s">
        <v>12</v>
      </c>
      <c r="P16" s="5" t="s">
        <v>12</v>
      </c>
      <c r="Q16" s="5" t="s">
        <v>12</v>
      </c>
    </row>
    <row r="17" spans="1:17" x14ac:dyDescent="0.25">
      <c r="A17" t="str">
        <f>"Correlation"</f>
        <v>Correlation</v>
      </c>
      <c r="B17" s="4">
        <v>-1.6E-2</v>
      </c>
      <c r="C17" s="4">
        <v>-8.0000000000000002E-3</v>
      </c>
      <c r="D17" s="4">
        <v>-2.9000000000000001E-2</v>
      </c>
      <c r="E17" s="4">
        <v>-0.02</v>
      </c>
      <c r="F17" s="4">
        <v>-6.0000000000000001E-3</v>
      </c>
      <c r="G17" s="4">
        <v>-6.0000000000000001E-3</v>
      </c>
      <c r="H17" s="4" t="s">
        <v>13</v>
      </c>
      <c r="I17" s="4" t="s">
        <v>13</v>
      </c>
      <c r="J17" s="4">
        <v>8.0000000000000002E-3</v>
      </c>
      <c r="K17" s="4" t="s">
        <v>13</v>
      </c>
      <c r="L17" s="4">
        <v>-1.0999999999999999E-2</v>
      </c>
      <c r="M17" s="4">
        <v>-1.4999999999999999E-2</v>
      </c>
      <c r="N17" s="4">
        <v>-2.3E-2</v>
      </c>
      <c r="O17" s="4">
        <v>2E-3</v>
      </c>
      <c r="P17" s="4">
        <v>0.02</v>
      </c>
      <c r="Q17" s="4">
        <v>-0.01</v>
      </c>
    </row>
    <row r="18" spans="1:17" x14ac:dyDescent="0.25">
      <c r="A18" t="str">
        <f>"p-value"</f>
        <v>p-value</v>
      </c>
      <c r="B18" s="4">
        <v>0.158</v>
      </c>
      <c r="C18" s="4">
        <v>0.60199999999999998</v>
      </c>
      <c r="D18" s="4">
        <v>0.23</v>
      </c>
      <c r="E18" s="4">
        <v>0.59199999999999997</v>
      </c>
      <c r="F18" s="4">
        <v>0.747</v>
      </c>
      <c r="G18" s="4">
        <v>0.63900000000000001</v>
      </c>
      <c r="H18" s="4" t="s">
        <v>13</v>
      </c>
      <c r="I18" s="4" t="s">
        <v>13</v>
      </c>
      <c r="J18" s="4">
        <v>0.60199999999999998</v>
      </c>
      <c r="K18" s="4" t="s">
        <v>13</v>
      </c>
      <c r="L18" s="4">
        <v>0.89400000000000002</v>
      </c>
      <c r="M18" s="4">
        <v>0.26300000000000001</v>
      </c>
      <c r="N18" s="4">
        <v>0.17399999999999999</v>
      </c>
      <c r="O18" s="4">
        <v>0.88400000000000001</v>
      </c>
      <c r="P18" s="4">
        <v>0.42899999999999999</v>
      </c>
      <c r="Q18" s="4">
        <v>1</v>
      </c>
    </row>
    <row r="19" spans="1:17" x14ac:dyDescent="0.25">
      <c r="A19" t="str">
        <f>"Overlap N"</f>
        <v>Overlap N</v>
      </c>
      <c r="B19" s="4">
        <v>345</v>
      </c>
      <c r="C19" s="4">
        <v>158</v>
      </c>
      <c r="D19" s="4">
        <v>37</v>
      </c>
      <c r="E19" s="4">
        <v>19</v>
      </c>
      <c r="F19" s="4">
        <v>119</v>
      </c>
      <c r="G19" s="4">
        <v>200</v>
      </c>
      <c r="H19" s="4" t="s">
        <v>13</v>
      </c>
      <c r="I19" s="4" t="s">
        <v>13</v>
      </c>
      <c r="J19" s="4">
        <v>81</v>
      </c>
      <c r="K19" s="4" t="s">
        <v>13</v>
      </c>
      <c r="L19" s="4">
        <v>13</v>
      </c>
      <c r="M19" s="4">
        <v>177</v>
      </c>
      <c r="N19" s="4">
        <v>89</v>
      </c>
      <c r="O19" s="4">
        <v>49</v>
      </c>
      <c r="P19" s="4">
        <v>23</v>
      </c>
      <c r="Q19" s="4">
        <v>7</v>
      </c>
    </row>
    <row r="20" spans="1:17" x14ac:dyDescent="0.25">
      <c r="A20" s="1" t="str">
        <f>"Other mood"</f>
        <v>Other mood</v>
      </c>
      <c r="B20" s="5" t="s">
        <v>12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5" t="s">
        <v>12</v>
      </c>
      <c r="M20" s="5" t="s">
        <v>12</v>
      </c>
      <c r="N20" s="5" t="s">
        <v>12</v>
      </c>
      <c r="O20" s="5" t="s">
        <v>12</v>
      </c>
      <c r="P20" s="5" t="s">
        <v>12</v>
      </c>
      <c r="Q20" s="5" t="s">
        <v>12</v>
      </c>
    </row>
    <row r="21" spans="1:17" x14ac:dyDescent="0.25">
      <c r="A21" t="str">
        <f>"Correlation"</f>
        <v>Correlation</v>
      </c>
      <c r="B21" s="4">
        <v>3.0000000000000001E-3</v>
      </c>
      <c r="C21" s="4">
        <v>-5.0000000000000001E-3</v>
      </c>
      <c r="D21" s="4">
        <v>1.7999999999999999E-2</v>
      </c>
      <c r="E21" s="4">
        <v>1.4999999999999999E-2</v>
      </c>
      <c r="F21" s="4">
        <v>8.9999999999999993E-3</v>
      </c>
      <c r="G21" s="4">
        <v>4.0000000000000001E-3</v>
      </c>
      <c r="H21" s="4">
        <v>3.1E-2</v>
      </c>
      <c r="I21" s="4">
        <v>4.2999999999999997E-2</v>
      </c>
      <c r="J21" s="4">
        <v>8.9999999999999993E-3</v>
      </c>
      <c r="K21" s="4">
        <v>-4.8000000000000001E-2</v>
      </c>
      <c r="L21" s="4">
        <v>2.9000000000000001E-2</v>
      </c>
      <c r="M21" s="4">
        <v>1E-3</v>
      </c>
      <c r="N21" s="4">
        <v>-1.2E-2</v>
      </c>
      <c r="O21" s="4">
        <v>2.1999999999999999E-2</v>
      </c>
      <c r="P21" s="4">
        <v>8.9999999999999993E-3</v>
      </c>
      <c r="Q21" s="4">
        <v>2.7E-2</v>
      </c>
    </row>
    <row r="22" spans="1:17" x14ac:dyDescent="0.25">
      <c r="A22" t="str">
        <f>"p-value"</f>
        <v>p-value</v>
      </c>
      <c r="B22" s="4">
        <v>0.64</v>
      </c>
      <c r="C22" s="4">
        <v>0.47699999999999998</v>
      </c>
      <c r="D22" s="4">
        <v>0.106</v>
      </c>
      <c r="E22" s="4">
        <v>0.27900000000000003</v>
      </c>
      <c r="F22" s="4">
        <v>0.24299999999999999</v>
      </c>
      <c r="G22" s="4">
        <v>0.51300000000000001</v>
      </c>
      <c r="H22" s="4">
        <v>0.22700000000000001</v>
      </c>
      <c r="I22" s="4">
        <v>0.35799999999999998</v>
      </c>
      <c r="J22" s="4">
        <v>0.32700000000000001</v>
      </c>
      <c r="K22" s="4">
        <v>0.36399999999999999</v>
      </c>
      <c r="L22" s="4">
        <v>8.1000000000000003E-2</v>
      </c>
      <c r="M22" s="4">
        <v>0.85</v>
      </c>
      <c r="N22" s="4">
        <v>0.154</v>
      </c>
      <c r="O22" s="4">
        <v>4.2000000000000003E-2</v>
      </c>
      <c r="P22" s="4">
        <v>0.53500000000000003</v>
      </c>
      <c r="Q22" s="4">
        <v>0.192</v>
      </c>
    </row>
    <row r="23" spans="1:17" x14ac:dyDescent="0.25">
      <c r="A23" t="str">
        <f>"Overlap N"</f>
        <v>Overlap N</v>
      </c>
      <c r="B23" s="4">
        <v>2187</v>
      </c>
      <c r="C23" s="4">
        <v>943</v>
      </c>
      <c r="D23" s="4">
        <v>291</v>
      </c>
      <c r="E23" s="4">
        <v>142</v>
      </c>
      <c r="F23" s="4">
        <v>751</v>
      </c>
      <c r="G23" s="4">
        <v>1231</v>
      </c>
      <c r="H23" s="4">
        <v>32</v>
      </c>
      <c r="I23" s="4">
        <v>7</v>
      </c>
      <c r="J23" s="4">
        <v>468</v>
      </c>
      <c r="K23" s="4">
        <v>8</v>
      </c>
      <c r="L23" s="4">
        <v>99</v>
      </c>
      <c r="M23" s="4">
        <v>1131</v>
      </c>
      <c r="N23" s="4">
        <v>566</v>
      </c>
      <c r="O23" s="4">
        <v>315</v>
      </c>
      <c r="P23" s="4">
        <v>122</v>
      </c>
      <c r="Q23" s="4">
        <v>53</v>
      </c>
    </row>
    <row r="24" spans="1:17" x14ac:dyDescent="0.25">
      <c r="A24" s="1" t="str">
        <f>"Neurotic"</f>
        <v>Neurotic</v>
      </c>
      <c r="B24" s="5" t="s">
        <v>12</v>
      </c>
      <c r="C24" s="5" t="s">
        <v>12</v>
      </c>
      <c r="D24" s="5" t="s">
        <v>12</v>
      </c>
      <c r="E24" s="5" t="s">
        <v>12</v>
      </c>
      <c r="F24" s="5" t="s">
        <v>12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  <c r="N24" s="5" t="s">
        <v>12</v>
      </c>
      <c r="O24" s="5" t="s">
        <v>12</v>
      </c>
      <c r="P24" s="5" t="s">
        <v>12</v>
      </c>
      <c r="Q24" s="5" t="s">
        <v>12</v>
      </c>
    </row>
    <row r="25" spans="1:17" x14ac:dyDescent="0.25">
      <c r="A25" t="str">
        <f>"Correlation"</f>
        <v>Correlation</v>
      </c>
      <c r="B25" s="4">
        <v>1E-3</v>
      </c>
      <c r="C25" s="4">
        <v>3.0000000000000001E-3</v>
      </c>
      <c r="D25" s="4">
        <v>1.9E-2</v>
      </c>
      <c r="E25" s="4">
        <v>-1.2E-2</v>
      </c>
      <c r="F25" s="4">
        <v>-5.0000000000000001E-3</v>
      </c>
      <c r="G25" s="4">
        <v>4.0000000000000001E-3</v>
      </c>
      <c r="H25" s="4">
        <v>-8.0000000000000002E-3</v>
      </c>
      <c r="I25" s="4">
        <v>-3.0000000000000001E-3</v>
      </c>
      <c r="J25" s="4">
        <v>1.9E-2</v>
      </c>
      <c r="K25" s="4">
        <v>-3.2000000000000001E-2</v>
      </c>
      <c r="L25" s="4">
        <v>-2E-3</v>
      </c>
      <c r="M25" s="4">
        <v>-3.0000000000000001E-3</v>
      </c>
      <c r="N25" s="4">
        <v>-3.0000000000000001E-3</v>
      </c>
      <c r="O25" s="4">
        <v>1.2999999999999999E-2</v>
      </c>
      <c r="P25" s="4">
        <v>1.4E-2</v>
      </c>
      <c r="Q25" s="4">
        <v>5.0000000000000001E-3</v>
      </c>
    </row>
    <row r="26" spans="1:17" x14ac:dyDescent="0.25">
      <c r="A26" t="str">
        <f>"p-value"</f>
        <v>p-value</v>
      </c>
      <c r="B26" s="4">
        <v>0.79300000000000004</v>
      </c>
      <c r="C26" s="4">
        <v>0.63500000000000001</v>
      </c>
      <c r="D26" s="4">
        <v>0.04</v>
      </c>
      <c r="E26" s="4">
        <v>0.38700000000000001</v>
      </c>
      <c r="F26" s="4">
        <v>0.51300000000000001</v>
      </c>
      <c r="G26" s="4">
        <v>0.51100000000000001</v>
      </c>
      <c r="H26" s="4">
        <v>0.81</v>
      </c>
      <c r="I26" s="4">
        <v>1</v>
      </c>
      <c r="J26" s="4">
        <v>1.4E-2</v>
      </c>
      <c r="K26" s="4">
        <v>0.46899999999999997</v>
      </c>
      <c r="L26" s="4">
        <v>0.96399999999999997</v>
      </c>
      <c r="M26" s="4">
        <v>0.66900000000000004</v>
      </c>
      <c r="N26" s="4">
        <v>0.67100000000000004</v>
      </c>
      <c r="O26" s="4">
        <v>0.16800000000000001</v>
      </c>
      <c r="P26" s="4">
        <v>0.28499999999999998</v>
      </c>
      <c r="Q26" s="4">
        <v>0.80600000000000005</v>
      </c>
    </row>
    <row r="27" spans="1:17" x14ac:dyDescent="0.25">
      <c r="A27" t="str">
        <f>"Overlap N"</f>
        <v>Overlap N</v>
      </c>
      <c r="B27" s="4">
        <v>3510</v>
      </c>
      <c r="C27" s="4">
        <v>1573</v>
      </c>
      <c r="D27" s="4">
        <v>469</v>
      </c>
      <c r="E27" s="4">
        <v>197</v>
      </c>
      <c r="F27" s="4">
        <v>1141</v>
      </c>
      <c r="G27" s="4">
        <v>1978</v>
      </c>
      <c r="H27" s="4">
        <v>40</v>
      </c>
      <c r="I27" s="4">
        <v>8</v>
      </c>
      <c r="J27" s="4">
        <v>787</v>
      </c>
      <c r="K27" s="4">
        <v>15</v>
      </c>
      <c r="L27" s="4">
        <v>133</v>
      </c>
      <c r="M27" s="4">
        <v>1798</v>
      </c>
      <c r="N27" s="4">
        <v>955</v>
      </c>
      <c r="O27" s="4">
        <v>482</v>
      </c>
      <c r="P27" s="4">
        <v>201</v>
      </c>
      <c r="Q27" s="4">
        <v>74</v>
      </c>
    </row>
    <row r="28" spans="1:17" x14ac:dyDescent="0.25">
      <c r="A28" s="1" t="str">
        <f>"OCD"</f>
        <v>OCD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5" t="s">
        <v>12</v>
      </c>
      <c r="M28" s="5" t="s">
        <v>12</v>
      </c>
      <c r="N28" s="5" t="s">
        <v>12</v>
      </c>
      <c r="O28" s="5" t="s">
        <v>12</v>
      </c>
      <c r="P28" s="5" t="s">
        <v>12</v>
      </c>
      <c r="Q28" s="5" t="s">
        <v>12</v>
      </c>
    </row>
    <row r="29" spans="1:17" x14ac:dyDescent="0.25">
      <c r="A29" t="str">
        <f>"Correlation"</f>
        <v>Correlation</v>
      </c>
      <c r="B29" s="4">
        <v>2.7E-2</v>
      </c>
      <c r="C29" s="4">
        <v>2.1000000000000001E-2</v>
      </c>
      <c r="D29" s="4">
        <v>-5.5E-2</v>
      </c>
      <c r="E29" s="4">
        <v>1.6E-2</v>
      </c>
      <c r="F29" s="4">
        <v>5.0000000000000001E-3</v>
      </c>
      <c r="G29" s="4">
        <v>3.3000000000000002E-2</v>
      </c>
      <c r="H29" s="4" t="s">
        <v>13</v>
      </c>
      <c r="I29" s="4" t="s">
        <v>13</v>
      </c>
      <c r="J29" s="4">
        <v>-1E-3</v>
      </c>
      <c r="K29" s="4" t="s">
        <v>13</v>
      </c>
      <c r="L29" s="4">
        <v>3.3000000000000002E-2</v>
      </c>
      <c r="M29" s="4">
        <v>2.9000000000000001E-2</v>
      </c>
      <c r="N29" s="4">
        <v>4.2999999999999997E-2</v>
      </c>
      <c r="O29" s="4">
        <v>-1.9E-2</v>
      </c>
      <c r="P29" s="4" t="s">
        <v>13</v>
      </c>
      <c r="Q29" s="4" t="s">
        <v>13</v>
      </c>
    </row>
    <row r="30" spans="1:17" x14ac:dyDescent="0.25">
      <c r="A30" t="str">
        <f>"p-value"</f>
        <v>p-value</v>
      </c>
      <c r="B30" s="4">
        <v>8.5000000000000006E-2</v>
      </c>
      <c r="C30" s="4">
        <v>0.317</v>
      </c>
      <c r="D30" s="4">
        <v>0.182</v>
      </c>
      <c r="E30" s="4">
        <v>0.70099999999999996</v>
      </c>
      <c r="F30" s="4">
        <v>0.80600000000000005</v>
      </c>
      <c r="G30" s="4">
        <v>8.3000000000000004E-2</v>
      </c>
      <c r="H30" s="4" t="s">
        <v>13</v>
      </c>
      <c r="I30" s="4" t="s">
        <v>13</v>
      </c>
      <c r="J30" s="4">
        <v>1</v>
      </c>
      <c r="K30" s="4" t="s">
        <v>13</v>
      </c>
      <c r="L30" s="4">
        <v>0.46800000000000003</v>
      </c>
      <c r="M30" s="4">
        <v>0.127</v>
      </c>
      <c r="N30" s="4">
        <v>5.8999999999999997E-2</v>
      </c>
      <c r="O30" s="4">
        <v>0.69699999999999995</v>
      </c>
      <c r="P30" s="4" t="s">
        <v>13</v>
      </c>
      <c r="Q30" s="4" t="s">
        <v>13</v>
      </c>
    </row>
    <row r="31" spans="1:17" x14ac:dyDescent="0.25">
      <c r="A31" t="str">
        <f>"Overlap N"</f>
        <v>Overlap N</v>
      </c>
      <c r="B31" s="4">
        <v>134</v>
      </c>
      <c r="C31" s="4">
        <v>59</v>
      </c>
      <c r="D31" s="4">
        <v>9</v>
      </c>
      <c r="E31" s="4">
        <v>8</v>
      </c>
      <c r="F31" s="4">
        <v>40</v>
      </c>
      <c r="G31" s="4">
        <v>79</v>
      </c>
      <c r="H31" s="4" t="s">
        <v>13</v>
      </c>
      <c r="I31" s="4" t="s">
        <v>13</v>
      </c>
      <c r="J31" s="4">
        <v>24</v>
      </c>
      <c r="K31" s="4" t="s">
        <v>13</v>
      </c>
      <c r="L31" s="4">
        <v>6</v>
      </c>
      <c r="M31" s="4">
        <v>72</v>
      </c>
      <c r="N31" s="4">
        <v>43</v>
      </c>
      <c r="O31" s="4">
        <v>13</v>
      </c>
      <c r="P31" s="4" t="s">
        <v>13</v>
      </c>
      <c r="Q31" s="4" t="s">
        <v>13</v>
      </c>
    </row>
    <row r="32" spans="1:17" x14ac:dyDescent="0.25">
      <c r="A32" s="1" t="str">
        <f>"Eating disorder"</f>
        <v>Eating disorder</v>
      </c>
      <c r="B32" s="5" t="s">
        <v>12</v>
      </c>
      <c r="C32" s="5" t="s">
        <v>12</v>
      </c>
      <c r="D32" s="5" t="s">
        <v>12</v>
      </c>
      <c r="E32" s="5" t="s">
        <v>12</v>
      </c>
      <c r="F32" s="5" t="s">
        <v>12</v>
      </c>
      <c r="G32" s="5" t="s">
        <v>12</v>
      </c>
      <c r="H32" s="5" t="s">
        <v>12</v>
      </c>
      <c r="I32" s="5" t="s">
        <v>12</v>
      </c>
      <c r="J32" s="5" t="s">
        <v>12</v>
      </c>
      <c r="K32" s="5" t="s">
        <v>12</v>
      </c>
      <c r="L32" s="5" t="s">
        <v>12</v>
      </c>
      <c r="M32" s="5" t="s">
        <v>12</v>
      </c>
      <c r="N32" s="5" t="s">
        <v>12</v>
      </c>
      <c r="O32" s="5" t="s">
        <v>12</v>
      </c>
      <c r="P32" s="5" t="s">
        <v>12</v>
      </c>
      <c r="Q32" s="5" t="s">
        <v>12</v>
      </c>
    </row>
    <row r="33" spans="1:17" x14ac:dyDescent="0.25">
      <c r="A33" t="str">
        <f>"Correlation"</f>
        <v>Correlation</v>
      </c>
      <c r="B33" s="4">
        <v>1E-3</v>
      </c>
      <c r="C33" s="4">
        <v>-1.0999999999999999E-2</v>
      </c>
      <c r="D33" s="4">
        <v>-0.02</v>
      </c>
      <c r="E33" s="4">
        <v>8.0000000000000002E-3</v>
      </c>
      <c r="F33" s="4">
        <v>1.2999999999999999E-2</v>
      </c>
      <c r="G33" s="4">
        <v>8.0000000000000002E-3</v>
      </c>
      <c r="H33" s="4" t="s">
        <v>13</v>
      </c>
      <c r="I33" s="4" t="s">
        <v>13</v>
      </c>
      <c r="J33" s="4">
        <v>2.3E-2</v>
      </c>
      <c r="K33" s="4" t="s">
        <v>13</v>
      </c>
      <c r="L33" s="4">
        <v>-2.1000000000000001E-2</v>
      </c>
      <c r="M33" s="4">
        <v>-1.4E-2</v>
      </c>
      <c r="N33" s="4">
        <v>2.9000000000000001E-2</v>
      </c>
      <c r="O33" s="4">
        <v>-7.0000000000000001E-3</v>
      </c>
      <c r="P33" s="4">
        <v>-3.1E-2</v>
      </c>
      <c r="Q33" s="4">
        <v>3.2000000000000001E-2</v>
      </c>
    </row>
    <row r="34" spans="1:17" x14ac:dyDescent="0.25">
      <c r="A34" t="str">
        <f>"p-value"</f>
        <v>p-value</v>
      </c>
      <c r="B34" s="4">
        <v>0.94299999999999995</v>
      </c>
      <c r="C34" s="4">
        <v>0.53200000000000003</v>
      </c>
      <c r="D34" s="4">
        <v>0.55700000000000005</v>
      </c>
      <c r="E34" s="4">
        <v>0.78</v>
      </c>
      <c r="F34" s="4">
        <v>0.437</v>
      </c>
      <c r="G34" s="4">
        <v>0.57399999999999995</v>
      </c>
      <c r="H34" s="4" t="s">
        <v>13</v>
      </c>
      <c r="I34" s="4" t="s">
        <v>13</v>
      </c>
      <c r="J34" s="4">
        <v>0.25700000000000001</v>
      </c>
      <c r="K34" s="4" t="s">
        <v>13</v>
      </c>
      <c r="L34" s="4">
        <v>0.86099999999999999</v>
      </c>
      <c r="M34" s="4">
        <v>0.438</v>
      </c>
      <c r="N34" s="4">
        <v>0.11600000000000001</v>
      </c>
      <c r="O34" s="4">
        <v>0.92400000000000004</v>
      </c>
      <c r="P34" s="4">
        <v>0.55500000000000005</v>
      </c>
      <c r="Q34" s="4">
        <v>0.47</v>
      </c>
    </row>
    <row r="35" spans="1:17" x14ac:dyDescent="0.25">
      <c r="A35" t="str">
        <f>"Overlap N"</f>
        <v>Overlap N</v>
      </c>
      <c r="B35" s="4">
        <v>220</v>
      </c>
      <c r="C35" s="4">
        <v>91</v>
      </c>
      <c r="D35" s="4">
        <v>23</v>
      </c>
      <c r="E35" s="4">
        <v>14</v>
      </c>
      <c r="F35" s="4">
        <v>79</v>
      </c>
      <c r="G35" s="4">
        <v>128</v>
      </c>
      <c r="H35" s="4" t="s">
        <v>13</v>
      </c>
      <c r="I35" s="4" t="s">
        <v>13</v>
      </c>
      <c r="J35" s="4">
        <v>53</v>
      </c>
      <c r="K35" s="4" t="s">
        <v>13</v>
      </c>
      <c r="L35" s="4">
        <v>7</v>
      </c>
      <c r="M35" s="4">
        <v>105</v>
      </c>
      <c r="N35" s="4">
        <v>73</v>
      </c>
      <c r="O35" s="4">
        <v>27</v>
      </c>
      <c r="P35" s="4">
        <v>9</v>
      </c>
      <c r="Q35" s="4">
        <v>6</v>
      </c>
    </row>
    <row r="36" spans="1:17" x14ac:dyDescent="0.25">
      <c r="A36" s="1" t="str">
        <f>"Personality"</f>
        <v>Personality</v>
      </c>
      <c r="B36" s="5" t="s">
        <v>12</v>
      </c>
      <c r="C36" s="5" t="s">
        <v>12</v>
      </c>
      <c r="D36" s="5" t="s">
        <v>12</v>
      </c>
      <c r="E36" s="5" t="s">
        <v>12</v>
      </c>
      <c r="F36" s="5" t="s">
        <v>12</v>
      </c>
      <c r="G36" s="5" t="s">
        <v>12</v>
      </c>
      <c r="H36" s="5" t="s">
        <v>12</v>
      </c>
      <c r="I36" s="5" t="s">
        <v>12</v>
      </c>
      <c r="J36" s="5" t="s">
        <v>12</v>
      </c>
      <c r="K36" s="5" t="s">
        <v>12</v>
      </c>
      <c r="L36" s="5" t="s">
        <v>12</v>
      </c>
      <c r="M36" s="5" t="s">
        <v>12</v>
      </c>
      <c r="N36" s="5" t="s">
        <v>12</v>
      </c>
      <c r="O36" s="5" t="s">
        <v>12</v>
      </c>
      <c r="P36" s="5" t="s">
        <v>12</v>
      </c>
      <c r="Q36" s="5" t="s">
        <v>12</v>
      </c>
    </row>
    <row r="37" spans="1:17" x14ac:dyDescent="0.25">
      <c r="A37" t="str">
        <f>"Correlation"</f>
        <v>Correlation</v>
      </c>
      <c r="B37" s="4">
        <v>2E-3</v>
      </c>
      <c r="C37" s="4">
        <v>-1E-3</v>
      </c>
      <c r="D37" s="4">
        <v>8.9999999999999993E-3</v>
      </c>
      <c r="E37" s="4">
        <v>5.0000000000000001E-3</v>
      </c>
      <c r="F37" s="4">
        <v>4.0000000000000001E-3</v>
      </c>
      <c r="G37" s="4">
        <v>6.0000000000000001E-3</v>
      </c>
      <c r="H37" s="4">
        <v>-4.0000000000000001E-3</v>
      </c>
      <c r="I37" s="4" t="s">
        <v>13</v>
      </c>
      <c r="J37" s="4">
        <v>-3.0000000000000001E-3</v>
      </c>
      <c r="K37" s="4" t="s">
        <v>13</v>
      </c>
      <c r="L37" s="4">
        <v>1.6E-2</v>
      </c>
      <c r="M37" s="4">
        <v>2E-3</v>
      </c>
      <c r="N37" s="4">
        <v>-1.0999999999999999E-2</v>
      </c>
      <c r="O37" s="4">
        <v>1.6E-2</v>
      </c>
      <c r="P37" s="4">
        <v>1.4999999999999999E-2</v>
      </c>
      <c r="Q37" s="4">
        <v>-3.0000000000000001E-3</v>
      </c>
    </row>
    <row r="38" spans="1:17" x14ac:dyDescent="0.25">
      <c r="A38" t="str">
        <f>"p-value"</f>
        <v>p-value</v>
      </c>
      <c r="B38" s="4">
        <v>0.81</v>
      </c>
      <c r="C38" s="4">
        <v>0.94799999999999995</v>
      </c>
      <c r="D38" s="4">
        <v>0.49</v>
      </c>
      <c r="E38" s="4">
        <v>0.72899999999999998</v>
      </c>
      <c r="F38" s="4">
        <v>0.65300000000000002</v>
      </c>
      <c r="G38" s="4">
        <v>0.41199999999999998</v>
      </c>
      <c r="H38" s="4">
        <v>1</v>
      </c>
      <c r="I38" s="4" t="s">
        <v>13</v>
      </c>
      <c r="J38" s="4">
        <v>0.80100000000000005</v>
      </c>
      <c r="K38" s="4" t="s">
        <v>13</v>
      </c>
      <c r="L38" s="4">
        <v>0.42699999999999999</v>
      </c>
      <c r="M38" s="4">
        <v>0.79300000000000004</v>
      </c>
      <c r="N38" s="4">
        <v>0.28699999999999998</v>
      </c>
      <c r="O38" s="4">
        <v>0.221</v>
      </c>
      <c r="P38" s="4">
        <v>0.39</v>
      </c>
      <c r="Q38" s="4">
        <v>1</v>
      </c>
    </row>
    <row r="39" spans="1:17" x14ac:dyDescent="0.25">
      <c r="A39" t="str">
        <f>"Overlap N"</f>
        <v>Overlap N</v>
      </c>
      <c r="B39" s="4">
        <v>1298</v>
      </c>
      <c r="C39" s="4">
        <v>572</v>
      </c>
      <c r="D39" s="4">
        <v>166</v>
      </c>
      <c r="E39" s="4">
        <v>80</v>
      </c>
      <c r="F39" s="4">
        <v>438</v>
      </c>
      <c r="G39" s="4">
        <v>741</v>
      </c>
      <c r="H39" s="4">
        <v>15</v>
      </c>
      <c r="I39" s="4" t="s">
        <v>13</v>
      </c>
      <c r="J39" s="4">
        <v>262</v>
      </c>
      <c r="K39" s="4" t="s">
        <v>13</v>
      </c>
      <c r="L39" s="4">
        <v>55</v>
      </c>
      <c r="M39" s="4">
        <v>676</v>
      </c>
      <c r="N39" s="4">
        <v>337</v>
      </c>
      <c r="O39" s="4">
        <v>183</v>
      </c>
      <c r="P39" s="4">
        <v>76</v>
      </c>
      <c r="Q39" s="4">
        <v>26</v>
      </c>
    </row>
    <row r="40" spans="1:17" x14ac:dyDescent="0.25">
      <c r="A40" s="1" t="str">
        <f>"Developmental"</f>
        <v>Developmental</v>
      </c>
      <c r="B40" s="5" t="s">
        <v>12</v>
      </c>
      <c r="C40" s="5" t="s">
        <v>12</v>
      </c>
      <c r="D40" s="5" t="s">
        <v>12</v>
      </c>
      <c r="E40" s="5" t="s">
        <v>12</v>
      </c>
      <c r="F40" s="5" t="s">
        <v>12</v>
      </c>
      <c r="G40" s="5" t="s">
        <v>12</v>
      </c>
      <c r="H40" s="5" t="s">
        <v>12</v>
      </c>
      <c r="I40" s="5" t="s">
        <v>12</v>
      </c>
      <c r="J40" s="5" t="s">
        <v>12</v>
      </c>
      <c r="K40" s="5" t="s">
        <v>12</v>
      </c>
      <c r="L40" s="5" t="s">
        <v>12</v>
      </c>
      <c r="M40" s="5" t="s">
        <v>12</v>
      </c>
      <c r="N40" s="5" t="s">
        <v>12</v>
      </c>
      <c r="O40" s="5" t="s">
        <v>12</v>
      </c>
      <c r="P40" s="5" t="s">
        <v>12</v>
      </c>
      <c r="Q40" s="5" t="s">
        <v>12</v>
      </c>
    </row>
    <row r="41" spans="1:17" x14ac:dyDescent="0.25">
      <c r="A41" t="str">
        <f>"Correlation"</f>
        <v>Correlation</v>
      </c>
      <c r="B41" s="4">
        <v>3.0000000000000001E-3</v>
      </c>
      <c r="C41" s="4">
        <v>1.2E-2</v>
      </c>
      <c r="D41" s="4" t="s">
        <v>13</v>
      </c>
      <c r="E41" s="4" t="s">
        <v>13</v>
      </c>
      <c r="F41" s="4">
        <v>-1.7000000000000001E-2</v>
      </c>
      <c r="G41" s="4">
        <v>2.9000000000000001E-2</v>
      </c>
      <c r="H41" s="4" t="s">
        <v>13</v>
      </c>
      <c r="I41" s="4" t="s">
        <v>13</v>
      </c>
      <c r="J41" s="4" t="s">
        <v>13</v>
      </c>
      <c r="K41" s="4" t="s">
        <v>13</v>
      </c>
      <c r="L41" s="4" t="s">
        <v>13</v>
      </c>
      <c r="M41" s="4">
        <v>4.0000000000000001E-3</v>
      </c>
      <c r="N41" s="4" t="s">
        <v>13</v>
      </c>
      <c r="O41" s="4" t="s">
        <v>13</v>
      </c>
      <c r="P41" s="4" t="s">
        <v>13</v>
      </c>
      <c r="Q41" s="4" t="s">
        <v>13</v>
      </c>
    </row>
    <row r="42" spans="1:17" x14ac:dyDescent="0.25">
      <c r="A42" t="str">
        <f>"p-value"</f>
        <v>p-value</v>
      </c>
      <c r="B42" s="4">
        <v>0.90700000000000003</v>
      </c>
      <c r="C42" s="4">
        <v>0.73299999999999998</v>
      </c>
      <c r="D42" s="4" t="s">
        <v>13</v>
      </c>
      <c r="E42" s="4" t="s">
        <v>13</v>
      </c>
      <c r="F42" s="4">
        <v>1</v>
      </c>
      <c r="G42" s="4">
        <v>0.443</v>
      </c>
      <c r="H42" s="4" t="s">
        <v>13</v>
      </c>
      <c r="I42" s="4" t="s">
        <v>13</v>
      </c>
      <c r="J42" s="4" t="s">
        <v>13</v>
      </c>
      <c r="K42" s="4" t="s">
        <v>13</v>
      </c>
      <c r="L42" s="4" t="s">
        <v>13</v>
      </c>
      <c r="M42" s="4">
        <v>0.874</v>
      </c>
      <c r="N42" s="4" t="s">
        <v>13</v>
      </c>
      <c r="O42" s="4" t="s">
        <v>13</v>
      </c>
      <c r="P42" s="4" t="s">
        <v>13</v>
      </c>
      <c r="Q42" s="4" t="s">
        <v>13</v>
      </c>
    </row>
    <row r="43" spans="1:17" x14ac:dyDescent="0.25">
      <c r="A43" t="str">
        <f>"Overlap N"</f>
        <v>Overlap N</v>
      </c>
      <c r="B43" s="4">
        <v>21</v>
      </c>
      <c r="C43" s="4">
        <v>10</v>
      </c>
      <c r="D43" s="4" t="s">
        <v>13</v>
      </c>
      <c r="E43" s="4" t="s">
        <v>13</v>
      </c>
      <c r="F43" s="4">
        <v>6</v>
      </c>
      <c r="G43" s="4">
        <v>14</v>
      </c>
      <c r="H43" s="4" t="s">
        <v>13</v>
      </c>
      <c r="I43" s="4" t="s">
        <v>13</v>
      </c>
      <c r="J43" s="4" t="s">
        <v>13</v>
      </c>
      <c r="K43" s="4" t="s">
        <v>13</v>
      </c>
      <c r="L43" s="4" t="s">
        <v>13</v>
      </c>
      <c r="M43" s="4">
        <v>11</v>
      </c>
      <c r="N43" s="4" t="s">
        <v>13</v>
      </c>
      <c r="O43" s="4" t="s">
        <v>13</v>
      </c>
      <c r="P43" s="4" t="s">
        <v>13</v>
      </c>
      <c r="Q43" s="4" t="s">
        <v>13</v>
      </c>
    </row>
    <row r="44" spans="1:17" x14ac:dyDescent="0.25">
      <c r="A44" s="1" t="str">
        <f>"Externalizing"</f>
        <v>Externalizing</v>
      </c>
      <c r="B44" s="5" t="s">
        <v>12</v>
      </c>
      <c r="C44" s="5" t="s">
        <v>12</v>
      </c>
      <c r="D44" s="5" t="s">
        <v>12</v>
      </c>
      <c r="E44" s="5" t="s">
        <v>12</v>
      </c>
      <c r="F44" s="5" t="s">
        <v>12</v>
      </c>
      <c r="G44" s="5" t="s">
        <v>12</v>
      </c>
      <c r="H44" s="5" t="s">
        <v>12</v>
      </c>
      <c r="I44" s="5" t="s">
        <v>12</v>
      </c>
      <c r="J44" s="5" t="s">
        <v>12</v>
      </c>
      <c r="K44" s="5" t="s">
        <v>12</v>
      </c>
      <c r="L44" s="5" t="s">
        <v>12</v>
      </c>
      <c r="M44" s="5" t="s">
        <v>12</v>
      </c>
      <c r="N44" s="5" t="s">
        <v>12</v>
      </c>
      <c r="O44" s="5" t="s">
        <v>12</v>
      </c>
      <c r="P44" s="5" t="s">
        <v>12</v>
      </c>
      <c r="Q44" s="5" t="s">
        <v>12</v>
      </c>
    </row>
    <row r="45" spans="1:17" x14ac:dyDescent="0.25">
      <c r="A45" t="str">
        <f>"Correlation"</f>
        <v>Correlation</v>
      </c>
      <c r="B45" s="4">
        <v>-2.1999999999999999E-2</v>
      </c>
      <c r="C45" s="4">
        <v>-1E-3</v>
      </c>
      <c r="D45" s="4">
        <v>-5.5E-2</v>
      </c>
      <c r="E45" s="4">
        <v>0.02</v>
      </c>
      <c r="F45" s="4">
        <v>-1.6E-2</v>
      </c>
      <c r="G45" s="4">
        <v>-1.9E-2</v>
      </c>
      <c r="H45" s="4" t="s">
        <v>13</v>
      </c>
      <c r="I45" s="4" t="s">
        <v>13</v>
      </c>
      <c r="J45" s="4">
        <v>-0.05</v>
      </c>
      <c r="K45" s="4" t="s">
        <v>13</v>
      </c>
      <c r="L45" s="4" t="s">
        <v>13</v>
      </c>
      <c r="M45" s="4">
        <v>-2.1000000000000001E-2</v>
      </c>
      <c r="N45" s="4">
        <v>0</v>
      </c>
      <c r="O45" s="4">
        <v>-3.3000000000000002E-2</v>
      </c>
      <c r="P45" s="4" t="s">
        <v>13</v>
      </c>
      <c r="Q45" s="4">
        <v>8.2000000000000003E-2</v>
      </c>
    </row>
    <row r="46" spans="1:17" x14ac:dyDescent="0.25">
      <c r="A46" t="str">
        <f>"p-value"</f>
        <v>p-value</v>
      </c>
      <c r="B46" s="4">
        <v>0.17799999999999999</v>
      </c>
      <c r="C46" s="4">
        <v>1</v>
      </c>
      <c r="D46" s="4">
        <v>0.14399999999999999</v>
      </c>
      <c r="E46" s="4">
        <v>0.6</v>
      </c>
      <c r="F46" s="4">
        <v>0.55000000000000004</v>
      </c>
      <c r="G46" s="4">
        <v>0.35</v>
      </c>
      <c r="H46" s="4" t="s">
        <v>13</v>
      </c>
      <c r="I46" s="4" t="s">
        <v>13</v>
      </c>
      <c r="J46" s="4">
        <v>9.0999999999999998E-2</v>
      </c>
      <c r="K46" s="4" t="s">
        <v>13</v>
      </c>
      <c r="L46" s="4" t="s">
        <v>13</v>
      </c>
      <c r="M46" s="4">
        <v>0.30399999999999999</v>
      </c>
      <c r="N46" s="4">
        <v>0.93500000000000005</v>
      </c>
      <c r="O46" s="4">
        <v>0.40600000000000003</v>
      </c>
      <c r="P46" s="4" t="s">
        <v>13</v>
      </c>
      <c r="Q46" s="4">
        <v>7.2999999999999995E-2</v>
      </c>
    </row>
    <row r="47" spans="1:17" x14ac:dyDescent="0.25">
      <c r="A47" t="str">
        <f>"Overlap N"</f>
        <v>Overlap N</v>
      </c>
      <c r="B47" s="4">
        <v>125</v>
      </c>
      <c r="C47" s="4">
        <v>62</v>
      </c>
      <c r="D47" s="4">
        <v>11</v>
      </c>
      <c r="E47" s="4">
        <v>10</v>
      </c>
      <c r="F47" s="4">
        <v>42</v>
      </c>
      <c r="G47" s="4">
        <v>70</v>
      </c>
      <c r="H47" s="4" t="s">
        <v>13</v>
      </c>
      <c r="I47" s="4" t="s">
        <v>13</v>
      </c>
      <c r="J47" s="4">
        <v>20</v>
      </c>
      <c r="K47" s="4" t="s">
        <v>13</v>
      </c>
      <c r="L47" s="4" t="s">
        <v>13</v>
      </c>
      <c r="M47" s="4">
        <v>64</v>
      </c>
      <c r="N47" s="4">
        <v>39</v>
      </c>
      <c r="O47" s="4">
        <v>14</v>
      </c>
      <c r="P47" s="4" t="s">
        <v>13</v>
      </c>
      <c r="Q47" s="4">
        <v>6</v>
      </c>
    </row>
    <row r="48" spans="1:17" x14ac:dyDescent="0.25">
      <c r="A48" s="1" t="str">
        <f>"1 diagnosis"</f>
        <v>1 diagnosis</v>
      </c>
      <c r="B48" s="5" t="s">
        <v>12</v>
      </c>
      <c r="C48" s="5" t="s">
        <v>12</v>
      </c>
      <c r="D48" s="5" t="s">
        <v>12</v>
      </c>
      <c r="E48" s="5" t="s">
        <v>12</v>
      </c>
      <c r="F48" s="5" t="s">
        <v>12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  <c r="L48" s="5" t="s">
        <v>12</v>
      </c>
      <c r="M48" s="5" t="s">
        <v>12</v>
      </c>
      <c r="N48" s="5" t="s">
        <v>12</v>
      </c>
      <c r="O48" s="5" t="s">
        <v>12</v>
      </c>
      <c r="P48" s="5" t="s">
        <v>12</v>
      </c>
      <c r="Q48" s="5" t="s">
        <v>12</v>
      </c>
    </row>
    <row r="49" spans="1:17" x14ac:dyDescent="0.25">
      <c r="A49" t="str">
        <f>"Correlation"</f>
        <v>Correlation</v>
      </c>
      <c r="B49" s="4">
        <v>0</v>
      </c>
      <c r="C49" s="4">
        <v>2E-3</v>
      </c>
      <c r="D49" s="4">
        <v>-2E-3</v>
      </c>
      <c r="E49" s="4">
        <v>-8.9999999999999993E-3</v>
      </c>
      <c r="F49" s="4">
        <v>-2E-3</v>
      </c>
      <c r="G49" s="4">
        <v>1E-3</v>
      </c>
      <c r="H49" s="4">
        <v>5.0000000000000001E-3</v>
      </c>
      <c r="I49" s="4">
        <v>0.04</v>
      </c>
      <c r="J49" s="4">
        <v>1.9E-2</v>
      </c>
      <c r="K49" s="4">
        <v>-2.5000000000000001E-2</v>
      </c>
      <c r="L49" s="4">
        <v>-8.9999999999999993E-3</v>
      </c>
      <c r="M49" s="4">
        <v>-7.0000000000000001E-3</v>
      </c>
      <c r="N49" s="4">
        <v>7.0000000000000001E-3</v>
      </c>
      <c r="O49" s="4">
        <v>1.7000000000000001E-2</v>
      </c>
      <c r="P49" s="4">
        <v>-1.4999999999999999E-2</v>
      </c>
      <c r="Q49" s="4">
        <v>-5.0000000000000001E-3</v>
      </c>
    </row>
    <row r="50" spans="1:17" x14ac:dyDescent="0.25">
      <c r="A50" t="str">
        <f>"p-value"</f>
        <v>p-value</v>
      </c>
      <c r="B50" s="4">
        <v>0.99199999999999999</v>
      </c>
      <c r="C50" s="4">
        <v>0.76800000000000002</v>
      </c>
      <c r="D50" s="4">
        <v>0.86799999999999999</v>
      </c>
      <c r="E50" s="4">
        <v>0.52900000000000003</v>
      </c>
      <c r="F50" s="4">
        <v>0.78600000000000003</v>
      </c>
      <c r="G50" s="4">
        <v>0.90500000000000003</v>
      </c>
      <c r="H50" s="4">
        <v>0.79300000000000004</v>
      </c>
      <c r="I50" s="4">
        <v>0.32500000000000001</v>
      </c>
      <c r="J50" s="4">
        <v>2.1000000000000001E-2</v>
      </c>
      <c r="K50" s="4">
        <v>0.6</v>
      </c>
      <c r="L50" s="4">
        <v>0.65900000000000003</v>
      </c>
      <c r="M50" s="4">
        <v>0.23699999999999999</v>
      </c>
      <c r="N50" s="4">
        <v>0.373</v>
      </c>
      <c r="O50" s="4">
        <v>8.1000000000000003E-2</v>
      </c>
      <c r="P50" s="4">
        <v>0.317</v>
      </c>
      <c r="Q50" s="4">
        <v>0.89300000000000002</v>
      </c>
    </row>
    <row r="51" spans="1:17" x14ac:dyDescent="0.25">
      <c r="A51" t="str">
        <f>"Overlap N"</f>
        <v>Overlap N</v>
      </c>
      <c r="B51" s="4">
        <v>2896</v>
      </c>
      <c r="C51" s="4">
        <v>1299</v>
      </c>
      <c r="D51" s="4">
        <v>351</v>
      </c>
      <c r="E51" s="4">
        <v>165</v>
      </c>
      <c r="F51" s="4">
        <v>955</v>
      </c>
      <c r="G51" s="4">
        <v>1621</v>
      </c>
      <c r="H51" s="4">
        <v>36</v>
      </c>
      <c r="I51" s="4">
        <v>9</v>
      </c>
      <c r="J51" s="4">
        <v>654</v>
      </c>
      <c r="K51" s="4">
        <v>13</v>
      </c>
      <c r="L51" s="4">
        <v>106</v>
      </c>
      <c r="M51" s="4">
        <v>1461</v>
      </c>
      <c r="N51" s="4">
        <v>826</v>
      </c>
      <c r="O51" s="4">
        <v>409</v>
      </c>
      <c r="P51" s="4">
        <v>142</v>
      </c>
      <c r="Q51" s="4">
        <v>58</v>
      </c>
    </row>
    <row r="52" spans="1:17" x14ac:dyDescent="0.25">
      <c r="A52" s="1" t="str">
        <f>"2 diagnosis"</f>
        <v>2 diagnosis</v>
      </c>
      <c r="B52" s="5" t="s">
        <v>12</v>
      </c>
      <c r="C52" s="5" t="s">
        <v>12</v>
      </c>
      <c r="D52" s="5" t="s">
        <v>12</v>
      </c>
      <c r="E52" s="5" t="s">
        <v>12</v>
      </c>
      <c r="F52" s="5" t="s">
        <v>12</v>
      </c>
      <c r="G52" s="5" t="s">
        <v>12</v>
      </c>
      <c r="H52" s="5" t="s">
        <v>12</v>
      </c>
      <c r="I52" s="5" t="s">
        <v>12</v>
      </c>
      <c r="J52" s="5" t="s">
        <v>12</v>
      </c>
      <c r="K52" s="5" t="s">
        <v>12</v>
      </c>
      <c r="L52" s="5" t="s">
        <v>12</v>
      </c>
      <c r="M52" s="5" t="s">
        <v>12</v>
      </c>
      <c r="N52" s="5" t="s">
        <v>12</v>
      </c>
      <c r="O52" s="5" t="s">
        <v>12</v>
      </c>
      <c r="P52" s="5" t="s">
        <v>12</v>
      </c>
      <c r="Q52" s="5" t="s">
        <v>12</v>
      </c>
    </row>
    <row r="53" spans="1:17" x14ac:dyDescent="0.25">
      <c r="A53" t="str">
        <f>"Correlation"</f>
        <v>Correlation</v>
      </c>
      <c r="B53" s="4">
        <v>4.0000000000000001E-3</v>
      </c>
      <c r="C53" s="4">
        <v>8.0000000000000002E-3</v>
      </c>
      <c r="D53" s="4">
        <v>6.0000000000000001E-3</v>
      </c>
      <c r="E53" s="4">
        <v>1E-3</v>
      </c>
      <c r="F53" s="4">
        <v>-2E-3</v>
      </c>
      <c r="G53" s="4">
        <v>2E-3</v>
      </c>
      <c r="H53" s="4">
        <v>6.3E-2</v>
      </c>
      <c r="I53" s="4" t="s">
        <v>13</v>
      </c>
      <c r="J53" s="4">
        <v>5.0000000000000001E-3</v>
      </c>
      <c r="K53" s="4" t="s">
        <v>13</v>
      </c>
      <c r="L53" s="4">
        <v>8.9999999999999993E-3</v>
      </c>
      <c r="M53" s="4">
        <v>4.0000000000000001E-3</v>
      </c>
      <c r="N53" s="4">
        <v>2E-3</v>
      </c>
      <c r="O53" s="4">
        <v>5.0000000000000001E-3</v>
      </c>
      <c r="P53" s="4">
        <v>-1E-3</v>
      </c>
      <c r="Q53" s="4">
        <v>1.4999999999999999E-2</v>
      </c>
    </row>
    <row r="54" spans="1:17" x14ac:dyDescent="0.25">
      <c r="A54" t="str">
        <f>"p-value"</f>
        <v>p-value</v>
      </c>
      <c r="B54" s="4">
        <v>0.497</v>
      </c>
      <c r="C54" s="4">
        <v>0.315</v>
      </c>
      <c r="D54" s="4">
        <v>0.61099999999999999</v>
      </c>
      <c r="E54" s="4">
        <v>0.95599999999999996</v>
      </c>
      <c r="F54" s="4">
        <v>0.82899999999999996</v>
      </c>
      <c r="G54" s="4">
        <v>0.80700000000000005</v>
      </c>
      <c r="H54" s="4">
        <v>3.3000000000000002E-2</v>
      </c>
      <c r="I54" s="4" t="s">
        <v>13</v>
      </c>
      <c r="J54" s="4">
        <v>0.60699999999999998</v>
      </c>
      <c r="K54" s="4" t="s">
        <v>13</v>
      </c>
      <c r="L54" s="4">
        <v>0.626</v>
      </c>
      <c r="M54" s="4">
        <v>0.627</v>
      </c>
      <c r="N54" s="4">
        <v>0.83399999999999996</v>
      </c>
      <c r="O54" s="4">
        <v>0.70399999999999996</v>
      </c>
      <c r="P54" s="4">
        <v>1</v>
      </c>
      <c r="Q54" s="4">
        <v>0.50600000000000001</v>
      </c>
    </row>
    <row r="55" spans="1:17" x14ac:dyDescent="0.25">
      <c r="A55" t="str">
        <f>"Overlap N"</f>
        <v>Overlap N</v>
      </c>
      <c r="B55" s="4">
        <v>1419</v>
      </c>
      <c r="C55" s="4">
        <v>645</v>
      </c>
      <c r="D55" s="4">
        <v>177</v>
      </c>
      <c r="E55" s="4">
        <v>84</v>
      </c>
      <c r="F55" s="4">
        <v>459</v>
      </c>
      <c r="G55" s="4">
        <v>785</v>
      </c>
      <c r="H55" s="4">
        <v>26</v>
      </c>
      <c r="I55" s="4" t="s">
        <v>13</v>
      </c>
      <c r="J55" s="4">
        <v>297</v>
      </c>
      <c r="K55" s="4" t="s">
        <v>13</v>
      </c>
      <c r="L55" s="4">
        <v>57</v>
      </c>
      <c r="M55" s="4">
        <v>737</v>
      </c>
      <c r="N55" s="4">
        <v>390</v>
      </c>
      <c r="O55" s="4">
        <v>186</v>
      </c>
      <c r="P55" s="4">
        <v>74</v>
      </c>
      <c r="Q55" s="4">
        <v>32</v>
      </c>
    </row>
    <row r="56" spans="1:17" x14ac:dyDescent="0.25">
      <c r="A56" s="1" t="str">
        <f>"3 diagnosis"</f>
        <v>3 diagnosis</v>
      </c>
      <c r="B56" s="5" t="s">
        <v>12</v>
      </c>
      <c r="C56" s="5" t="s">
        <v>12</v>
      </c>
      <c r="D56" s="5" t="s">
        <v>12</v>
      </c>
      <c r="E56" s="5" t="s">
        <v>12</v>
      </c>
      <c r="F56" s="5" t="s">
        <v>12</v>
      </c>
      <c r="G56" s="5" t="s">
        <v>12</v>
      </c>
      <c r="H56" s="5" t="s">
        <v>12</v>
      </c>
      <c r="I56" s="5" t="s">
        <v>12</v>
      </c>
      <c r="J56" s="5" t="s">
        <v>12</v>
      </c>
      <c r="K56" s="5" t="s">
        <v>12</v>
      </c>
      <c r="L56" s="5" t="s">
        <v>12</v>
      </c>
      <c r="M56" s="5" t="s">
        <v>12</v>
      </c>
      <c r="N56" s="5" t="s">
        <v>12</v>
      </c>
      <c r="O56" s="5" t="s">
        <v>12</v>
      </c>
      <c r="P56" s="5" t="s">
        <v>12</v>
      </c>
      <c r="Q56" s="5" t="s">
        <v>12</v>
      </c>
    </row>
    <row r="57" spans="1:17" x14ac:dyDescent="0.25">
      <c r="A57" t="str">
        <f>"Correlation"</f>
        <v>Correlation</v>
      </c>
      <c r="B57" s="4">
        <v>2E-3</v>
      </c>
      <c r="C57" s="4">
        <v>1E-3</v>
      </c>
      <c r="D57" s="4">
        <v>2.4E-2</v>
      </c>
      <c r="E57" s="4">
        <v>-1.4E-2</v>
      </c>
      <c r="F57" s="4">
        <v>1.4E-2</v>
      </c>
      <c r="G57" s="4">
        <v>0.01</v>
      </c>
      <c r="H57" s="4" t="s">
        <v>13</v>
      </c>
      <c r="I57" s="4" t="s">
        <v>13</v>
      </c>
      <c r="J57" s="4">
        <v>-5.0000000000000001E-3</v>
      </c>
      <c r="K57" s="4" t="s">
        <v>13</v>
      </c>
      <c r="L57" s="4">
        <v>2.5999999999999999E-2</v>
      </c>
      <c r="M57" s="4">
        <v>-1E-3</v>
      </c>
      <c r="N57" s="4">
        <v>-2.1000000000000001E-2</v>
      </c>
      <c r="O57" s="4">
        <v>3.9E-2</v>
      </c>
      <c r="P57" s="4">
        <v>2.4E-2</v>
      </c>
      <c r="Q57" s="4">
        <v>-1.7000000000000001E-2</v>
      </c>
    </row>
    <row r="58" spans="1:17" x14ac:dyDescent="0.25">
      <c r="A58" t="str">
        <f>"p-value"</f>
        <v>p-value</v>
      </c>
      <c r="B58" s="4">
        <v>0.82</v>
      </c>
      <c r="C58" s="4">
        <v>0.90400000000000003</v>
      </c>
      <c r="D58" s="4">
        <v>0.129</v>
      </c>
      <c r="E58" s="4">
        <v>0.57599999999999996</v>
      </c>
      <c r="F58" s="4">
        <v>0.22700000000000001</v>
      </c>
      <c r="G58" s="4">
        <v>0.318</v>
      </c>
      <c r="H58" s="4" t="s">
        <v>13</v>
      </c>
      <c r="I58" s="4" t="s">
        <v>13</v>
      </c>
      <c r="J58" s="4">
        <v>0.79400000000000004</v>
      </c>
      <c r="K58" s="4" t="s">
        <v>13</v>
      </c>
      <c r="L58" s="4">
        <v>0.27100000000000002</v>
      </c>
      <c r="M58" s="4">
        <v>0.95499999999999996</v>
      </c>
      <c r="N58" s="4">
        <v>0.113</v>
      </c>
      <c r="O58" s="4">
        <v>1.2E-2</v>
      </c>
      <c r="P58" s="4">
        <v>0.27</v>
      </c>
      <c r="Q58" s="4">
        <v>0.78500000000000003</v>
      </c>
    </row>
    <row r="59" spans="1:17" x14ac:dyDescent="0.25">
      <c r="A59" t="str">
        <f>"Overlap N"</f>
        <v>Overlap N</v>
      </c>
      <c r="B59" s="4">
        <v>671</v>
      </c>
      <c r="C59" s="4">
        <v>298</v>
      </c>
      <c r="D59" s="4">
        <v>95</v>
      </c>
      <c r="E59" s="4">
        <v>36</v>
      </c>
      <c r="F59" s="4">
        <v>239</v>
      </c>
      <c r="G59" s="4">
        <v>390</v>
      </c>
      <c r="H59" s="4" t="s">
        <v>13</v>
      </c>
      <c r="I59" s="4" t="s">
        <v>13</v>
      </c>
      <c r="J59" s="4">
        <v>134</v>
      </c>
      <c r="K59" s="4" t="s">
        <v>13</v>
      </c>
      <c r="L59" s="4">
        <v>31</v>
      </c>
      <c r="M59" s="4">
        <v>344</v>
      </c>
      <c r="N59" s="4">
        <v>163</v>
      </c>
      <c r="O59" s="4">
        <v>110</v>
      </c>
      <c r="P59" s="4">
        <v>42</v>
      </c>
      <c r="Q59" s="4">
        <v>12</v>
      </c>
    </row>
    <row r="60" spans="1:17" x14ac:dyDescent="0.25">
      <c r="A60" s="1" t="str">
        <f>"4 diagnosis"</f>
        <v>4 diagnosis</v>
      </c>
      <c r="B60" s="5" t="s">
        <v>12</v>
      </c>
      <c r="C60" s="5" t="s">
        <v>12</v>
      </c>
      <c r="D60" s="5" t="s">
        <v>12</v>
      </c>
      <c r="E60" s="5" t="s">
        <v>12</v>
      </c>
      <c r="F60" s="5" t="s">
        <v>12</v>
      </c>
      <c r="G60" s="5" t="s">
        <v>12</v>
      </c>
      <c r="H60" s="5" t="s">
        <v>12</v>
      </c>
      <c r="I60" s="5" t="s">
        <v>12</v>
      </c>
      <c r="J60" s="5" t="s">
        <v>12</v>
      </c>
      <c r="K60" s="5" t="s">
        <v>12</v>
      </c>
      <c r="L60" s="5" t="s">
        <v>12</v>
      </c>
      <c r="M60" s="5" t="s">
        <v>12</v>
      </c>
      <c r="N60" s="5" t="s">
        <v>12</v>
      </c>
      <c r="O60" s="5" t="s">
        <v>12</v>
      </c>
      <c r="P60" s="5" t="s">
        <v>12</v>
      </c>
      <c r="Q60" s="5" t="s">
        <v>12</v>
      </c>
    </row>
    <row r="61" spans="1:17" x14ac:dyDescent="0.25">
      <c r="A61" t="str">
        <f>"Correlation"</f>
        <v>Correlation</v>
      </c>
      <c r="B61" s="4">
        <v>1E-3</v>
      </c>
      <c r="C61" s="4">
        <v>-1.0999999999999999E-2</v>
      </c>
      <c r="D61" s="4">
        <v>2.4E-2</v>
      </c>
      <c r="E61" s="4">
        <v>-1.4999999999999999E-2</v>
      </c>
      <c r="F61" s="4">
        <v>4.0000000000000001E-3</v>
      </c>
      <c r="G61" s="4">
        <v>-4.0000000000000001E-3</v>
      </c>
      <c r="H61" s="4" t="s">
        <v>13</v>
      </c>
      <c r="I61" s="4" t="s">
        <v>13</v>
      </c>
      <c r="J61" s="4">
        <v>2E-3</v>
      </c>
      <c r="K61" s="4" t="s">
        <v>13</v>
      </c>
      <c r="L61" s="4">
        <v>1.2E-2</v>
      </c>
      <c r="M61" s="4">
        <v>1.4999999999999999E-2</v>
      </c>
      <c r="N61" s="4">
        <v>-3.3000000000000002E-2</v>
      </c>
      <c r="O61" s="4">
        <v>1.2E-2</v>
      </c>
      <c r="P61" s="4">
        <v>2.3E-2</v>
      </c>
      <c r="Q61" s="4" t="s">
        <v>13</v>
      </c>
    </row>
    <row r="62" spans="1:17" x14ac:dyDescent="0.25">
      <c r="A62" t="str">
        <f>"p-value"</f>
        <v>p-value</v>
      </c>
      <c r="B62" s="4">
        <v>0.89900000000000002</v>
      </c>
      <c r="C62" s="4">
        <v>0.52</v>
      </c>
      <c r="D62" s="4">
        <v>0.26300000000000001</v>
      </c>
      <c r="E62" s="4">
        <v>0.80600000000000005</v>
      </c>
      <c r="F62" s="4">
        <v>0.79200000000000004</v>
      </c>
      <c r="G62" s="4">
        <v>0.80400000000000005</v>
      </c>
      <c r="H62" s="4" t="s">
        <v>13</v>
      </c>
      <c r="I62" s="4" t="s">
        <v>13</v>
      </c>
      <c r="J62" s="4">
        <v>0.89400000000000002</v>
      </c>
      <c r="K62" s="4" t="s">
        <v>13</v>
      </c>
      <c r="L62" s="4">
        <v>0.64700000000000002</v>
      </c>
      <c r="M62" s="4">
        <v>0.28599999999999998</v>
      </c>
      <c r="N62" s="4">
        <v>8.4000000000000005E-2</v>
      </c>
      <c r="O62" s="4">
        <v>0.55800000000000005</v>
      </c>
      <c r="P62" s="4">
        <v>0.435</v>
      </c>
      <c r="Q62" s="4" t="s">
        <v>13</v>
      </c>
    </row>
    <row r="63" spans="1:17" x14ac:dyDescent="0.25">
      <c r="A63" t="str">
        <f>"Overlap N"</f>
        <v>Overlap N</v>
      </c>
      <c r="B63" s="4">
        <v>284</v>
      </c>
      <c r="C63" s="4">
        <v>118</v>
      </c>
      <c r="D63" s="4">
        <v>41</v>
      </c>
      <c r="E63" s="4">
        <v>15</v>
      </c>
      <c r="F63" s="4">
        <v>96</v>
      </c>
      <c r="G63" s="4">
        <v>154</v>
      </c>
      <c r="H63" s="4" t="s">
        <v>13</v>
      </c>
      <c r="I63" s="4" t="s">
        <v>13</v>
      </c>
      <c r="J63" s="4">
        <v>59</v>
      </c>
      <c r="K63" s="4" t="s">
        <v>13</v>
      </c>
      <c r="L63" s="4">
        <v>12</v>
      </c>
      <c r="M63" s="4">
        <v>159</v>
      </c>
      <c r="N63" s="4">
        <v>63</v>
      </c>
      <c r="O63" s="4">
        <v>40</v>
      </c>
      <c r="P63" s="4">
        <v>18</v>
      </c>
      <c r="Q63" s="4" t="s">
        <v>13</v>
      </c>
    </row>
    <row r="64" spans="1:17" x14ac:dyDescent="0.25">
      <c r="A64" s="1" t="str">
        <f>"5+ diagnosis"</f>
        <v>5+ diagnosis</v>
      </c>
      <c r="B64" s="5" t="s">
        <v>12</v>
      </c>
      <c r="C64" s="5" t="s">
        <v>12</v>
      </c>
      <c r="D64" s="5" t="s">
        <v>12</v>
      </c>
      <c r="E64" s="5" t="s">
        <v>12</v>
      </c>
      <c r="F64" s="5" t="s">
        <v>12</v>
      </c>
      <c r="G64" s="5" t="s">
        <v>12</v>
      </c>
      <c r="H64" s="5" t="s">
        <v>12</v>
      </c>
      <c r="I64" s="5" t="s">
        <v>12</v>
      </c>
      <c r="J64" s="5" t="s">
        <v>12</v>
      </c>
      <c r="K64" s="5" t="s">
        <v>12</v>
      </c>
      <c r="L64" s="5" t="s">
        <v>12</v>
      </c>
      <c r="M64" s="5" t="s">
        <v>12</v>
      </c>
      <c r="N64" s="5" t="s">
        <v>12</v>
      </c>
      <c r="O64" s="5" t="s">
        <v>12</v>
      </c>
      <c r="P64" s="5" t="s">
        <v>12</v>
      </c>
      <c r="Q64" s="5" t="s">
        <v>12</v>
      </c>
    </row>
    <row r="65" spans="1:17" x14ac:dyDescent="0.25">
      <c r="A65" t="str">
        <f>"Correlation"</f>
        <v>Correlation</v>
      </c>
      <c r="B65" s="4">
        <v>1.6E-2</v>
      </c>
      <c r="C65" s="4">
        <v>2.3E-2</v>
      </c>
      <c r="D65" s="4">
        <v>1.4999999999999999E-2</v>
      </c>
      <c r="E65" s="4">
        <v>4.1000000000000002E-2</v>
      </c>
      <c r="F65" s="4">
        <v>8.9999999999999993E-3</v>
      </c>
      <c r="G65" s="4">
        <v>3.4000000000000002E-2</v>
      </c>
      <c r="H65" s="4" t="s">
        <v>13</v>
      </c>
      <c r="I65" s="4" t="s">
        <v>13</v>
      </c>
      <c r="J65" s="4">
        <v>4.4999999999999998E-2</v>
      </c>
      <c r="K65" s="4" t="s">
        <v>13</v>
      </c>
      <c r="L65" s="4" t="s">
        <v>13</v>
      </c>
      <c r="M65" s="4">
        <v>-4.0000000000000001E-3</v>
      </c>
      <c r="N65" s="4">
        <v>2.5999999999999999E-2</v>
      </c>
      <c r="O65" s="4">
        <v>0</v>
      </c>
      <c r="P65" s="4">
        <v>0.03</v>
      </c>
      <c r="Q65" s="4">
        <v>0.11</v>
      </c>
    </row>
    <row r="66" spans="1:17" x14ac:dyDescent="0.25">
      <c r="A66" t="str">
        <f>"p-value"</f>
        <v>p-value</v>
      </c>
      <c r="B66" s="4">
        <v>0.28399999999999997</v>
      </c>
      <c r="C66" s="4">
        <v>0.22500000000000001</v>
      </c>
      <c r="D66" s="4">
        <v>0.61199999999999999</v>
      </c>
      <c r="E66" s="4">
        <v>0.27500000000000002</v>
      </c>
      <c r="F66" s="4">
        <v>0.69799999999999995</v>
      </c>
      <c r="G66" s="4">
        <v>5.1999999999999998E-2</v>
      </c>
      <c r="H66" s="4" t="s">
        <v>13</v>
      </c>
      <c r="I66" s="4" t="s">
        <v>13</v>
      </c>
      <c r="J66" s="4">
        <v>6.3E-2</v>
      </c>
      <c r="K66" s="4" t="s">
        <v>13</v>
      </c>
      <c r="L66" s="4" t="s">
        <v>13</v>
      </c>
      <c r="M66" s="4">
        <v>0.9</v>
      </c>
      <c r="N66" s="4">
        <v>0.23599999999999999</v>
      </c>
      <c r="O66" s="4">
        <v>0.90300000000000002</v>
      </c>
      <c r="P66" s="4">
        <v>0.441</v>
      </c>
      <c r="Q66" s="4">
        <v>0.02</v>
      </c>
    </row>
    <row r="67" spans="1:17" ht="15.75" thickBot="1" x14ac:dyDescent="0.3">
      <c r="A67" s="6" t="str">
        <f>"Overlap N"</f>
        <v>Overlap N</v>
      </c>
      <c r="B67" s="7">
        <v>142</v>
      </c>
      <c r="C67" s="7">
        <v>67</v>
      </c>
      <c r="D67" s="7">
        <v>18</v>
      </c>
      <c r="E67" s="7">
        <v>11</v>
      </c>
      <c r="F67" s="7">
        <v>46</v>
      </c>
      <c r="G67" s="7">
        <v>89</v>
      </c>
      <c r="H67" s="7" t="s">
        <v>13</v>
      </c>
      <c r="I67" s="7" t="s">
        <v>13</v>
      </c>
      <c r="J67" s="7">
        <v>37</v>
      </c>
      <c r="K67" s="7" t="s">
        <v>13</v>
      </c>
      <c r="L67" s="7" t="s">
        <v>13</v>
      </c>
      <c r="M67" s="7">
        <v>66</v>
      </c>
      <c r="N67" s="7">
        <v>43</v>
      </c>
      <c r="O67" s="7">
        <v>17</v>
      </c>
      <c r="P67" s="7">
        <v>9</v>
      </c>
      <c r="Q67" s="7">
        <v>7</v>
      </c>
    </row>
    <row r="68" spans="1:17" ht="15.75" thickTop="1" x14ac:dyDescent="0.25"/>
  </sheetData>
  <mergeCells count="2">
    <mergeCell ref="A1:Q1"/>
    <mergeCell ref="B2:Q2"/>
  </mergeCells>
  <conditionalFormatting sqref="S15 B11:J11 B15:H15 B19:G19 B31:G31 B35:G35 B39:H39 B43:C43 B47:G47 B55:H55 B67:G67 B63:G63 B59:G59 J15 J19 J31 J39 J35 F43:G43 J47 Q47 J55 J59 J63 J67 B7:Q7 B23:Q23 B27:Q27 B51:Q51 L11:Q11 L15:Q15 L19:Q19 L31:O31 L35:Q35 M43 L39:Q39 M47:O47 L55:Q55 L59:Q59 L63:P63 M67:Q67">
    <cfRule type="cellIs" dxfId="73" priority="92" operator="lessThan">
      <formula>6</formula>
    </cfRule>
  </conditionalFormatting>
  <conditionalFormatting sqref="B49:Q49 B5:Q5 Q45 B9:J9 B13:H13 B17:G17 B21:Q21 B25:Q25 B29:G29 B33:G33 B37:H37 B41:C41 B45:G45 B53:H53 B57:G57 B61:G61 B65:G65 L9:Q9 L13:Q13 J13 J17 L17:Q17 J29 L29:O29 L33:Q33 M41 J37 L37:Q37 J33 F41:G41 J45 M45:O45 J53 L53:Q53 J57 L57:Q57 J61 L61:P61 J65 M65:Q65">
    <cfRule type="colorScale" priority="91">
      <colorScale>
        <cfvo type="min"/>
        <cfvo type="max"/>
        <color theme="0"/>
        <color rgb="FFF8696B"/>
      </colorScale>
    </cfRule>
  </conditionalFormatting>
  <conditionalFormatting sqref="K11">
    <cfRule type="cellIs" dxfId="72" priority="90" operator="lessThan">
      <formula>6</formula>
    </cfRule>
  </conditionalFormatting>
  <conditionalFormatting sqref="K9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5">
    <cfRule type="cellIs" dxfId="71" priority="88" operator="lessThan">
      <formula>6</formula>
    </cfRule>
  </conditionalFormatting>
  <conditionalFormatting sqref="K13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">
    <cfRule type="cellIs" dxfId="70" priority="86" operator="lessThan">
      <formula>6</formula>
    </cfRule>
  </conditionalFormatting>
  <conditionalFormatting sqref="I13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">
    <cfRule type="cellIs" dxfId="69" priority="84" operator="lessThan">
      <formula>6</formula>
    </cfRule>
  </conditionalFormatting>
  <conditionalFormatting sqref="H17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9">
    <cfRule type="cellIs" dxfId="68" priority="82" operator="lessThan">
      <formula>6</formula>
    </cfRule>
  </conditionalFormatting>
  <conditionalFormatting sqref="I17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9">
    <cfRule type="cellIs" dxfId="67" priority="80" operator="lessThan">
      <formula>6</formula>
    </cfRule>
  </conditionalFormatting>
  <conditionalFormatting sqref="K1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ellIs" dxfId="66" priority="78" operator="lessThan">
      <formula>6</formula>
    </cfRule>
  </conditionalFormatting>
  <conditionalFormatting sqref="H29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ellIs" dxfId="65" priority="76" operator="lessThan">
      <formula>6</formula>
    </cfRule>
  </conditionalFormatting>
  <conditionalFormatting sqref="I29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ellIs" dxfId="64" priority="74" operator="lessThan">
      <formula>6</formula>
    </cfRule>
  </conditionalFormatting>
  <conditionalFormatting sqref="K29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">
    <cfRule type="cellIs" dxfId="63" priority="72" operator="lessThan">
      <formula>6</formula>
    </cfRule>
  </conditionalFormatting>
  <conditionalFormatting sqref="K33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3">
    <cfRule type="cellIs" dxfId="62" priority="70" operator="lessThan">
      <formula>6</formula>
    </cfRule>
  </conditionalFormatting>
  <conditionalFormatting sqref="H41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">
    <cfRule type="cellIs" dxfId="61" priority="68" operator="lessThan">
      <formula>6</formula>
    </cfRule>
  </conditionalFormatting>
  <conditionalFormatting sqref="I41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">
    <cfRule type="cellIs" dxfId="60" priority="66" operator="lessThan">
      <formula>6</formula>
    </cfRule>
  </conditionalFormatting>
  <conditionalFormatting sqref="K41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3">
    <cfRule type="cellIs" dxfId="59" priority="64" operator="lessThan">
      <formula>6</formula>
    </cfRule>
  </conditionalFormatting>
  <conditionalFormatting sqref="L41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3">
    <cfRule type="cellIs" dxfId="58" priority="62" operator="lessThan">
      <formula>6</formula>
    </cfRule>
  </conditionalFormatting>
  <conditionalFormatting sqref="J41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ellIs" dxfId="57" priority="60" operator="lessThan">
      <formula>6</formula>
    </cfRule>
  </conditionalFormatting>
  <conditionalFormatting sqref="I37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">
    <cfRule type="cellIs" dxfId="56" priority="58" operator="lessThan">
      <formula>6</formula>
    </cfRule>
  </conditionalFormatting>
  <conditionalFormatting sqref="K37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ellIs" dxfId="55" priority="56" operator="lessThan">
      <formula>6</formula>
    </cfRule>
  </conditionalFormatting>
  <conditionalFormatting sqref="I33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">
    <cfRule type="cellIs" dxfId="54" priority="54" operator="lessThan">
      <formula>6</formula>
    </cfRule>
  </conditionalFormatting>
  <conditionalFormatting sqref="H33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">
    <cfRule type="cellIs" dxfId="53" priority="52" operator="lessThan">
      <formula>6</formula>
    </cfRule>
  </conditionalFormatting>
  <conditionalFormatting sqref="D4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">
    <cfRule type="cellIs" dxfId="52" priority="50" operator="lessThan">
      <formula>6</formula>
    </cfRule>
  </conditionalFormatting>
  <conditionalFormatting sqref="E41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7">
    <cfRule type="cellIs" dxfId="51" priority="48" operator="lessThan">
      <formula>6</formula>
    </cfRule>
  </conditionalFormatting>
  <conditionalFormatting sqref="I45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7">
    <cfRule type="cellIs" dxfId="50" priority="46" operator="lessThan">
      <formula>6</formula>
    </cfRule>
  </conditionalFormatting>
  <conditionalFormatting sqref="H45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">
    <cfRule type="cellIs" dxfId="49" priority="44" operator="lessThan">
      <formula>6</formula>
    </cfRule>
  </conditionalFormatting>
  <conditionalFormatting sqref="K4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7">
    <cfRule type="cellIs" dxfId="48" priority="42" operator="lessThan">
      <formula>6</formula>
    </cfRule>
  </conditionalFormatting>
  <conditionalFormatting sqref="L45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7">
    <cfRule type="cellIs" dxfId="47" priority="40" operator="lessThan">
      <formula>6</formula>
    </cfRule>
  </conditionalFormatting>
  <conditionalFormatting sqref="P4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3">
    <cfRule type="cellIs" dxfId="46" priority="38" operator="lessThan">
      <formula>6</formula>
    </cfRule>
  </conditionalFormatting>
  <conditionalFormatting sqref="Q41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3">
    <cfRule type="cellIs" dxfId="45" priority="36" operator="lessThan">
      <formula>6</formula>
    </cfRule>
  </conditionalFormatting>
  <conditionalFormatting sqref="P41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3">
    <cfRule type="cellIs" dxfId="44" priority="34" operator="lessThan">
      <formula>6</formula>
    </cfRule>
  </conditionalFormatting>
  <conditionalFormatting sqref="O4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3">
    <cfRule type="cellIs" dxfId="43" priority="32" operator="lessThan">
      <formula>6</formula>
    </cfRule>
  </conditionalFormatting>
  <conditionalFormatting sqref="N4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42" priority="30" operator="lessThan">
      <formula>6</formula>
    </cfRule>
  </conditionalFormatting>
  <conditionalFormatting sqref="Q29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1">
    <cfRule type="cellIs" dxfId="41" priority="28" operator="lessThan">
      <formula>6</formula>
    </cfRule>
  </conditionalFormatting>
  <conditionalFormatting sqref="P2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5">
    <cfRule type="cellIs" dxfId="40" priority="26" operator="lessThan">
      <formula>6</formula>
    </cfRule>
  </conditionalFormatting>
  <conditionalFormatting sqref="I5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">
    <cfRule type="cellIs" dxfId="39" priority="24" operator="lessThan">
      <formula>6</formula>
    </cfRule>
  </conditionalFormatting>
  <conditionalFormatting sqref="K5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9">
    <cfRule type="cellIs" dxfId="38" priority="22" operator="lessThan">
      <formula>6</formula>
    </cfRule>
  </conditionalFormatting>
  <conditionalFormatting sqref="I57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9">
    <cfRule type="cellIs" dxfId="37" priority="20" operator="lessThan">
      <formula>6</formula>
    </cfRule>
  </conditionalFormatting>
  <conditionalFormatting sqref="H5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">
    <cfRule type="cellIs" dxfId="36" priority="18" operator="lessThan">
      <formula>6</formula>
    </cfRule>
  </conditionalFormatting>
  <conditionalFormatting sqref="K5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3">
    <cfRule type="cellIs" dxfId="35" priority="16" operator="lessThan">
      <formula>6</formula>
    </cfRule>
  </conditionalFormatting>
  <conditionalFormatting sqref="I6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3">
    <cfRule type="cellIs" dxfId="34" priority="14" operator="lessThan">
      <formula>6</formula>
    </cfRule>
  </conditionalFormatting>
  <conditionalFormatting sqref="H6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">
    <cfRule type="cellIs" dxfId="33" priority="12" operator="lessThan">
      <formula>6</formula>
    </cfRule>
  </conditionalFormatting>
  <conditionalFormatting sqref="K6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7">
    <cfRule type="cellIs" dxfId="32" priority="10" operator="lessThan">
      <formula>6</formula>
    </cfRule>
  </conditionalFormatting>
  <conditionalFormatting sqref="H6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7">
    <cfRule type="cellIs" dxfId="31" priority="8" operator="lessThan">
      <formula>6</formula>
    </cfRule>
  </conditionalFormatting>
  <conditionalFormatting sqref="I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">
    <cfRule type="cellIs" dxfId="30" priority="6" operator="lessThan">
      <formula>6</formula>
    </cfRule>
  </conditionalFormatting>
  <conditionalFormatting sqref="K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67">
    <cfRule type="cellIs" dxfId="29" priority="4" operator="lessThan">
      <formula>6</formula>
    </cfRule>
  </conditionalFormatting>
  <conditionalFormatting sqref="L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3">
    <cfRule type="cellIs" dxfId="28" priority="2" operator="lessThan">
      <formula>6</formula>
    </cfRule>
  </conditionalFormatting>
  <conditionalFormatting sqref="Q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R54" sqref="R54"/>
    </sheetView>
  </sheetViews>
  <sheetFormatPr defaultRowHeight="15" x14ac:dyDescent="0.25"/>
  <cols>
    <col min="1" max="1" width="16.42578125" bestFit="1" customWidth="1"/>
  </cols>
  <sheetData>
    <row r="1" spans="1:18" x14ac:dyDescent="0.25">
      <c r="A1" s="11" t="s">
        <v>654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" t="str">
        <f>""</f>
        <v/>
      </c>
      <c r="B2" s="10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8" x14ac:dyDescent="0.25">
      <c r="A3" s="2" t="s">
        <v>11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8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8" x14ac:dyDescent="0.25">
      <c r="A5" t="str">
        <f>"Correlation"</f>
        <v>Correlation</v>
      </c>
      <c r="B5" s="4">
        <v>0.19500000000000001</v>
      </c>
      <c r="C5" s="4">
        <v>0.19400000000000001</v>
      </c>
      <c r="D5" s="4">
        <v>0.19400000000000001</v>
      </c>
      <c r="E5" s="4">
        <v>0.107</v>
      </c>
      <c r="F5" s="4">
        <v>0.11899999999999999</v>
      </c>
      <c r="G5" s="4">
        <v>0.16200000000000001</v>
      </c>
      <c r="H5" s="4">
        <v>5.8999999999999997E-2</v>
      </c>
      <c r="I5" s="4">
        <v>4.3999999999999997E-2</v>
      </c>
      <c r="J5" s="4">
        <v>0.187</v>
      </c>
      <c r="K5" s="4">
        <v>0.128</v>
      </c>
      <c r="L5" s="4">
        <v>0.13500000000000001</v>
      </c>
      <c r="M5" s="4">
        <v>0.14599999999999999</v>
      </c>
      <c r="N5" s="4">
        <v>0.153</v>
      </c>
      <c r="O5" s="4">
        <v>0.14699999999999999</v>
      </c>
      <c r="P5" s="4">
        <v>0.151</v>
      </c>
      <c r="Q5" s="4">
        <v>0.16800000000000001</v>
      </c>
    </row>
    <row r="6" spans="1:18" x14ac:dyDescent="0.25">
      <c r="A6" t="str">
        <f>"p-value"</f>
        <v>p-value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8" x14ac:dyDescent="0.25">
      <c r="A7" t="str">
        <f>"Overlap N"</f>
        <v>Overlap N</v>
      </c>
      <c r="B7" s="4">
        <v>305698</v>
      </c>
      <c r="C7" s="4">
        <v>147991</v>
      </c>
      <c r="D7" s="4">
        <v>50642</v>
      </c>
      <c r="E7" s="4">
        <v>17738</v>
      </c>
      <c r="F7" s="4">
        <v>92458</v>
      </c>
      <c r="G7" s="4">
        <v>165460</v>
      </c>
      <c r="H7" s="4">
        <v>3088</v>
      </c>
      <c r="I7" s="4">
        <v>528</v>
      </c>
      <c r="J7" s="4">
        <v>74432</v>
      </c>
      <c r="K7" s="4">
        <v>1831</v>
      </c>
      <c r="L7" s="4">
        <v>11220</v>
      </c>
      <c r="M7" s="4">
        <v>151364</v>
      </c>
      <c r="N7" s="4">
        <v>85356</v>
      </c>
      <c r="O7" s="4">
        <v>42380</v>
      </c>
      <c r="P7" s="4">
        <v>18505</v>
      </c>
      <c r="Q7" s="4">
        <v>8093</v>
      </c>
      <c r="R7" t="s">
        <v>14</v>
      </c>
    </row>
    <row r="8" spans="1:18" x14ac:dyDescent="0.25">
      <c r="A8" s="1" t="str">
        <f>"Substance abuse"</f>
        <v>Substance abuse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  <c r="M8" s="5" t="s">
        <v>12</v>
      </c>
      <c r="N8" s="5" t="s">
        <v>12</v>
      </c>
      <c r="O8" s="5" t="s">
        <v>12</v>
      </c>
      <c r="P8" s="5" t="s">
        <v>12</v>
      </c>
      <c r="Q8" s="5" t="s">
        <v>12</v>
      </c>
    </row>
    <row r="9" spans="1:18" x14ac:dyDescent="0.25">
      <c r="A9" t="str">
        <f>"Correlation"</f>
        <v>Correlation</v>
      </c>
      <c r="B9" s="4">
        <v>0.23</v>
      </c>
      <c r="C9" s="4">
        <v>0.28999999999999998</v>
      </c>
      <c r="D9" s="4">
        <v>0.24</v>
      </c>
      <c r="E9" s="4">
        <v>0.13200000000000001</v>
      </c>
      <c r="F9" s="4">
        <v>0.11</v>
      </c>
      <c r="G9" s="4">
        <v>0.16</v>
      </c>
      <c r="H9" s="4">
        <v>8.6999999999999994E-2</v>
      </c>
      <c r="I9" s="4">
        <v>0.14499999999999999</v>
      </c>
      <c r="J9" s="4">
        <v>0.215</v>
      </c>
      <c r="K9" s="4">
        <v>0.13700000000000001</v>
      </c>
      <c r="L9" s="4">
        <v>0.13400000000000001</v>
      </c>
      <c r="M9" s="4">
        <v>0.151</v>
      </c>
      <c r="N9" s="4">
        <v>0.18</v>
      </c>
      <c r="O9" s="4">
        <v>0.184</v>
      </c>
      <c r="P9" s="4">
        <v>0.19400000000000001</v>
      </c>
      <c r="Q9" s="4">
        <v>0.20599999999999999</v>
      </c>
    </row>
    <row r="10" spans="1:18" x14ac:dyDescent="0.25">
      <c r="A10" t="str">
        <f>"p-value"</f>
        <v>p-value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8" x14ac:dyDescent="0.25">
      <c r="A11" t="str">
        <f>"Overlap N"</f>
        <v>Overlap N</v>
      </c>
      <c r="B11" s="4">
        <v>75671</v>
      </c>
      <c r="C11" s="4">
        <v>48838</v>
      </c>
      <c r="D11" s="4">
        <v>15437</v>
      </c>
      <c r="E11" s="4">
        <v>4541</v>
      </c>
      <c r="F11" s="4">
        <v>19220</v>
      </c>
      <c r="G11" s="4">
        <v>36526</v>
      </c>
      <c r="H11" s="4">
        <v>782</v>
      </c>
      <c r="I11" s="4">
        <v>231</v>
      </c>
      <c r="J11" s="4">
        <v>20230</v>
      </c>
      <c r="K11" s="4">
        <v>479</v>
      </c>
      <c r="L11" s="4">
        <v>2650</v>
      </c>
      <c r="M11" s="4">
        <v>33879</v>
      </c>
      <c r="N11" s="4">
        <v>21873</v>
      </c>
      <c r="O11" s="4">
        <v>11758</v>
      </c>
      <c r="P11" s="4">
        <v>5594</v>
      </c>
      <c r="Q11" s="4">
        <v>2567</v>
      </c>
    </row>
    <row r="12" spans="1:18" x14ac:dyDescent="0.25">
      <c r="A12" s="1" t="str">
        <f>"Skizophrenia"</f>
        <v>Skizophrenia</v>
      </c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12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12</v>
      </c>
      <c r="P12" s="5" t="s">
        <v>12</v>
      </c>
      <c r="Q12" s="5" t="s">
        <v>12</v>
      </c>
    </row>
    <row r="13" spans="1:18" x14ac:dyDescent="0.25">
      <c r="A13" t="str">
        <f>"Correlation"</f>
        <v>Correlation</v>
      </c>
      <c r="B13" s="4">
        <v>0.20599999999999999</v>
      </c>
      <c r="C13" s="4">
        <v>0.22</v>
      </c>
      <c r="D13" s="4">
        <v>0.31</v>
      </c>
      <c r="E13" s="4">
        <v>0.13700000000000001</v>
      </c>
      <c r="F13" s="4">
        <v>0.127</v>
      </c>
      <c r="G13" s="4">
        <v>0.14699999999999999</v>
      </c>
      <c r="H13" s="4">
        <v>9.2999999999999999E-2</v>
      </c>
      <c r="I13" s="4">
        <v>0.191</v>
      </c>
      <c r="J13" s="4">
        <v>0.24299999999999999</v>
      </c>
      <c r="K13" s="4">
        <v>0.21099999999999999</v>
      </c>
      <c r="L13" s="4">
        <v>0.111</v>
      </c>
      <c r="M13" s="4">
        <v>0.107</v>
      </c>
      <c r="N13" s="4">
        <v>0.16600000000000001</v>
      </c>
      <c r="O13" s="4">
        <v>0.19</v>
      </c>
      <c r="P13" s="4">
        <v>0.20799999999999999</v>
      </c>
      <c r="Q13" s="4">
        <v>0.23499999999999999</v>
      </c>
    </row>
    <row r="14" spans="1:18" x14ac:dyDescent="0.25">
      <c r="A14" t="str">
        <f>"p-value"</f>
        <v>p-value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8" x14ac:dyDescent="0.25">
      <c r="A15" t="str">
        <f>"Overlap N"</f>
        <v>Overlap N</v>
      </c>
      <c r="B15" s="4">
        <v>48921</v>
      </c>
      <c r="C15" s="4">
        <v>26768</v>
      </c>
      <c r="D15" s="4">
        <v>15079</v>
      </c>
      <c r="E15" s="4">
        <v>3282</v>
      </c>
      <c r="F15" s="4">
        <v>14280</v>
      </c>
      <c r="G15" s="4">
        <v>24061</v>
      </c>
      <c r="H15" s="4">
        <v>566</v>
      </c>
      <c r="I15" s="4">
        <v>231</v>
      </c>
      <c r="J15" s="4">
        <v>16236</v>
      </c>
      <c r="K15" s="4">
        <v>558</v>
      </c>
      <c r="L15" s="4">
        <v>1613</v>
      </c>
      <c r="M15" s="4">
        <v>19471</v>
      </c>
      <c r="N15" s="4">
        <v>14402</v>
      </c>
      <c r="O15" s="4">
        <v>8552</v>
      </c>
      <c r="P15" s="4">
        <v>4306</v>
      </c>
      <c r="Q15" s="4">
        <v>2190</v>
      </c>
    </row>
    <row r="16" spans="1:18" x14ac:dyDescent="0.25">
      <c r="A16" s="1" t="str">
        <f>"Bipolar"</f>
        <v>Bipolar</v>
      </c>
      <c r="B16" s="5" t="s">
        <v>12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5" t="s">
        <v>12</v>
      </c>
      <c r="M16" s="5" t="s">
        <v>12</v>
      </c>
      <c r="N16" s="5" t="s">
        <v>12</v>
      </c>
      <c r="O16" s="5" t="s">
        <v>12</v>
      </c>
      <c r="P16" s="5" t="s">
        <v>12</v>
      </c>
      <c r="Q16" s="5" t="s">
        <v>12</v>
      </c>
    </row>
    <row r="17" spans="1:17" x14ac:dyDescent="0.25">
      <c r="A17" t="str">
        <f>"Correlation"</f>
        <v>Correlation</v>
      </c>
      <c r="B17" s="4">
        <v>0.122</v>
      </c>
      <c r="C17" s="4">
        <v>0.12</v>
      </c>
      <c r="D17" s="4">
        <v>0.17899999999999999</v>
      </c>
      <c r="E17" s="4">
        <v>8.8999999999999996E-2</v>
      </c>
      <c r="F17" s="4">
        <v>9.0999999999999998E-2</v>
      </c>
      <c r="G17" s="4">
        <v>9.4E-2</v>
      </c>
      <c r="H17" s="4">
        <v>0.123</v>
      </c>
      <c r="I17" s="4" t="s">
        <v>13</v>
      </c>
      <c r="J17" s="4">
        <v>0.14699999999999999</v>
      </c>
      <c r="K17" s="4">
        <v>0.14899999999999999</v>
      </c>
      <c r="L17" s="4">
        <v>8.3000000000000004E-2</v>
      </c>
      <c r="M17" s="4">
        <v>5.7000000000000002E-2</v>
      </c>
      <c r="N17" s="4">
        <v>0.11700000000000001</v>
      </c>
      <c r="O17" s="4">
        <v>0.111</v>
      </c>
      <c r="P17" s="4">
        <v>9.1999999999999998E-2</v>
      </c>
      <c r="Q17" s="4">
        <v>0.183</v>
      </c>
    </row>
    <row r="18" spans="1:17" x14ac:dyDescent="0.25">
      <c r="A18" t="str">
        <f>"p-value"</f>
        <v>p-value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 t="s">
        <v>13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t="str">
        <f>"Overlap N"</f>
        <v>Overlap N</v>
      </c>
      <c r="B19" s="4">
        <v>21600</v>
      </c>
      <c r="C19" s="4">
        <v>10540</v>
      </c>
      <c r="D19" s="4">
        <v>5098</v>
      </c>
      <c r="E19" s="4">
        <v>1460</v>
      </c>
      <c r="F19" s="4">
        <v>7102</v>
      </c>
      <c r="G19" s="4">
        <v>11301</v>
      </c>
      <c r="H19" s="4">
        <v>426</v>
      </c>
      <c r="I19" s="4" t="s">
        <v>13</v>
      </c>
      <c r="J19" s="4">
        <v>6319</v>
      </c>
      <c r="K19" s="4">
        <v>231</v>
      </c>
      <c r="L19" s="4">
        <v>799</v>
      </c>
      <c r="M19" s="4">
        <v>9060</v>
      </c>
      <c r="N19" s="4">
        <v>6803</v>
      </c>
      <c r="O19" s="4">
        <v>3406</v>
      </c>
      <c r="P19" s="4">
        <v>1314</v>
      </c>
      <c r="Q19" s="4">
        <v>1017</v>
      </c>
    </row>
    <row r="20" spans="1:17" x14ac:dyDescent="0.25">
      <c r="A20" s="1" t="str">
        <f>"Other mood"</f>
        <v>Other mood</v>
      </c>
      <c r="B20" s="5" t="s">
        <v>12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5" t="s">
        <v>12</v>
      </c>
      <c r="M20" s="5" t="s">
        <v>12</v>
      </c>
      <c r="N20" s="5" t="s">
        <v>12</v>
      </c>
      <c r="O20" s="5" t="s">
        <v>12</v>
      </c>
      <c r="P20" s="5" t="s">
        <v>12</v>
      </c>
      <c r="Q20" s="5" t="s">
        <v>12</v>
      </c>
    </row>
    <row r="21" spans="1:17" x14ac:dyDescent="0.25">
      <c r="A21" t="str">
        <f>"Correlation"</f>
        <v>Correlation</v>
      </c>
      <c r="B21" s="4">
        <v>0.126</v>
      </c>
      <c r="C21" s="4">
        <v>0.121</v>
      </c>
      <c r="D21" s="4">
        <v>0.113</v>
      </c>
      <c r="E21" s="4">
        <v>7.9000000000000001E-2</v>
      </c>
      <c r="F21" s="4">
        <v>9.4E-2</v>
      </c>
      <c r="G21" s="4">
        <v>0.107</v>
      </c>
      <c r="H21" s="4">
        <v>3.5000000000000003E-2</v>
      </c>
      <c r="I21" s="4">
        <v>6.9000000000000006E-2</v>
      </c>
      <c r="J21" s="4">
        <v>0.112</v>
      </c>
      <c r="K21" s="4">
        <v>6.7000000000000004E-2</v>
      </c>
      <c r="L21" s="4">
        <v>0.114</v>
      </c>
      <c r="M21" s="4">
        <v>9.0999999999999998E-2</v>
      </c>
      <c r="N21" s="4">
        <v>0.10100000000000001</v>
      </c>
      <c r="O21" s="4">
        <v>9.8000000000000004E-2</v>
      </c>
      <c r="P21" s="4">
        <v>9.8000000000000004E-2</v>
      </c>
      <c r="Q21" s="4">
        <v>0.11700000000000001</v>
      </c>
    </row>
    <row r="22" spans="1:17" x14ac:dyDescent="0.25">
      <c r="A22" t="str">
        <f>"p-value"</f>
        <v>p-value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25">
      <c r="A23" t="str">
        <f>"Overlap N"</f>
        <v>Overlap N</v>
      </c>
      <c r="B23" s="4">
        <v>114099</v>
      </c>
      <c r="C23" s="4">
        <v>53666</v>
      </c>
      <c r="D23" s="4">
        <v>17460</v>
      </c>
      <c r="E23" s="4">
        <v>7028</v>
      </c>
      <c r="F23" s="4">
        <v>37540</v>
      </c>
      <c r="G23" s="4">
        <v>62466</v>
      </c>
      <c r="H23" s="4">
        <v>1159</v>
      </c>
      <c r="I23" s="4">
        <v>272</v>
      </c>
      <c r="J23" s="4">
        <v>26271</v>
      </c>
      <c r="K23" s="4">
        <v>605</v>
      </c>
      <c r="L23" s="4">
        <v>4760</v>
      </c>
      <c r="M23" s="4">
        <v>56258</v>
      </c>
      <c r="N23" s="4">
        <v>32077</v>
      </c>
      <c r="O23" s="4">
        <v>15881</v>
      </c>
      <c r="P23" s="4">
        <v>6819</v>
      </c>
      <c r="Q23" s="4">
        <v>3064</v>
      </c>
    </row>
    <row r="24" spans="1:17" x14ac:dyDescent="0.25">
      <c r="A24" s="1" t="str">
        <f>"Neurotic"</f>
        <v>Neurotic</v>
      </c>
      <c r="B24" s="5" t="s">
        <v>12</v>
      </c>
      <c r="C24" s="5" t="s">
        <v>12</v>
      </c>
      <c r="D24" s="5" t="s">
        <v>12</v>
      </c>
      <c r="E24" s="5" t="s">
        <v>12</v>
      </c>
      <c r="F24" s="5" t="s">
        <v>12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  <c r="N24" s="5" t="s">
        <v>12</v>
      </c>
      <c r="O24" s="5" t="s">
        <v>12</v>
      </c>
      <c r="P24" s="5" t="s">
        <v>12</v>
      </c>
      <c r="Q24" s="5" t="s">
        <v>12</v>
      </c>
    </row>
    <row r="25" spans="1:17" x14ac:dyDescent="0.25">
      <c r="A25" t="str">
        <f>"Correlation"</f>
        <v>Correlation</v>
      </c>
      <c r="B25" s="4">
        <v>0.17599999999999999</v>
      </c>
      <c r="C25" s="4">
        <v>0.16300000000000001</v>
      </c>
      <c r="D25" s="4">
        <v>0.157</v>
      </c>
      <c r="E25" s="4">
        <v>9.1999999999999998E-2</v>
      </c>
      <c r="F25" s="4">
        <v>0.106</v>
      </c>
      <c r="G25" s="4">
        <v>0.159</v>
      </c>
      <c r="H25" s="4">
        <v>7.3999999999999996E-2</v>
      </c>
      <c r="I25" s="4">
        <v>-3.0000000000000001E-3</v>
      </c>
      <c r="J25" s="4">
        <v>0.16200000000000001</v>
      </c>
      <c r="K25" s="4">
        <v>9.5000000000000001E-2</v>
      </c>
      <c r="L25" s="4">
        <v>0.108</v>
      </c>
      <c r="M25" s="4">
        <v>0.13600000000000001</v>
      </c>
      <c r="N25" s="4">
        <v>0.129</v>
      </c>
      <c r="O25" s="4">
        <v>0.129</v>
      </c>
      <c r="P25" s="4">
        <v>0.13700000000000001</v>
      </c>
      <c r="Q25" s="4">
        <v>0.14399999999999999</v>
      </c>
    </row>
    <row r="26" spans="1:17" x14ac:dyDescent="0.25">
      <c r="A26" t="str">
        <f>"p-value"</f>
        <v>p-value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0.72499999999999998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t="str">
        <f>"Overlap N"</f>
        <v>Overlap N</v>
      </c>
      <c r="B27" s="4">
        <v>201403</v>
      </c>
      <c r="C27" s="4">
        <v>94417</v>
      </c>
      <c r="D27" s="4">
        <v>31527</v>
      </c>
      <c r="E27" s="4">
        <v>11508</v>
      </c>
      <c r="F27" s="4">
        <v>60611</v>
      </c>
      <c r="G27" s="4">
        <v>113478</v>
      </c>
      <c r="H27" s="4">
        <v>2274</v>
      </c>
      <c r="I27" s="4">
        <v>259</v>
      </c>
      <c r="J27" s="4">
        <v>48343</v>
      </c>
      <c r="K27" s="4">
        <v>1091</v>
      </c>
      <c r="L27" s="4">
        <v>6987</v>
      </c>
      <c r="M27" s="4">
        <v>101388</v>
      </c>
      <c r="N27" s="4">
        <v>54834</v>
      </c>
      <c r="O27" s="4">
        <v>27612</v>
      </c>
      <c r="P27" s="4">
        <v>12340</v>
      </c>
      <c r="Q27" s="4">
        <v>5229</v>
      </c>
    </row>
    <row r="28" spans="1:17" x14ac:dyDescent="0.25">
      <c r="A28" s="1" t="str">
        <f>"OCD"</f>
        <v>OCD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5" t="s">
        <v>12</v>
      </c>
      <c r="M28" s="5" t="s">
        <v>12</v>
      </c>
      <c r="N28" s="5" t="s">
        <v>12</v>
      </c>
      <c r="O28" s="5" t="s">
        <v>12</v>
      </c>
      <c r="P28" s="5" t="s">
        <v>12</v>
      </c>
      <c r="Q28" s="5" t="s">
        <v>12</v>
      </c>
    </row>
    <row r="29" spans="1:17" x14ac:dyDescent="0.25">
      <c r="A29" t="str">
        <f>"Correlation"</f>
        <v>Correlation</v>
      </c>
      <c r="B29" s="4">
        <v>0.08</v>
      </c>
      <c r="C29" s="4">
        <v>6.4000000000000001E-2</v>
      </c>
      <c r="D29" s="4">
        <v>0.12</v>
      </c>
      <c r="E29" s="4">
        <v>7.3999999999999996E-2</v>
      </c>
      <c r="F29" s="4">
        <v>7.0999999999999994E-2</v>
      </c>
      <c r="G29" s="4">
        <v>2.1000000000000001E-2</v>
      </c>
      <c r="H29" s="4" t="s">
        <v>13</v>
      </c>
      <c r="I29" s="4" t="s">
        <v>13</v>
      </c>
      <c r="J29" s="4">
        <v>7.9000000000000001E-2</v>
      </c>
      <c r="K29" s="4" t="s">
        <v>13</v>
      </c>
      <c r="L29" s="4" t="s">
        <v>13</v>
      </c>
      <c r="M29" s="4">
        <v>6.2E-2</v>
      </c>
      <c r="N29" s="4">
        <v>8.7999999999999995E-2</v>
      </c>
      <c r="O29" s="4">
        <v>7.0000000000000001E-3</v>
      </c>
      <c r="P29" s="4">
        <v>5.6000000000000001E-2</v>
      </c>
      <c r="Q29" s="4" t="s">
        <v>13</v>
      </c>
    </row>
    <row r="30" spans="1:17" x14ac:dyDescent="0.25">
      <c r="A30" t="str">
        <f>"p-value"</f>
        <v>p-value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 t="s">
        <v>13</v>
      </c>
      <c r="I30" s="4" t="s">
        <v>13</v>
      </c>
      <c r="J30" s="4">
        <v>0</v>
      </c>
      <c r="K30" s="4" t="s">
        <v>13</v>
      </c>
      <c r="L30" s="4" t="s">
        <v>13</v>
      </c>
      <c r="M30" s="4">
        <v>0</v>
      </c>
      <c r="N30" s="4">
        <v>0</v>
      </c>
      <c r="O30" s="4">
        <v>0.221</v>
      </c>
      <c r="P30" s="4">
        <v>0</v>
      </c>
      <c r="Q30" s="4" t="s">
        <v>13</v>
      </c>
    </row>
    <row r="31" spans="1:17" x14ac:dyDescent="0.25">
      <c r="A31" t="str">
        <f>"Overlap N"</f>
        <v>Overlap N</v>
      </c>
      <c r="B31" s="4">
        <v>6085</v>
      </c>
      <c r="C31" s="4">
        <v>2665</v>
      </c>
      <c r="D31" s="4">
        <v>1290</v>
      </c>
      <c r="E31" s="4">
        <v>452</v>
      </c>
      <c r="F31" s="4">
        <v>2146</v>
      </c>
      <c r="G31" s="4">
        <v>2545</v>
      </c>
      <c r="H31" s="4" t="s">
        <v>13</v>
      </c>
      <c r="I31" s="4" t="s">
        <v>13</v>
      </c>
      <c r="J31" s="4">
        <v>1481</v>
      </c>
      <c r="K31" s="4" t="s">
        <v>13</v>
      </c>
      <c r="L31" s="4" t="s">
        <v>13</v>
      </c>
      <c r="M31" s="4">
        <v>3078</v>
      </c>
      <c r="N31" s="4">
        <v>1994</v>
      </c>
      <c r="O31" s="4">
        <v>561</v>
      </c>
      <c r="P31" s="4">
        <v>347</v>
      </c>
      <c r="Q31" s="4" t="s">
        <v>13</v>
      </c>
    </row>
    <row r="32" spans="1:17" x14ac:dyDescent="0.25">
      <c r="A32" s="1" t="str">
        <f>"Eating disorder"</f>
        <v>Eating disorder</v>
      </c>
      <c r="B32" s="5" t="s">
        <v>12</v>
      </c>
      <c r="C32" s="5" t="s">
        <v>12</v>
      </c>
      <c r="D32" s="5" t="s">
        <v>12</v>
      </c>
      <c r="E32" s="5" t="s">
        <v>12</v>
      </c>
      <c r="F32" s="5" t="s">
        <v>12</v>
      </c>
      <c r="G32" s="5" t="s">
        <v>12</v>
      </c>
      <c r="H32" s="5" t="s">
        <v>12</v>
      </c>
      <c r="I32" s="5" t="s">
        <v>12</v>
      </c>
      <c r="J32" s="5" t="s">
        <v>12</v>
      </c>
      <c r="K32" s="5" t="s">
        <v>12</v>
      </c>
      <c r="L32" s="5" t="s">
        <v>12</v>
      </c>
      <c r="M32" s="5" t="s">
        <v>12</v>
      </c>
      <c r="N32" s="5" t="s">
        <v>12</v>
      </c>
      <c r="O32" s="5" t="s">
        <v>12</v>
      </c>
      <c r="P32" s="5" t="s">
        <v>12</v>
      </c>
      <c r="Q32" s="5" t="s">
        <v>12</v>
      </c>
    </row>
    <row r="33" spans="1:17" x14ac:dyDescent="0.25">
      <c r="A33" t="str">
        <f>"Correlation"</f>
        <v>Correlation</v>
      </c>
      <c r="B33" s="4">
        <v>8.6999999999999994E-2</v>
      </c>
      <c r="C33" s="4">
        <v>7.8E-2</v>
      </c>
      <c r="D33" s="4">
        <v>0.113</v>
      </c>
      <c r="E33" s="4">
        <v>8.7999999999999995E-2</v>
      </c>
      <c r="F33" s="4">
        <v>4.2999999999999997E-2</v>
      </c>
      <c r="G33" s="4">
        <v>6.4000000000000001E-2</v>
      </c>
      <c r="H33" s="4">
        <v>0.106</v>
      </c>
      <c r="I33" s="4" t="s">
        <v>13</v>
      </c>
      <c r="J33" s="4">
        <v>0.122</v>
      </c>
      <c r="K33" s="4" t="s">
        <v>13</v>
      </c>
      <c r="L33" s="4">
        <v>6.3E-2</v>
      </c>
      <c r="M33" s="4">
        <v>5.8999999999999997E-2</v>
      </c>
      <c r="N33" s="4">
        <v>7.4999999999999997E-2</v>
      </c>
      <c r="O33" s="4">
        <v>4.2000000000000003E-2</v>
      </c>
      <c r="P33" s="4">
        <v>6.4000000000000001E-2</v>
      </c>
      <c r="Q33" s="4">
        <v>0.16600000000000001</v>
      </c>
    </row>
    <row r="34" spans="1:17" x14ac:dyDescent="0.25">
      <c r="A34" t="str">
        <f>"p-value"</f>
        <v>p-value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 t="s">
        <v>13</v>
      </c>
      <c r="J34" s="4">
        <v>0</v>
      </c>
      <c r="K34" s="4" t="s">
        <v>13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 x14ac:dyDescent="0.25">
      <c r="A35" t="str">
        <f>"Overlap N"</f>
        <v>Overlap N</v>
      </c>
      <c r="B35" s="4">
        <v>11357</v>
      </c>
      <c r="C35" s="4">
        <v>5174</v>
      </c>
      <c r="D35" s="4">
        <v>2167</v>
      </c>
      <c r="E35" s="4">
        <v>894</v>
      </c>
      <c r="F35" s="4">
        <v>3293</v>
      </c>
      <c r="G35" s="4">
        <v>5902</v>
      </c>
      <c r="H35" s="4">
        <v>234</v>
      </c>
      <c r="I35" s="4" t="s">
        <v>13</v>
      </c>
      <c r="J35" s="4">
        <v>3417</v>
      </c>
      <c r="K35" s="4" t="s">
        <v>13</v>
      </c>
      <c r="L35" s="4">
        <v>421</v>
      </c>
      <c r="M35" s="4">
        <v>5494</v>
      </c>
      <c r="N35" s="4">
        <v>3289</v>
      </c>
      <c r="O35" s="4">
        <v>1333</v>
      </c>
      <c r="P35" s="4">
        <v>661</v>
      </c>
      <c r="Q35" s="4">
        <v>580</v>
      </c>
    </row>
    <row r="36" spans="1:17" x14ac:dyDescent="0.25">
      <c r="A36" s="1" t="str">
        <f>"Personality"</f>
        <v>Personality</v>
      </c>
      <c r="B36" s="5" t="s">
        <v>12</v>
      </c>
      <c r="C36" s="5" t="s">
        <v>12</v>
      </c>
      <c r="D36" s="5" t="s">
        <v>12</v>
      </c>
      <c r="E36" s="5" t="s">
        <v>12</v>
      </c>
      <c r="F36" s="5" t="s">
        <v>12</v>
      </c>
      <c r="G36" s="5" t="s">
        <v>12</v>
      </c>
      <c r="H36" s="5" t="s">
        <v>12</v>
      </c>
      <c r="I36" s="5" t="s">
        <v>12</v>
      </c>
      <c r="J36" s="5" t="s">
        <v>12</v>
      </c>
      <c r="K36" s="5" t="s">
        <v>12</v>
      </c>
      <c r="L36" s="5" t="s">
        <v>12</v>
      </c>
      <c r="M36" s="5" t="s">
        <v>12</v>
      </c>
      <c r="N36" s="5" t="s">
        <v>12</v>
      </c>
      <c r="O36" s="5" t="s">
        <v>12</v>
      </c>
      <c r="P36" s="5" t="s">
        <v>12</v>
      </c>
      <c r="Q36" s="5" t="s">
        <v>12</v>
      </c>
    </row>
    <row r="37" spans="1:17" x14ac:dyDescent="0.25">
      <c r="A37" t="str">
        <f>"Correlation"</f>
        <v>Correlation</v>
      </c>
      <c r="B37" s="4">
        <v>0.184</v>
      </c>
      <c r="C37" s="4">
        <v>0.185</v>
      </c>
      <c r="D37" s="4">
        <v>0.219</v>
      </c>
      <c r="E37" s="4">
        <v>9.0999999999999998E-2</v>
      </c>
      <c r="F37" s="4">
        <v>0.104</v>
      </c>
      <c r="G37" s="4">
        <v>0.14099999999999999</v>
      </c>
      <c r="H37" s="4">
        <v>0.1</v>
      </c>
      <c r="I37" s="4" t="s">
        <v>13</v>
      </c>
      <c r="J37" s="4">
        <v>0.192</v>
      </c>
      <c r="K37" s="4">
        <v>0.115</v>
      </c>
      <c r="L37" s="4">
        <v>0.14099999999999999</v>
      </c>
      <c r="M37" s="4">
        <v>0.123</v>
      </c>
      <c r="N37" s="4">
        <v>0.15</v>
      </c>
      <c r="O37" s="4">
        <v>0.14199999999999999</v>
      </c>
      <c r="P37" s="4">
        <v>0.16500000000000001</v>
      </c>
      <c r="Q37" s="4">
        <v>0.14499999999999999</v>
      </c>
    </row>
    <row r="38" spans="1:17" x14ac:dyDescent="0.25">
      <c r="A38" t="str">
        <f>"p-value"</f>
        <v>p-value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 t="s">
        <v>13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t="str">
        <f>"Overlap N"</f>
        <v>Overlap N</v>
      </c>
      <c r="B39" s="4">
        <v>83794</v>
      </c>
      <c r="C39" s="4">
        <v>42298</v>
      </c>
      <c r="D39" s="4">
        <v>17591</v>
      </c>
      <c r="E39" s="4">
        <v>4609</v>
      </c>
      <c r="F39" s="4">
        <v>23986</v>
      </c>
      <c r="G39" s="4">
        <v>43389</v>
      </c>
      <c r="H39" s="4">
        <v>1080</v>
      </c>
      <c r="I39" s="4" t="s">
        <v>13</v>
      </c>
      <c r="J39" s="4">
        <v>23123</v>
      </c>
      <c r="K39" s="4">
        <v>520</v>
      </c>
      <c r="L39" s="4">
        <v>3486</v>
      </c>
      <c r="M39" s="4">
        <v>38913</v>
      </c>
      <c r="N39" s="4">
        <v>24401</v>
      </c>
      <c r="O39" s="4">
        <v>12162</v>
      </c>
      <c r="P39" s="4">
        <v>6046</v>
      </c>
      <c r="Q39" s="4">
        <v>2272</v>
      </c>
    </row>
    <row r="40" spans="1:17" x14ac:dyDescent="0.25">
      <c r="A40" s="1" t="str">
        <f>"Developmental"</f>
        <v>Developmental</v>
      </c>
      <c r="B40" s="5" t="s">
        <v>12</v>
      </c>
      <c r="C40" s="5" t="s">
        <v>12</v>
      </c>
      <c r="D40" s="5" t="s">
        <v>12</v>
      </c>
      <c r="E40" s="5" t="s">
        <v>12</v>
      </c>
      <c r="F40" s="5" t="s">
        <v>12</v>
      </c>
      <c r="G40" s="5" t="s">
        <v>12</v>
      </c>
      <c r="H40" s="5" t="s">
        <v>12</v>
      </c>
      <c r="I40" s="5" t="s">
        <v>12</v>
      </c>
      <c r="J40" s="5" t="s">
        <v>12</v>
      </c>
      <c r="K40" s="5" t="s">
        <v>12</v>
      </c>
      <c r="L40" s="5" t="s">
        <v>12</v>
      </c>
      <c r="M40" s="5" t="s">
        <v>12</v>
      </c>
      <c r="N40" s="5" t="s">
        <v>12</v>
      </c>
      <c r="O40" s="5" t="s">
        <v>12</v>
      </c>
      <c r="P40" s="5" t="s">
        <v>12</v>
      </c>
      <c r="Q40" s="5" t="s">
        <v>12</v>
      </c>
    </row>
    <row r="41" spans="1:17" x14ac:dyDescent="0.25">
      <c r="A41" t="str">
        <f>"Correlation"</f>
        <v>Correlation</v>
      </c>
      <c r="B41" s="4">
        <v>0.11799999999999999</v>
      </c>
      <c r="C41" s="4">
        <v>9.4E-2</v>
      </c>
      <c r="D41" s="4">
        <v>0.17699999999999999</v>
      </c>
      <c r="E41" s="4" t="s">
        <v>13</v>
      </c>
      <c r="F41" s="4">
        <v>0.11600000000000001</v>
      </c>
      <c r="G41" s="4">
        <v>0.11899999999999999</v>
      </c>
      <c r="H41" s="4" t="s">
        <v>13</v>
      </c>
      <c r="I41" s="4" t="s">
        <v>13</v>
      </c>
      <c r="J41" s="4">
        <v>0.107</v>
      </c>
      <c r="K41" s="4" t="s">
        <v>13</v>
      </c>
      <c r="L41" s="4" t="s">
        <v>13</v>
      </c>
      <c r="M41" s="4">
        <v>1.4999999999999999E-2</v>
      </c>
      <c r="N41" s="4">
        <v>0.159</v>
      </c>
      <c r="O41" s="4">
        <v>0.13100000000000001</v>
      </c>
      <c r="P41" s="4" t="s">
        <v>13</v>
      </c>
      <c r="Q41" s="4" t="s">
        <v>13</v>
      </c>
    </row>
    <row r="42" spans="1:17" x14ac:dyDescent="0.25">
      <c r="A42" t="str">
        <f>"p-value"</f>
        <v>p-value</v>
      </c>
      <c r="B42" s="4">
        <v>0</v>
      </c>
      <c r="C42" s="4">
        <v>0</v>
      </c>
      <c r="D42" s="4">
        <v>0</v>
      </c>
      <c r="E42" s="4" t="s">
        <v>13</v>
      </c>
      <c r="F42" s="4">
        <v>0</v>
      </c>
      <c r="G42" s="4">
        <v>0</v>
      </c>
      <c r="H42" s="4" t="s">
        <v>13</v>
      </c>
      <c r="I42" s="4" t="s">
        <v>13</v>
      </c>
      <c r="J42" s="4">
        <v>0</v>
      </c>
      <c r="K42" s="4" t="s">
        <v>13</v>
      </c>
      <c r="L42" s="4" t="s">
        <v>13</v>
      </c>
      <c r="M42" s="4">
        <v>3.2000000000000001E-2</v>
      </c>
      <c r="N42" s="4">
        <v>0</v>
      </c>
      <c r="O42" s="4">
        <v>0</v>
      </c>
      <c r="P42" s="4" t="s">
        <v>13</v>
      </c>
      <c r="Q42" s="4" t="s">
        <v>13</v>
      </c>
    </row>
    <row r="43" spans="1:17" x14ac:dyDescent="0.25">
      <c r="A43" t="str">
        <f>"Overlap N"</f>
        <v>Overlap N</v>
      </c>
      <c r="B43" s="4">
        <v>1377</v>
      </c>
      <c r="C43" s="4">
        <v>602</v>
      </c>
      <c r="D43" s="4">
        <v>386</v>
      </c>
      <c r="E43" s="4" t="s">
        <v>13</v>
      </c>
      <c r="F43" s="4">
        <v>546</v>
      </c>
      <c r="G43" s="4">
        <v>847</v>
      </c>
      <c r="H43" s="4" t="s">
        <v>13</v>
      </c>
      <c r="I43" s="4" t="s">
        <v>13</v>
      </c>
      <c r="J43" s="4">
        <v>346</v>
      </c>
      <c r="K43" s="4" t="s">
        <v>13</v>
      </c>
      <c r="L43" s="4" t="s">
        <v>13</v>
      </c>
      <c r="M43" s="4">
        <v>417</v>
      </c>
      <c r="N43" s="4">
        <v>609</v>
      </c>
      <c r="O43" s="4">
        <v>273</v>
      </c>
      <c r="P43" s="4" t="s">
        <v>13</v>
      </c>
      <c r="Q43" s="4" t="s">
        <v>13</v>
      </c>
    </row>
    <row r="44" spans="1:17" x14ac:dyDescent="0.25">
      <c r="A44" s="1" t="str">
        <f>"Externalizing"</f>
        <v>Externalizing</v>
      </c>
      <c r="B44" s="5" t="s">
        <v>12</v>
      </c>
      <c r="C44" s="5" t="s">
        <v>12</v>
      </c>
      <c r="D44" s="5" t="s">
        <v>12</v>
      </c>
      <c r="E44" s="5" t="s">
        <v>12</v>
      </c>
      <c r="F44" s="5" t="s">
        <v>12</v>
      </c>
      <c r="G44" s="5" t="s">
        <v>12</v>
      </c>
      <c r="H44" s="5" t="s">
        <v>12</v>
      </c>
      <c r="I44" s="5" t="s">
        <v>12</v>
      </c>
      <c r="J44" s="5" t="s">
        <v>12</v>
      </c>
      <c r="K44" s="5" t="s">
        <v>12</v>
      </c>
      <c r="L44" s="5" t="s">
        <v>12</v>
      </c>
      <c r="M44" s="5" t="s">
        <v>12</v>
      </c>
      <c r="N44" s="5" t="s">
        <v>12</v>
      </c>
      <c r="O44" s="5" t="s">
        <v>12</v>
      </c>
      <c r="P44" s="5" t="s">
        <v>12</v>
      </c>
      <c r="Q44" s="5" t="s">
        <v>12</v>
      </c>
    </row>
    <row r="45" spans="1:17" x14ac:dyDescent="0.25">
      <c r="A45" t="str">
        <f>"Correlation"</f>
        <v>Correlation</v>
      </c>
      <c r="B45" s="4">
        <v>0.13900000000000001</v>
      </c>
      <c r="C45" s="4">
        <v>0.128</v>
      </c>
      <c r="D45" s="4">
        <v>0.14399999999999999</v>
      </c>
      <c r="E45" s="4">
        <v>1.4E-2</v>
      </c>
      <c r="F45" s="4">
        <v>9.4E-2</v>
      </c>
      <c r="G45" s="4">
        <v>8.4000000000000005E-2</v>
      </c>
      <c r="H45" s="4" t="s">
        <v>13</v>
      </c>
      <c r="I45" s="4" t="s">
        <v>13</v>
      </c>
      <c r="J45" s="4">
        <v>9.8000000000000004E-2</v>
      </c>
      <c r="K45" s="4" t="s">
        <v>13</v>
      </c>
      <c r="L45" s="4">
        <v>0.222</v>
      </c>
      <c r="M45" s="4">
        <v>0.109</v>
      </c>
      <c r="N45" s="4">
        <v>9.8000000000000004E-2</v>
      </c>
      <c r="O45" s="4">
        <v>0.11600000000000001</v>
      </c>
      <c r="P45" s="4">
        <v>9.1999999999999998E-2</v>
      </c>
      <c r="Q45" s="4" t="s">
        <v>13</v>
      </c>
    </row>
    <row r="46" spans="1:17" x14ac:dyDescent="0.25">
      <c r="A46" t="str">
        <f>"p-value"</f>
        <v>p-value</v>
      </c>
      <c r="B46" s="4">
        <v>0</v>
      </c>
      <c r="C46" s="4">
        <v>0</v>
      </c>
      <c r="D46" s="4">
        <v>0</v>
      </c>
      <c r="E46" s="4">
        <v>3.5999999999999997E-2</v>
      </c>
      <c r="F46" s="4">
        <v>0</v>
      </c>
      <c r="G46" s="4">
        <v>0</v>
      </c>
      <c r="H46" s="4" t="s">
        <v>13</v>
      </c>
      <c r="I46" s="4" t="s">
        <v>13</v>
      </c>
      <c r="J46" s="4">
        <v>0</v>
      </c>
      <c r="K46" s="4" t="s">
        <v>13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 t="s">
        <v>13</v>
      </c>
    </row>
    <row r="47" spans="1:17" x14ac:dyDescent="0.25">
      <c r="A47" t="str">
        <f>"Overlap N"</f>
        <v>Overlap N</v>
      </c>
      <c r="B47" s="4">
        <v>9402</v>
      </c>
      <c r="C47" s="4">
        <v>4494</v>
      </c>
      <c r="D47" s="4">
        <v>1782</v>
      </c>
      <c r="E47" s="4">
        <v>334</v>
      </c>
      <c r="F47" s="4">
        <v>2943</v>
      </c>
      <c r="G47" s="4">
        <v>4332</v>
      </c>
      <c r="H47" s="4" t="s">
        <v>13</v>
      </c>
      <c r="I47" s="4" t="s">
        <v>13</v>
      </c>
      <c r="J47" s="4">
        <v>1985</v>
      </c>
      <c r="K47" s="4" t="s">
        <v>13</v>
      </c>
      <c r="L47" s="4">
        <v>895</v>
      </c>
      <c r="M47" s="4">
        <v>4737</v>
      </c>
      <c r="N47" s="4">
        <v>2511</v>
      </c>
      <c r="O47" s="4">
        <v>1454</v>
      </c>
      <c r="P47" s="4">
        <v>545</v>
      </c>
      <c r="Q47" s="4" t="s">
        <v>13</v>
      </c>
    </row>
    <row r="48" spans="1:17" x14ac:dyDescent="0.25">
      <c r="A48" s="1" t="str">
        <f>"1 diagnosis"</f>
        <v>1 diagnosis</v>
      </c>
      <c r="B48" s="5" t="s">
        <v>12</v>
      </c>
      <c r="C48" s="5" t="s">
        <v>12</v>
      </c>
      <c r="D48" s="5" t="s">
        <v>12</v>
      </c>
      <c r="E48" s="5" t="s">
        <v>12</v>
      </c>
      <c r="F48" s="5" t="s">
        <v>12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  <c r="L48" s="5" t="s">
        <v>12</v>
      </c>
      <c r="M48" s="5" t="s">
        <v>12</v>
      </c>
      <c r="N48" s="5" t="s">
        <v>12</v>
      </c>
      <c r="O48" s="5" t="s">
        <v>12</v>
      </c>
      <c r="P48" s="5" t="s">
        <v>12</v>
      </c>
      <c r="Q48" s="5" t="s">
        <v>12</v>
      </c>
    </row>
    <row r="49" spans="1:17" x14ac:dyDescent="0.25">
      <c r="A49" t="str">
        <f>"Correlation"</f>
        <v>Correlation</v>
      </c>
      <c r="B49" s="4">
        <v>0.13800000000000001</v>
      </c>
      <c r="C49" s="4">
        <v>0.121</v>
      </c>
      <c r="D49" s="4">
        <v>9.6000000000000002E-2</v>
      </c>
      <c r="E49" s="4">
        <v>6.9000000000000006E-2</v>
      </c>
      <c r="F49" s="4">
        <v>8.2000000000000003E-2</v>
      </c>
      <c r="G49" s="4">
        <v>0.125</v>
      </c>
      <c r="H49" s="4">
        <v>2.7E-2</v>
      </c>
      <c r="I49" s="4" t="s">
        <v>13</v>
      </c>
      <c r="J49" s="4">
        <v>0.11700000000000001</v>
      </c>
      <c r="K49" s="4">
        <v>7.5999999999999998E-2</v>
      </c>
      <c r="L49" s="4">
        <v>9.4E-2</v>
      </c>
      <c r="M49" s="4">
        <v>0.115</v>
      </c>
      <c r="N49" s="4">
        <v>0.10100000000000001</v>
      </c>
      <c r="O49" s="4">
        <v>9.0999999999999998E-2</v>
      </c>
      <c r="P49" s="4">
        <v>8.5000000000000006E-2</v>
      </c>
      <c r="Q49" s="4">
        <v>9.6000000000000002E-2</v>
      </c>
    </row>
    <row r="50" spans="1:17" x14ac:dyDescent="0.25">
      <c r="A50" t="str">
        <f>"p-value"</f>
        <v>p-value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 t="s">
        <v>13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t="str">
        <f>"Overlap N"</f>
        <v>Overlap N</v>
      </c>
      <c r="B51" s="4">
        <v>153397</v>
      </c>
      <c r="C51" s="4">
        <v>69546</v>
      </c>
      <c r="D51" s="4">
        <v>20921</v>
      </c>
      <c r="E51" s="4">
        <v>8691</v>
      </c>
      <c r="F51" s="4">
        <v>46595</v>
      </c>
      <c r="G51" s="4">
        <v>86211</v>
      </c>
      <c r="H51" s="4">
        <v>1457</v>
      </c>
      <c r="I51" s="4" t="s">
        <v>13</v>
      </c>
      <c r="J51" s="4">
        <v>34648</v>
      </c>
      <c r="K51" s="4">
        <v>829</v>
      </c>
      <c r="L51" s="4">
        <v>5531</v>
      </c>
      <c r="M51" s="4">
        <v>79885</v>
      </c>
      <c r="N51" s="4">
        <v>41738</v>
      </c>
      <c r="O51" s="4">
        <v>20005</v>
      </c>
      <c r="P51" s="4">
        <v>8256</v>
      </c>
      <c r="Q51" s="4">
        <v>3513</v>
      </c>
    </row>
    <row r="52" spans="1:17" x14ac:dyDescent="0.25">
      <c r="A52" s="1" t="str">
        <f>"2 diagnosis"</f>
        <v>2 diagnosis</v>
      </c>
      <c r="B52" s="5" t="s">
        <v>12</v>
      </c>
      <c r="C52" s="5" t="s">
        <v>12</v>
      </c>
      <c r="D52" s="5" t="s">
        <v>12</v>
      </c>
      <c r="E52" s="5" t="s">
        <v>12</v>
      </c>
      <c r="F52" s="5" t="s">
        <v>12</v>
      </c>
      <c r="G52" s="5" t="s">
        <v>12</v>
      </c>
      <c r="H52" s="5" t="s">
        <v>12</v>
      </c>
      <c r="I52" s="5" t="s">
        <v>12</v>
      </c>
      <c r="J52" s="5" t="s">
        <v>12</v>
      </c>
      <c r="K52" s="5" t="s">
        <v>12</v>
      </c>
      <c r="L52" s="5" t="s">
        <v>12</v>
      </c>
      <c r="M52" s="5" t="s">
        <v>12</v>
      </c>
      <c r="N52" s="5" t="s">
        <v>12</v>
      </c>
      <c r="O52" s="5" t="s">
        <v>12</v>
      </c>
      <c r="P52" s="5" t="s">
        <v>12</v>
      </c>
      <c r="Q52" s="5" t="s">
        <v>12</v>
      </c>
    </row>
    <row r="53" spans="1:17" x14ac:dyDescent="0.25">
      <c r="A53" t="str">
        <f>"Correlation"</f>
        <v>Correlation</v>
      </c>
      <c r="B53" s="4">
        <v>0.14399999999999999</v>
      </c>
      <c r="C53" s="4">
        <v>0.14699999999999999</v>
      </c>
      <c r="D53" s="4">
        <v>0.14099999999999999</v>
      </c>
      <c r="E53" s="4">
        <v>6.9000000000000006E-2</v>
      </c>
      <c r="F53" s="4">
        <v>9.1999999999999998E-2</v>
      </c>
      <c r="G53" s="4">
        <v>0.109</v>
      </c>
      <c r="H53" s="4">
        <v>-1.4E-2</v>
      </c>
      <c r="I53" s="4" t="s">
        <v>13</v>
      </c>
      <c r="J53" s="4">
        <v>0.13400000000000001</v>
      </c>
      <c r="K53" s="4">
        <v>6.4000000000000001E-2</v>
      </c>
      <c r="L53" s="4">
        <v>8.7999999999999995E-2</v>
      </c>
      <c r="M53" s="4">
        <v>0.105</v>
      </c>
      <c r="N53" s="4">
        <v>0.11899999999999999</v>
      </c>
      <c r="O53" s="4">
        <v>0.107</v>
      </c>
      <c r="P53" s="4">
        <v>0.10100000000000001</v>
      </c>
      <c r="Q53" s="4">
        <v>9.7000000000000003E-2</v>
      </c>
    </row>
    <row r="54" spans="1:17" x14ac:dyDescent="0.25">
      <c r="A54" t="str">
        <f>"p-value"</f>
        <v>p-value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1.2999999999999999E-2</v>
      </c>
      <c r="I54" s="4" t="s">
        <v>13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tr">
        <f>"Overlap N"</f>
        <v>Overlap N</v>
      </c>
      <c r="B55" s="4">
        <v>79703</v>
      </c>
      <c r="C55" s="4">
        <v>39505</v>
      </c>
      <c r="D55" s="4">
        <v>13339</v>
      </c>
      <c r="E55" s="4">
        <v>4398</v>
      </c>
      <c r="F55" s="4">
        <v>24591</v>
      </c>
      <c r="G55" s="4">
        <v>41556</v>
      </c>
      <c r="H55" s="4">
        <v>528</v>
      </c>
      <c r="I55" s="4" t="s">
        <v>13</v>
      </c>
      <c r="J55" s="4">
        <v>19314</v>
      </c>
      <c r="K55" s="4">
        <v>394</v>
      </c>
      <c r="L55" s="4">
        <v>2773</v>
      </c>
      <c r="M55" s="4">
        <v>39125</v>
      </c>
      <c r="N55" s="4">
        <v>23035</v>
      </c>
      <c r="O55" s="4">
        <v>11058</v>
      </c>
      <c r="P55" s="4">
        <v>4637</v>
      </c>
      <c r="Q55" s="4">
        <v>1848</v>
      </c>
    </row>
    <row r="56" spans="1:17" x14ac:dyDescent="0.25">
      <c r="A56" s="1" t="str">
        <f>"3 diagnosis"</f>
        <v>3 diagnosis</v>
      </c>
      <c r="B56" s="5" t="s">
        <v>12</v>
      </c>
      <c r="C56" s="5" t="s">
        <v>12</v>
      </c>
      <c r="D56" s="5" t="s">
        <v>12</v>
      </c>
      <c r="E56" s="5" t="s">
        <v>12</v>
      </c>
      <c r="F56" s="5" t="s">
        <v>12</v>
      </c>
      <c r="G56" s="5" t="s">
        <v>12</v>
      </c>
      <c r="H56" s="5" t="s">
        <v>12</v>
      </c>
      <c r="I56" s="5" t="s">
        <v>12</v>
      </c>
      <c r="J56" s="5" t="s">
        <v>12</v>
      </c>
      <c r="K56" s="5" t="s">
        <v>12</v>
      </c>
      <c r="L56" s="5" t="s">
        <v>12</v>
      </c>
      <c r="M56" s="5" t="s">
        <v>12</v>
      </c>
      <c r="N56" s="5" t="s">
        <v>12</v>
      </c>
      <c r="O56" s="5" t="s">
        <v>12</v>
      </c>
      <c r="P56" s="5" t="s">
        <v>12</v>
      </c>
      <c r="Q56" s="5" t="s">
        <v>12</v>
      </c>
    </row>
    <row r="57" spans="1:17" x14ac:dyDescent="0.25">
      <c r="A57" t="str">
        <f>"Correlation"</f>
        <v>Correlation</v>
      </c>
      <c r="B57" s="4">
        <v>0.161</v>
      </c>
      <c r="C57" s="4">
        <v>0.17599999999999999</v>
      </c>
      <c r="D57" s="4">
        <v>0.191</v>
      </c>
      <c r="E57" s="4">
        <v>9.6000000000000002E-2</v>
      </c>
      <c r="F57" s="4">
        <v>9.9000000000000005E-2</v>
      </c>
      <c r="G57" s="4">
        <v>0.12</v>
      </c>
      <c r="H57" s="4">
        <v>0.1</v>
      </c>
      <c r="I57" s="4" t="s">
        <v>13</v>
      </c>
      <c r="J57" s="4">
        <v>0.17100000000000001</v>
      </c>
      <c r="K57" s="4">
        <v>0.13300000000000001</v>
      </c>
      <c r="L57" s="4">
        <v>0.107</v>
      </c>
      <c r="M57" s="4">
        <v>0.106</v>
      </c>
      <c r="N57" s="4">
        <v>0.114</v>
      </c>
      <c r="O57" s="4">
        <v>0.14499999999999999</v>
      </c>
      <c r="P57" s="4">
        <v>0.15</v>
      </c>
      <c r="Q57" s="4">
        <v>0.158</v>
      </c>
    </row>
    <row r="58" spans="1:17" x14ac:dyDescent="0.25">
      <c r="A58" t="str">
        <f>"p-value"</f>
        <v>p-value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 t="s">
        <v>13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t="str">
        <f>"Overlap N"</f>
        <v>Overlap N</v>
      </c>
      <c r="B59" s="4">
        <v>42684</v>
      </c>
      <c r="C59" s="4">
        <v>22777</v>
      </c>
      <c r="D59" s="4">
        <v>8915</v>
      </c>
      <c r="E59" s="4">
        <v>2599</v>
      </c>
      <c r="F59" s="4">
        <v>12735</v>
      </c>
      <c r="G59" s="4">
        <v>21901</v>
      </c>
      <c r="H59" s="4">
        <v>602</v>
      </c>
      <c r="I59" s="4" t="s">
        <v>13</v>
      </c>
      <c r="J59" s="4">
        <v>11907</v>
      </c>
      <c r="K59" s="4">
        <v>335</v>
      </c>
      <c r="L59" s="4">
        <v>1597</v>
      </c>
      <c r="M59" s="4">
        <v>19753</v>
      </c>
      <c r="N59" s="4">
        <v>11418</v>
      </c>
      <c r="O59" s="4">
        <v>6922</v>
      </c>
      <c r="P59" s="4">
        <v>3176</v>
      </c>
      <c r="Q59" s="4">
        <v>1415</v>
      </c>
    </row>
    <row r="60" spans="1:17" x14ac:dyDescent="0.25">
      <c r="A60" s="1" t="str">
        <f>"4 diagnosis"</f>
        <v>4 diagnosis</v>
      </c>
      <c r="B60" s="5" t="s">
        <v>12</v>
      </c>
      <c r="C60" s="5" t="s">
        <v>12</v>
      </c>
      <c r="D60" s="5" t="s">
        <v>12</v>
      </c>
      <c r="E60" s="5" t="s">
        <v>12</v>
      </c>
      <c r="F60" s="5" t="s">
        <v>12</v>
      </c>
      <c r="G60" s="5" t="s">
        <v>12</v>
      </c>
      <c r="H60" s="5" t="s">
        <v>12</v>
      </c>
      <c r="I60" s="5" t="s">
        <v>12</v>
      </c>
      <c r="J60" s="5" t="s">
        <v>12</v>
      </c>
      <c r="K60" s="5" t="s">
        <v>12</v>
      </c>
      <c r="L60" s="5" t="s">
        <v>12</v>
      </c>
      <c r="M60" s="5" t="s">
        <v>12</v>
      </c>
      <c r="N60" s="5" t="s">
        <v>12</v>
      </c>
      <c r="O60" s="5" t="s">
        <v>12</v>
      </c>
      <c r="P60" s="5" t="s">
        <v>12</v>
      </c>
      <c r="Q60" s="5" t="s">
        <v>12</v>
      </c>
    </row>
    <row r="61" spans="1:17" x14ac:dyDescent="0.25">
      <c r="A61" t="str">
        <f>"Correlation"</f>
        <v>Correlation</v>
      </c>
      <c r="B61" s="4">
        <v>0.16700000000000001</v>
      </c>
      <c r="C61" s="4">
        <v>0.16800000000000001</v>
      </c>
      <c r="D61" s="4">
        <v>0.215</v>
      </c>
      <c r="E61" s="4">
        <v>0.13200000000000001</v>
      </c>
      <c r="F61" s="4">
        <v>0.10199999999999999</v>
      </c>
      <c r="G61" s="4">
        <v>0.14000000000000001</v>
      </c>
      <c r="H61" s="4">
        <v>0.113</v>
      </c>
      <c r="I61" s="4" t="s">
        <v>13</v>
      </c>
      <c r="J61" s="4">
        <v>0.155</v>
      </c>
      <c r="K61" s="4">
        <v>0.182</v>
      </c>
      <c r="L61" s="4">
        <v>0.107</v>
      </c>
      <c r="M61" s="4">
        <v>0.10299999999999999</v>
      </c>
      <c r="N61" s="4">
        <v>0.14199999999999999</v>
      </c>
      <c r="O61" s="4">
        <v>0.11700000000000001</v>
      </c>
      <c r="P61" s="4">
        <v>0.15</v>
      </c>
      <c r="Q61" s="4">
        <v>0.193</v>
      </c>
    </row>
    <row r="62" spans="1:17" x14ac:dyDescent="0.25">
      <c r="A62" t="str">
        <f>"p-value"</f>
        <v>p-value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 t="s">
        <v>13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t="str">
        <f>"Overlap N"</f>
        <v>Overlap N</v>
      </c>
      <c r="B63" s="4">
        <v>19744</v>
      </c>
      <c r="C63" s="4">
        <v>10134</v>
      </c>
      <c r="D63" s="4">
        <v>4806</v>
      </c>
      <c r="E63" s="4">
        <v>1504</v>
      </c>
      <c r="F63" s="4">
        <v>5790</v>
      </c>
      <c r="G63" s="4">
        <v>10746</v>
      </c>
      <c r="H63" s="4">
        <v>308</v>
      </c>
      <c r="I63" s="4" t="s">
        <v>13</v>
      </c>
      <c r="J63" s="4">
        <v>5120</v>
      </c>
      <c r="K63" s="4">
        <v>234</v>
      </c>
      <c r="L63" s="4">
        <v>737</v>
      </c>
      <c r="M63" s="4">
        <v>8671</v>
      </c>
      <c r="N63" s="4">
        <v>5990</v>
      </c>
      <c r="O63" s="4">
        <v>2723</v>
      </c>
      <c r="P63" s="4">
        <v>1500</v>
      </c>
      <c r="Q63" s="4">
        <v>860</v>
      </c>
    </row>
    <row r="64" spans="1:17" x14ac:dyDescent="0.25">
      <c r="A64" s="1" t="str">
        <f>"5+ diagnosis"</f>
        <v>5+ diagnosis</v>
      </c>
      <c r="B64" s="5" t="s">
        <v>12</v>
      </c>
      <c r="C64" s="5" t="s">
        <v>12</v>
      </c>
      <c r="D64" s="5" t="s">
        <v>12</v>
      </c>
      <c r="E64" s="5" t="s">
        <v>12</v>
      </c>
      <c r="F64" s="5" t="s">
        <v>12</v>
      </c>
      <c r="G64" s="5" t="s">
        <v>12</v>
      </c>
      <c r="H64" s="5" t="s">
        <v>12</v>
      </c>
      <c r="I64" s="5" t="s">
        <v>12</v>
      </c>
      <c r="J64" s="5" t="s">
        <v>12</v>
      </c>
      <c r="K64" s="5" t="s">
        <v>12</v>
      </c>
      <c r="L64" s="5" t="s">
        <v>12</v>
      </c>
      <c r="M64" s="5" t="s">
        <v>12</v>
      </c>
      <c r="N64" s="5" t="s">
        <v>12</v>
      </c>
      <c r="O64" s="5" t="s">
        <v>12</v>
      </c>
      <c r="P64" s="5" t="s">
        <v>12</v>
      </c>
      <c r="Q64" s="5" t="s">
        <v>12</v>
      </c>
    </row>
    <row r="65" spans="1:17" x14ac:dyDescent="0.25">
      <c r="A65" t="str">
        <f>"Correlation"</f>
        <v>Correlation</v>
      </c>
      <c r="B65" s="4">
        <v>0.18099999999999999</v>
      </c>
      <c r="C65" s="4">
        <v>0.20599999999999999</v>
      </c>
      <c r="D65" s="4">
        <v>0.22800000000000001</v>
      </c>
      <c r="E65" s="4">
        <v>8.7999999999999995E-2</v>
      </c>
      <c r="F65" s="4">
        <v>9.9000000000000005E-2</v>
      </c>
      <c r="G65" s="4">
        <v>0.13200000000000001</v>
      </c>
      <c r="H65" s="4" t="s">
        <v>13</v>
      </c>
      <c r="I65" s="4" t="s">
        <v>13</v>
      </c>
      <c r="J65" s="4">
        <v>0.21</v>
      </c>
      <c r="K65" s="4" t="s">
        <v>13</v>
      </c>
      <c r="L65" s="4">
        <v>0.17100000000000001</v>
      </c>
      <c r="M65" s="4">
        <v>9.0999999999999998E-2</v>
      </c>
      <c r="N65" s="4">
        <v>0.155</v>
      </c>
      <c r="O65" s="4">
        <v>0.152</v>
      </c>
      <c r="P65" s="4">
        <v>0.182</v>
      </c>
      <c r="Q65" s="4">
        <v>0.19500000000000001</v>
      </c>
    </row>
    <row r="66" spans="1:17" x14ac:dyDescent="0.25">
      <c r="A66" t="str">
        <f>"p-value"</f>
        <v>p-value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 t="s">
        <v>13</v>
      </c>
      <c r="I66" s="4" t="s">
        <v>13</v>
      </c>
      <c r="J66" s="4">
        <v>0</v>
      </c>
      <c r="K66" s="4" t="s">
        <v>13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ht="15.75" thickBot="1" x14ac:dyDescent="0.3">
      <c r="A67" s="6" t="str">
        <f>"Overlap N"</f>
        <v>Overlap N</v>
      </c>
      <c r="B67" s="7">
        <v>10170</v>
      </c>
      <c r="C67" s="7">
        <v>6029</v>
      </c>
      <c r="D67" s="7">
        <v>2661</v>
      </c>
      <c r="E67" s="7">
        <v>546</v>
      </c>
      <c r="F67" s="7">
        <v>2747</v>
      </c>
      <c r="G67" s="7">
        <v>5046</v>
      </c>
      <c r="H67" s="4" t="s">
        <v>13</v>
      </c>
      <c r="I67" s="4" t="s">
        <v>13</v>
      </c>
      <c r="J67" s="7">
        <v>3443</v>
      </c>
      <c r="K67" s="4" t="s">
        <v>13</v>
      </c>
      <c r="L67" s="7">
        <v>582</v>
      </c>
      <c r="M67" s="7">
        <v>3930</v>
      </c>
      <c r="N67" s="7">
        <v>3175</v>
      </c>
      <c r="O67" s="7">
        <v>1672</v>
      </c>
      <c r="P67" s="7">
        <v>936</v>
      </c>
      <c r="Q67" s="7">
        <v>457</v>
      </c>
    </row>
    <row r="68" spans="1:17" ht="15.75" thickTop="1" x14ac:dyDescent="0.25"/>
  </sheetData>
  <mergeCells count="2">
    <mergeCell ref="A1:Q1"/>
    <mergeCell ref="B2:Q2"/>
  </mergeCells>
  <conditionalFormatting sqref="S15 B7:Q7 B11:Q11 B15:Q15 B23:Q23 B27:Q27 M31:P31 M43:O43 J19:Q19 J39:Q39 L35:Q35 L47:P47 J51:Q51 J55:Q55 J59:Q59 J63:Q63 L67:Q67">
    <cfRule type="cellIs" dxfId="27" priority="76" operator="lessThan">
      <formula>6</formula>
    </cfRule>
  </conditionalFormatting>
  <conditionalFormatting sqref="B19:H19 B31:G31 B35:H35 B39:H39 B43:D43 B47:G47 B51:H51 B55:H55 B67:G67 B63:H63 B59:H59 J43 J47 F43:G43 J35 J67 I31:J31">
    <cfRule type="cellIs" dxfId="26" priority="54" operator="lessThan">
      <formula>6</formula>
    </cfRule>
  </conditionalFormatting>
  <conditionalFormatting sqref="K31">
    <cfRule type="cellIs" dxfId="25" priority="52" operator="lessThan">
      <formula>6</formula>
    </cfRule>
  </conditionalFormatting>
  <conditionalFormatting sqref="K29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3">
    <cfRule type="cellIs" dxfId="24" priority="50" operator="lessThan">
      <formula>6</formula>
    </cfRule>
  </conditionalFormatting>
  <conditionalFormatting sqref="H41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">
    <cfRule type="cellIs" dxfId="23" priority="48" operator="lessThan">
      <formula>6</formula>
    </cfRule>
  </conditionalFormatting>
  <conditionalFormatting sqref="I41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">
    <cfRule type="cellIs" dxfId="22" priority="46" operator="lessThan">
      <formula>6</formula>
    </cfRule>
  </conditionalFormatting>
  <conditionalFormatting sqref="K41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7">
    <cfRule type="cellIs" dxfId="21" priority="44" operator="lessThan">
      <formula>6</formula>
    </cfRule>
  </conditionalFormatting>
  <conditionalFormatting sqref="I4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3">
    <cfRule type="cellIs" dxfId="20" priority="42" operator="lessThan">
      <formula>6</formula>
    </cfRule>
  </conditionalFormatting>
  <conditionalFormatting sqref="P41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9">
    <cfRule type="cellIs" dxfId="19" priority="40" operator="lessThan">
      <formula>6</formula>
    </cfRule>
  </conditionalFormatting>
  <conditionalFormatting sqref="I17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">
    <cfRule type="cellIs" dxfId="18" priority="38" operator="lessThan">
      <formula>6</formula>
    </cfRule>
  </conditionalFormatting>
  <conditionalFormatting sqref="E41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ellIs" dxfId="17" priority="36" operator="lessThan">
      <formula>6</formula>
    </cfRule>
  </conditionalFormatting>
  <conditionalFormatting sqref="I3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ellIs" dxfId="16" priority="34" operator="lessThan">
      <formula>6</formula>
    </cfRule>
  </conditionalFormatting>
  <conditionalFormatting sqref="I3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ellIs" dxfId="15" priority="32" operator="lessThan">
      <formula>6</formula>
    </cfRule>
  </conditionalFormatting>
  <conditionalFormatting sqref="L29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">
    <cfRule type="cellIs" dxfId="14" priority="30" operator="lessThan">
      <formula>6</formula>
    </cfRule>
  </conditionalFormatting>
  <conditionalFormatting sqref="K3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3">
    <cfRule type="cellIs" dxfId="13" priority="28" operator="lessThan">
      <formula>6</formula>
    </cfRule>
  </conditionalFormatting>
  <conditionalFormatting sqref="L4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12" priority="26" operator="lessThan">
      <formula>6</formula>
    </cfRule>
  </conditionalFormatting>
  <conditionalFormatting sqref="Q2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3">
    <cfRule type="cellIs" dxfId="11" priority="24" operator="lessThan">
      <formula>6</formula>
    </cfRule>
  </conditionalFormatting>
  <conditionalFormatting sqref="Q4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7">
    <cfRule type="cellIs" dxfId="10" priority="22" operator="lessThan">
      <formula>6</formula>
    </cfRule>
  </conditionalFormatting>
  <conditionalFormatting sqref="H4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">
    <cfRule type="cellIs" dxfId="9" priority="20" operator="lessThan">
      <formula>6</formula>
    </cfRule>
  </conditionalFormatting>
  <conditionalFormatting sqref="K4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">
    <cfRule type="cellIs" dxfId="8" priority="18" operator="lessThan">
      <formula>6</formula>
    </cfRule>
  </conditionalFormatting>
  <conditionalFormatting sqref="I4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5">
    <cfRule type="cellIs" dxfId="7" priority="16" operator="lessThan">
      <formula>6</formula>
    </cfRule>
  </conditionalFormatting>
  <conditionalFormatting sqref="I5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9">
    <cfRule type="cellIs" dxfId="6" priority="14" operator="lessThan">
      <formula>6</formula>
    </cfRule>
  </conditionalFormatting>
  <conditionalFormatting sqref="I5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3">
    <cfRule type="cellIs" dxfId="5" priority="12" operator="lessThan">
      <formula>6</formula>
    </cfRule>
  </conditionalFormatting>
  <conditionalFormatting sqref="I6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7">
    <cfRule type="cellIs" dxfId="4" priority="10" operator="lessThan">
      <formula>6</formula>
    </cfRule>
  </conditionalFormatting>
  <conditionalFormatting sqref="I6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7">
    <cfRule type="cellIs" dxfId="3" priority="8" operator="lessThan">
      <formula>6</formula>
    </cfRule>
  </conditionalFormatting>
  <conditionalFormatting sqref="H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">
    <cfRule type="cellIs" dxfId="2" priority="6" operator="lessThan">
      <formula>6</formula>
    </cfRule>
  </conditionalFormatting>
  <conditionalFormatting sqref="K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7">
    <cfRule type="cellIs" dxfId="1" priority="4" operator="lessThan">
      <formula>6</formula>
    </cfRule>
  </conditionalFormatting>
  <conditionalFormatting sqref="Q4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ellIs" dxfId="0" priority="2" operator="lessThan">
      <formula>6</formula>
    </cfRule>
  </conditionalFormatting>
  <conditionalFormatting sqref="H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H49 B5:Q5 B9:Q9 B13:Q13 B17:H17 B21:Q21 B25:Q25 B29:G29 B33:H33 B37:H37 B41:D41 B45:G45 B53:H53 B57:H57 B61:H61 B65:G65 M29:P29 J41 M41:O41 J45 J17:Q17 F41:G41 J37:Q37 J33 L33:Q33 L45:P45 J49:Q49 J53:Q53 J57:Q57 J61:Q61 J65 L65:Q65 I29:J29">
    <cfRule type="colorScale" priority="224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workbookViewId="0">
      <selection activeCell="N17" sqref="N17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</row>
    <row r="4" spans="1:13" x14ac:dyDescent="0.25">
      <c r="A4" t="s">
        <v>16</v>
      </c>
      <c r="B4">
        <v>1.9990000000000001</v>
      </c>
      <c r="C4">
        <v>2.1739999999999999</v>
      </c>
      <c r="D4">
        <v>2.4289999999999998</v>
      </c>
      <c r="E4">
        <v>1.73</v>
      </c>
      <c r="F4">
        <v>1.6579999999999999</v>
      </c>
      <c r="G4">
        <v>1.875</v>
      </c>
      <c r="H4">
        <v>1.4</v>
      </c>
      <c r="I4">
        <v>1.351</v>
      </c>
      <c r="J4">
        <v>2.262</v>
      </c>
      <c r="K4">
        <v>2.262</v>
      </c>
      <c r="L4">
        <v>2.0659999999999998</v>
      </c>
      <c r="M4">
        <v>1.1659999999999999</v>
      </c>
    </row>
    <row r="5" spans="1:13" x14ac:dyDescent="0.25"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</row>
    <row r="7" spans="1:13" x14ac:dyDescent="0.25">
      <c r="A7" t="s">
        <v>17</v>
      </c>
      <c r="B7">
        <v>2.7709999999999999</v>
      </c>
      <c r="C7">
        <v>4.0039999999999996</v>
      </c>
      <c r="D7">
        <v>3.7829999999999999</v>
      </c>
      <c r="E7">
        <v>2.3340000000000001</v>
      </c>
      <c r="F7">
        <v>1.8160000000000001</v>
      </c>
      <c r="G7">
        <v>2.1930000000000001</v>
      </c>
      <c r="H7">
        <v>1.87</v>
      </c>
      <c r="I7">
        <v>3.0779999999999998</v>
      </c>
      <c r="J7">
        <v>3.1920000000000002</v>
      </c>
      <c r="K7">
        <v>2.879</v>
      </c>
      <c r="L7">
        <v>2.3610000000000002</v>
      </c>
      <c r="M7">
        <v>1.335</v>
      </c>
    </row>
    <row r="8" spans="1:13" x14ac:dyDescent="0.25"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</row>
    <row r="10" spans="1:13" x14ac:dyDescent="0.25">
      <c r="A10" t="s">
        <v>28</v>
      </c>
      <c r="B10">
        <v>2.597</v>
      </c>
      <c r="C10">
        <v>3.0939999999999999</v>
      </c>
      <c r="D10">
        <v>5.6280000000000001</v>
      </c>
      <c r="E10">
        <v>2.5379999999999998</v>
      </c>
      <c r="F10">
        <v>2.0329999999999999</v>
      </c>
      <c r="G10">
        <v>2.1419999999999999</v>
      </c>
      <c r="H10">
        <v>2.0299999999999998</v>
      </c>
      <c r="I10">
        <v>4.7359999999999998</v>
      </c>
      <c r="J10">
        <v>3.8410000000000002</v>
      </c>
      <c r="K10">
        <v>5.1680000000000001</v>
      </c>
      <c r="L10">
        <v>2.1840000000000002</v>
      </c>
      <c r="M10">
        <v>1.3520000000000001</v>
      </c>
    </row>
    <row r="11" spans="1:13" x14ac:dyDescent="0.25"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I11" t="s">
        <v>66</v>
      </c>
      <c r="J11" t="s">
        <v>67</v>
      </c>
      <c r="K11" t="s">
        <v>68</v>
      </c>
      <c r="L11" t="s">
        <v>69</v>
      </c>
      <c r="M11" t="s">
        <v>70</v>
      </c>
    </row>
    <row r="13" spans="1:13" x14ac:dyDescent="0.25">
      <c r="A13" t="s">
        <v>19</v>
      </c>
      <c r="B13">
        <v>1.837</v>
      </c>
      <c r="C13">
        <v>1.952</v>
      </c>
      <c r="D13">
        <v>3.0459999999999998</v>
      </c>
      <c r="E13">
        <v>1.9139999999999999</v>
      </c>
      <c r="F13">
        <v>1.7210000000000001</v>
      </c>
      <c r="G13">
        <v>1.6890000000000001</v>
      </c>
      <c r="H13">
        <v>2.6680000000000001</v>
      </c>
      <c r="I13" t="s">
        <v>13</v>
      </c>
      <c r="J13">
        <v>2.456</v>
      </c>
      <c r="K13">
        <v>3.5630000000000002</v>
      </c>
      <c r="L13">
        <v>1.8919999999999999</v>
      </c>
      <c r="M13">
        <v>1.1839999999999999</v>
      </c>
    </row>
    <row r="14" spans="1:13" x14ac:dyDescent="0.25"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 t="s">
        <v>77</v>
      </c>
      <c r="I14" t="s">
        <v>13</v>
      </c>
      <c r="J14" t="s">
        <v>78</v>
      </c>
      <c r="K14" t="s">
        <v>79</v>
      </c>
      <c r="L14" t="s">
        <v>80</v>
      </c>
      <c r="M14" t="s">
        <v>81</v>
      </c>
    </row>
    <row r="16" spans="1:13" x14ac:dyDescent="0.25">
      <c r="A16" t="s">
        <v>20</v>
      </c>
      <c r="B16">
        <v>1.669</v>
      </c>
      <c r="C16">
        <v>1.734</v>
      </c>
      <c r="D16">
        <v>1.81</v>
      </c>
      <c r="E16">
        <v>1.5920000000000001</v>
      </c>
      <c r="F16">
        <v>1.5720000000000001</v>
      </c>
      <c r="G16">
        <v>1.6160000000000001</v>
      </c>
      <c r="H16">
        <v>1.2410000000000001</v>
      </c>
      <c r="I16">
        <v>1.657</v>
      </c>
      <c r="J16">
        <v>1.752</v>
      </c>
      <c r="K16">
        <v>1.641</v>
      </c>
      <c r="L16">
        <v>2.0059999999999998</v>
      </c>
      <c r="M16">
        <v>1.1200000000000001</v>
      </c>
    </row>
    <row r="17" spans="1:13" x14ac:dyDescent="0.25">
      <c r="B17" t="s">
        <v>82</v>
      </c>
      <c r="C17" t="s">
        <v>83</v>
      </c>
      <c r="D17" t="s">
        <v>84</v>
      </c>
      <c r="E17" t="s">
        <v>85</v>
      </c>
      <c r="F17" t="s">
        <v>86</v>
      </c>
      <c r="G17" t="s">
        <v>87</v>
      </c>
      <c r="H17" t="s">
        <v>88</v>
      </c>
      <c r="I17" t="s">
        <v>89</v>
      </c>
      <c r="J17" t="s">
        <v>90</v>
      </c>
      <c r="K17" t="s">
        <v>91</v>
      </c>
      <c r="L17" t="s">
        <v>92</v>
      </c>
      <c r="M17" t="s">
        <v>93</v>
      </c>
    </row>
    <row r="19" spans="1:13" x14ac:dyDescent="0.25">
      <c r="A19" t="s">
        <v>21</v>
      </c>
      <c r="B19">
        <v>1.9279999999999999</v>
      </c>
      <c r="C19">
        <v>1.9810000000000001</v>
      </c>
      <c r="D19">
        <v>2.1389999999999998</v>
      </c>
      <c r="E19">
        <v>1.641</v>
      </c>
      <c r="F19">
        <v>1.613</v>
      </c>
      <c r="G19">
        <v>1.917</v>
      </c>
      <c r="H19">
        <v>1.591</v>
      </c>
      <c r="I19">
        <v>0.996</v>
      </c>
      <c r="J19">
        <v>2.1040000000000001</v>
      </c>
      <c r="K19">
        <v>1.915</v>
      </c>
      <c r="L19">
        <v>1.85</v>
      </c>
      <c r="M19">
        <v>1.157</v>
      </c>
    </row>
    <row r="20" spans="1:13" x14ac:dyDescent="0.25">
      <c r="B20" t="s">
        <v>94</v>
      </c>
      <c r="C20" t="s">
        <v>95</v>
      </c>
      <c r="D20" t="s">
        <v>96</v>
      </c>
      <c r="E20" t="s">
        <v>97</v>
      </c>
      <c r="F20" t="s">
        <v>98</v>
      </c>
      <c r="G20" t="s">
        <v>99</v>
      </c>
      <c r="H20" t="s">
        <v>100</v>
      </c>
      <c r="I20" t="s">
        <v>101</v>
      </c>
      <c r="J20" t="s">
        <v>102</v>
      </c>
      <c r="K20" t="s">
        <v>103</v>
      </c>
      <c r="L20" t="s">
        <v>104</v>
      </c>
      <c r="M20" t="s">
        <v>105</v>
      </c>
    </row>
    <row r="22" spans="1:13" x14ac:dyDescent="0.25">
      <c r="A22" t="s">
        <v>22</v>
      </c>
      <c r="B22">
        <v>1.5920000000000001</v>
      </c>
      <c r="C22">
        <v>1.5449999999999999</v>
      </c>
      <c r="D22">
        <v>2.411</v>
      </c>
      <c r="E22">
        <v>1.8660000000000001</v>
      </c>
      <c r="F22">
        <v>1.6419999999999999</v>
      </c>
      <c r="G22">
        <v>1.157</v>
      </c>
      <c r="H22" t="s">
        <v>13</v>
      </c>
      <c r="I22" t="s">
        <v>13</v>
      </c>
      <c r="J22">
        <v>1.7629999999999999</v>
      </c>
      <c r="K22" t="s">
        <v>13</v>
      </c>
      <c r="L22" t="s">
        <v>13</v>
      </c>
      <c r="M22">
        <v>1.0960000000000001</v>
      </c>
    </row>
    <row r="23" spans="1:13" x14ac:dyDescent="0.25">
      <c r="B23" t="s">
        <v>106</v>
      </c>
      <c r="C23" t="s">
        <v>107</v>
      </c>
      <c r="D23" t="s">
        <v>108</v>
      </c>
      <c r="E23" t="s">
        <v>109</v>
      </c>
      <c r="F23" t="s">
        <v>110</v>
      </c>
      <c r="G23" t="s">
        <v>111</v>
      </c>
      <c r="H23" t="s">
        <v>13</v>
      </c>
      <c r="I23" t="s">
        <v>13</v>
      </c>
      <c r="J23" t="s">
        <v>112</v>
      </c>
      <c r="K23" t="s">
        <v>13</v>
      </c>
      <c r="L23" t="s">
        <v>13</v>
      </c>
      <c r="M23" t="s">
        <v>113</v>
      </c>
    </row>
    <row r="25" spans="1:13" x14ac:dyDescent="0.25">
      <c r="A25" t="s">
        <v>23</v>
      </c>
      <c r="B25">
        <v>1.595</v>
      </c>
      <c r="C25">
        <v>1.6040000000000001</v>
      </c>
      <c r="D25">
        <v>2.1459999999999999</v>
      </c>
      <c r="E25">
        <v>1.907</v>
      </c>
      <c r="F25">
        <v>1.3180000000000001</v>
      </c>
      <c r="G25">
        <v>1.47</v>
      </c>
      <c r="H25">
        <v>2.448</v>
      </c>
      <c r="I25" t="s">
        <v>13</v>
      </c>
      <c r="J25">
        <v>2.1659999999999999</v>
      </c>
      <c r="K25" t="s">
        <v>13</v>
      </c>
      <c r="L25">
        <v>1.671</v>
      </c>
      <c r="M25">
        <v>1.119</v>
      </c>
    </row>
    <row r="26" spans="1:13" x14ac:dyDescent="0.25">
      <c r="B26" t="s">
        <v>114</v>
      </c>
      <c r="C26" t="s">
        <v>115</v>
      </c>
      <c r="D26" t="s">
        <v>116</v>
      </c>
      <c r="E26" t="s">
        <v>117</v>
      </c>
      <c r="F26" t="s">
        <v>118</v>
      </c>
      <c r="G26" t="s">
        <v>119</v>
      </c>
      <c r="H26" t="s">
        <v>120</v>
      </c>
      <c r="I26" t="s">
        <v>13</v>
      </c>
      <c r="J26" t="s">
        <v>121</v>
      </c>
      <c r="K26" t="s">
        <v>13</v>
      </c>
      <c r="L26" t="s">
        <v>122</v>
      </c>
      <c r="M26" t="s">
        <v>123</v>
      </c>
    </row>
    <row r="28" spans="1:13" x14ac:dyDescent="0.25">
      <c r="A28" t="s">
        <v>24</v>
      </c>
      <c r="B28">
        <v>2.2050000000000001</v>
      </c>
      <c r="C28">
        <v>2.4220000000000002</v>
      </c>
      <c r="D28">
        <v>3.226</v>
      </c>
      <c r="E28">
        <v>1.7889999999999999</v>
      </c>
      <c r="F28">
        <v>1.7110000000000001</v>
      </c>
      <c r="G28">
        <v>1.954</v>
      </c>
      <c r="H28">
        <v>1.9790000000000001</v>
      </c>
      <c r="I28" t="s">
        <v>13</v>
      </c>
      <c r="J28">
        <v>2.734</v>
      </c>
      <c r="K28">
        <v>2.4369999999999998</v>
      </c>
      <c r="L28">
        <v>2.4700000000000002</v>
      </c>
      <c r="M28">
        <v>1.2230000000000001</v>
      </c>
    </row>
    <row r="29" spans="1:13" x14ac:dyDescent="0.25">
      <c r="B29" t="s">
        <v>124</v>
      </c>
      <c r="C29" t="s">
        <v>125</v>
      </c>
      <c r="D29" t="s">
        <v>126</v>
      </c>
      <c r="E29" t="s">
        <v>127</v>
      </c>
      <c r="F29" t="s">
        <v>128</v>
      </c>
      <c r="G29" t="s">
        <v>129</v>
      </c>
      <c r="H29" t="s">
        <v>130</v>
      </c>
      <c r="I29" t="s">
        <v>13</v>
      </c>
      <c r="J29" t="s">
        <v>131</v>
      </c>
      <c r="K29" t="s">
        <v>132</v>
      </c>
      <c r="L29" t="s">
        <v>133</v>
      </c>
      <c r="M29" t="s">
        <v>134</v>
      </c>
    </row>
    <row r="31" spans="1:13" x14ac:dyDescent="0.25">
      <c r="A31" t="s">
        <v>25</v>
      </c>
      <c r="B31">
        <v>2.1339999999999999</v>
      </c>
      <c r="C31">
        <v>2.012</v>
      </c>
      <c r="D31">
        <v>4.101</v>
      </c>
      <c r="E31" t="s">
        <v>13</v>
      </c>
      <c r="F31">
        <v>2.3359999999999999</v>
      </c>
      <c r="G31">
        <v>2.29</v>
      </c>
      <c r="H31" t="s">
        <v>13</v>
      </c>
      <c r="I31" t="s">
        <v>13</v>
      </c>
      <c r="J31">
        <v>2.33</v>
      </c>
      <c r="K31" t="s">
        <v>13</v>
      </c>
      <c r="L31" t="s">
        <v>13</v>
      </c>
      <c r="M31">
        <v>1.25</v>
      </c>
    </row>
    <row r="32" spans="1:13" x14ac:dyDescent="0.25">
      <c r="B32" t="s">
        <v>135</v>
      </c>
      <c r="C32" t="s">
        <v>136</v>
      </c>
      <c r="D32" t="s">
        <v>137</v>
      </c>
      <c r="E32" t="s">
        <v>13</v>
      </c>
      <c r="F32" t="s">
        <v>138</v>
      </c>
      <c r="G32" t="s">
        <v>139</v>
      </c>
      <c r="H32" t="s">
        <v>13</v>
      </c>
      <c r="I32" t="s">
        <v>13</v>
      </c>
      <c r="J32" t="s">
        <v>140</v>
      </c>
      <c r="K32" t="s">
        <v>13</v>
      </c>
      <c r="L32" t="s">
        <v>13</v>
      </c>
      <c r="M32" t="s">
        <v>141</v>
      </c>
    </row>
    <row r="34" spans="1:13" x14ac:dyDescent="0.25">
      <c r="A34" t="s">
        <v>26</v>
      </c>
      <c r="B34">
        <v>2.14</v>
      </c>
      <c r="C34">
        <v>2.1739999999999999</v>
      </c>
      <c r="D34">
        <v>2.7810000000000001</v>
      </c>
      <c r="E34">
        <v>1.153</v>
      </c>
      <c r="F34">
        <v>1.853</v>
      </c>
      <c r="G34">
        <v>1.6659999999999999</v>
      </c>
      <c r="H34" t="s">
        <v>13</v>
      </c>
      <c r="I34" t="s">
        <v>13</v>
      </c>
      <c r="J34">
        <v>1.9970000000000001</v>
      </c>
      <c r="K34" t="s">
        <v>13</v>
      </c>
      <c r="L34">
        <v>5.5739999999999998</v>
      </c>
      <c r="M34">
        <v>1.1930000000000001</v>
      </c>
    </row>
    <row r="35" spans="1:13" x14ac:dyDescent="0.25">
      <c r="B35" t="s">
        <v>142</v>
      </c>
      <c r="C35" t="s">
        <v>143</v>
      </c>
      <c r="D35" t="s">
        <v>144</v>
      </c>
      <c r="E35" t="s">
        <v>145</v>
      </c>
      <c r="F35" t="s">
        <v>146</v>
      </c>
      <c r="G35" t="s">
        <v>147</v>
      </c>
      <c r="H35" t="s">
        <v>13</v>
      </c>
      <c r="I35" t="s">
        <v>13</v>
      </c>
      <c r="J35" t="s">
        <v>148</v>
      </c>
      <c r="K35" t="s">
        <v>13</v>
      </c>
      <c r="L35" t="s">
        <v>149</v>
      </c>
      <c r="M35" t="s">
        <v>150</v>
      </c>
    </row>
    <row r="37" spans="1:13" x14ac:dyDescent="0.25">
      <c r="A37" t="s">
        <v>29</v>
      </c>
      <c r="B37">
        <v>0.29299999999999998</v>
      </c>
      <c r="C37">
        <v>0.32900000000000001</v>
      </c>
      <c r="D37">
        <v>0.38800000000000001</v>
      </c>
      <c r="E37">
        <v>0.24</v>
      </c>
      <c r="F37">
        <v>0.21199999999999999</v>
      </c>
      <c r="G37">
        <v>0.255</v>
      </c>
      <c r="H37">
        <v>0.21299999999999999</v>
      </c>
      <c r="I37">
        <v>0.313</v>
      </c>
      <c r="J37">
        <v>0.34200000000000003</v>
      </c>
      <c r="K37">
        <v>0.34399999999999997</v>
      </c>
      <c r="L37">
        <v>0.29499999999999998</v>
      </c>
      <c r="M37">
        <v>7.5999999999999998E-2</v>
      </c>
    </row>
    <row r="38" spans="1:13" x14ac:dyDescent="0.25">
      <c r="B38" t="s">
        <v>151</v>
      </c>
      <c r="C38" t="s">
        <v>152</v>
      </c>
      <c r="D38" t="s">
        <v>153</v>
      </c>
      <c r="E38" t="s">
        <v>154</v>
      </c>
      <c r="F38" t="s">
        <v>155</v>
      </c>
      <c r="G38" t="s">
        <v>156</v>
      </c>
      <c r="H38" t="s">
        <v>157</v>
      </c>
      <c r="I38" t="s">
        <v>158</v>
      </c>
      <c r="J38" t="s">
        <v>159</v>
      </c>
      <c r="K38" t="s">
        <v>160</v>
      </c>
      <c r="L38" t="s">
        <v>161</v>
      </c>
      <c r="M38" t="s">
        <v>162</v>
      </c>
    </row>
    <row r="39" spans="1:13" ht="15.75" thickBot="1" x14ac:dyDescent="0.3">
      <c r="A39" s="9" t="s">
        <v>30</v>
      </c>
      <c r="B39" s="9">
        <v>398308</v>
      </c>
      <c r="C39" s="9">
        <v>398308</v>
      </c>
      <c r="D39" s="9">
        <v>398308</v>
      </c>
      <c r="E39" s="9">
        <v>398308</v>
      </c>
      <c r="F39" s="9">
        <v>398308</v>
      </c>
      <c r="G39" s="9">
        <v>398308</v>
      </c>
      <c r="H39" s="9">
        <v>398308</v>
      </c>
      <c r="I39" s="9">
        <v>398308</v>
      </c>
      <c r="J39" s="9">
        <v>398308</v>
      </c>
      <c r="K39" s="9">
        <v>398308</v>
      </c>
      <c r="L39" s="9">
        <v>398308</v>
      </c>
      <c r="M39" s="9">
        <v>398308</v>
      </c>
    </row>
    <row r="40" spans="1:13" ht="15.75" thickTop="1" x14ac:dyDescent="0.25"/>
  </sheetData>
  <mergeCells count="2">
    <mergeCell ref="A1:M1"/>
    <mergeCell ref="B2:M2"/>
  </mergeCells>
  <conditionalFormatting sqref="B4:M4 B7:M7 B10:M10 B13:H13 B16:M16 B19:M19 B22:G22 B25:H25 B28:H28 B31:G31 B34:G34 J22 J31 J34 J28:M28 J25 J13:M13 M22 L25:M25 M31 L34:M34">
    <cfRule type="colorScale" priority="16">
      <colorScale>
        <cfvo type="min"/>
        <cfvo type="max"/>
        <color theme="0"/>
        <color rgb="FFF8696B"/>
      </colorScale>
    </cfRule>
  </conditionalFormatting>
  <conditionalFormatting sqref="H2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E36" sqref="E36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163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</row>
    <row r="4" spans="1:13" x14ac:dyDescent="0.25">
      <c r="A4" t="s">
        <v>16</v>
      </c>
      <c r="B4">
        <v>2.5920000000000001</v>
      </c>
      <c r="C4">
        <v>3.0720000000000001</v>
      </c>
      <c r="D4">
        <v>3.5920000000000001</v>
      </c>
      <c r="E4">
        <v>2.2490000000000001</v>
      </c>
      <c r="F4">
        <v>2.1419999999999999</v>
      </c>
      <c r="G4">
        <v>2.476</v>
      </c>
      <c r="H4">
        <v>1.8480000000000001</v>
      </c>
      <c r="I4">
        <v>2.3290000000000002</v>
      </c>
      <c r="J4">
        <v>3.2109999999999999</v>
      </c>
      <c r="K4">
        <v>2.548</v>
      </c>
      <c r="L4">
        <v>2.6419999999999999</v>
      </c>
      <c r="M4">
        <v>1.2030000000000001</v>
      </c>
    </row>
    <row r="5" spans="1:13" x14ac:dyDescent="0.25">
      <c r="B5" t="s">
        <v>164</v>
      </c>
      <c r="C5" t="s">
        <v>165</v>
      </c>
      <c r="D5" t="s">
        <v>166</v>
      </c>
      <c r="E5" t="s">
        <v>167</v>
      </c>
      <c r="F5" t="s">
        <v>168</v>
      </c>
      <c r="G5" t="s">
        <v>169</v>
      </c>
      <c r="H5" t="s">
        <v>170</v>
      </c>
      <c r="I5" t="s">
        <v>171</v>
      </c>
      <c r="J5" t="s">
        <v>172</v>
      </c>
      <c r="K5" t="s">
        <v>173</v>
      </c>
      <c r="L5" t="s">
        <v>174</v>
      </c>
      <c r="M5" t="s">
        <v>175</v>
      </c>
    </row>
    <row r="7" spans="1:13" x14ac:dyDescent="0.25">
      <c r="A7" t="s">
        <v>17</v>
      </c>
      <c r="B7">
        <v>3.86</v>
      </c>
      <c r="C7">
        <v>6.6440000000000001</v>
      </c>
      <c r="D7">
        <v>5.9530000000000003</v>
      </c>
      <c r="E7">
        <v>2.92</v>
      </c>
      <c r="F7">
        <v>2.5019999999999998</v>
      </c>
      <c r="G7">
        <v>2.9510000000000001</v>
      </c>
      <c r="H7">
        <v>2.8759999999999999</v>
      </c>
      <c r="I7">
        <v>3.1909999999999998</v>
      </c>
      <c r="J7">
        <v>4.7789999999999999</v>
      </c>
      <c r="K7">
        <v>3.2410000000000001</v>
      </c>
      <c r="L7">
        <v>3.5390000000000001</v>
      </c>
      <c r="M7">
        <v>1.4279999999999999</v>
      </c>
    </row>
    <row r="8" spans="1:13" x14ac:dyDescent="0.25">
      <c r="B8" t="s">
        <v>176</v>
      </c>
      <c r="C8" t="s">
        <v>177</v>
      </c>
      <c r="D8" t="s">
        <v>178</v>
      </c>
      <c r="E8" t="s">
        <v>179</v>
      </c>
      <c r="F8" t="s">
        <v>180</v>
      </c>
      <c r="G8" t="s">
        <v>181</v>
      </c>
      <c r="H8" t="s">
        <v>182</v>
      </c>
      <c r="I8" t="s">
        <v>183</v>
      </c>
      <c r="J8" t="s">
        <v>184</v>
      </c>
      <c r="K8" t="s">
        <v>185</v>
      </c>
      <c r="L8" t="s">
        <v>186</v>
      </c>
      <c r="M8" t="s">
        <v>187</v>
      </c>
    </row>
    <row r="10" spans="1:13" x14ac:dyDescent="0.25">
      <c r="A10" t="s">
        <v>28</v>
      </c>
      <c r="B10">
        <v>3.7189999999999999</v>
      </c>
      <c r="C10">
        <v>4.9130000000000003</v>
      </c>
      <c r="D10">
        <v>10.66</v>
      </c>
      <c r="E10">
        <v>4.2960000000000003</v>
      </c>
      <c r="F10">
        <v>2.6989999999999998</v>
      </c>
      <c r="G10">
        <v>2.9980000000000002</v>
      </c>
      <c r="H10">
        <v>2.552</v>
      </c>
      <c r="I10" s="4" t="s">
        <v>13</v>
      </c>
      <c r="J10">
        <v>5.9740000000000002</v>
      </c>
      <c r="K10">
        <v>7.5579999999999998</v>
      </c>
      <c r="L10">
        <v>2.4500000000000002</v>
      </c>
      <c r="M10">
        <v>1.4690000000000001</v>
      </c>
    </row>
    <row r="11" spans="1:13" x14ac:dyDescent="0.25"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s="4" t="s">
        <v>13</v>
      </c>
      <c r="J11" t="s">
        <v>195</v>
      </c>
      <c r="K11" t="s">
        <v>196</v>
      </c>
      <c r="L11" t="s">
        <v>197</v>
      </c>
      <c r="M11" t="s">
        <v>198</v>
      </c>
    </row>
    <row r="13" spans="1:13" x14ac:dyDescent="0.25">
      <c r="A13" t="s">
        <v>19</v>
      </c>
      <c r="B13">
        <v>2.323</v>
      </c>
      <c r="C13">
        <v>2.677</v>
      </c>
      <c r="D13">
        <v>4.5019999999999998</v>
      </c>
      <c r="E13">
        <v>3.173</v>
      </c>
      <c r="F13">
        <v>2.2730000000000001</v>
      </c>
      <c r="G13">
        <v>1.9850000000000001</v>
      </c>
      <c r="H13" s="4" t="s">
        <v>13</v>
      </c>
      <c r="I13" s="4" t="s">
        <v>13</v>
      </c>
      <c r="J13">
        <v>3.298</v>
      </c>
      <c r="K13">
        <v>6.0979999999999999</v>
      </c>
      <c r="L13">
        <v>2.504</v>
      </c>
      <c r="M13">
        <v>1.2250000000000001</v>
      </c>
    </row>
    <row r="14" spans="1:13" x14ac:dyDescent="0.25">
      <c r="B14" t="s">
        <v>199</v>
      </c>
      <c r="C14" t="s">
        <v>200</v>
      </c>
      <c r="D14" t="s">
        <v>201</v>
      </c>
      <c r="E14" t="s">
        <v>202</v>
      </c>
      <c r="F14" t="s">
        <v>203</v>
      </c>
      <c r="G14" t="s">
        <v>204</v>
      </c>
      <c r="H14" s="4" t="s">
        <v>13</v>
      </c>
      <c r="I14" s="4" t="s">
        <v>13</v>
      </c>
      <c r="J14" t="s">
        <v>205</v>
      </c>
      <c r="K14" t="s">
        <v>206</v>
      </c>
      <c r="L14" t="s">
        <v>207</v>
      </c>
      <c r="M14" t="s">
        <v>208</v>
      </c>
    </row>
    <row r="16" spans="1:13" x14ac:dyDescent="0.25">
      <c r="A16" t="s">
        <v>20</v>
      </c>
      <c r="B16">
        <v>2.0699999999999998</v>
      </c>
      <c r="C16">
        <v>2.2440000000000002</v>
      </c>
      <c r="D16">
        <v>2.5219999999999998</v>
      </c>
      <c r="E16">
        <v>2.0459999999999998</v>
      </c>
      <c r="F16">
        <v>2.0710000000000002</v>
      </c>
      <c r="G16">
        <v>1.9570000000000001</v>
      </c>
      <c r="H16">
        <v>1.5720000000000001</v>
      </c>
      <c r="I16">
        <v>1.7190000000000001</v>
      </c>
      <c r="J16">
        <v>2.3149999999999999</v>
      </c>
      <c r="K16">
        <v>2.1070000000000002</v>
      </c>
      <c r="L16">
        <v>2.306</v>
      </c>
      <c r="M16">
        <v>1.153</v>
      </c>
    </row>
    <row r="17" spans="1:13" x14ac:dyDescent="0.25">
      <c r="B17" t="s">
        <v>209</v>
      </c>
      <c r="C17" t="s">
        <v>210</v>
      </c>
      <c r="D17" t="s">
        <v>211</v>
      </c>
      <c r="E17" t="s">
        <v>212</v>
      </c>
      <c r="F17" t="s">
        <v>213</v>
      </c>
      <c r="G17" t="s">
        <v>214</v>
      </c>
      <c r="H17" t="s">
        <v>215</v>
      </c>
      <c r="I17" t="s">
        <v>216</v>
      </c>
      <c r="J17" t="s">
        <v>217</v>
      </c>
      <c r="K17" t="s">
        <v>218</v>
      </c>
      <c r="L17" t="s">
        <v>219</v>
      </c>
      <c r="M17" t="s">
        <v>220</v>
      </c>
    </row>
    <row r="19" spans="1:13" x14ac:dyDescent="0.25">
      <c r="A19" t="s">
        <v>21</v>
      </c>
      <c r="B19">
        <v>2.5219999999999998</v>
      </c>
      <c r="C19">
        <v>2.722</v>
      </c>
      <c r="D19">
        <v>2.8010000000000002</v>
      </c>
      <c r="E19">
        <v>2.0579999999999998</v>
      </c>
      <c r="F19">
        <v>2.073</v>
      </c>
      <c r="G19">
        <v>2.577</v>
      </c>
      <c r="H19">
        <v>1.794</v>
      </c>
      <c r="I19">
        <v>1.7070000000000001</v>
      </c>
      <c r="J19">
        <v>2.8140000000000001</v>
      </c>
      <c r="K19">
        <v>1.833</v>
      </c>
      <c r="L19">
        <v>2.5390000000000001</v>
      </c>
      <c r="M19">
        <v>1.196</v>
      </c>
    </row>
    <row r="20" spans="1:13" x14ac:dyDescent="0.25">
      <c r="B20" t="s">
        <v>221</v>
      </c>
      <c r="C20" t="s">
        <v>222</v>
      </c>
      <c r="D20" t="s">
        <v>223</v>
      </c>
      <c r="E20" t="s">
        <v>224</v>
      </c>
      <c r="F20" t="s">
        <v>225</v>
      </c>
      <c r="G20" t="s">
        <v>226</v>
      </c>
      <c r="H20" t="s">
        <v>227</v>
      </c>
      <c r="I20" t="s">
        <v>228</v>
      </c>
      <c r="J20" t="s">
        <v>229</v>
      </c>
      <c r="K20" t="s">
        <v>230</v>
      </c>
      <c r="L20" t="s">
        <v>231</v>
      </c>
      <c r="M20" t="s">
        <v>232</v>
      </c>
    </row>
    <row r="22" spans="1:13" x14ac:dyDescent="0.25">
      <c r="A22" t="s">
        <v>22</v>
      </c>
      <c r="B22">
        <v>1.92</v>
      </c>
      <c r="C22">
        <v>2.181</v>
      </c>
      <c r="D22">
        <v>3.3650000000000002</v>
      </c>
      <c r="E22">
        <v>2.875</v>
      </c>
      <c r="F22">
        <v>1.9730000000000001</v>
      </c>
      <c r="G22">
        <v>1.5629999999999999</v>
      </c>
      <c r="H22" s="4" t="s">
        <v>13</v>
      </c>
      <c r="I22" s="4" t="s">
        <v>13</v>
      </c>
      <c r="J22">
        <v>2.476</v>
      </c>
      <c r="K22" s="4" t="s">
        <v>13</v>
      </c>
      <c r="L22" s="4" t="s">
        <v>13</v>
      </c>
      <c r="M22">
        <v>1.1459999999999999</v>
      </c>
    </row>
    <row r="23" spans="1:13" x14ac:dyDescent="0.25">
      <c r="B23" t="s">
        <v>233</v>
      </c>
      <c r="C23" t="s">
        <v>234</v>
      </c>
      <c r="D23" t="s">
        <v>235</v>
      </c>
      <c r="E23" t="s">
        <v>236</v>
      </c>
      <c r="F23" t="s">
        <v>237</v>
      </c>
      <c r="G23" t="s">
        <v>238</v>
      </c>
      <c r="H23" s="4" t="s">
        <v>13</v>
      </c>
      <c r="I23" s="4" t="s">
        <v>13</v>
      </c>
      <c r="J23" t="s">
        <v>239</v>
      </c>
      <c r="K23" s="4" t="s">
        <v>13</v>
      </c>
      <c r="L23" s="4" t="s">
        <v>13</v>
      </c>
      <c r="M23" t="s">
        <v>240</v>
      </c>
    </row>
    <row r="25" spans="1:13" x14ac:dyDescent="0.25">
      <c r="A25" t="s">
        <v>23</v>
      </c>
      <c r="B25">
        <v>1.7669999999999999</v>
      </c>
      <c r="C25">
        <v>2.0710000000000002</v>
      </c>
      <c r="D25">
        <v>2.7970000000000002</v>
      </c>
      <c r="E25">
        <v>1.5149999999999999</v>
      </c>
      <c r="F25">
        <v>1.4510000000000001</v>
      </c>
      <c r="G25">
        <v>1.6240000000000001</v>
      </c>
      <c r="H25" s="4" t="s">
        <v>13</v>
      </c>
      <c r="I25" s="4" t="s">
        <v>13</v>
      </c>
      <c r="J25">
        <v>2.202</v>
      </c>
      <c r="K25" s="4" t="s">
        <v>13</v>
      </c>
      <c r="L25">
        <v>1.0900000000000001</v>
      </c>
      <c r="M25">
        <v>1.1140000000000001</v>
      </c>
    </row>
    <row r="26" spans="1:13" x14ac:dyDescent="0.25">
      <c r="B26" t="s">
        <v>241</v>
      </c>
      <c r="C26" t="s">
        <v>242</v>
      </c>
      <c r="D26" t="s">
        <v>243</v>
      </c>
      <c r="E26" t="s">
        <v>244</v>
      </c>
      <c r="F26" t="s">
        <v>245</v>
      </c>
      <c r="G26" t="s">
        <v>246</v>
      </c>
      <c r="H26" s="4" t="s">
        <v>13</v>
      </c>
      <c r="I26" s="4" t="s">
        <v>13</v>
      </c>
      <c r="J26" t="s">
        <v>247</v>
      </c>
      <c r="K26" s="4" t="s">
        <v>13</v>
      </c>
      <c r="L26" t="s">
        <v>248</v>
      </c>
      <c r="M26" t="s">
        <v>249</v>
      </c>
    </row>
    <row r="28" spans="1:13" x14ac:dyDescent="0.25">
      <c r="A28" t="s">
        <v>24</v>
      </c>
      <c r="B28">
        <v>2.8980000000000001</v>
      </c>
      <c r="C28">
        <v>3.56</v>
      </c>
      <c r="D28">
        <v>4.9779999999999998</v>
      </c>
      <c r="E28">
        <v>2.6059999999999999</v>
      </c>
      <c r="F28">
        <v>2.3359999999999999</v>
      </c>
      <c r="G28">
        <v>2.6110000000000002</v>
      </c>
      <c r="H28">
        <v>2.6070000000000002</v>
      </c>
      <c r="I28" s="4" t="s">
        <v>13</v>
      </c>
      <c r="J28">
        <v>4.25</v>
      </c>
      <c r="K28">
        <v>2.5339999999999998</v>
      </c>
      <c r="L28">
        <v>3.1560000000000001</v>
      </c>
      <c r="M28">
        <v>1.292</v>
      </c>
    </row>
    <row r="29" spans="1:13" x14ac:dyDescent="0.25">
      <c r="B29" t="s">
        <v>250</v>
      </c>
      <c r="C29" t="s">
        <v>251</v>
      </c>
      <c r="D29" t="s">
        <v>252</v>
      </c>
      <c r="E29" t="s">
        <v>253</v>
      </c>
      <c r="F29" t="s">
        <v>254</v>
      </c>
      <c r="G29" t="s">
        <v>255</v>
      </c>
      <c r="H29" t="s">
        <v>256</v>
      </c>
      <c r="I29" s="4" t="s">
        <v>13</v>
      </c>
      <c r="J29" t="s">
        <v>257</v>
      </c>
      <c r="K29" t="s">
        <v>258</v>
      </c>
      <c r="L29" t="s">
        <v>259</v>
      </c>
      <c r="M29" t="s">
        <v>260</v>
      </c>
    </row>
    <row r="31" spans="1:13" x14ac:dyDescent="0.25">
      <c r="A31" t="s">
        <v>25</v>
      </c>
      <c r="B31">
        <v>2.9489999999999998</v>
      </c>
      <c r="C31">
        <v>3.4929999999999999</v>
      </c>
      <c r="D31">
        <v>7.9009999999999998</v>
      </c>
      <c r="E31" s="4" t="s">
        <v>13</v>
      </c>
      <c r="F31">
        <v>2.1629999999999998</v>
      </c>
      <c r="G31">
        <v>3.367</v>
      </c>
      <c r="H31" s="4" t="s">
        <v>13</v>
      </c>
      <c r="I31" s="4" t="s">
        <v>13</v>
      </c>
      <c r="J31" s="4" t="s">
        <v>13</v>
      </c>
      <c r="K31" s="4" t="s">
        <v>13</v>
      </c>
      <c r="L31">
        <v>1.9379999999999999</v>
      </c>
      <c r="M31">
        <v>1.337</v>
      </c>
    </row>
    <row r="32" spans="1:13" x14ac:dyDescent="0.25">
      <c r="B32" t="s">
        <v>261</v>
      </c>
      <c r="C32" t="s">
        <v>262</v>
      </c>
      <c r="D32" t="s">
        <v>263</v>
      </c>
      <c r="E32" s="4" t="s">
        <v>13</v>
      </c>
      <c r="F32" t="s">
        <v>264</v>
      </c>
      <c r="G32" t="s">
        <v>265</v>
      </c>
      <c r="H32" s="4" t="s">
        <v>13</v>
      </c>
      <c r="I32" s="4" t="s">
        <v>13</v>
      </c>
      <c r="J32" s="4" t="s">
        <v>13</v>
      </c>
      <c r="K32" s="4" t="s">
        <v>13</v>
      </c>
      <c r="L32" t="s">
        <v>266</v>
      </c>
      <c r="M32" t="s">
        <v>267</v>
      </c>
    </row>
    <row r="34" spans="1:13" x14ac:dyDescent="0.25">
      <c r="A34" t="s">
        <v>26</v>
      </c>
      <c r="B34">
        <v>2.9670000000000001</v>
      </c>
      <c r="C34">
        <v>3.5779999999999998</v>
      </c>
      <c r="D34">
        <v>3.3490000000000002</v>
      </c>
      <c r="E34">
        <v>2.0529999999999999</v>
      </c>
      <c r="F34">
        <v>2.508</v>
      </c>
      <c r="G34">
        <v>2.3849999999999998</v>
      </c>
      <c r="H34" s="4" t="s">
        <v>13</v>
      </c>
      <c r="I34" s="4" t="s">
        <v>13</v>
      </c>
      <c r="J34">
        <v>3.4420000000000002</v>
      </c>
      <c r="K34">
        <v>10.629</v>
      </c>
      <c r="L34">
        <v>7.3319999999999999</v>
      </c>
      <c r="M34">
        <v>1.2869999999999999</v>
      </c>
    </row>
    <row r="35" spans="1:13" x14ac:dyDescent="0.25">
      <c r="B35" t="s">
        <v>268</v>
      </c>
      <c r="C35" t="s">
        <v>269</v>
      </c>
      <c r="D35" t="s">
        <v>270</v>
      </c>
      <c r="E35" t="s">
        <v>271</v>
      </c>
      <c r="F35" t="s">
        <v>272</v>
      </c>
      <c r="G35" t="s">
        <v>273</v>
      </c>
      <c r="H35" s="4" t="s">
        <v>13</v>
      </c>
      <c r="I35" s="4" t="s">
        <v>13</v>
      </c>
      <c r="J35" t="s">
        <v>274</v>
      </c>
      <c r="K35" t="s">
        <v>275</v>
      </c>
      <c r="L35" t="s">
        <v>276</v>
      </c>
      <c r="M35" t="s">
        <v>277</v>
      </c>
    </row>
    <row r="37" spans="1:13" x14ac:dyDescent="0.25">
      <c r="A37" t="s">
        <v>29</v>
      </c>
      <c r="B37">
        <v>0.39900000000000002</v>
      </c>
      <c r="C37">
        <v>0.46200000000000002</v>
      </c>
      <c r="D37">
        <v>0.52500000000000002</v>
      </c>
      <c r="E37">
        <v>0.35</v>
      </c>
      <c r="F37">
        <v>0.316</v>
      </c>
      <c r="G37">
        <v>0.35799999999999998</v>
      </c>
      <c r="H37">
        <v>0.27400000000000002</v>
      </c>
      <c r="I37">
        <v>0.28399999999999997</v>
      </c>
      <c r="J37">
        <v>0.46400000000000002</v>
      </c>
      <c r="K37">
        <v>0.40899999999999997</v>
      </c>
      <c r="L37">
        <v>0.38300000000000001</v>
      </c>
      <c r="M37">
        <v>9.5000000000000001E-2</v>
      </c>
    </row>
    <row r="38" spans="1:13" x14ac:dyDescent="0.25">
      <c r="B38" t="s">
        <v>278</v>
      </c>
      <c r="C38" t="s">
        <v>279</v>
      </c>
      <c r="D38" t="s">
        <v>280</v>
      </c>
      <c r="E38" t="s">
        <v>281</v>
      </c>
      <c r="F38" t="s">
        <v>282</v>
      </c>
      <c r="G38" t="s">
        <v>283</v>
      </c>
      <c r="H38" t="s">
        <v>284</v>
      </c>
      <c r="I38" t="s">
        <v>285</v>
      </c>
      <c r="J38" t="s">
        <v>286</v>
      </c>
      <c r="K38" t="s">
        <v>287</v>
      </c>
      <c r="L38" t="s">
        <v>288</v>
      </c>
      <c r="M38" t="s">
        <v>289</v>
      </c>
    </row>
    <row r="39" spans="1:13" ht="15.75" thickBot="1" x14ac:dyDescent="0.3">
      <c r="A39" s="9" t="s">
        <v>30</v>
      </c>
      <c r="B39" s="9">
        <v>398308</v>
      </c>
      <c r="C39" s="9">
        <v>398308</v>
      </c>
      <c r="D39" s="9">
        <v>398308</v>
      </c>
      <c r="E39" s="9">
        <v>398308</v>
      </c>
      <c r="F39" s="9">
        <v>398308</v>
      </c>
      <c r="G39" s="9">
        <v>398308</v>
      </c>
      <c r="H39" s="9">
        <v>398308</v>
      </c>
      <c r="I39" s="9">
        <v>398308</v>
      </c>
      <c r="J39" s="9">
        <v>398308</v>
      </c>
      <c r="K39" s="9">
        <v>398308</v>
      </c>
      <c r="L39" s="9">
        <v>398308</v>
      </c>
      <c r="M39" s="9">
        <v>398308</v>
      </c>
    </row>
    <row r="40" spans="1:13" ht="15.75" thickTop="1" x14ac:dyDescent="0.25"/>
  </sheetData>
  <mergeCells count="2">
    <mergeCell ref="A1:M1"/>
    <mergeCell ref="B2:M2"/>
  </mergeCells>
  <conditionalFormatting sqref="B4:M4 B7:M7 B10:H10 B13:G13 B16:M16 B19:M19 B22:G22 B25:G25 B28:H28 B31:D31 B34:G34 F31:G31 J13:M13 J10:M10 J22 J25 J28:M28 L31:M31 J34:M34 M22 L25:M25">
    <cfRule type="colorScale" priority="19">
      <colorScale>
        <cfvo type="min"/>
        <cfvo type="max"/>
        <color theme="0"/>
        <color rgb="FFF8696B"/>
      </colorScale>
    </cfRule>
  </conditionalFormatting>
  <conditionalFormatting sqref="E3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workbookViewId="0">
      <selection activeCell="O17" sqref="A1:XFD1048576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290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</row>
    <row r="4" spans="1:13" x14ac:dyDescent="0.25">
      <c r="A4" t="s">
        <v>16</v>
      </c>
      <c r="B4">
        <v>2.3530000000000002</v>
      </c>
      <c r="C4">
        <v>2.694</v>
      </c>
      <c r="D4">
        <v>2.8820000000000001</v>
      </c>
      <c r="E4">
        <v>1.97</v>
      </c>
      <c r="F4">
        <v>1.9350000000000001</v>
      </c>
      <c r="G4">
        <v>2.2829999999999999</v>
      </c>
      <c r="H4">
        <v>1.8240000000000001</v>
      </c>
      <c r="I4">
        <v>1.64</v>
      </c>
      <c r="J4">
        <v>2.7320000000000002</v>
      </c>
      <c r="K4">
        <v>2.7810000000000001</v>
      </c>
      <c r="L4">
        <v>2.6760000000000002</v>
      </c>
      <c r="M4">
        <v>1.2090000000000001</v>
      </c>
    </row>
    <row r="5" spans="1:13" x14ac:dyDescent="0.25">
      <c r="B5" t="s">
        <v>291</v>
      </c>
      <c r="C5" t="s">
        <v>292</v>
      </c>
      <c r="D5" t="s">
        <v>293</v>
      </c>
      <c r="E5" t="s">
        <v>294</v>
      </c>
      <c r="F5" t="s">
        <v>295</v>
      </c>
      <c r="G5" t="s">
        <v>296</v>
      </c>
      <c r="H5" t="s">
        <v>297</v>
      </c>
      <c r="I5" t="s">
        <v>298</v>
      </c>
      <c r="J5" t="s">
        <v>299</v>
      </c>
      <c r="K5" t="s">
        <v>300</v>
      </c>
      <c r="L5" t="s">
        <v>301</v>
      </c>
      <c r="M5" t="s">
        <v>302</v>
      </c>
    </row>
    <row r="7" spans="1:13" x14ac:dyDescent="0.25">
      <c r="A7" t="s">
        <v>17</v>
      </c>
      <c r="B7">
        <v>3.51</v>
      </c>
      <c r="C7">
        <v>5.47</v>
      </c>
      <c r="D7">
        <v>4.8410000000000002</v>
      </c>
      <c r="E7">
        <v>2.601</v>
      </c>
      <c r="F7">
        <v>2.2559999999999998</v>
      </c>
      <c r="G7">
        <v>2.802</v>
      </c>
      <c r="H7">
        <v>2.2360000000000002</v>
      </c>
      <c r="I7" s="4" t="s">
        <v>13</v>
      </c>
      <c r="J7">
        <v>4.0270000000000001</v>
      </c>
      <c r="K7">
        <v>2.512</v>
      </c>
      <c r="L7">
        <v>3.4510000000000001</v>
      </c>
      <c r="M7">
        <v>1.4430000000000001</v>
      </c>
    </row>
    <row r="8" spans="1:13" x14ac:dyDescent="0.25">
      <c r="B8" t="s">
        <v>303</v>
      </c>
      <c r="C8" t="s">
        <v>304</v>
      </c>
      <c r="D8" t="s">
        <v>305</v>
      </c>
      <c r="E8" t="s">
        <v>306</v>
      </c>
      <c r="F8" t="s">
        <v>307</v>
      </c>
      <c r="G8" t="s">
        <v>308</v>
      </c>
      <c r="H8" t="s">
        <v>309</v>
      </c>
      <c r="I8" s="4" t="s">
        <v>13</v>
      </c>
      <c r="J8" t="s">
        <v>310</v>
      </c>
      <c r="K8" t="s">
        <v>311</v>
      </c>
      <c r="L8" t="s">
        <v>312</v>
      </c>
      <c r="M8" t="s">
        <v>313</v>
      </c>
    </row>
    <row r="10" spans="1:13" x14ac:dyDescent="0.25">
      <c r="A10" t="s">
        <v>28</v>
      </c>
      <c r="B10">
        <v>3.3029999999999999</v>
      </c>
      <c r="C10">
        <v>4.093</v>
      </c>
      <c r="D10">
        <v>8.1259999999999994</v>
      </c>
      <c r="E10">
        <v>3.5339999999999998</v>
      </c>
      <c r="F10">
        <v>2.327</v>
      </c>
      <c r="G10">
        <v>2.78</v>
      </c>
      <c r="H10">
        <v>2.5089999999999999</v>
      </c>
      <c r="I10" s="4" t="s">
        <v>13</v>
      </c>
      <c r="J10">
        <v>4.9710000000000001</v>
      </c>
      <c r="K10">
        <v>6.98</v>
      </c>
      <c r="L10">
        <v>2.3620000000000001</v>
      </c>
      <c r="M10">
        <v>1.4710000000000001</v>
      </c>
    </row>
    <row r="11" spans="1:13" x14ac:dyDescent="0.25">
      <c r="B11" t="s">
        <v>314</v>
      </c>
      <c r="C11" t="s">
        <v>315</v>
      </c>
      <c r="D11" t="s">
        <v>316</v>
      </c>
      <c r="E11" t="s">
        <v>317</v>
      </c>
      <c r="F11" t="s">
        <v>318</v>
      </c>
      <c r="G11" t="s">
        <v>319</v>
      </c>
      <c r="H11" t="s">
        <v>320</v>
      </c>
      <c r="I11" s="4" t="s">
        <v>13</v>
      </c>
      <c r="J11" t="s">
        <v>321</v>
      </c>
      <c r="K11" t="s">
        <v>322</v>
      </c>
      <c r="L11" t="s">
        <v>323</v>
      </c>
      <c r="M11" t="s">
        <v>324</v>
      </c>
    </row>
    <row r="13" spans="1:13" x14ac:dyDescent="0.25">
      <c r="A13" t="s">
        <v>19</v>
      </c>
      <c r="B13">
        <v>2.2919999999999998</v>
      </c>
      <c r="C13">
        <v>2.4689999999999999</v>
      </c>
      <c r="D13">
        <v>3.782</v>
      </c>
      <c r="E13">
        <v>2.57</v>
      </c>
      <c r="F13">
        <v>2.1219999999999999</v>
      </c>
      <c r="G13">
        <v>2.1320000000000001</v>
      </c>
      <c r="H13">
        <v>1.5589999999999999</v>
      </c>
      <c r="I13" s="4" t="s">
        <v>13</v>
      </c>
      <c r="J13">
        <v>3.1389999999999998</v>
      </c>
      <c r="K13">
        <v>4.351</v>
      </c>
      <c r="L13">
        <v>2.1389999999999998</v>
      </c>
      <c r="M13">
        <v>1.2549999999999999</v>
      </c>
    </row>
    <row r="14" spans="1:13" x14ac:dyDescent="0.25">
      <c r="B14" t="s">
        <v>325</v>
      </c>
      <c r="C14" t="s">
        <v>326</v>
      </c>
      <c r="D14" t="s">
        <v>327</v>
      </c>
      <c r="E14" t="s">
        <v>328</v>
      </c>
      <c r="F14" t="s">
        <v>329</v>
      </c>
      <c r="G14" t="s">
        <v>330</v>
      </c>
      <c r="H14" t="s">
        <v>331</v>
      </c>
      <c r="I14" s="4" t="s">
        <v>13</v>
      </c>
      <c r="J14" t="s">
        <v>332</v>
      </c>
      <c r="K14" t="s">
        <v>333</v>
      </c>
      <c r="L14" t="s">
        <v>334</v>
      </c>
      <c r="M14" t="s">
        <v>335</v>
      </c>
    </row>
    <row r="16" spans="1:13" x14ac:dyDescent="0.25">
      <c r="A16" t="s">
        <v>20</v>
      </c>
      <c r="B16">
        <v>1.9379999999999999</v>
      </c>
      <c r="C16">
        <v>2.0950000000000002</v>
      </c>
      <c r="D16">
        <v>2.1139999999999999</v>
      </c>
      <c r="E16">
        <v>1.734</v>
      </c>
      <c r="F16">
        <v>1.869</v>
      </c>
      <c r="G16">
        <v>1.887</v>
      </c>
      <c r="H16">
        <v>1.7430000000000001</v>
      </c>
      <c r="I16">
        <v>1.6</v>
      </c>
      <c r="J16">
        <v>2.093</v>
      </c>
      <c r="K16">
        <v>2.6829999999999998</v>
      </c>
      <c r="L16">
        <v>2.423</v>
      </c>
      <c r="M16">
        <v>1.1599999999999999</v>
      </c>
    </row>
    <row r="17" spans="1:13" x14ac:dyDescent="0.25">
      <c r="B17" t="s">
        <v>336</v>
      </c>
      <c r="C17" t="s">
        <v>337</v>
      </c>
      <c r="D17" t="s">
        <v>338</v>
      </c>
      <c r="E17" t="s">
        <v>339</v>
      </c>
      <c r="F17" t="s">
        <v>340</v>
      </c>
      <c r="G17" t="s">
        <v>341</v>
      </c>
      <c r="H17" t="s">
        <v>342</v>
      </c>
      <c r="I17" t="s">
        <v>343</v>
      </c>
      <c r="J17" t="s">
        <v>344</v>
      </c>
      <c r="K17" t="s">
        <v>345</v>
      </c>
      <c r="L17" t="s">
        <v>346</v>
      </c>
      <c r="M17" t="s">
        <v>347</v>
      </c>
    </row>
    <row r="19" spans="1:13" x14ac:dyDescent="0.25">
      <c r="A19" t="s">
        <v>21</v>
      </c>
      <c r="B19">
        <v>2.2690000000000001</v>
      </c>
      <c r="C19">
        <v>2.4340000000000002</v>
      </c>
      <c r="D19">
        <v>2.363</v>
      </c>
      <c r="E19">
        <v>1.8160000000000001</v>
      </c>
      <c r="F19">
        <v>1.8839999999999999</v>
      </c>
      <c r="G19">
        <v>2.34</v>
      </c>
      <c r="H19">
        <v>1.7749999999999999</v>
      </c>
      <c r="I19">
        <v>1.4219999999999999</v>
      </c>
      <c r="J19">
        <v>2.4300000000000002</v>
      </c>
      <c r="K19">
        <v>1.8440000000000001</v>
      </c>
      <c r="L19">
        <v>2.41</v>
      </c>
      <c r="M19">
        <v>1.1990000000000001</v>
      </c>
    </row>
    <row r="20" spans="1:13" x14ac:dyDescent="0.25">
      <c r="B20" t="s">
        <v>348</v>
      </c>
      <c r="C20" t="s">
        <v>349</v>
      </c>
      <c r="D20" t="s">
        <v>350</v>
      </c>
      <c r="E20" t="s">
        <v>351</v>
      </c>
      <c r="F20" t="s">
        <v>352</v>
      </c>
      <c r="G20" t="s">
        <v>353</v>
      </c>
      <c r="H20" t="s">
        <v>354</v>
      </c>
      <c r="I20" t="s">
        <v>355</v>
      </c>
      <c r="J20" t="s">
        <v>356</v>
      </c>
      <c r="K20" t="s">
        <v>357</v>
      </c>
      <c r="L20" t="s">
        <v>358</v>
      </c>
      <c r="M20" t="s">
        <v>359</v>
      </c>
    </row>
    <row r="22" spans="1:13" x14ac:dyDescent="0.25">
      <c r="A22" t="s">
        <v>22</v>
      </c>
      <c r="B22">
        <v>1.9770000000000001</v>
      </c>
      <c r="C22">
        <v>2.0960000000000001</v>
      </c>
      <c r="D22">
        <v>2.4809999999999999</v>
      </c>
      <c r="E22">
        <v>2.7090000000000001</v>
      </c>
      <c r="F22">
        <v>1.8320000000000001</v>
      </c>
      <c r="G22">
        <v>1.64</v>
      </c>
      <c r="H22" s="4" t="s">
        <v>13</v>
      </c>
      <c r="I22" s="4" t="s">
        <v>13</v>
      </c>
      <c r="J22">
        <v>2.1230000000000002</v>
      </c>
      <c r="K22" s="4" t="s">
        <v>13</v>
      </c>
      <c r="L22" s="4" t="s">
        <v>13</v>
      </c>
      <c r="M22">
        <v>1.1579999999999999</v>
      </c>
    </row>
    <row r="23" spans="1:13" x14ac:dyDescent="0.25">
      <c r="B23" t="s">
        <v>360</v>
      </c>
      <c r="C23" t="s">
        <v>361</v>
      </c>
      <c r="D23" t="s">
        <v>362</v>
      </c>
      <c r="E23" t="s">
        <v>363</v>
      </c>
      <c r="F23" t="s">
        <v>364</v>
      </c>
      <c r="G23" t="s">
        <v>365</v>
      </c>
      <c r="H23" s="4" t="s">
        <v>13</v>
      </c>
      <c r="I23" s="4" t="s">
        <v>13</v>
      </c>
      <c r="J23" t="s">
        <v>366</v>
      </c>
      <c r="K23" s="4" t="s">
        <v>13</v>
      </c>
      <c r="L23" s="4" t="s">
        <v>13</v>
      </c>
      <c r="M23" t="s">
        <v>367</v>
      </c>
    </row>
    <row r="25" spans="1:13" x14ac:dyDescent="0.25">
      <c r="A25" t="s">
        <v>23</v>
      </c>
      <c r="B25">
        <v>1.681</v>
      </c>
      <c r="C25">
        <v>1.9350000000000001</v>
      </c>
      <c r="D25">
        <v>2.5630000000000002</v>
      </c>
      <c r="E25">
        <v>1.974</v>
      </c>
      <c r="F25">
        <v>1.292</v>
      </c>
      <c r="G25">
        <v>1.5720000000000001</v>
      </c>
      <c r="H25" s="4" t="s">
        <v>13</v>
      </c>
      <c r="I25" s="4" t="s">
        <v>13</v>
      </c>
      <c r="J25">
        <v>2.0099999999999998</v>
      </c>
      <c r="K25" s="4" t="s">
        <v>13</v>
      </c>
      <c r="L25">
        <v>1.044</v>
      </c>
      <c r="M25">
        <v>1.1259999999999999</v>
      </c>
    </row>
    <row r="26" spans="1:13" x14ac:dyDescent="0.25">
      <c r="B26" t="s">
        <v>368</v>
      </c>
      <c r="C26" t="s">
        <v>369</v>
      </c>
      <c r="D26" t="s">
        <v>370</v>
      </c>
      <c r="E26" t="s">
        <v>371</v>
      </c>
      <c r="F26" t="s">
        <v>372</v>
      </c>
      <c r="G26" t="s">
        <v>373</v>
      </c>
      <c r="H26" s="4" t="s">
        <v>13</v>
      </c>
      <c r="I26" s="4" t="s">
        <v>13</v>
      </c>
      <c r="J26" t="s">
        <v>374</v>
      </c>
      <c r="K26" s="4" t="s">
        <v>13</v>
      </c>
      <c r="L26" t="s">
        <v>375</v>
      </c>
      <c r="M26" t="s">
        <v>376</v>
      </c>
    </row>
    <row r="28" spans="1:13" x14ac:dyDescent="0.25">
      <c r="A28" t="s">
        <v>24</v>
      </c>
      <c r="B28">
        <v>2.641</v>
      </c>
      <c r="C28">
        <v>3.153</v>
      </c>
      <c r="D28">
        <v>4.0720000000000001</v>
      </c>
      <c r="E28">
        <v>2.298</v>
      </c>
      <c r="F28">
        <v>1.962</v>
      </c>
      <c r="G28">
        <v>2.4300000000000002</v>
      </c>
      <c r="H28">
        <v>2.5670000000000002</v>
      </c>
      <c r="I28" s="4" t="s">
        <v>13</v>
      </c>
      <c r="J28">
        <v>3.4079999999999999</v>
      </c>
      <c r="K28">
        <v>2.7370000000000001</v>
      </c>
      <c r="L28">
        <v>3.2229999999999999</v>
      </c>
      <c r="M28">
        <v>1.2949999999999999</v>
      </c>
    </row>
    <row r="29" spans="1:13" x14ac:dyDescent="0.25">
      <c r="B29" t="s">
        <v>377</v>
      </c>
      <c r="C29" t="s">
        <v>378</v>
      </c>
      <c r="D29" t="s">
        <v>379</v>
      </c>
      <c r="E29" t="s">
        <v>380</v>
      </c>
      <c r="F29" t="s">
        <v>381</v>
      </c>
      <c r="G29" t="s">
        <v>382</v>
      </c>
      <c r="H29" t="s">
        <v>383</v>
      </c>
      <c r="I29" s="4" t="s">
        <v>13</v>
      </c>
      <c r="J29" t="s">
        <v>384</v>
      </c>
      <c r="K29" t="s">
        <v>385</v>
      </c>
      <c r="L29" t="s">
        <v>386</v>
      </c>
      <c r="M29" t="s">
        <v>387</v>
      </c>
    </row>
    <row r="31" spans="1:13" x14ac:dyDescent="0.25">
      <c r="A31" t="s">
        <v>25</v>
      </c>
      <c r="B31">
        <v>2.4129999999999998</v>
      </c>
      <c r="C31">
        <v>3.5030000000000001</v>
      </c>
      <c r="D31">
        <v>5.8330000000000002</v>
      </c>
      <c r="E31" s="4" t="s">
        <v>13</v>
      </c>
      <c r="F31">
        <v>2.6579999999999999</v>
      </c>
      <c r="G31">
        <v>2.4129999999999998</v>
      </c>
      <c r="H31" s="4" t="s">
        <v>13</v>
      </c>
      <c r="I31" s="4" t="s">
        <v>13</v>
      </c>
      <c r="J31">
        <v>2.661</v>
      </c>
      <c r="K31" s="4" t="s">
        <v>13</v>
      </c>
      <c r="L31" s="4" t="s">
        <v>13</v>
      </c>
      <c r="M31">
        <v>1.373</v>
      </c>
    </row>
    <row r="32" spans="1:13" x14ac:dyDescent="0.25">
      <c r="B32" t="s">
        <v>388</v>
      </c>
      <c r="C32" t="s">
        <v>389</v>
      </c>
      <c r="D32" t="s">
        <v>390</v>
      </c>
      <c r="E32" s="4" t="s">
        <v>13</v>
      </c>
      <c r="F32" t="s">
        <v>391</v>
      </c>
      <c r="G32" t="s">
        <v>392</v>
      </c>
      <c r="H32" s="4" t="s">
        <v>13</v>
      </c>
      <c r="I32" s="4" t="s">
        <v>13</v>
      </c>
      <c r="J32" t="s">
        <v>393</v>
      </c>
      <c r="K32" s="4" t="s">
        <v>13</v>
      </c>
      <c r="L32" s="4" t="s">
        <v>13</v>
      </c>
      <c r="M32" t="s">
        <v>394</v>
      </c>
    </row>
    <row r="34" spans="1:13" x14ac:dyDescent="0.25">
      <c r="A34" t="s">
        <v>26</v>
      </c>
      <c r="B34">
        <v>2.5819999999999999</v>
      </c>
      <c r="C34">
        <v>3.0609999999999999</v>
      </c>
      <c r="D34">
        <v>3.6259999999999999</v>
      </c>
      <c r="E34">
        <v>2.38</v>
      </c>
      <c r="F34">
        <v>2.2050000000000001</v>
      </c>
      <c r="G34">
        <v>2.125</v>
      </c>
      <c r="H34" s="4" t="s">
        <v>13</v>
      </c>
      <c r="I34" s="4" t="s">
        <v>13</v>
      </c>
      <c r="J34">
        <v>3.16</v>
      </c>
      <c r="K34" s="4" t="s">
        <v>13</v>
      </c>
      <c r="L34">
        <v>6.7439999999999998</v>
      </c>
      <c r="M34">
        <v>1.3029999999999999</v>
      </c>
    </row>
    <row r="35" spans="1:13" x14ac:dyDescent="0.25">
      <c r="B35" t="s">
        <v>395</v>
      </c>
      <c r="C35" t="s">
        <v>396</v>
      </c>
      <c r="D35" t="s">
        <v>397</v>
      </c>
      <c r="E35" t="s">
        <v>398</v>
      </c>
      <c r="F35" t="s">
        <v>399</v>
      </c>
      <c r="G35" t="s">
        <v>400</v>
      </c>
      <c r="H35" s="4" t="s">
        <v>13</v>
      </c>
      <c r="I35" s="4" t="s">
        <v>13</v>
      </c>
      <c r="J35" t="s">
        <v>401</v>
      </c>
      <c r="K35" s="4" t="s">
        <v>13</v>
      </c>
      <c r="L35" t="s">
        <v>402</v>
      </c>
      <c r="M35" t="s">
        <v>403</v>
      </c>
    </row>
    <row r="37" spans="1:13" x14ac:dyDescent="0.25">
      <c r="A37" t="s">
        <v>29</v>
      </c>
      <c r="B37">
        <v>0.36499999999999999</v>
      </c>
      <c r="C37">
        <v>0.41899999999999998</v>
      </c>
      <c r="D37">
        <v>0.45900000000000002</v>
      </c>
      <c r="E37">
        <v>0.30199999999999999</v>
      </c>
      <c r="F37">
        <v>0.27400000000000002</v>
      </c>
      <c r="G37">
        <v>0.33400000000000002</v>
      </c>
      <c r="H37">
        <v>0.27200000000000002</v>
      </c>
      <c r="I37">
        <v>0.28000000000000003</v>
      </c>
      <c r="J37">
        <v>0.41099999999999998</v>
      </c>
      <c r="K37">
        <v>0.39900000000000002</v>
      </c>
      <c r="L37">
        <v>0.378</v>
      </c>
      <c r="M37">
        <v>9.7000000000000003E-2</v>
      </c>
    </row>
    <row r="38" spans="1:13" x14ac:dyDescent="0.25">
      <c r="B38" t="s">
        <v>404</v>
      </c>
      <c r="C38" t="s">
        <v>405</v>
      </c>
      <c r="D38" t="s">
        <v>406</v>
      </c>
      <c r="E38" t="s">
        <v>407</v>
      </c>
      <c r="F38" t="s">
        <v>408</v>
      </c>
      <c r="G38" t="s">
        <v>409</v>
      </c>
      <c r="H38" t="s">
        <v>410</v>
      </c>
      <c r="I38" t="s">
        <v>411</v>
      </c>
      <c r="J38" t="s">
        <v>412</v>
      </c>
      <c r="K38" t="s">
        <v>413</v>
      </c>
      <c r="L38" t="s">
        <v>414</v>
      </c>
      <c r="M38" t="s">
        <v>415</v>
      </c>
    </row>
    <row r="39" spans="1:13" ht="15.75" thickBot="1" x14ac:dyDescent="0.3">
      <c r="A39" s="9" t="s">
        <v>30</v>
      </c>
      <c r="B39" s="9">
        <v>398308</v>
      </c>
      <c r="C39" s="9">
        <v>398308</v>
      </c>
      <c r="D39" s="9">
        <v>398308</v>
      </c>
      <c r="E39" s="9">
        <v>398308</v>
      </c>
      <c r="F39" s="9">
        <v>398308</v>
      </c>
      <c r="G39" s="9">
        <v>398308</v>
      </c>
      <c r="H39" s="9">
        <v>398308</v>
      </c>
      <c r="I39" s="9">
        <v>398308</v>
      </c>
      <c r="J39" s="9">
        <v>398308</v>
      </c>
      <c r="K39" s="9">
        <v>398308</v>
      </c>
      <c r="L39" s="9">
        <v>398308</v>
      </c>
      <c r="M39" s="9">
        <v>398308</v>
      </c>
    </row>
    <row r="40" spans="1:13" ht="15.75" thickTop="1" x14ac:dyDescent="0.25"/>
  </sheetData>
  <mergeCells count="2">
    <mergeCell ref="A1:M1"/>
    <mergeCell ref="B2:M2"/>
  </mergeCells>
  <conditionalFormatting sqref="B4:M4 B7:H7 B10:H10 B13:H13 B16:M16 B19:M19 B22:G22 B25:G25 B28:H28 B31:D31 B34:G34 F31:G31 J22 J25 J31 J34 J28:M28 J13:M13 J10:M10 J7:M7 L34:M34 M31 L25:M25 M22">
    <cfRule type="colorScale" priority="20">
      <colorScale>
        <cfvo type="min"/>
        <cfvo type="max"/>
        <color theme="0"/>
        <color rgb="FFF8696B"/>
      </colorScale>
    </cfRule>
  </conditionalFormatting>
  <conditionalFormatting sqref="E3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6" workbookViewId="0">
      <selection activeCell="N11" sqref="N11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416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</row>
    <row r="4" spans="1:13" x14ac:dyDescent="0.25">
      <c r="A4" t="s">
        <v>16</v>
      </c>
      <c r="B4">
        <v>1.01</v>
      </c>
      <c r="C4">
        <v>1.0189999999999999</v>
      </c>
      <c r="D4">
        <v>1.0429999999999999</v>
      </c>
      <c r="E4">
        <v>0.96099999999999997</v>
      </c>
      <c r="F4">
        <v>1.006</v>
      </c>
      <c r="G4">
        <v>1.0169999999999999</v>
      </c>
      <c r="H4">
        <v>1.0429999999999999</v>
      </c>
      <c r="I4">
        <v>1.224</v>
      </c>
      <c r="J4">
        <v>1.0740000000000001</v>
      </c>
      <c r="K4">
        <v>0.70599999999999996</v>
      </c>
      <c r="L4">
        <v>1.0249999999999999</v>
      </c>
      <c r="M4">
        <v>1.004</v>
      </c>
    </row>
    <row r="5" spans="1:13" x14ac:dyDescent="0.25">
      <c r="B5" t="s">
        <v>417</v>
      </c>
      <c r="C5" t="s">
        <v>418</v>
      </c>
      <c r="D5" t="s">
        <v>419</v>
      </c>
      <c r="E5" t="s">
        <v>420</v>
      </c>
      <c r="F5" t="s">
        <v>421</v>
      </c>
      <c r="G5" t="s">
        <v>422</v>
      </c>
      <c r="H5" t="s">
        <v>423</v>
      </c>
      <c r="I5" t="s">
        <v>424</v>
      </c>
      <c r="J5" t="s">
        <v>425</v>
      </c>
      <c r="K5" t="s">
        <v>426</v>
      </c>
      <c r="L5" t="s">
        <v>427</v>
      </c>
      <c r="M5" t="s">
        <v>428</v>
      </c>
    </row>
    <row r="7" spans="1:13" x14ac:dyDescent="0.25">
      <c r="A7" t="s">
        <v>17</v>
      </c>
      <c r="B7">
        <v>1.0609999999999999</v>
      </c>
      <c r="C7">
        <v>1.119</v>
      </c>
      <c r="D7">
        <v>1.107</v>
      </c>
      <c r="E7">
        <v>0.96799999999999997</v>
      </c>
      <c r="F7">
        <v>1.1120000000000001</v>
      </c>
      <c r="G7">
        <v>1.0629999999999999</v>
      </c>
      <c r="H7">
        <v>0.65</v>
      </c>
      <c r="I7" s="4" t="s">
        <v>13</v>
      </c>
      <c r="J7">
        <v>1.0449999999999999</v>
      </c>
      <c r="K7" s="4" t="s">
        <v>13</v>
      </c>
      <c r="L7">
        <v>1.052</v>
      </c>
      <c r="M7">
        <v>1.0149999999999999</v>
      </c>
    </row>
    <row r="8" spans="1:13" x14ac:dyDescent="0.25">
      <c r="B8" t="s">
        <v>429</v>
      </c>
      <c r="C8" t="s">
        <v>430</v>
      </c>
      <c r="D8" t="s">
        <v>431</v>
      </c>
      <c r="E8" t="s">
        <v>432</v>
      </c>
      <c r="F8" t="s">
        <v>433</v>
      </c>
      <c r="G8" t="s">
        <v>434</v>
      </c>
      <c r="H8" t="s">
        <v>435</v>
      </c>
      <c r="I8" s="4" t="s">
        <v>13</v>
      </c>
      <c r="J8" t="s">
        <v>436</v>
      </c>
      <c r="K8" s="4" t="s">
        <v>13</v>
      </c>
      <c r="L8" t="s">
        <v>437</v>
      </c>
      <c r="M8" t="s">
        <v>438</v>
      </c>
    </row>
    <row r="10" spans="1:13" x14ac:dyDescent="0.25">
      <c r="A10" t="s">
        <v>28</v>
      </c>
      <c r="B10">
        <v>1.0740000000000001</v>
      </c>
      <c r="C10">
        <v>1.1379999999999999</v>
      </c>
      <c r="D10">
        <v>1.2110000000000001</v>
      </c>
      <c r="E10">
        <v>0.72199999999999998</v>
      </c>
      <c r="F10">
        <v>1.004</v>
      </c>
      <c r="G10">
        <v>1.081</v>
      </c>
      <c r="H10">
        <v>0.874</v>
      </c>
      <c r="I10" s="4" t="s">
        <v>13</v>
      </c>
      <c r="J10">
        <v>1.163</v>
      </c>
      <c r="K10" s="4" t="s">
        <v>13</v>
      </c>
      <c r="L10">
        <v>1.097</v>
      </c>
      <c r="M10">
        <v>1.0169999999999999</v>
      </c>
    </row>
    <row r="11" spans="1:13" x14ac:dyDescent="0.25">
      <c r="B11" t="s">
        <v>439</v>
      </c>
      <c r="C11" t="s">
        <v>440</v>
      </c>
      <c r="D11" t="s">
        <v>441</v>
      </c>
      <c r="E11" t="s">
        <v>442</v>
      </c>
      <c r="F11" t="s">
        <v>443</v>
      </c>
      <c r="G11" t="s">
        <v>444</v>
      </c>
      <c r="H11" t="s">
        <v>445</v>
      </c>
      <c r="I11" s="4" t="s">
        <v>13</v>
      </c>
      <c r="J11" t="s">
        <v>446</v>
      </c>
      <c r="K11" s="4" t="s">
        <v>13</v>
      </c>
      <c r="L11" t="s">
        <v>447</v>
      </c>
      <c r="M11" t="s">
        <v>448</v>
      </c>
    </row>
    <row r="13" spans="1:13" x14ac:dyDescent="0.25">
      <c r="A13" t="s">
        <v>19</v>
      </c>
      <c r="B13">
        <v>0.92100000000000004</v>
      </c>
      <c r="C13">
        <v>0.95399999999999996</v>
      </c>
      <c r="D13">
        <v>0.81100000000000005</v>
      </c>
      <c r="E13">
        <v>0.85199999999999998</v>
      </c>
      <c r="F13">
        <v>0.96299999999999997</v>
      </c>
      <c r="G13">
        <v>0.96299999999999997</v>
      </c>
      <c r="H13" s="4" t="s">
        <v>13</v>
      </c>
      <c r="I13" s="4" t="s">
        <v>13</v>
      </c>
      <c r="J13">
        <v>1.0569999999999999</v>
      </c>
      <c r="K13" s="4" t="s">
        <v>13</v>
      </c>
      <c r="L13">
        <v>0.91</v>
      </c>
      <c r="M13">
        <v>0.99</v>
      </c>
    </row>
    <row r="14" spans="1:13" x14ac:dyDescent="0.25">
      <c r="B14" t="s">
        <v>449</v>
      </c>
      <c r="C14" t="s">
        <v>450</v>
      </c>
      <c r="D14" t="s">
        <v>451</v>
      </c>
      <c r="E14" t="s">
        <v>452</v>
      </c>
      <c r="F14" t="s">
        <v>453</v>
      </c>
      <c r="G14" t="s">
        <v>454</v>
      </c>
      <c r="H14" s="4" t="s">
        <v>13</v>
      </c>
      <c r="I14" s="4" t="s">
        <v>13</v>
      </c>
      <c r="J14" t="s">
        <v>455</v>
      </c>
      <c r="K14" s="4" t="s">
        <v>13</v>
      </c>
      <c r="L14" t="s">
        <v>456</v>
      </c>
      <c r="M14" t="s">
        <v>457</v>
      </c>
    </row>
    <row r="16" spans="1:13" x14ac:dyDescent="0.25">
      <c r="A16" t="s">
        <v>20</v>
      </c>
      <c r="B16">
        <v>1.0109999999999999</v>
      </c>
      <c r="C16">
        <v>0.97599999999999998</v>
      </c>
      <c r="D16">
        <v>1.1040000000000001</v>
      </c>
      <c r="E16">
        <v>1.0980000000000001</v>
      </c>
      <c r="F16">
        <v>1.046</v>
      </c>
      <c r="G16">
        <v>1.02</v>
      </c>
      <c r="H16">
        <v>1.2430000000000001</v>
      </c>
      <c r="I16">
        <v>1.4059999999999999</v>
      </c>
      <c r="J16">
        <v>1.0469999999999999</v>
      </c>
      <c r="K16">
        <v>0.68</v>
      </c>
      <c r="L16">
        <v>1.2010000000000001</v>
      </c>
      <c r="M16">
        <v>1.006</v>
      </c>
    </row>
    <row r="17" spans="1:13" x14ac:dyDescent="0.25">
      <c r="B17" t="s">
        <v>458</v>
      </c>
      <c r="C17" t="s">
        <v>459</v>
      </c>
      <c r="D17" t="s">
        <v>460</v>
      </c>
      <c r="E17" t="s">
        <v>461</v>
      </c>
      <c r="F17" t="s">
        <v>462</v>
      </c>
      <c r="G17" t="s">
        <v>463</v>
      </c>
      <c r="H17" t="s">
        <v>464</v>
      </c>
      <c r="I17" t="s">
        <v>465</v>
      </c>
      <c r="J17" t="s">
        <v>466</v>
      </c>
      <c r="K17" t="s">
        <v>467</v>
      </c>
      <c r="L17" t="s">
        <v>468</v>
      </c>
      <c r="M17" t="s">
        <v>31</v>
      </c>
    </row>
    <row r="19" spans="1:13" x14ac:dyDescent="0.25">
      <c r="A19" t="s">
        <v>21</v>
      </c>
      <c r="B19">
        <v>1.0049999999999999</v>
      </c>
      <c r="C19">
        <v>1.0129999999999999</v>
      </c>
      <c r="D19">
        <v>1.107</v>
      </c>
      <c r="E19">
        <v>0.93400000000000005</v>
      </c>
      <c r="F19">
        <v>0.97899999999999998</v>
      </c>
      <c r="G19">
        <v>1.016</v>
      </c>
      <c r="H19">
        <v>0.94799999999999995</v>
      </c>
      <c r="I19">
        <v>0.97499999999999998</v>
      </c>
      <c r="J19">
        <v>1.099</v>
      </c>
      <c r="K19">
        <v>0.78900000000000003</v>
      </c>
      <c r="L19">
        <v>0.98899999999999999</v>
      </c>
      <c r="M19">
        <v>1.004</v>
      </c>
    </row>
    <row r="20" spans="1:13" x14ac:dyDescent="0.25">
      <c r="B20" t="s">
        <v>469</v>
      </c>
      <c r="C20" t="s">
        <v>470</v>
      </c>
      <c r="D20" t="s">
        <v>471</v>
      </c>
      <c r="E20" t="s">
        <v>472</v>
      </c>
      <c r="F20" t="s">
        <v>473</v>
      </c>
      <c r="G20" t="s">
        <v>474</v>
      </c>
      <c r="H20" t="s">
        <v>475</v>
      </c>
      <c r="I20" t="s">
        <v>476</v>
      </c>
      <c r="J20" t="s">
        <v>477</v>
      </c>
      <c r="K20" t="s">
        <v>478</v>
      </c>
      <c r="L20" t="s">
        <v>479</v>
      </c>
      <c r="M20" t="s">
        <v>480</v>
      </c>
    </row>
    <row r="22" spans="1:13" x14ac:dyDescent="0.25">
      <c r="A22" t="s">
        <v>22</v>
      </c>
      <c r="B22">
        <v>1.1739999999999999</v>
      </c>
      <c r="C22">
        <v>1.147</v>
      </c>
      <c r="D22">
        <v>0.627</v>
      </c>
      <c r="E22">
        <v>1.147</v>
      </c>
      <c r="F22">
        <v>1.034</v>
      </c>
      <c r="G22">
        <v>1.234</v>
      </c>
      <c r="H22" s="4" t="s">
        <v>13</v>
      </c>
      <c r="I22" s="4" t="s">
        <v>13</v>
      </c>
      <c r="J22">
        <v>0.996</v>
      </c>
      <c r="K22" s="4" t="s">
        <v>13</v>
      </c>
      <c r="L22">
        <v>1.343</v>
      </c>
      <c r="M22">
        <v>1.0169999999999999</v>
      </c>
    </row>
    <row r="23" spans="1:13" x14ac:dyDescent="0.25">
      <c r="B23" t="s">
        <v>481</v>
      </c>
      <c r="C23" t="s">
        <v>482</v>
      </c>
      <c r="D23" t="s">
        <v>483</v>
      </c>
      <c r="E23" t="s">
        <v>484</v>
      </c>
      <c r="F23" t="s">
        <v>485</v>
      </c>
      <c r="G23" t="s">
        <v>486</v>
      </c>
      <c r="H23" s="4" t="s">
        <v>13</v>
      </c>
      <c r="I23" s="4" t="s">
        <v>13</v>
      </c>
      <c r="J23" t="s">
        <v>487</v>
      </c>
      <c r="K23" s="4" t="s">
        <v>13</v>
      </c>
      <c r="L23" t="s">
        <v>488</v>
      </c>
      <c r="M23" t="s">
        <v>489</v>
      </c>
    </row>
    <row r="25" spans="1:13" x14ac:dyDescent="0.25">
      <c r="A25" t="s">
        <v>23</v>
      </c>
      <c r="B25">
        <v>1.0049999999999999</v>
      </c>
      <c r="C25">
        <v>0.93</v>
      </c>
      <c r="D25">
        <v>0.85599999999999998</v>
      </c>
      <c r="E25">
        <v>1.0669999999999999</v>
      </c>
      <c r="F25">
        <v>1.089</v>
      </c>
      <c r="G25">
        <v>1.0509999999999999</v>
      </c>
      <c r="H25" s="4" t="s">
        <v>13</v>
      </c>
      <c r="I25" s="4" t="s">
        <v>13</v>
      </c>
      <c r="J25">
        <v>1.1759999999999999</v>
      </c>
      <c r="K25" s="4" t="s">
        <v>13</v>
      </c>
      <c r="L25">
        <v>0.83</v>
      </c>
      <c r="M25">
        <v>1.004</v>
      </c>
    </row>
    <row r="26" spans="1:13" x14ac:dyDescent="0.25">
      <c r="B26" t="s">
        <v>490</v>
      </c>
      <c r="C26" t="s">
        <v>491</v>
      </c>
      <c r="D26" t="s">
        <v>492</v>
      </c>
      <c r="E26" t="s">
        <v>493</v>
      </c>
      <c r="F26" t="s">
        <v>494</v>
      </c>
      <c r="G26" t="s">
        <v>495</v>
      </c>
      <c r="H26" s="4" t="s">
        <v>13</v>
      </c>
      <c r="I26" s="4" t="s">
        <v>13</v>
      </c>
      <c r="J26" t="s">
        <v>496</v>
      </c>
      <c r="K26" s="4" t="s">
        <v>13</v>
      </c>
      <c r="L26" t="s">
        <v>497</v>
      </c>
      <c r="M26" t="s">
        <v>498</v>
      </c>
    </row>
    <row r="28" spans="1:13" x14ac:dyDescent="0.25">
      <c r="A28" t="s">
        <v>24</v>
      </c>
      <c r="B28">
        <v>1.0069999999999999</v>
      </c>
      <c r="C28">
        <v>0.996</v>
      </c>
      <c r="D28">
        <v>1.054</v>
      </c>
      <c r="E28">
        <v>1.0349999999999999</v>
      </c>
      <c r="F28">
        <v>1.022</v>
      </c>
      <c r="G28">
        <v>1.032</v>
      </c>
      <c r="H28">
        <v>0.96699999999999997</v>
      </c>
      <c r="I28" s="4" t="s">
        <v>13</v>
      </c>
      <c r="J28">
        <v>0.98099999999999998</v>
      </c>
      <c r="K28" s="4" t="s">
        <v>13</v>
      </c>
      <c r="L28">
        <v>1.113</v>
      </c>
      <c r="M28">
        <v>1.0029999999999999</v>
      </c>
    </row>
    <row r="29" spans="1:13" x14ac:dyDescent="0.25">
      <c r="B29" t="s">
        <v>499</v>
      </c>
      <c r="C29" t="s">
        <v>500</v>
      </c>
      <c r="D29" t="s">
        <v>501</v>
      </c>
      <c r="E29" t="s">
        <v>502</v>
      </c>
      <c r="F29" t="s">
        <v>503</v>
      </c>
      <c r="G29" t="s">
        <v>504</v>
      </c>
      <c r="H29" t="s">
        <v>505</v>
      </c>
      <c r="I29" s="4" t="s">
        <v>13</v>
      </c>
      <c r="J29" t="s">
        <v>506</v>
      </c>
      <c r="K29" s="4" t="s">
        <v>13</v>
      </c>
      <c r="L29" t="s">
        <v>507</v>
      </c>
      <c r="M29" t="s">
        <v>508</v>
      </c>
    </row>
    <row r="31" spans="1:13" x14ac:dyDescent="0.25">
      <c r="A31" t="s">
        <v>25</v>
      </c>
      <c r="B31">
        <v>1.024</v>
      </c>
      <c r="C31">
        <v>1.0980000000000001</v>
      </c>
      <c r="D31" s="4" t="s">
        <v>13</v>
      </c>
      <c r="E31" s="4" t="s">
        <v>13</v>
      </c>
      <c r="F31">
        <v>0.873</v>
      </c>
      <c r="G31">
        <v>1.238</v>
      </c>
      <c r="H31" s="4" t="s">
        <v>13</v>
      </c>
      <c r="I31" s="4" t="s">
        <v>13</v>
      </c>
      <c r="J31" s="4" t="s">
        <v>13</v>
      </c>
      <c r="K31" s="4" t="s">
        <v>13</v>
      </c>
      <c r="L31" s="4" t="s">
        <v>13</v>
      </c>
      <c r="M31">
        <v>1.002</v>
      </c>
    </row>
    <row r="32" spans="1:13" x14ac:dyDescent="0.25">
      <c r="B32" t="s">
        <v>509</v>
      </c>
      <c r="C32" t="s">
        <v>510</v>
      </c>
      <c r="D32" s="4" t="s">
        <v>13</v>
      </c>
      <c r="E32" s="4" t="s">
        <v>13</v>
      </c>
      <c r="F32" t="s">
        <v>511</v>
      </c>
      <c r="G32" t="s">
        <v>512</v>
      </c>
      <c r="H32" s="4" t="s">
        <v>13</v>
      </c>
      <c r="I32" s="4" t="s">
        <v>13</v>
      </c>
      <c r="J32" s="4" t="s">
        <v>13</v>
      </c>
      <c r="K32" s="4" t="s">
        <v>13</v>
      </c>
      <c r="L32" s="4" t="s">
        <v>13</v>
      </c>
      <c r="M32" t="s">
        <v>513</v>
      </c>
    </row>
    <row r="34" spans="1:13" x14ac:dyDescent="0.25">
      <c r="A34" t="s">
        <v>26</v>
      </c>
      <c r="B34">
        <v>0.876</v>
      </c>
      <c r="C34">
        <v>0.99099999999999999</v>
      </c>
      <c r="D34">
        <v>0.63500000000000001</v>
      </c>
      <c r="E34">
        <v>1.1879999999999999</v>
      </c>
      <c r="F34">
        <v>0.89400000000000002</v>
      </c>
      <c r="G34">
        <v>0.88500000000000001</v>
      </c>
      <c r="H34" s="4" t="s">
        <v>13</v>
      </c>
      <c r="I34" s="4" t="s">
        <v>13</v>
      </c>
      <c r="J34">
        <v>0.68200000000000005</v>
      </c>
      <c r="K34" s="4" t="s">
        <v>13</v>
      </c>
      <c r="L34" s="4" t="s">
        <v>13</v>
      </c>
      <c r="M34">
        <v>0.97799999999999998</v>
      </c>
    </row>
    <row r="35" spans="1:13" x14ac:dyDescent="0.25">
      <c r="B35" t="s">
        <v>514</v>
      </c>
      <c r="C35" t="s">
        <v>515</v>
      </c>
      <c r="D35" t="s">
        <v>516</v>
      </c>
      <c r="E35" t="s">
        <v>517</v>
      </c>
      <c r="F35" t="s">
        <v>518</v>
      </c>
      <c r="G35" t="s">
        <v>519</v>
      </c>
      <c r="H35" s="4" t="s">
        <v>13</v>
      </c>
      <c r="I35" s="4" t="s">
        <v>13</v>
      </c>
      <c r="J35" t="s">
        <v>520</v>
      </c>
      <c r="K35" s="4" t="s">
        <v>13</v>
      </c>
      <c r="L35" s="4" t="s">
        <v>13</v>
      </c>
      <c r="M35" t="s">
        <v>521</v>
      </c>
    </row>
    <row r="37" spans="1:13" x14ac:dyDescent="0.25">
      <c r="A37" t="s">
        <v>29</v>
      </c>
      <c r="B37">
        <v>6.0000000000000001E-3</v>
      </c>
      <c r="C37">
        <v>8.9999999999999993E-3</v>
      </c>
      <c r="D37">
        <v>3.1E-2</v>
      </c>
      <c r="E37">
        <v>-0.01</v>
      </c>
      <c r="F37">
        <v>8.0000000000000002E-3</v>
      </c>
      <c r="G37">
        <v>1.2E-2</v>
      </c>
      <c r="H37">
        <v>-0.03</v>
      </c>
      <c r="I37">
        <v>3.5000000000000003E-2</v>
      </c>
      <c r="J37">
        <v>2.5999999999999999E-2</v>
      </c>
      <c r="K37">
        <v>-0.16600000000000001</v>
      </c>
      <c r="L37">
        <v>2.5000000000000001E-2</v>
      </c>
      <c r="M37">
        <v>2E-3</v>
      </c>
    </row>
    <row r="38" spans="1:13" x14ac:dyDescent="0.25">
      <c r="B38" t="s">
        <v>404</v>
      </c>
      <c r="C38" t="s">
        <v>405</v>
      </c>
      <c r="D38" t="s">
        <v>406</v>
      </c>
      <c r="E38" t="s">
        <v>407</v>
      </c>
      <c r="F38" t="s">
        <v>408</v>
      </c>
      <c r="G38" t="s">
        <v>409</v>
      </c>
      <c r="H38" t="s">
        <v>410</v>
      </c>
      <c r="I38" t="s">
        <v>411</v>
      </c>
      <c r="J38" t="s">
        <v>412</v>
      </c>
      <c r="K38" t="s">
        <v>413</v>
      </c>
      <c r="L38" t="s">
        <v>414</v>
      </c>
      <c r="M38" t="s">
        <v>415</v>
      </c>
    </row>
    <row r="39" spans="1:13" ht="15.75" thickBot="1" x14ac:dyDescent="0.3">
      <c r="A39" s="9" t="s">
        <v>30</v>
      </c>
      <c r="B39" s="9">
        <v>398308</v>
      </c>
      <c r="C39" s="9">
        <v>398308</v>
      </c>
      <c r="D39" s="9">
        <v>398308</v>
      </c>
      <c r="E39" s="9">
        <v>398308</v>
      </c>
      <c r="F39" s="9">
        <v>398308</v>
      </c>
      <c r="G39" s="9">
        <v>398308</v>
      </c>
      <c r="H39" s="9">
        <v>398308</v>
      </c>
      <c r="I39" s="9">
        <v>398308</v>
      </c>
      <c r="J39" s="9">
        <v>398308</v>
      </c>
      <c r="K39" s="9">
        <v>398308</v>
      </c>
      <c r="L39" s="9">
        <v>398308</v>
      </c>
      <c r="M39" s="9">
        <v>398308</v>
      </c>
    </row>
    <row r="40" spans="1:13" ht="15.75" thickTop="1" x14ac:dyDescent="0.25"/>
  </sheetData>
  <mergeCells count="2">
    <mergeCell ref="A1:M1"/>
    <mergeCell ref="B2:M2"/>
  </mergeCells>
  <conditionalFormatting sqref="B4:M4 B7:H7 B10:H10 B13:G13 B16:M16 B19:M19 B22:G22 B25:G25 B28:H28 B31:C31 B34:G34 F31:G31 M31 J34 M34 J13 J10 J7 L7:M7 L10:M10 L13:M13 J22 L22:M22 L25:M25 L28:M28 J25 J28">
    <cfRule type="colorScale" priority="27">
      <colorScale>
        <cfvo type="min"/>
        <cfvo type="max"/>
        <color theme="0"/>
        <color rgb="FFF8696B"/>
      </colorScale>
    </cfRule>
  </conditionalFormatting>
  <conditionalFormatting sqref="D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zoomScaleNormal="100" workbookViewId="0">
      <selection activeCell="M17" sqref="M17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522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</row>
    <row r="4" spans="1:13" x14ac:dyDescent="0.25">
      <c r="A4" t="s">
        <v>16</v>
      </c>
      <c r="B4">
        <v>1.978</v>
      </c>
      <c r="C4">
        <v>2.1379999999999999</v>
      </c>
      <c r="D4">
        <v>2.415</v>
      </c>
      <c r="E4">
        <v>1.726</v>
      </c>
      <c r="F4">
        <v>1.639</v>
      </c>
      <c r="G4">
        <v>1.859</v>
      </c>
      <c r="H4">
        <v>1.4330000000000001</v>
      </c>
      <c r="I4">
        <v>1.359</v>
      </c>
      <c r="J4">
        <v>2.2360000000000002</v>
      </c>
      <c r="K4">
        <v>2.2360000000000002</v>
      </c>
      <c r="L4">
        <v>2.0659999999999998</v>
      </c>
      <c r="M4">
        <v>1.1619999999999999</v>
      </c>
    </row>
    <row r="5" spans="1:13" x14ac:dyDescent="0.25">
      <c r="B5" t="s">
        <v>523</v>
      </c>
      <c r="C5" t="s">
        <v>524</v>
      </c>
      <c r="D5" t="s">
        <v>525</v>
      </c>
      <c r="E5" t="s">
        <v>526</v>
      </c>
      <c r="F5" t="s">
        <v>527</v>
      </c>
      <c r="G5" t="s">
        <v>528</v>
      </c>
      <c r="H5" t="s">
        <v>529</v>
      </c>
      <c r="I5" t="s">
        <v>530</v>
      </c>
      <c r="J5" t="s">
        <v>531</v>
      </c>
      <c r="K5" t="s">
        <v>532</v>
      </c>
      <c r="L5" t="s">
        <v>533</v>
      </c>
      <c r="M5" t="s">
        <v>534</v>
      </c>
    </row>
    <row r="7" spans="1:13" x14ac:dyDescent="0.25">
      <c r="A7" t="s">
        <v>17</v>
      </c>
      <c r="B7">
        <v>2.7090000000000001</v>
      </c>
      <c r="C7">
        <v>3.9129999999999998</v>
      </c>
      <c r="D7">
        <v>3.7429999999999999</v>
      </c>
      <c r="E7">
        <v>2.3079999999999998</v>
      </c>
      <c r="F7">
        <v>1.7849999999999999</v>
      </c>
      <c r="G7">
        <v>2.149</v>
      </c>
      <c r="H7">
        <v>1.9370000000000001</v>
      </c>
      <c r="I7">
        <v>3.29</v>
      </c>
      <c r="J7">
        <v>3.1150000000000002</v>
      </c>
      <c r="K7">
        <v>2.9209999999999998</v>
      </c>
      <c r="L7">
        <v>2.4609999999999999</v>
      </c>
      <c r="M7">
        <v>1.3240000000000001</v>
      </c>
    </row>
    <row r="8" spans="1:13" x14ac:dyDescent="0.25">
      <c r="B8" t="s">
        <v>535</v>
      </c>
      <c r="C8" t="s">
        <v>536</v>
      </c>
      <c r="D8" t="s">
        <v>537</v>
      </c>
      <c r="E8" t="s">
        <v>538</v>
      </c>
      <c r="F8" t="s">
        <v>539</v>
      </c>
      <c r="G8" t="s">
        <v>540</v>
      </c>
      <c r="H8" t="s">
        <v>541</v>
      </c>
      <c r="I8" t="s">
        <v>542</v>
      </c>
      <c r="J8" t="s">
        <v>543</v>
      </c>
      <c r="K8" t="s">
        <v>544</v>
      </c>
      <c r="L8" t="s">
        <v>545</v>
      </c>
      <c r="M8" t="s">
        <v>546</v>
      </c>
    </row>
    <row r="10" spans="1:13" x14ac:dyDescent="0.25">
      <c r="A10" t="s">
        <v>28</v>
      </c>
      <c r="B10">
        <v>2.5760000000000001</v>
      </c>
      <c r="C10">
        <v>3.036</v>
      </c>
      <c r="D10">
        <v>5.6520000000000001</v>
      </c>
      <c r="E10">
        <v>2.4910000000000001</v>
      </c>
      <c r="F10">
        <v>2</v>
      </c>
      <c r="G10">
        <v>2.105</v>
      </c>
      <c r="H10">
        <v>2.0960000000000001</v>
      </c>
      <c r="I10">
        <v>4.9770000000000003</v>
      </c>
      <c r="J10">
        <v>3.7829999999999999</v>
      </c>
      <c r="K10">
        <v>5.2069999999999999</v>
      </c>
      <c r="L10">
        <v>2.2170000000000001</v>
      </c>
      <c r="M10">
        <v>1.343</v>
      </c>
    </row>
    <row r="11" spans="1:13" x14ac:dyDescent="0.25">
      <c r="B11" t="s">
        <v>547</v>
      </c>
      <c r="C11" t="s">
        <v>548</v>
      </c>
      <c r="D11" t="s">
        <v>549</v>
      </c>
      <c r="E11" t="s">
        <v>550</v>
      </c>
      <c r="F11" t="s">
        <v>551</v>
      </c>
      <c r="G11" t="s">
        <v>552</v>
      </c>
      <c r="H11" t="s">
        <v>553</v>
      </c>
      <c r="I11" t="s">
        <v>554</v>
      </c>
      <c r="J11" t="s">
        <v>555</v>
      </c>
      <c r="K11" t="s">
        <v>556</v>
      </c>
      <c r="L11" t="s">
        <v>557</v>
      </c>
      <c r="M11" t="s">
        <v>558</v>
      </c>
    </row>
    <row r="13" spans="1:13" x14ac:dyDescent="0.25">
      <c r="A13" t="s">
        <v>19</v>
      </c>
      <c r="B13">
        <v>1.847</v>
      </c>
      <c r="C13">
        <v>1.9710000000000001</v>
      </c>
      <c r="D13">
        <v>3.11</v>
      </c>
      <c r="E13">
        <v>1.91</v>
      </c>
      <c r="F13">
        <v>1.7150000000000001</v>
      </c>
      <c r="G13">
        <v>1.68</v>
      </c>
      <c r="H13">
        <v>2.7650000000000001</v>
      </c>
      <c r="I13" s="4" t="s">
        <v>13</v>
      </c>
      <c r="J13">
        <v>2.4540000000000002</v>
      </c>
      <c r="K13">
        <v>3.64</v>
      </c>
      <c r="L13">
        <v>1.905</v>
      </c>
      <c r="M13">
        <v>1.1850000000000001</v>
      </c>
    </row>
    <row r="14" spans="1:13" x14ac:dyDescent="0.25">
      <c r="B14" t="s">
        <v>559</v>
      </c>
      <c r="C14" t="s">
        <v>560</v>
      </c>
      <c r="D14" t="s">
        <v>561</v>
      </c>
      <c r="E14" t="s">
        <v>562</v>
      </c>
      <c r="F14" t="s">
        <v>563</v>
      </c>
      <c r="G14" t="s">
        <v>564</v>
      </c>
      <c r="H14" t="s">
        <v>565</v>
      </c>
      <c r="I14" s="4" t="s">
        <v>13</v>
      </c>
      <c r="J14" t="s">
        <v>566</v>
      </c>
      <c r="K14" t="s">
        <v>567</v>
      </c>
      <c r="L14" t="s">
        <v>568</v>
      </c>
      <c r="M14" t="s">
        <v>569</v>
      </c>
    </row>
    <row r="16" spans="1:13" x14ac:dyDescent="0.25">
      <c r="A16" t="s">
        <v>20</v>
      </c>
      <c r="B16">
        <v>1.663</v>
      </c>
      <c r="C16">
        <v>1.73</v>
      </c>
      <c r="D16">
        <v>1.819</v>
      </c>
      <c r="E16">
        <v>1.5940000000000001</v>
      </c>
      <c r="F16">
        <v>1.5649999999999999</v>
      </c>
      <c r="G16">
        <v>1.607</v>
      </c>
      <c r="H16">
        <v>1.276</v>
      </c>
      <c r="I16">
        <v>1.71</v>
      </c>
      <c r="J16">
        <v>1.7490000000000001</v>
      </c>
      <c r="K16">
        <v>1.6339999999999999</v>
      </c>
      <c r="L16">
        <v>2.0099999999999998</v>
      </c>
      <c r="M16">
        <v>1.119</v>
      </c>
    </row>
    <row r="17" spans="1:13" x14ac:dyDescent="0.25">
      <c r="B17" t="s">
        <v>570</v>
      </c>
      <c r="C17" t="s">
        <v>571</v>
      </c>
      <c r="D17" t="s">
        <v>572</v>
      </c>
      <c r="E17" t="s">
        <v>573</v>
      </c>
      <c r="F17" t="s">
        <v>574</v>
      </c>
      <c r="G17" t="s">
        <v>575</v>
      </c>
      <c r="H17" t="s">
        <v>576</v>
      </c>
      <c r="I17" t="s">
        <v>577</v>
      </c>
      <c r="J17" t="s">
        <v>578</v>
      </c>
      <c r="K17" t="s">
        <v>579</v>
      </c>
      <c r="L17" t="s">
        <v>580</v>
      </c>
      <c r="M17" t="s">
        <v>581</v>
      </c>
    </row>
    <row r="19" spans="1:13" x14ac:dyDescent="0.25">
      <c r="A19" t="s">
        <v>21</v>
      </c>
      <c r="B19">
        <v>1.92</v>
      </c>
      <c r="C19">
        <v>1.9750000000000001</v>
      </c>
      <c r="D19">
        <v>2.14</v>
      </c>
      <c r="E19">
        <v>1.655</v>
      </c>
      <c r="F19">
        <v>1.5980000000000001</v>
      </c>
      <c r="G19">
        <v>1.903</v>
      </c>
      <c r="H19">
        <v>1.607</v>
      </c>
      <c r="I19">
        <v>0.97499999999999998</v>
      </c>
      <c r="J19">
        <v>2.1019999999999999</v>
      </c>
      <c r="K19">
        <v>1.899</v>
      </c>
      <c r="L19">
        <v>1.8620000000000001</v>
      </c>
      <c r="M19">
        <v>1.155</v>
      </c>
    </row>
    <row r="20" spans="1:13" x14ac:dyDescent="0.25">
      <c r="B20" t="s">
        <v>582</v>
      </c>
      <c r="C20" t="s">
        <v>583</v>
      </c>
      <c r="D20" t="s">
        <v>584</v>
      </c>
      <c r="E20" t="s">
        <v>585</v>
      </c>
      <c r="F20" t="s">
        <v>586</v>
      </c>
      <c r="G20" t="s">
        <v>587</v>
      </c>
      <c r="H20" t="s">
        <v>588</v>
      </c>
      <c r="I20" t="s">
        <v>589</v>
      </c>
      <c r="J20" t="s">
        <v>590</v>
      </c>
      <c r="K20" t="s">
        <v>591</v>
      </c>
      <c r="L20" t="s">
        <v>592</v>
      </c>
      <c r="M20" t="s">
        <v>593</v>
      </c>
    </row>
    <row r="22" spans="1:13" x14ac:dyDescent="0.25">
      <c r="A22" t="s">
        <v>22</v>
      </c>
      <c r="B22">
        <v>1.583</v>
      </c>
      <c r="C22">
        <v>1.522</v>
      </c>
      <c r="D22">
        <v>2.4119999999999999</v>
      </c>
      <c r="E22">
        <v>1.843</v>
      </c>
      <c r="F22">
        <v>1.6120000000000001</v>
      </c>
      <c r="G22">
        <v>1.1459999999999999</v>
      </c>
      <c r="H22" s="4" t="s">
        <v>13</v>
      </c>
      <c r="I22" s="4" t="s">
        <v>13</v>
      </c>
      <c r="J22">
        <v>1.76</v>
      </c>
      <c r="K22" s="4" t="s">
        <v>13</v>
      </c>
      <c r="L22" s="4" t="s">
        <v>13</v>
      </c>
      <c r="M22">
        <v>1.0920000000000001</v>
      </c>
    </row>
    <row r="23" spans="1:13" x14ac:dyDescent="0.25">
      <c r="B23" t="s">
        <v>594</v>
      </c>
      <c r="C23" t="s">
        <v>595</v>
      </c>
      <c r="D23" t="s">
        <v>596</v>
      </c>
      <c r="E23" t="s">
        <v>597</v>
      </c>
      <c r="F23" t="s">
        <v>598</v>
      </c>
      <c r="G23" t="s">
        <v>599</v>
      </c>
      <c r="H23" s="4" t="s">
        <v>13</v>
      </c>
      <c r="I23" s="4" t="s">
        <v>13</v>
      </c>
      <c r="J23" t="s">
        <v>600</v>
      </c>
      <c r="K23" s="4" t="s">
        <v>13</v>
      </c>
      <c r="L23" s="4" t="s">
        <v>13</v>
      </c>
      <c r="M23" t="s">
        <v>601</v>
      </c>
    </row>
    <row r="25" spans="1:13" x14ac:dyDescent="0.25">
      <c r="A25" t="s">
        <v>23</v>
      </c>
      <c r="B25">
        <v>1.603</v>
      </c>
      <c r="C25">
        <v>1.607</v>
      </c>
      <c r="D25">
        <v>2.19</v>
      </c>
      <c r="E25">
        <v>1.9790000000000001</v>
      </c>
      <c r="F25">
        <v>1.325</v>
      </c>
      <c r="G25">
        <v>1.466</v>
      </c>
      <c r="H25">
        <v>2.5569999999999999</v>
      </c>
      <c r="I25" s="4" t="s">
        <v>13</v>
      </c>
      <c r="J25">
        <v>2.226</v>
      </c>
      <c r="K25" s="4" t="s">
        <v>13</v>
      </c>
      <c r="L25">
        <v>1.6930000000000001</v>
      </c>
      <c r="M25">
        <v>1.1220000000000001</v>
      </c>
    </row>
    <row r="26" spans="1:13" x14ac:dyDescent="0.25">
      <c r="B26" t="s">
        <v>602</v>
      </c>
      <c r="C26" t="s">
        <v>603</v>
      </c>
      <c r="D26" t="s">
        <v>604</v>
      </c>
      <c r="E26" t="s">
        <v>605</v>
      </c>
      <c r="F26" t="s">
        <v>606</v>
      </c>
      <c r="G26" t="s">
        <v>607</v>
      </c>
      <c r="H26" t="s">
        <v>608</v>
      </c>
      <c r="I26" s="4" t="s">
        <v>13</v>
      </c>
      <c r="J26" t="s">
        <v>609</v>
      </c>
      <c r="K26" s="4" t="s">
        <v>13</v>
      </c>
      <c r="L26" t="s">
        <v>610</v>
      </c>
      <c r="M26" t="s">
        <v>611</v>
      </c>
    </row>
    <row r="28" spans="1:13" x14ac:dyDescent="0.25">
      <c r="A28" t="s">
        <v>24</v>
      </c>
      <c r="B28">
        <v>2.1819999999999999</v>
      </c>
      <c r="C28">
        <v>2.3959999999999999</v>
      </c>
      <c r="D28">
        <v>3.2480000000000002</v>
      </c>
      <c r="E28">
        <v>1.7709999999999999</v>
      </c>
      <c r="F28">
        <v>1.6990000000000001</v>
      </c>
      <c r="G28">
        <v>1.9279999999999999</v>
      </c>
      <c r="H28">
        <v>2.0609999999999999</v>
      </c>
      <c r="I28" s="4" t="s">
        <v>13</v>
      </c>
      <c r="J28">
        <v>2.7010000000000001</v>
      </c>
      <c r="K28">
        <v>2.4159999999999999</v>
      </c>
      <c r="L28">
        <v>2.496</v>
      </c>
      <c r="M28">
        <v>1.2190000000000001</v>
      </c>
    </row>
    <row r="29" spans="1:13" x14ac:dyDescent="0.25">
      <c r="B29" t="s">
        <v>612</v>
      </c>
      <c r="C29" t="s">
        <v>613</v>
      </c>
      <c r="D29" t="s">
        <v>614</v>
      </c>
      <c r="E29" t="s">
        <v>615</v>
      </c>
      <c r="F29" t="s">
        <v>616</v>
      </c>
      <c r="G29" t="s">
        <v>617</v>
      </c>
      <c r="H29" t="s">
        <v>618</v>
      </c>
      <c r="I29" s="4" t="s">
        <v>13</v>
      </c>
      <c r="J29" t="s">
        <v>619</v>
      </c>
      <c r="K29" t="s">
        <v>620</v>
      </c>
      <c r="L29" t="s">
        <v>621</v>
      </c>
      <c r="M29" t="s">
        <v>622</v>
      </c>
    </row>
    <row r="31" spans="1:13" x14ac:dyDescent="0.25">
      <c r="A31" t="s">
        <v>25</v>
      </c>
      <c r="B31">
        <v>2.145</v>
      </c>
      <c r="C31">
        <v>1.992</v>
      </c>
      <c r="D31">
        <v>4.1909999999999998</v>
      </c>
      <c r="E31" s="4" t="s">
        <v>13</v>
      </c>
      <c r="F31">
        <v>2.3889999999999998</v>
      </c>
      <c r="G31">
        <v>2.3090000000000002</v>
      </c>
      <c r="H31" s="4" t="s">
        <v>13</v>
      </c>
      <c r="I31" s="4" t="s">
        <v>13</v>
      </c>
      <c r="J31">
        <v>2.3620000000000001</v>
      </c>
      <c r="K31" s="4" t="s">
        <v>13</v>
      </c>
      <c r="L31" s="4" t="s">
        <v>13</v>
      </c>
      <c r="M31">
        <v>1.254</v>
      </c>
    </row>
    <row r="32" spans="1:13" x14ac:dyDescent="0.25">
      <c r="B32" t="s">
        <v>623</v>
      </c>
      <c r="C32" t="s">
        <v>624</v>
      </c>
      <c r="D32" t="s">
        <v>625</v>
      </c>
      <c r="E32" s="4" t="s">
        <v>13</v>
      </c>
      <c r="F32" t="s">
        <v>626</v>
      </c>
      <c r="G32" t="s">
        <v>627</v>
      </c>
      <c r="H32" s="4" t="s">
        <v>13</v>
      </c>
      <c r="I32" s="4" t="s">
        <v>13</v>
      </c>
      <c r="J32" t="s">
        <v>628</v>
      </c>
      <c r="K32" s="4" t="s">
        <v>13</v>
      </c>
      <c r="L32" s="4" t="s">
        <v>13</v>
      </c>
      <c r="M32" t="s">
        <v>629</v>
      </c>
    </row>
    <row r="34" spans="1:13" x14ac:dyDescent="0.25">
      <c r="A34" t="s">
        <v>26</v>
      </c>
      <c r="B34">
        <v>2.1480000000000001</v>
      </c>
      <c r="C34">
        <v>2.2029999999999998</v>
      </c>
      <c r="D34">
        <v>2.7890000000000001</v>
      </c>
      <c r="E34">
        <v>1.125</v>
      </c>
      <c r="F34">
        <v>1.855</v>
      </c>
      <c r="G34">
        <v>1.6719999999999999</v>
      </c>
      <c r="H34" s="4" t="s">
        <v>13</v>
      </c>
      <c r="I34" s="4" t="s">
        <v>13</v>
      </c>
      <c r="J34">
        <v>1.9710000000000001</v>
      </c>
      <c r="K34" s="4" t="s">
        <v>13</v>
      </c>
      <c r="L34">
        <v>5.6669999999999998</v>
      </c>
      <c r="M34">
        <v>1.194</v>
      </c>
    </row>
    <row r="35" spans="1:13" x14ac:dyDescent="0.25">
      <c r="B35" t="s">
        <v>630</v>
      </c>
      <c r="C35" t="s">
        <v>631</v>
      </c>
      <c r="D35" t="s">
        <v>632</v>
      </c>
      <c r="E35" t="s">
        <v>633</v>
      </c>
      <c r="F35" t="s">
        <v>634</v>
      </c>
      <c r="G35" t="s">
        <v>635</v>
      </c>
      <c r="H35" s="4" t="s">
        <v>13</v>
      </c>
      <c r="I35" s="4" t="s">
        <v>13</v>
      </c>
      <c r="J35" t="s">
        <v>636</v>
      </c>
      <c r="K35" s="4" t="s">
        <v>13</v>
      </c>
      <c r="L35" t="s">
        <v>637</v>
      </c>
      <c r="M35" t="s">
        <v>638</v>
      </c>
    </row>
    <row r="37" spans="1:13" x14ac:dyDescent="0.25">
      <c r="A37" t="s">
        <v>29</v>
      </c>
      <c r="B37">
        <v>0.28999999999999998</v>
      </c>
      <c r="C37">
        <v>0.32500000000000001</v>
      </c>
      <c r="D37">
        <v>0.38800000000000001</v>
      </c>
      <c r="E37">
        <v>0.23899999999999999</v>
      </c>
      <c r="F37">
        <v>0.20899999999999999</v>
      </c>
      <c r="G37">
        <v>0.252</v>
      </c>
      <c r="H37">
        <v>0.223</v>
      </c>
      <c r="I37">
        <v>0.32400000000000001</v>
      </c>
      <c r="J37">
        <v>0.33900000000000002</v>
      </c>
      <c r="K37">
        <v>0.34399999999999997</v>
      </c>
      <c r="L37">
        <v>0.3</v>
      </c>
      <c r="M37">
        <v>7.4999999999999997E-2</v>
      </c>
    </row>
    <row r="38" spans="1:13" x14ac:dyDescent="0.25">
      <c r="B38" t="s">
        <v>639</v>
      </c>
      <c r="C38" t="s">
        <v>640</v>
      </c>
      <c r="D38" t="s">
        <v>641</v>
      </c>
      <c r="E38" t="s">
        <v>642</v>
      </c>
      <c r="F38" t="s">
        <v>643</v>
      </c>
      <c r="G38" t="s">
        <v>644</v>
      </c>
      <c r="H38" t="s">
        <v>645</v>
      </c>
      <c r="I38" t="s">
        <v>646</v>
      </c>
      <c r="J38" t="s">
        <v>647</v>
      </c>
      <c r="K38" t="s">
        <v>648</v>
      </c>
      <c r="L38" t="s">
        <v>32</v>
      </c>
      <c r="M38" t="s">
        <v>649</v>
      </c>
    </row>
    <row r="39" spans="1:13" ht="15.75" thickBot="1" x14ac:dyDescent="0.3">
      <c r="A39" s="9" t="s">
        <v>30</v>
      </c>
      <c r="B39" s="9">
        <v>398308</v>
      </c>
      <c r="C39" s="9">
        <v>398308</v>
      </c>
      <c r="D39" s="9">
        <v>398308</v>
      </c>
      <c r="E39" s="9">
        <v>398308</v>
      </c>
      <c r="F39" s="9">
        <v>398308</v>
      </c>
      <c r="G39" s="9">
        <v>398308</v>
      </c>
      <c r="H39" s="9">
        <v>398308</v>
      </c>
      <c r="I39" s="9">
        <v>398308</v>
      </c>
      <c r="J39" s="9">
        <v>398308</v>
      </c>
      <c r="K39" s="9">
        <v>398308</v>
      </c>
      <c r="L39" s="9">
        <v>398308</v>
      </c>
      <c r="M39" s="9">
        <v>398308</v>
      </c>
    </row>
    <row r="40" spans="1:13" ht="15.75" thickTop="1" x14ac:dyDescent="0.25"/>
  </sheetData>
  <mergeCells count="2">
    <mergeCell ref="A1:M1"/>
    <mergeCell ref="B2:M2"/>
  </mergeCells>
  <conditionalFormatting sqref="B4:M4 B7:M7 B10:M10 B13:H13 B16:M16 B19:M19 B22:G22 B25:H25 B28:H28 B31:D31 B34:G34 F31:G31 J31 M31 L34:M34 J34 J22 J25 J28:M28 J13:M13 M22 L25:M25">
    <cfRule type="colorScale" priority="17">
      <colorScale>
        <cfvo type="min"/>
        <cfvo type="max"/>
        <color theme="0"/>
        <color rgb="FFF8696B"/>
      </colorScale>
    </cfRule>
  </conditionalFormatting>
  <conditionalFormatting sqref="E3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46" workbookViewId="0">
      <selection activeCell="S46" sqref="S46"/>
    </sheetView>
  </sheetViews>
  <sheetFormatPr defaultRowHeight="15" x14ac:dyDescent="0.25"/>
  <cols>
    <col min="1" max="1" width="16.42578125" bestFit="1" customWidth="1"/>
  </cols>
  <sheetData>
    <row r="1" spans="1:17" x14ac:dyDescent="0.25">
      <c r="A1" s="11" t="s">
        <v>650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" t="str">
        <f>""</f>
        <v/>
      </c>
      <c r="B2" s="10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2" t="s">
        <v>11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7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"Correlation"</f>
        <v>Correlation</v>
      </c>
      <c r="B5" s="4">
        <v>0.19900000000000001</v>
      </c>
      <c r="C5" s="4">
        <v>0.19900000000000001</v>
      </c>
      <c r="D5" s="4">
        <v>0.19500000000000001</v>
      </c>
      <c r="E5" s="4">
        <v>0.107</v>
      </c>
      <c r="F5" s="4">
        <v>0.122</v>
      </c>
      <c r="G5" s="4">
        <v>0.16500000000000001</v>
      </c>
      <c r="H5" s="4">
        <v>5.5E-2</v>
      </c>
      <c r="I5" s="4">
        <v>4.2999999999999997E-2</v>
      </c>
      <c r="J5" s="4">
        <v>0.189</v>
      </c>
      <c r="K5" s="4">
        <v>0.13</v>
      </c>
      <c r="L5" s="4">
        <v>0.13500000000000001</v>
      </c>
      <c r="M5" s="4">
        <v>0.14699999999999999</v>
      </c>
      <c r="N5" s="4">
        <v>0.155</v>
      </c>
      <c r="O5" s="4">
        <v>0.151</v>
      </c>
      <c r="P5" s="4">
        <v>0.155</v>
      </c>
      <c r="Q5" s="4">
        <v>0.16900000000000001</v>
      </c>
    </row>
    <row r="6" spans="1:17" x14ac:dyDescent="0.25">
      <c r="A6" t="str">
        <f>"p-value"</f>
        <v>p-value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7.0000000000000001E-3</v>
      </c>
      <c r="I6" s="4">
        <v>0.32800000000000001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t="str">
        <f>"Overlap N"</f>
        <v>Overlap N</v>
      </c>
      <c r="B7" s="4">
        <v>8192</v>
      </c>
      <c r="C7" s="4">
        <v>4001</v>
      </c>
      <c r="D7" s="4">
        <v>1364</v>
      </c>
      <c r="E7" s="4">
        <v>474</v>
      </c>
      <c r="F7" s="4">
        <v>2477</v>
      </c>
      <c r="G7" s="4">
        <v>4417</v>
      </c>
      <c r="H7" s="4">
        <v>81</v>
      </c>
      <c r="I7" s="4">
        <v>14</v>
      </c>
      <c r="J7" s="4">
        <v>2007</v>
      </c>
      <c r="K7" s="4">
        <v>49</v>
      </c>
      <c r="L7" s="4">
        <v>297</v>
      </c>
      <c r="M7" s="4">
        <v>4042</v>
      </c>
      <c r="N7" s="4">
        <v>2292</v>
      </c>
      <c r="O7" s="4">
        <v>1140</v>
      </c>
      <c r="P7" s="4">
        <v>501</v>
      </c>
      <c r="Q7" s="4">
        <v>217</v>
      </c>
    </row>
    <row r="8" spans="1:17" x14ac:dyDescent="0.25">
      <c r="A8" s="1" t="str">
        <f>"Substance abuse"</f>
        <v>Substance abuse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  <c r="M8" s="5" t="s">
        <v>12</v>
      </c>
      <c r="N8" s="5" t="s">
        <v>12</v>
      </c>
      <c r="O8" s="5" t="s">
        <v>12</v>
      </c>
      <c r="P8" s="5" t="s">
        <v>12</v>
      </c>
      <c r="Q8" s="5" t="s">
        <v>12</v>
      </c>
    </row>
    <row r="9" spans="1:17" x14ac:dyDescent="0.25">
      <c r="A9" t="str">
        <f>"Correlation"</f>
        <v>Correlation</v>
      </c>
      <c r="B9" s="4">
        <v>0.23599999999999999</v>
      </c>
      <c r="C9" s="4">
        <v>0.29699999999999999</v>
      </c>
      <c r="D9" s="4">
        <v>0.24399999999999999</v>
      </c>
      <c r="E9" s="4">
        <v>0.13500000000000001</v>
      </c>
      <c r="F9" s="4">
        <v>0.114</v>
      </c>
      <c r="G9" s="4">
        <v>0.16500000000000001</v>
      </c>
      <c r="H9" s="4">
        <v>8.3000000000000004E-2</v>
      </c>
      <c r="I9" s="4">
        <v>0.13600000000000001</v>
      </c>
      <c r="J9" s="4">
        <v>0.221</v>
      </c>
      <c r="K9" s="4">
        <v>0.13600000000000001</v>
      </c>
      <c r="L9" s="4">
        <v>0.128</v>
      </c>
      <c r="M9" s="4">
        <v>0.156</v>
      </c>
      <c r="N9" s="4">
        <v>0.185</v>
      </c>
      <c r="O9" s="4">
        <v>0.19</v>
      </c>
      <c r="P9" s="4">
        <v>0.2</v>
      </c>
      <c r="Q9" s="4">
        <v>0.20699999999999999</v>
      </c>
    </row>
    <row r="10" spans="1:17" x14ac:dyDescent="0.25">
      <c r="A10" t="str">
        <f>"p-value"</f>
        <v>p-value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0.01</v>
      </c>
      <c r="I10" s="4">
        <v>1.7000000000000001E-2</v>
      </c>
      <c r="J10" s="4">
        <v>0</v>
      </c>
      <c r="K10" s="4">
        <v>1E-3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t="str">
        <f>"Overlap N"</f>
        <v>Overlap N</v>
      </c>
      <c r="B11" s="4">
        <v>2124</v>
      </c>
      <c r="C11" s="4">
        <v>1377</v>
      </c>
      <c r="D11" s="4">
        <v>433</v>
      </c>
      <c r="E11" s="4">
        <v>127</v>
      </c>
      <c r="F11" s="4">
        <v>538</v>
      </c>
      <c r="G11" s="4">
        <v>1023</v>
      </c>
      <c r="H11" s="4">
        <v>21</v>
      </c>
      <c r="I11" s="4">
        <v>6</v>
      </c>
      <c r="J11" s="4">
        <v>573</v>
      </c>
      <c r="K11" s="4">
        <v>13</v>
      </c>
      <c r="L11" s="4">
        <v>70</v>
      </c>
      <c r="M11" s="4">
        <v>950</v>
      </c>
      <c r="N11" s="4">
        <v>614</v>
      </c>
      <c r="O11" s="4">
        <v>331</v>
      </c>
      <c r="P11" s="4">
        <v>158</v>
      </c>
      <c r="Q11" s="4">
        <v>71</v>
      </c>
    </row>
    <row r="12" spans="1:17" x14ac:dyDescent="0.25">
      <c r="A12" s="1" t="str">
        <f>"Skizophrenia"</f>
        <v>Skizophrenia</v>
      </c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12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12</v>
      </c>
      <c r="P12" s="5" t="s">
        <v>12</v>
      </c>
      <c r="Q12" s="5" t="s">
        <v>12</v>
      </c>
    </row>
    <row r="13" spans="1:17" x14ac:dyDescent="0.25">
      <c r="A13" t="str">
        <f>"Correlation"</f>
        <v>Correlation</v>
      </c>
      <c r="B13" s="4">
        <v>0.20899999999999999</v>
      </c>
      <c r="C13" s="4">
        <v>0.22500000000000001</v>
      </c>
      <c r="D13" s="4">
        <v>0.31</v>
      </c>
      <c r="E13" s="4">
        <v>0.14099999999999999</v>
      </c>
      <c r="F13" s="4">
        <v>0.13</v>
      </c>
      <c r="G13" s="4">
        <v>0.151</v>
      </c>
      <c r="H13" s="4">
        <v>8.8999999999999996E-2</v>
      </c>
      <c r="I13" s="4">
        <v>0.185</v>
      </c>
      <c r="J13" s="4">
        <v>0.247</v>
      </c>
      <c r="K13" s="4">
        <v>0.21</v>
      </c>
      <c r="L13" s="4">
        <v>0.109</v>
      </c>
      <c r="M13" s="4">
        <v>0.106</v>
      </c>
      <c r="N13" s="4">
        <v>0.16800000000000001</v>
      </c>
      <c r="O13" s="4">
        <v>0.19400000000000001</v>
      </c>
      <c r="P13" s="4">
        <v>0.215</v>
      </c>
      <c r="Q13" s="4">
        <v>0.23899999999999999</v>
      </c>
    </row>
    <row r="14" spans="1:17" x14ac:dyDescent="0.25">
      <c r="A14" t="str">
        <f>"p-value"</f>
        <v>p-value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1.4E-2</v>
      </c>
      <c r="I14" s="4">
        <v>2E-3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t="str">
        <f>"Overlap N"</f>
        <v>Overlap N</v>
      </c>
      <c r="B15" s="4">
        <v>1338</v>
      </c>
      <c r="C15" s="4">
        <v>742</v>
      </c>
      <c r="D15" s="4">
        <v>411</v>
      </c>
      <c r="E15" s="4">
        <v>91</v>
      </c>
      <c r="F15" s="4">
        <v>393</v>
      </c>
      <c r="G15" s="4">
        <v>662</v>
      </c>
      <c r="H15" s="4">
        <v>15</v>
      </c>
      <c r="I15" s="4">
        <v>6</v>
      </c>
      <c r="J15" s="4">
        <v>449</v>
      </c>
      <c r="K15" s="4">
        <v>15</v>
      </c>
      <c r="L15" s="4">
        <v>43</v>
      </c>
      <c r="M15" s="4">
        <v>526</v>
      </c>
      <c r="N15" s="4">
        <v>394</v>
      </c>
      <c r="O15" s="4">
        <v>236</v>
      </c>
      <c r="P15" s="4">
        <v>121</v>
      </c>
      <c r="Q15" s="4">
        <v>61</v>
      </c>
    </row>
    <row r="16" spans="1:17" x14ac:dyDescent="0.25">
      <c r="A16" s="1" t="str">
        <f>"Bipolar"</f>
        <v>Bipolar</v>
      </c>
      <c r="B16" s="5" t="s">
        <v>12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5" t="s">
        <v>12</v>
      </c>
      <c r="M16" s="5" t="s">
        <v>12</v>
      </c>
      <c r="N16" s="5" t="s">
        <v>12</v>
      </c>
      <c r="O16" s="5" t="s">
        <v>12</v>
      </c>
      <c r="P16" s="5" t="s">
        <v>12</v>
      </c>
      <c r="Q16" s="5" t="s">
        <v>12</v>
      </c>
    </row>
    <row r="17" spans="1:17" x14ac:dyDescent="0.25">
      <c r="A17" t="str">
        <f>"Correlation"</f>
        <v>Correlation</v>
      </c>
      <c r="B17" s="4">
        <v>0.121</v>
      </c>
      <c r="C17" s="4">
        <v>0.11899999999999999</v>
      </c>
      <c r="D17" s="4">
        <v>0.17599999999999999</v>
      </c>
      <c r="E17" s="4">
        <v>8.8999999999999996E-2</v>
      </c>
      <c r="F17" s="4">
        <v>9.0999999999999998E-2</v>
      </c>
      <c r="G17" s="4">
        <v>9.5000000000000001E-2</v>
      </c>
      <c r="H17" s="4">
        <v>0.11799999999999999</v>
      </c>
      <c r="I17" s="4" t="s">
        <v>13</v>
      </c>
      <c r="J17" s="4">
        <v>0.14699999999999999</v>
      </c>
      <c r="K17" s="4">
        <v>0.14599999999999999</v>
      </c>
      <c r="L17" s="4">
        <v>8.2000000000000003E-2</v>
      </c>
      <c r="M17" s="4">
        <v>5.6000000000000001E-2</v>
      </c>
      <c r="N17" s="4">
        <v>0.115</v>
      </c>
      <c r="O17" s="4">
        <v>0.112</v>
      </c>
      <c r="P17" s="4">
        <v>9.1999999999999998E-2</v>
      </c>
      <c r="Q17" s="4">
        <v>0.182</v>
      </c>
    </row>
    <row r="18" spans="1:17" x14ac:dyDescent="0.25">
      <c r="A18" t="str">
        <f>"p-value"</f>
        <v>p-value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4.0000000000000001E-3</v>
      </c>
      <c r="I18" s="4" t="s">
        <v>13</v>
      </c>
      <c r="J18" s="4">
        <v>0</v>
      </c>
      <c r="K18" s="4">
        <v>8.0000000000000002E-3</v>
      </c>
      <c r="L18" s="4">
        <v>6.0000000000000001E-3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t="str">
        <f>"Overlap N"</f>
        <v>Overlap N</v>
      </c>
      <c r="B19" s="4">
        <v>572</v>
      </c>
      <c r="C19" s="4">
        <v>279</v>
      </c>
      <c r="D19" s="4">
        <v>134</v>
      </c>
      <c r="E19" s="4">
        <v>39</v>
      </c>
      <c r="F19" s="4">
        <v>189</v>
      </c>
      <c r="G19" s="4">
        <v>301</v>
      </c>
      <c r="H19" s="4">
        <v>11</v>
      </c>
      <c r="I19" s="4" t="s">
        <v>13</v>
      </c>
      <c r="J19" s="4">
        <v>169</v>
      </c>
      <c r="K19" s="4">
        <v>6</v>
      </c>
      <c r="L19" s="4">
        <v>21</v>
      </c>
      <c r="M19" s="4">
        <v>239</v>
      </c>
      <c r="N19" s="4">
        <v>180</v>
      </c>
      <c r="O19" s="4">
        <v>91</v>
      </c>
      <c r="P19" s="4">
        <v>35</v>
      </c>
      <c r="Q19" s="4">
        <v>27</v>
      </c>
    </row>
    <row r="20" spans="1:17" x14ac:dyDescent="0.25">
      <c r="A20" s="1" t="str">
        <f>"Other mood"</f>
        <v>Other mood</v>
      </c>
      <c r="B20" s="5" t="s">
        <v>12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5" t="s">
        <v>12</v>
      </c>
      <c r="M20" s="5" t="s">
        <v>12</v>
      </c>
      <c r="N20" s="5" t="s">
        <v>12</v>
      </c>
      <c r="O20" s="5" t="s">
        <v>12</v>
      </c>
      <c r="P20" s="5" t="s">
        <v>12</v>
      </c>
      <c r="Q20" s="5" t="s">
        <v>12</v>
      </c>
    </row>
    <row r="21" spans="1:17" x14ac:dyDescent="0.25">
      <c r="A21" t="str">
        <f>"Correlation"</f>
        <v>Correlation</v>
      </c>
      <c r="B21" s="4">
        <v>0.127</v>
      </c>
      <c r="C21" s="4">
        <v>0.122</v>
      </c>
      <c r="D21" s="4">
        <v>0.112</v>
      </c>
      <c r="E21" s="4">
        <v>7.9000000000000001E-2</v>
      </c>
      <c r="F21" s="4">
        <v>9.5000000000000001E-2</v>
      </c>
      <c r="G21" s="4">
        <v>0.109</v>
      </c>
      <c r="H21" s="4">
        <v>3.1E-2</v>
      </c>
      <c r="I21" s="4">
        <v>6.5000000000000002E-2</v>
      </c>
      <c r="J21" s="4">
        <v>0.112</v>
      </c>
      <c r="K21" s="4">
        <v>6.7000000000000004E-2</v>
      </c>
      <c r="L21" s="4">
        <v>0.113</v>
      </c>
      <c r="M21" s="4">
        <v>9.1999999999999998E-2</v>
      </c>
      <c r="N21" s="4">
        <v>0.10100000000000001</v>
      </c>
      <c r="O21" s="4">
        <v>9.8000000000000004E-2</v>
      </c>
      <c r="P21" s="4">
        <v>9.8000000000000004E-2</v>
      </c>
      <c r="Q21" s="4">
        <v>0.11799999999999999</v>
      </c>
    </row>
    <row r="22" spans="1:17" x14ac:dyDescent="0.25">
      <c r="A22" t="str">
        <f>"p-value"</f>
        <v>p-value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0.253</v>
      </c>
      <c r="I22" s="4">
        <v>0.21</v>
      </c>
      <c r="J22" s="4">
        <v>0</v>
      </c>
      <c r="K22" s="4">
        <v>7.1999999999999995E-2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25">
      <c r="A23" t="str">
        <f>"Overlap N"</f>
        <v>Overlap N</v>
      </c>
      <c r="B23" s="4">
        <v>3025</v>
      </c>
      <c r="C23" s="4">
        <v>1427</v>
      </c>
      <c r="D23" s="4">
        <v>463</v>
      </c>
      <c r="E23" s="4">
        <v>186</v>
      </c>
      <c r="F23" s="4">
        <v>994</v>
      </c>
      <c r="G23" s="4">
        <v>1654</v>
      </c>
      <c r="H23" s="4">
        <v>30</v>
      </c>
      <c r="I23" s="4">
        <v>7</v>
      </c>
      <c r="J23" s="4">
        <v>699</v>
      </c>
      <c r="K23" s="4">
        <v>16</v>
      </c>
      <c r="L23" s="4">
        <v>125</v>
      </c>
      <c r="M23" s="4">
        <v>1492</v>
      </c>
      <c r="N23" s="4">
        <v>850</v>
      </c>
      <c r="O23" s="4">
        <v>421</v>
      </c>
      <c r="P23" s="4">
        <v>180</v>
      </c>
      <c r="Q23" s="4">
        <v>82</v>
      </c>
    </row>
    <row r="24" spans="1:17" x14ac:dyDescent="0.25">
      <c r="A24" s="1" t="str">
        <f>"Neurotic"</f>
        <v>Neurotic</v>
      </c>
      <c r="B24" s="5" t="s">
        <v>12</v>
      </c>
      <c r="C24" s="5" t="s">
        <v>12</v>
      </c>
      <c r="D24" s="5" t="s">
        <v>12</v>
      </c>
      <c r="E24" s="5" t="s">
        <v>12</v>
      </c>
      <c r="F24" s="5" t="s">
        <v>12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  <c r="N24" s="5" t="s">
        <v>12</v>
      </c>
      <c r="O24" s="5" t="s">
        <v>12</v>
      </c>
      <c r="P24" s="5" t="s">
        <v>12</v>
      </c>
      <c r="Q24" s="5" t="s">
        <v>12</v>
      </c>
    </row>
    <row r="25" spans="1:17" x14ac:dyDescent="0.25">
      <c r="A25" t="str">
        <f>"Correlation"</f>
        <v>Correlation</v>
      </c>
      <c r="B25" s="4">
        <v>0.17699999999999999</v>
      </c>
      <c r="C25" s="4">
        <v>0.16400000000000001</v>
      </c>
      <c r="D25" s="4">
        <v>0.157</v>
      </c>
      <c r="E25" s="4">
        <v>9.0999999999999998E-2</v>
      </c>
      <c r="F25" s="4">
        <v>0.108</v>
      </c>
      <c r="G25" s="4">
        <v>0.161</v>
      </c>
      <c r="H25" s="4">
        <v>7.1999999999999995E-2</v>
      </c>
      <c r="I25" s="4">
        <v>-1E-3</v>
      </c>
      <c r="J25" s="4">
        <v>0.16200000000000001</v>
      </c>
      <c r="K25" s="4">
        <v>9.6000000000000002E-2</v>
      </c>
      <c r="L25" s="4">
        <v>0.107</v>
      </c>
      <c r="M25" s="4">
        <v>0.13700000000000001</v>
      </c>
      <c r="N25" s="4">
        <v>0.13</v>
      </c>
      <c r="O25" s="4">
        <v>0.129</v>
      </c>
      <c r="P25" s="4">
        <v>0.14000000000000001</v>
      </c>
      <c r="Q25" s="4">
        <v>0.14199999999999999</v>
      </c>
    </row>
    <row r="26" spans="1:17" x14ac:dyDescent="0.25">
      <c r="A26" t="str">
        <f>"p-value"</f>
        <v>p-value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2E-3</v>
      </c>
      <c r="I26" s="4">
        <v>1</v>
      </c>
      <c r="J26" s="4">
        <v>0</v>
      </c>
      <c r="K26" s="4">
        <v>3.0000000000000001E-3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t="str">
        <f>"Overlap N"</f>
        <v>Overlap N</v>
      </c>
      <c r="B27" s="4">
        <v>5349</v>
      </c>
      <c r="C27" s="4">
        <v>2515</v>
      </c>
      <c r="D27" s="4">
        <v>841</v>
      </c>
      <c r="E27" s="4">
        <v>303</v>
      </c>
      <c r="F27" s="4">
        <v>1614</v>
      </c>
      <c r="G27" s="4">
        <v>3012</v>
      </c>
      <c r="H27" s="4">
        <v>60</v>
      </c>
      <c r="I27" s="4">
        <v>7</v>
      </c>
      <c r="J27" s="4">
        <v>1287</v>
      </c>
      <c r="K27" s="4">
        <v>29</v>
      </c>
      <c r="L27" s="4">
        <v>183</v>
      </c>
      <c r="M27" s="4">
        <v>2687</v>
      </c>
      <c r="N27" s="4">
        <v>1459</v>
      </c>
      <c r="O27" s="4">
        <v>733</v>
      </c>
      <c r="P27" s="4">
        <v>332</v>
      </c>
      <c r="Q27" s="4">
        <v>138</v>
      </c>
    </row>
    <row r="28" spans="1:17" x14ac:dyDescent="0.25">
      <c r="A28" s="1" t="str">
        <f>"OCD"</f>
        <v>OCD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5" t="s">
        <v>12</v>
      </c>
      <c r="M28" s="5" t="s">
        <v>12</v>
      </c>
      <c r="N28" s="5" t="s">
        <v>12</v>
      </c>
      <c r="O28" s="5" t="s">
        <v>12</v>
      </c>
      <c r="P28" s="5" t="s">
        <v>12</v>
      </c>
      <c r="Q28" s="5" t="s">
        <v>12</v>
      </c>
    </row>
    <row r="29" spans="1:17" x14ac:dyDescent="0.25">
      <c r="A29" t="str">
        <f>"Correlation"</f>
        <v>Correlation</v>
      </c>
      <c r="B29" s="4">
        <v>8.1000000000000003E-2</v>
      </c>
      <c r="C29" s="4">
        <v>6.7000000000000004E-2</v>
      </c>
      <c r="D29" s="4">
        <v>0.12</v>
      </c>
      <c r="E29" s="4">
        <v>7.4999999999999997E-2</v>
      </c>
      <c r="F29" s="4">
        <v>7.2999999999999995E-2</v>
      </c>
      <c r="G29" s="4">
        <v>2.1999999999999999E-2</v>
      </c>
      <c r="H29" s="4" t="s">
        <v>13</v>
      </c>
      <c r="I29" s="4" t="s">
        <v>13</v>
      </c>
      <c r="J29" s="4">
        <v>7.9000000000000001E-2</v>
      </c>
      <c r="K29" s="4" t="s">
        <v>13</v>
      </c>
      <c r="L29" s="4" t="s">
        <v>13</v>
      </c>
      <c r="M29" s="4">
        <v>0.06</v>
      </c>
      <c r="N29" s="4">
        <v>9.0999999999999998E-2</v>
      </c>
      <c r="O29" s="4">
        <v>8.9999999999999993E-3</v>
      </c>
      <c r="P29" s="4">
        <v>5.5E-2</v>
      </c>
      <c r="Q29" s="4" t="s">
        <v>13</v>
      </c>
    </row>
    <row r="30" spans="1:17" x14ac:dyDescent="0.25">
      <c r="A30" t="str">
        <f>"p-value"</f>
        <v>p-value</v>
      </c>
      <c r="B30" s="4">
        <v>0</v>
      </c>
      <c r="C30" s="4">
        <v>1E-3</v>
      </c>
      <c r="D30" s="4">
        <v>0</v>
      </c>
      <c r="E30" s="4">
        <v>4.3999999999999997E-2</v>
      </c>
      <c r="F30" s="4">
        <v>1E-3</v>
      </c>
      <c r="G30" s="4">
        <v>0.251</v>
      </c>
      <c r="H30" s="4" t="s">
        <v>13</v>
      </c>
      <c r="I30" s="4" t="s">
        <v>13</v>
      </c>
      <c r="J30" s="4">
        <v>1E-3</v>
      </c>
      <c r="K30" s="4" t="s">
        <v>13</v>
      </c>
      <c r="L30" s="4" t="s">
        <v>13</v>
      </c>
      <c r="M30" s="4">
        <v>1E-3</v>
      </c>
      <c r="N30" s="4">
        <v>0</v>
      </c>
      <c r="O30" s="4">
        <v>0.68600000000000005</v>
      </c>
      <c r="P30" s="4">
        <v>0.19700000000000001</v>
      </c>
      <c r="Q30" s="4" t="s">
        <v>13</v>
      </c>
    </row>
    <row r="31" spans="1:17" x14ac:dyDescent="0.25">
      <c r="A31" t="str">
        <f>"Overlap N"</f>
        <v>Overlap N</v>
      </c>
      <c r="B31" s="4">
        <v>160</v>
      </c>
      <c r="C31" s="4">
        <v>71</v>
      </c>
      <c r="D31" s="4">
        <v>34</v>
      </c>
      <c r="E31" s="4">
        <v>12</v>
      </c>
      <c r="F31" s="4">
        <v>57</v>
      </c>
      <c r="G31" s="4">
        <v>67</v>
      </c>
      <c r="H31" s="4" t="s">
        <v>13</v>
      </c>
      <c r="I31" s="4" t="s">
        <v>13</v>
      </c>
      <c r="J31" s="4">
        <v>39</v>
      </c>
      <c r="K31" s="4" t="s">
        <v>13</v>
      </c>
      <c r="L31" s="4" t="s">
        <v>13</v>
      </c>
      <c r="M31" s="4">
        <v>80</v>
      </c>
      <c r="N31" s="4">
        <v>53</v>
      </c>
      <c r="O31" s="4">
        <v>15</v>
      </c>
      <c r="P31" s="4">
        <v>9</v>
      </c>
      <c r="Q31" s="4" t="s">
        <v>13</v>
      </c>
    </row>
    <row r="32" spans="1:17" x14ac:dyDescent="0.25">
      <c r="A32" s="1" t="str">
        <f>"Eating disorder"</f>
        <v>Eating disorder</v>
      </c>
      <c r="B32" s="5" t="s">
        <v>12</v>
      </c>
      <c r="C32" s="5" t="s">
        <v>12</v>
      </c>
      <c r="D32" s="5" t="s">
        <v>12</v>
      </c>
      <c r="E32" s="5" t="s">
        <v>12</v>
      </c>
      <c r="F32" s="5" t="s">
        <v>12</v>
      </c>
      <c r="G32" s="5" t="s">
        <v>12</v>
      </c>
      <c r="H32" s="5" t="s">
        <v>12</v>
      </c>
      <c r="I32" s="5" t="s">
        <v>12</v>
      </c>
      <c r="J32" s="5" t="s">
        <v>12</v>
      </c>
      <c r="K32" s="5" t="s">
        <v>12</v>
      </c>
      <c r="L32" s="5" t="s">
        <v>12</v>
      </c>
      <c r="M32" s="5" t="s">
        <v>12</v>
      </c>
      <c r="N32" s="5" t="s">
        <v>12</v>
      </c>
      <c r="O32" s="5" t="s">
        <v>12</v>
      </c>
      <c r="P32" s="5" t="s">
        <v>12</v>
      </c>
      <c r="Q32" s="5" t="s">
        <v>12</v>
      </c>
    </row>
    <row r="33" spans="1:17" x14ac:dyDescent="0.25">
      <c r="A33" t="str">
        <f>"Correlation"</f>
        <v>Correlation</v>
      </c>
      <c r="B33" s="4">
        <v>8.5999999999999993E-2</v>
      </c>
      <c r="C33" s="4">
        <v>7.8E-2</v>
      </c>
      <c r="D33" s="4">
        <v>0.11</v>
      </c>
      <c r="E33" s="4">
        <v>8.3000000000000004E-2</v>
      </c>
      <c r="F33" s="4">
        <v>4.2999999999999997E-2</v>
      </c>
      <c r="G33" s="4">
        <v>6.5000000000000002E-2</v>
      </c>
      <c r="H33" s="4">
        <v>0.10100000000000001</v>
      </c>
      <c r="I33" s="4" t="s">
        <v>13</v>
      </c>
      <c r="J33" s="4">
        <v>0.11799999999999999</v>
      </c>
      <c r="K33" s="4" t="s">
        <v>13</v>
      </c>
      <c r="L33" s="4">
        <v>6.0999999999999999E-2</v>
      </c>
      <c r="M33" s="4">
        <v>5.8999999999999997E-2</v>
      </c>
      <c r="N33" s="4">
        <v>7.2999999999999995E-2</v>
      </c>
      <c r="O33" s="4">
        <v>4.3999999999999997E-2</v>
      </c>
      <c r="P33" s="4">
        <v>5.8999999999999997E-2</v>
      </c>
      <c r="Q33" s="4">
        <v>0.161</v>
      </c>
    </row>
    <row r="34" spans="1:17" x14ac:dyDescent="0.25">
      <c r="A34" t="str">
        <f>"p-value"</f>
        <v>p-value</v>
      </c>
      <c r="B34" s="4">
        <v>0</v>
      </c>
      <c r="C34" s="4">
        <v>0</v>
      </c>
      <c r="D34" s="4">
        <v>0</v>
      </c>
      <c r="E34" s="4">
        <v>5.0000000000000001E-3</v>
      </c>
      <c r="F34" s="4">
        <v>1.4999999999999999E-2</v>
      </c>
      <c r="G34" s="4">
        <v>0</v>
      </c>
      <c r="H34" s="4">
        <v>0.04</v>
      </c>
      <c r="I34" s="4" t="s">
        <v>13</v>
      </c>
      <c r="J34" s="4">
        <v>0</v>
      </c>
      <c r="K34" s="4" t="s">
        <v>13</v>
      </c>
      <c r="L34" s="4">
        <v>0.112</v>
      </c>
      <c r="M34" s="4">
        <v>0</v>
      </c>
      <c r="N34" s="4">
        <v>0</v>
      </c>
      <c r="O34" s="4">
        <v>0.06</v>
      </c>
      <c r="P34" s="4">
        <v>6.2E-2</v>
      </c>
      <c r="Q34" s="4">
        <v>0</v>
      </c>
    </row>
    <row r="35" spans="1:17" x14ac:dyDescent="0.25">
      <c r="A35" t="str">
        <f>"Overlap N"</f>
        <v>Overlap N</v>
      </c>
      <c r="B35" s="4">
        <v>301</v>
      </c>
      <c r="C35" s="4">
        <v>138</v>
      </c>
      <c r="D35" s="4">
        <v>57</v>
      </c>
      <c r="E35" s="4">
        <v>23</v>
      </c>
      <c r="F35" s="4">
        <v>87</v>
      </c>
      <c r="G35" s="4">
        <v>157</v>
      </c>
      <c r="H35" s="4">
        <v>6</v>
      </c>
      <c r="I35" s="4" t="s">
        <v>13</v>
      </c>
      <c r="J35" s="4">
        <v>89</v>
      </c>
      <c r="K35" s="4" t="s">
        <v>13</v>
      </c>
      <c r="L35" s="4">
        <v>11</v>
      </c>
      <c r="M35" s="4">
        <v>146</v>
      </c>
      <c r="N35" s="4">
        <v>87</v>
      </c>
      <c r="O35" s="4">
        <v>36</v>
      </c>
      <c r="P35" s="4">
        <v>17</v>
      </c>
      <c r="Q35" s="4">
        <v>15</v>
      </c>
    </row>
    <row r="36" spans="1:17" x14ac:dyDescent="0.25">
      <c r="A36" s="1" t="str">
        <f>"Personality"</f>
        <v>Personality</v>
      </c>
      <c r="B36" s="5" t="s">
        <v>12</v>
      </c>
      <c r="C36" s="5" t="s">
        <v>12</v>
      </c>
      <c r="D36" s="5" t="s">
        <v>12</v>
      </c>
      <c r="E36" s="5" t="s">
        <v>12</v>
      </c>
      <c r="F36" s="5" t="s">
        <v>12</v>
      </c>
      <c r="G36" s="5" t="s">
        <v>12</v>
      </c>
      <c r="H36" s="5" t="s">
        <v>12</v>
      </c>
      <c r="I36" s="5" t="s">
        <v>12</v>
      </c>
      <c r="J36" s="5" t="s">
        <v>12</v>
      </c>
      <c r="K36" s="5" t="s">
        <v>12</v>
      </c>
      <c r="L36" s="5" t="s">
        <v>12</v>
      </c>
      <c r="M36" s="5" t="s">
        <v>12</v>
      </c>
      <c r="N36" s="5" t="s">
        <v>12</v>
      </c>
      <c r="O36" s="5" t="s">
        <v>12</v>
      </c>
      <c r="P36" s="5" t="s">
        <v>12</v>
      </c>
      <c r="Q36" s="5" t="s">
        <v>12</v>
      </c>
    </row>
    <row r="37" spans="1:17" x14ac:dyDescent="0.25">
      <c r="A37" t="str">
        <f>"Correlation"</f>
        <v>Correlation</v>
      </c>
      <c r="B37" s="4">
        <v>0.187</v>
      </c>
      <c r="C37" s="4">
        <v>0.188</v>
      </c>
      <c r="D37" s="4">
        <v>0.218</v>
      </c>
      <c r="E37" s="4">
        <v>9.2999999999999999E-2</v>
      </c>
      <c r="F37" s="4">
        <v>0.106</v>
      </c>
      <c r="G37" s="4">
        <v>0.14399999999999999</v>
      </c>
      <c r="H37" s="4">
        <v>9.4E-2</v>
      </c>
      <c r="I37" s="4" t="s">
        <v>13</v>
      </c>
      <c r="J37" s="4">
        <v>0.19500000000000001</v>
      </c>
      <c r="K37" s="4">
        <v>0.11600000000000001</v>
      </c>
      <c r="L37" s="4">
        <v>0.14000000000000001</v>
      </c>
      <c r="M37" s="4">
        <v>0.126</v>
      </c>
      <c r="N37" s="4">
        <v>0.151</v>
      </c>
      <c r="O37" s="4">
        <v>0.14399999999999999</v>
      </c>
      <c r="P37" s="4">
        <v>0.16900000000000001</v>
      </c>
      <c r="Q37" s="4">
        <v>0.14399999999999999</v>
      </c>
    </row>
    <row r="38" spans="1:17" x14ac:dyDescent="0.25">
      <c r="A38" t="str">
        <f>"p-value"</f>
        <v>p-value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1E-3</v>
      </c>
      <c r="I38" s="4" t="s">
        <v>13</v>
      </c>
      <c r="J38" s="4">
        <v>0</v>
      </c>
      <c r="K38" s="4">
        <v>3.0000000000000001E-3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t="str">
        <f>"Overlap N"</f>
        <v>Overlap N</v>
      </c>
      <c r="B39" s="4">
        <v>2263</v>
      </c>
      <c r="C39" s="4">
        <v>1148</v>
      </c>
      <c r="D39" s="4">
        <v>472</v>
      </c>
      <c r="E39" s="4">
        <v>125</v>
      </c>
      <c r="F39" s="4">
        <v>645</v>
      </c>
      <c r="G39" s="4">
        <v>1172</v>
      </c>
      <c r="H39" s="4">
        <v>28</v>
      </c>
      <c r="I39" s="4" t="s">
        <v>13</v>
      </c>
      <c r="J39" s="4">
        <v>629</v>
      </c>
      <c r="K39" s="4">
        <v>14</v>
      </c>
      <c r="L39" s="4">
        <v>92</v>
      </c>
      <c r="M39" s="4">
        <v>1052</v>
      </c>
      <c r="N39" s="4">
        <v>656</v>
      </c>
      <c r="O39" s="4">
        <v>329</v>
      </c>
      <c r="P39" s="4">
        <v>165</v>
      </c>
      <c r="Q39" s="4">
        <v>61</v>
      </c>
    </row>
    <row r="40" spans="1:17" x14ac:dyDescent="0.25">
      <c r="A40" s="1" t="str">
        <f>"Developmental"</f>
        <v>Developmental</v>
      </c>
      <c r="B40" s="5" t="s">
        <v>12</v>
      </c>
      <c r="C40" s="5" t="s">
        <v>12</v>
      </c>
      <c r="D40" s="5" t="s">
        <v>12</v>
      </c>
      <c r="E40" s="5" t="s">
        <v>12</v>
      </c>
      <c r="F40" s="5" t="s">
        <v>12</v>
      </c>
      <c r="G40" s="5" t="s">
        <v>12</v>
      </c>
      <c r="H40" s="5" t="s">
        <v>12</v>
      </c>
      <c r="I40" s="5" t="s">
        <v>12</v>
      </c>
      <c r="J40" s="5" t="s">
        <v>12</v>
      </c>
      <c r="K40" s="5" t="s">
        <v>12</v>
      </c>
      <c r="L40" s="5" t="s">
        <v>12</v>
      </c>
      <c r="M40" s="5" t="s">
        <v>12</v>
      </c>
      <c r="N40" s="5" t="s">
        <v>12</v>
      </c>
      <c r="O40" s="5" t="s">
        <v>12</v>
      </c>
      <c r="P40" s="5" t="s">
        <v>12</v>
      </c>
      <c r="Q40" s="5" t="s">
        <v>12</v>
      </c>
    </row>
    <row r="41" spans="1:17" x14ac:dyDescent="0.25">
      <c r="A41" t="str">
        <f>"Correlation"</f>
        <v>Correlation</v>
      </c>
      <c r="B41" s="4">
        <v>0.11700000000000001</v>
      </c>
      <c r="C41" s="4">
        <v>9.5000000000000001E-2</v>
      </c>
      <c r="D41" s="4">
        <v>0.17399999999999999</v>
      </c>
      <c r="E41" s="4" t="s">
        <v>13</v>
      </c>
      <c r="F41" s="4">
        <v>0.112</v>
      </c>
      <c r="G41" s="4">
        <v>0.11799999999999999</v>
      </c>
      <c r="H41" s="4" t="s">
        <v>13</v>
      </c>
      <c r="I41" s="4" t="s">
        <v>13</v>
      </c>
      <c r="J41" s="4">
        <v>0.105</v>
      </c>
      <c r="K41" s="4" t="s">
        <v>13</v>
      </c>
      <c r="L41" s="4" t="s">
        <v>13</v>
      </c>
      <c r="M41" s="4">
        <v>1.4999999999999999E-2</v>
      </c>
      <c r="N41" s="4">
        <v>0.159</v>
      </c>
      <c r="O41" s="4">
        <v>0.127</v>
      </c>
      <c r="P41" s="4" t="s">
        <v>13</v>
      </c>
      <c r="Q41" s="4" t="s">
        <v>13</v>
      </c>
    </row>
    <row r="42" spans="1:17" x14ac:dyDescent="0.25">
      <c r="A42" t="str">
        <f>"p-value"</f>
        <v>p-value</v>
      </c>
      <c r="B42" s="4">
        <v>0</v>
      </c>
      <c r="C42" s="4">
        <v>1.2E-2</v>
      </c>
      <c r="D42" s="4">
        <v>0</v>
      </c>
      <c r="E42" s="4" t="s">
        <v>13</v>
      </c>
      <c r="F42" s="4">
        <v>6.0000000000000001E-3</v>
      </c>
      <c r="G42" s="4">
        <v>1E-3</v>
      </c>
      <c r="H42" s="4" t="s">
        <v>13</v>
      </c>
      <c r="I42" s="4" t="s">
        <v>13</v>
      </c>
      <c r="J42" s="4">
        <v>1.9E-2</v>
      </c>
      <c r="K42" s="4" t="s">
        <v>13</v>
      </c>
      <c r="L42" s="4" t="s">
        <v>13</v>
      </c>
      <c r="M42" s="4">
        <v>0.624</v>
      </c>
      <c r="N42" s="4">
        <v>0</v>
      </c>
      <c r="O42" s="4">
        <v>1.2E-2</v>
      </c>
      <c r="P42" s="4" t="s">
        <v>13</v>
      </c>
      <c r="Q42" s="4" t="s">
        <v>13</v>
      </c>
    </row>
    <row r="43" spans="1:17" x14ac:dyDescent="0.25">
      <c r="A43" t="str">
        <f>"Overlap N"</f>
        <v>Overlap N</v>
      </c>
      <c r="B43" s="4">
        <v>36</v>
      </c>
      <c r="C43" s="4">
        <v>16</v>
      </c>
      <c r="D43" s="4">
        <v>10</v>
      </c>
      <c r="E43" s="4" t="s">
        <v>13</v>
      </c>
      <c r="F43" s="4">
        <v>14</v>
      </c>
      <c r="G43" s="4">
        <v>22</v>
      </c>
      <c r="H43" s="4" t="s">
        <v>13</v>
      </c>
      <c r="I43" s="4" t="s">
        <v>13</v>
      </c>
      <c r="J43" s="4">
        <v>9</v>
      </c>
      <c r="K43" s="4" t="s">
        <v>13</v>
      </c>
      <c r="L43" s="4" t="s">
        <v>13</v>
      </c>
      <c r="M43" s="4">
        <v>11</v>
      </c>
      <c r="N43" s="4">
        <v>16</v>
      </c>
      <c r="O43" s="4">
        <v>7</v>
      </c>
      <c r="P43" s="4" t="s">
        <v>13</v>
      </c>
      <c r="Q43" s="4" t="s">
        <v>13</v>
      </c>
    </row>
    <row r="44" spans="1:17" x14ac:dyDescent="0.25">
      <c r="A44" s="1" t="str">
        <f>"Externalizing"</f>
        <v>Externalizing</v>
      </c>
      <c r="B44" s="5" t="s">
        <v>12</v>
      </c>
      <c r="C44" s="5" t="s">
        <v>12</v>
      </c>
      <c r="D44" s="5" t="s">
        <v>12</v>
      </c>
      <c r="E44" s="5" t="s">
        <v>12</v>
      </c>
      <c r="F44" s="5" t="s">
        <v>12</v>
      </c>
      <c r="G44" s="5" t="s">
        <v>12</v>
      </c>
      <c r="H44" s="5" t="s">
        <v>12</v>
      </c>
      <c r="I44" s="5" t="s">
        <v>12</v>
      </c>
      <c r="J44" s="5" t="s">
        <v>12</v>
      </c>
      <c r="K44" s="5" t="s">
        <v>12</v>
      </c>
      <c r="L44" s="5" t="s">
        <v>12</v>
      </c>
      <c r="M44" s="5" t="s">
        <v>12</v>
      </c>
      <c r="N44" s="5" t="s">
        <v>12</v>
      </c>
      <c r="O44" s="5" t="s">
        <v>12</v>
      </c>
      <c r="P44" s="5" t="s">
        <v>12</v>
      </c>
      <c r="Q44" s="5" t="s">
        <v>12</v>
      </c>
    </row>
    <row r="45" spans="1:17" x14ac:dyDescent="0.25">
      <c r="A45" t="str">
        <f>"Correlation"</f>
        <v>Correlation</v>
      </c>
      <c r="B45" s="4">
        <v>0.13800000000000001</v>
      </c>
      <c r="C45" s="4">
        <v>0.125</v>
      </c>
      <c r="D45" s="4">
        <v>0.14399999999999999</v>
      </c>
      <c r="E45" s="4">
        <v>1.7000000000000001E-2</v>
      </c>
      <c r="F45" s="4">
        <v>9.4E-2</v>
      </c>
      <c r="G45" s="4">
        <v>8.3000000000000004E-2</v>
      </c>
      <c r="H45" s="4" t="s">
        <v>13</v>
      </c>
      <c r="I45" s="4" t="s">
        <v>13</v>
      </c>
      <c r="J45" s="4">
        <v>0.1</v>
      </c>
      <c r="K45" s="4" t="s">
        <v>13</v>
      </c>
      <c r="L45" s="4">
        <v>0.219</v>
      </c>
      <c r="M45" s="4">
        <v>0.107</v>
      </c>
      <c r="N45" s="4">
        <v>0.1</v>
      </c>
      <c r="O45" s="4">
        <v>0.115</v>
      </c>
      <c r="P45" s="4">
        <v>8.8999999999999996E-2</v>
      </c>
      <c r="Q45" s="4" t="s">
        <v>13</v>
      </c>
    </row>
    <row r="46" spans="1:17" x14ac:dyDescent="0.25">
      <c r="A46" t="str">
        <f>"p-value"</f>
        <v>p-value</v>
      </c>
      <c r="B46" s="4">
        <v>0</v>
      </c>
      <c r="C46" s="4">
        <v>0</v>
      </c>
      <c r="D46" s="4">
        <v>0</v>
      </c>
      <c r="E46" s="4">
        <v>0.58899999999999997</v>
      </c>
      <c r="F46" s="4">
        <v>0</v>
      </c>
      <c r="G46" s="4">
        <v>0</v>
      </c>
      <c r="H46" s="4" t="s">
        <v>13</v>
      </c>
      <c r="I46" s="4" t="s">
        <v>13</v>
      </c>
      <c r="J46" s="4">
        <v>0</v>
      </c>
      <c r="K46" s="4" t="s">
        <v>13</v>
      </c>
      <c r="L46" s="4">
        <v>0</v>
      </c>
      <c r="M46" s="4">
        <v>0</v>
      </c>
      <c r="N46" s="4">
        <v>0</v>
      </c>
      <c r="O46" s="4">
        <v>0</v>
      </c>
      <c r="P46" s="4">
        <v>1.0999999999999999E-2</v>
      </c>
      <c r="Q46" s="4" t="s">
        <v>13</v>
      </c>
    </row>
    <row r="47" spans="1:17" x14ac:dyDescent="0.25">
      <c r="A47" t="str">
        <f>"Overlap N"</f>
        <v>Overlap N</v>
      </c>
      <c r="B47" s="4">
        <v>246</v>
      </c>
      <c r="C47" s="4">
        <v>117</v>
      </c>
      <c r="D47" s="4">
        <v>47</v>
      </c>
      <c r="E47" s="4">
        <v>9</v>
      </c>
      <c r="F47" s="4">
        <v>77</v>
      </c>
      <c r="G47" s="4">
        <v>113</v>
      </c>
      <c r="H47" s="4" t="s">
        <v>13</v>
      </c>
      <c r="I47" s="4" t="s">
        <v>13</v>
      </c>
      <c r="J47" s="4">
        <v>53</v>
      </c>
      <c r="K47" s="4" t="s">
        <v>13</v>
      </c>
      <c r="L47" s="4">
        <v>23</v>
      </c>
      <c r="M47" s="4">
        <v>123</v>
      </c>
      <c r="N47" s="4">
        <v>67</v>
      </c>
      <c r="O47" s="4">
        <v>38</v>
      </c>
      <c r="P47" s="4">
        <v>14</v>
      </c>
      <c r="Q47" s="4" t="s">
        <v>13</v>
      </c>
    </row>
    <row r="48" spans="1:17" x14ac:dyDescent="0.25">
      <c r="A48" s="1" t="str">
        <f>"1 diagnosis"</f>
        <v>1 diagnosis</v>
      </c>
      <c r="B48" s="5" t="s">
        <v>12</v>
      </c>
      <c r="C48" s="5" t="s">
        <v>12</v>
      </c>
      <c r="D48" s="5" t="s">
        <v>12</v>
      </c>
      <c r="E48" s="5" t="s">
        <v>12</v>
      </c>
      <c r="F48" s="5" t="s">
        <v>12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  <c r="L48" s="5" t="s">
        <v>12</v>
      </c>
      <c r="M48" s="5" t="s">
        <v>12</v>
      </c>
      <c r="N48" s="5" t="s">
        <v>12</v>
      </c>
      <c r="O48" s="5" t="s">
        <v>12</v>
      </c>
      <c r="P48" s="5" t="s">
        <v>12</v>
      </c>
      <c r="Q48" s="5" t="s">
        <v>12</v>
      </c>
    </row>
    <row r="49" spans="1:17" x14ac:dyDescent="0.25">
      <c r="A49" t="str">
        <f>"Correlation"</f>
        <v>Correlation</v>
      </c>
      <c r="B49" s="4">
        <v>0.14000000000000001</v>
      </c>
      <c r="C49" s="4">
        <v>0.125</v>
      </c>
      <c r="D49" s="4">
        <v>9.8000000000000004E-2</v>
      </c>
      <c r="E49" s="4">
        <v>6.9000000000000006E-2</v>
      </c>
      <c r="F49" s="4">
        <v>8.4000000000000005E-2</v>
      </c>
      <c r="G49" s="4">
        <v>0.125</v>
      </c>
      <c r="H49" s="4">
        <v>2.4E-2</v>
      </c>
      <c r="I49" s="4" t="s">
        <v>13</v>
      </c>
      <c r="J49" s="4">
        <v>0.11799999999999999</v>
      </c>
      <c r="K49" s="4">
        <v>7.5999999999999998E-2</v>
      </c>
      <c r="L49" s="4">
        <v>9.7000000000000003E-2</v>
      </c>
      <c r="M49" s="4">
        <v>0.11700000000000001</v>
      </c>
      <c r="N49" s="4">
        <v>0.104</v>
      </c>
      <c r="O49" s="4">
        <v>9.2999999999999999E-2</v>
      </c>
      <c r="P49" s="4">
        <v>8.7999999999999995E-2</v>
      </c>
      <c r="Q49" s="4">
        <v>9.4E-2</v>
      </c>
    </row>
    <row r="50" spans="1:17" x14ac:dyDescent="0.25">
      <c r="A50" t="str">
        <f>"p-value"</f>
        <v>p-value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0.32</v>
      </c>
      <c r="I50" s="4" t="s">
        <v>13</v>
      </c>
      <c r="J50" s="4">
        <v>0</v>
      </c>
      <c r="K50" s="4">
        <v>2.3E-2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t="str">
        <f>"Overlap N"</f>
        <v>Overlap N</v>
      </c>
      <c r="B51" s="4">
        <v>4094</v>
      </c>
      <c r="C51" s="4">
        <v>1875</v>
      </c>
      <c r="D51" s="4">
        <v>564</v>
      </c>
      <c r="E51" s="4">
        <v>231</v>
      </c>
      <c r="F51" s="4">
        <v>1246</v>
      </c>
      <c r="G51" s="4">
        <v>2281</v>
      </c>
      <c r="H51" s="4">
        <v>38</v>
      </c>
      <c r="I51" s="4" t="s">
        <v>13</v>
      </c>
      <c r="J51" s="4">
        <v>928</v>
      </c>
      <c r="K51" s="4">
        <v>22</v>
      </c>
      <c r="L51" s="4">
        <v>148</v>
      </c>
      <c r="M51" s="4">
        <v>2125</v>
      </c>
      <c r="N51" s="4">
        <v>1119</v>
      </c>
      <c r="O51" s="4">
        <v>535</v>
      </c>
      <c r="P51" s="4">
        <v>222</v>
      </c>
      <c r="Q51" s="4">
        <v>93</v>
      </c>
    </row>
    <row r="52" spans="1:17" x14ac:dyDescent="0.25">
      <c r="A52" s="1" t="str">
        <f>"2 diagnosis"</f>
        <v>2 diagnosis</v>
      </c>
      <c r="B52" s="5" t="s">
        <v>12</v>
      </c>
      <c r="C52" s="5" t="s">
        <v>12</v>
      </c>
      <c r="D52" s="5" t="s">
        <v>12</v>
      </c>
      <c r="E52" s="5" t="s">
        <v>12</v>
      </c>
      <c r="F52" s="5" t="s">
        <v>12</v>
      </c>
      <c r="G52" s="5" t="s">
        <v>12</v>
      </c>
      <c r="H52" s="5" t="s">
        <v>12</v>
      </c>
      <c r="I52" s="5" t="s">
        <v>12</v>
      </c>
      <c r="J52" s="5" t="s">
        <v>12</v>
      </c>
      <c r="K52" s="5" t="s">
        <v>12</v>
      </c>
      <c r="L52" s="5" t="s">
        <v>12</v>
      </c>
      <c r="M52" s="5" t="s">
        <v>12</v>
      </c>
      <c r="N52" s="5" t="s">
        <v>12</v>
      </c>
      <c r="O52" s="5" t="s">
        <v>12</v>
      </c>
      <c r="P52" s="5" t="s">
        <v>12</v>
      </c>
      <c r="Q52" s="5" t="s">
        <v>12</v>
      </c>
    </row>
    <row r="53" spans="1:17" x14ac:dyDescent="0.25">
      <c r="A53" t="str">
        <f>"Correlation"</f>
        <v>Correlation</v>
      </c>
      <c r="B53" s="4">
        <v>0.14599999999999999</v>
      </c>
      <c r="C53" s="4">
        <v>0.151</v>
      </c>
      <c r="D53" s="4">
        <v>0.14099999999999999</v>
      </c>
      <c r="E53" s="4">
        <v>7.0000000000000007E-2</v>
      </c>
      <c r="F53" s="4">
        <v>9.4E-2</v>
      </c>
      <c r="G53" s="4">
        <v>0.112</v>
      </c>
      <c r="H53" s="4">
        <v>-1.6E-2</v>
      </c>
      <c r="I53" s="4" t="s">
        <v>13</v>
      </c>
      <c r="J53" s="4">
        <v>0.13600000000000001</v>
      </c>
      <c r="K53" s="4">
        <v>7.0999999999999994E-2</v>
      </c>
      <c r="L53" s="4">
        <v>8.6999999999999994E-2</v>
      </c>
      <c r="M53" s="4">
        <v>0.105</v>
      </c>
      <c r="N53" s="4">
        <v>0.12</v>
      </c>
      <c r="O53" s="4">
        <v>0.111</v>
      </c>
      <c r="P53" s="4">
        <v>0.106</v>
      </c>
      <c r="Q53" s="4">
        <v>9.9000000000000005E-2</v>
      </c>
    </row>
    <row r="54" spans="1:17" x14ac:dyDescent="0.25">
      <c r="A54" t="str">
        <f>"p-value"</f>
        <v>p-value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0.79700000000000004</v>
      </c>
      <c r="I54" s="4" t="s">
        <v>13</v>
      </c>
      <c r="J54" s="4">
        <v>0</v>
      </c>
      <c r="K54" s="4">
        <v>0.104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tr">
        <f>"Overlap N"</f>
        <v>Overlap N</v>
      </c>
      <c r="B55" s="4">
        <v>2138</v>
      </c>
      <c r="C55" s="4">
        <v>1072</v>
      </c>
      <c r="D55" s="4">
        <v>358</v>
      </c>
      <c r="E55" s="4">
        <v>118</v>
      </c>
      <c r="F55" s="4">
        <v>658</v>
      </c>
      <c r="G55" s="4">
        <v>1117</v>
      </c>
      <c r="H55" s="4">
        <v>14</v>
      </c>
      <c r="I55" s="4" t="s">
        <v>13</v>
      </c>
      <c r="J55" s="4">
        <v>523</v>
      </c>
      <c r="K55" s="4">
        <v>11</v>
      </c>
      <c r="L55" s="4">
        <v>73</v>
      </c>
      <c r="M55" s="4">
        <v>1043</v>
      </c>
      <c r="N55" s="4">
        <v>618</v>
      </c>
      <c r="O55" s="4">
        <v>300</v>
      </c>
      <c r="P55" s="4">
        <v>127</v>
      </c>
      <c r="Q55" s="4">
        <v>50</v>
      </c>
    </row>
    <row r="56" spans="1:17" x14ac:dyDescent="0.25">
      <c r="A56" s="1" t="str">
        <f>"3 diagnosis"</f>
        <v>3 diagnosis</v>
      </c>
      <c r="B56" s="5" t="s">
        <v>12</v>
      </c>
      <c r="C56" s="5" t="s">
        <v>12</v>
      </c>
      <c r="D56" s="5" t="s">
        <v>12</v>
      </c>
      <c r="E56" s="5" t="s">
        <v>12</v>
      </c>
      <c r="F56" s="5" t="s">
        <v>12</v>
      </c>
      <c r="G56" s="5" t="s">
        <v>12</v>
      </c>
      <c r="H56" s="5" t="s">
        <v>12</v>
      </c>
      <c r="I56" s="5" t="s">
        <v>12</v>
      </c>
      <c r="J56" s="5" t="s">
        <v>12</v>
      </c>
      <c r="K56" s="5" t="s">
        <v>12</v>
      </c>
      <c r="L56" s="5" t="s">
        <v>12</v>
      </c>
      <c r="M56" s="5" t="s">
        <v>12</v>
      </c>
      <c r="N56" s="5" t="s">
        <v>12</v>
      </c>
      <c r="O56" s="5" t="s">
        <v>12</v>
      </c>
      <c r="P56" s="5" t="s">
        <v>12</v>
      </c>
      <c r="Q56" s="5" t="s">
        <v>12</v>
      </c>
    </row>
    <row r="57" spans="1:17" x14ac:dyDescent="0.25">
      <c r="A57" t="str">
        <f>"Correlation"</f>
        <v>Correlation</v>
      </c>
      <c r="B57" s="4">
        <v>0.16400000000000001</v>
      </c>
      <c r="C57" s="4">
        <v>0.17799999999999999</v>
      </c>
      <c r="D57" s="4">
        <v>0.193</v>
      </c>
      <c r="E57" s="4">
        <v>9.4E-2</v>
      </c>
      <c r="F57" s="4">
        <v>0.10100000000000001</v>
      </c>
      <c r="G57" s="4">
        <v>0.123</v>
      </c>
      <c r="H57" s="4">
        <v>9.8000000000000004E-2</v>
      </c>
      <c r="I57" s="4" t="s">
        <v>13</v>
      </c>
      <c r="J57" s="4">
        <v>0.17399999999999999</v>
      </c>
      <c r="K57" s="4">
        <v>0.13400000000000001</v>
      </c>
      <c r="L57" s="4">
        <v>0.105</v>
      </c>
      <c r="M57" s="4">
        <v>0.109</v>
      </c>
      <c r="N57" s="4">
        <v>0.11600000000000001</v>
      </c>
      <c r="O57" s="4">
        <v>0.14599999999999999</v>
      </c>
      <c r="P57" s="4">
        <v>0.15</v>
      </c>
      <c r="Q57" s="4">
        <v>0.16200000000000001</v>
      </c>
    </row>
    <row r="58" spans="1:17" x14ac:dyDescent="0.25">
      <c r="A58" t="str">
        <f>"p-value"</f>
        <v>p-value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5.0000000000000001E-3</v>
      </c>
      <c r="I58" s="4" t="s">
        <v>13</v>
      </c>
      <c r="J58" s="4">
        <v>0</v>
      </c>
      <c r="K58" s="4">
        <v>4.0000000000000001E-3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t="str">
        <f>"Overlap N"</f>
        <v>Overlap N</v>
      </c>
      <c r="B59" s="4">
        <v>1153</v>
      </c>
      <c r="C59" s="4">
        <v>617</v>
      </c>
      <c r="D59" s="4">
        <v>242</v>
      </c>
      <c r="E59" s="4">
        <v>69</v>
      </c>
      <c r="F59" s="4">
        <v>343</v>
      </c>
      <c r="G59" s="4">
        <v>590</v>
      </c>
      <c r="H59" s="4">
        <v>16</v>
      </c>
      <c r="I59" s="4" t="s">
        <v>13</v>
      </c>
      <c r="J59" s="4">
        <v>324</v>
      </c>
      <c r="K59" s="4">
        <v>9</v>
      </c>
      <c r="L59" s="4">
        <v>42</v>
      </c>
      <c r="M59" s="4">
        <v>534</v>
      </c>
      <c r="N59" s="4">
        <v>309</v>
      </c>
      <c r="O59" s="4">
        <v>186</v>
      </c>
      <c r="P59" s="4">
        <v>85</v>
      </c>
      <c r="Q59" s="4">
        <v>39</v>
      </c>
    </row>
    <row r="60" spans="1:17" x14ac:dyDescent="0.25">
      <c r="A60" s="1" t="str">
        <f>"4 diagnosis"</f>
        <v>4 diagnosis</v>
      </c>
      <c r="B60" s="5" t="s">
        <v>12</v>
      </c>
      <c r="C60" s="5" t="s">
        <v>12</v>
      </c>
      <c r="D60" s="5" t="s">
        <v>12</v>
      </c>
      <c r="E60" s="5" t="s">
        <v>12</v>
      </c>
      <c r="F60" s="5" t="s">
        <v>12</v>
      </c>
      <c r="G60" s="5" t="s">
        <v>12</v>
      </c>
      <c r="H60" s="5" t="s">
        <v>12</v>
      </c>
      <c r="I60" s="5" t="s">
        <v>12</v>
      </c>
      <c r="J60" s="5" t="s">
        <v>12</v>
      </c>
      <c r="K60" s="5" t="s">
        <v>12</v>
      </c>
      <c r="L60" s="5" t="s">
        <v>12</v>
      </c>
      <c r="M60" s="5" t="s">
        <v>12</v>
      </c>
      <c r="N60" s="5" t="s">
        <v>12</v>
      </c>
      <c r="O60" s="5" t="s">
        <v>12</v>
      </c>
      <c r="P60" s="5" t="s">
        <v>12</v>
      </c>
      <c r="Q60" s="5" t="s">
        <v>12</v>
      </c>
    </row>
    <row r="61" spans="1:17" x14ac:dyDescent="0.25">
      <c r="A61" t="str">
        <f>"Correlation"</f>
        <v>Correlation</v>
      </c>
      <c r="B61" s="4">
        <v>0.16900000000000001</v>
      </c>
      <c r="C61" s="4">
        <v>0.16900000000000001</v>
      </c>
      <c r="D61" s="4">
        <v>0.214</v>
      </c>
      <c r="E61" s="4">
        <v>0.13400000000000001</v>
      </c>
      <c r="F61" s="4">
        <v>0.10100000000000001</v>
      </c>
      <c r="G61" s="4">
        <v>0.14299999999999999</v>
      </c>
      <c r="H61" s="4">
        <v>0.108</v>
      </c>
      <c r="I61" s="4" t="s">
        <v>13</v>
      </c>
      <c r="J61" s="4">
        <v>0.155</v>
      </c>
      <c r="K61" s="4">
        <v>0.17599999999999999</v>
      </c>
      <c r="L61" s="4">
        <v>0.10299999999999999</v>
      </c>
      <c r="M61" s="4">
        <v>0.105</v>
      </c>
      <c r="N61" s="4">
        <v>0.14199999999999999</v>
      </c>
      <c r="O61" s="4">
        <v>0.11700000000000001</v>
      </c>
      <c r="P61" s="4">
        <v>0.153</v>
      </c>
      <c r="Q61" s="4">
        <v>0.192</v>
      </c>
    </row>
    <row r="62" spans="1:17" x14ac:dyDescent="0.25">
      <c r="A62" t="str">
        <f>"p-value"</f>
        <v>p-value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1.6E-2</v>
      </c>
      <c r="I62" s="4" t="s">
        <v>13</v>
      </c>
      <c r="J62" s="4">
        <v>0</v>
      </c>
      <c r="K62" s="4">
        <v>2E-3</v>
      </c>
      <c r="L62" s="4">
        <v>1E-3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t="str">
        <f>"Overlap N"</f>
        <v>Overlap N</v>
      </c>
      <c r="B63" s="4">
        <v>533</v>
      </c>
      <c r="C63" s="4">
        <v>275</v>
      </c>
      <c r="D63" s="4">
        <v>129</v>
      </c>
      <c r="E63" s="4">
        <v>41</v>
      </c>
      <c r="F63" s="4">
        <v>154</v>
      </c>
      <c r="G63" s="4">
        <v>292</v>
      </c>
      <c r="H63" s="4">
        <v>8</v>
      </c>
      <c r="I63" s="4" t="s">
        <v>13</v>
      </c>
      <c r="J63" s="4">
        <v>138</v>
      </c>
      <c r="K63" s="4">
        <v>6</v>
      </c>
      <c r="L63" s="4">
        <v>19</v>
      </c>
      <c r="M63" s="4">
        <v>235</v>
      </c>
      <c r="N63" s="4">
        <v>161</v>
      </c>
      <c r="O63" s="4">
        <v>73</v>
      </c>
      <c r="P63" s="4">
        <v>41</v>
      </c>
      <c r="Q63" s="4">
        <v>23</v>
      </c>
    </row>
    <row r="64" spans="1:17" x14ac:dyDescent="0.25">
      <c r="A64" s="1" t="str">
        <f>"5+ diagnosis"</f>
        <v>5+ diagnosis</v>
      </c>
      <c r="B64" s="5" t="s">
        <v>12</v>
      </c>
      <c r="C64" s="5" t="s">
        <v>12</v>
      </c>
      <c r="D64" s="5" t="s">
        <v>12</v>
      </c>
      <c r="E64" s="5" t="s">
        <v>12</v>
      </c>
      <c r="F64" s="5" t="s">
        <v>12</v>
      </c>
      <c r="G64" s="5" t="s">
        <v>12</v>
      </c>
      <c r="H64" s="5" t="s">
        <v>12</v>
      </c>
      <c r="I64" s="5" t="s">
        <v>12</v>
      </c>
      <c r="J64" s="5" t="s">
        <v>12</v>
      </c>
      <c r="K64" s="5" t="s">
        <v>12</v>
      </c>
      <c r="L64" s="5" t="s">
        <v>12</v>
      </c>
      <c r="M64" s="5" t="s">
        <v>12</v>
      </c>
      <c r="N64" s="5" t="s">
        <v>12</v>
      </c>
      <c r="O64" s="5" t="s">
        <v>12</v>
      </c>
      <c r="P64" s="5" t="s">
        <v>12</v>
      </c>
      <c r="Q64" s="5" t="s">
        <v>12</v>
      </c>
    </row>
    <row r="65" spans="1:17" x14ac:dyDescent="0.25">
      <c r="A65" t="str">
        <f>"Correlation"</f>
        <v>Correlation</v>
      </c>
      <c r="B65" s="4">
        <v>0.182</v>
      </c>
      <c r="C65" s="4">
        <v>0.20599999999999999</v>
      </c>
      <c r="D65" s="4">
        <v>0.22600000000000001</v>
      </c>
      <c r="E65" s="4">
        <v>9.0999999999999998E-2</v>
      </c>
      <c r="F65" s="4">
        <v>0.104</v>
      </c>
      <c r="G65" s="4">
        <v>0.13400000000000001</v>
      </c>
      <c r="H65" s="4" t="s">
        <v>13</v>
      </c>
      <c r="I65" s="4" t="s">
        <v>13</v>
      </c>
      <c r="J65" s="4">
        <v>0.21199999999999999</v>
      </c>
      <c r="K65" s="4" t="s">
        <v>13</v>
      </c>
      <c r="L65" s="4">
        <v>0.16500000000000001</v>
      </c>
      <c r="M65" s="4">
        <v>0.09</v>
      </c>
      <c r="N65" s="4">
        <v>0.154</v>
      </c>
      <c r="O65" s="4">
        <v>0.156</v>
      </c>
      <c r="P65" s="4">
        <v>0.187</v>
      </c>
      <c r="Q65" s="4">
        <v>0.192</v>
      </c>
    </row>
    <row r="66" spans="1:17" x14ac:dyDescent="0.25">
      <c r="A66" t="str">
        <f>"p-value"</f>
        <v>p-value</v>
      </c>
      <c r="B66" s="4">
        <v>0</v>
      </c>
      <c r="C66" s="4">
        <v>0</v>
      </c>
      <c r="D66" s="4">
        <v>0</v>
      </c>
      <c r="E66" s="4">
        <v>8.0000000000000002E-3</v>
      </c>
      <c r="F66" s="4">
        <v>0</v>
      </c>
      <c r="G66" s="4">
        <v>0</v>
      </c>
      <c r="H66" s="4" t="s">
        <v>13</v>
      </c>
      <c r="I66" s="4" t="s">
        <v>13</v>
      </c>
      <c r="J66" s="4">
        <v>0</v>
      </c>
      <c r="K66" s="4" t="s">
        <v>13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ht="15.75" thickBot="1" x14ac:dyDescent="0.3">
      <c r="A67" s="6" t="str">
        <f>"Overlap N"</f>
        <v>Overlap N</v>
      </c>
      <c r="B67" s="7">
        <v>274</v>
      </c>
      <c r="C67" s="7">
        <v>162</v>
      </c>
      <c r="D67" s="7">
        <v>71</v>
      </c>
      <c r="E67" s="7">
        <v>15</v>
      </c>
      <c r="F67" s="7">
        <v>76</v>
      </c>
      <c r="G67" s="7">
        <v>137</v>
      </c>
      <c r="H67" s="7" t="s">
        <v>13</v>
      </c>
      <c r="I67" s="7" t="s">
        <v>13</v>
      </c>
      <c r="J67" s="7">
        <v>94</v>
      </c>
      <c r="K67" s="7" t="s">
        <v>13</v>
      </c>
      <c r="L67" s="7">
        <v>15</v>
      </c>
      <c r="M67" s="7">
        <v>105</v>
      </c>
      <c r="N67" s="7">
        <v>85</v>
      </c>
      <c r="O67" s="7">
        <v>46</v>
      </c>
      <c r="P67" s="7">
        <v>26</v>
      </c>
      <c r="Q67" s="7">
        <v>12</v>
      </c>
    </row>
    <row r="68" spans="1:17" ht="15.75" thickTop="1" x14ac:dyDescent="0.25"/>
  </sheetData>
  <mergeCells count="2">
    <mergeCell ref="A1:Q1"/>
    <mergeCell ref="B2:Q2"/>
  </mergeCells>
  <conditionalFormatting sqref="S15 B19:H19 B31:G31 B35:H35 B39:H39 B43:D43 B47:G47 B51:H51 B55:H55 B59:H59 J47 J43 J35 I31:J31 F43:G43 B7:Q7 B11:Q11 B15:Q15 B23:Q23 B27:Q27 B67:Q67 B63:Q63 J59:Q59 J55:Q55 J51:Q51 L47:P47 M43:O43 J39:Q39 M31:P31 L35:Q35 J19:Q19">
    <cfRule type="cellIs" dxfId="150" priority="46" operator="lessThan">
      <formula>6</formula>
    </cfRule>
  </conditionalFormatting>
  <conditionalFormatting sqref="I59">
    <cfRule type="cellIs" dxfId="149" priority="44" operator="lessThan">
      <formula>6</formula>
    </cfRule>
  </conditionalFormatting>
  <conditionalFormatting sqref="I57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5">
    <cfRule type="cellIs" dxfId="148" priority="42" operator="lessThan">
      <formula>6</formula>
    </cfRule>
  </conditionalFormatting>
  <conditionalFormatting sqref="I5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1">
    <cfRule type="cellIs" dxfId="147" priority="40" operator="lessThan">
      <formula>6</formula>
    </cfRule>
  </conditionalFormatting>
  <conditionalFormatting sqref="I49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">
    <cfRule type="cellIs" dxfId="146" priority="38" operator="lessThan">
      <formula>6</formula>
    </cfRule>
  </conditionalFormatting>
  <conditionalFormatting sqref="K45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7">
    <cfRule type="cellIs" dxfId="145" priority="36" operator="lessThan">
      <formula>6</formula>
    </cfRule>
  </conditionalFormatting>
  <conditionalFormatting sqref="I45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7">
    <cfRule type="cellIs" dxfId="144" priority="34" operator="lessThan">
      <formula>6</formula>
    </cfRule>
  </conditionalFormatting>
  <conditionalFormatting sqref="H45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3">
    <cfRule type="cellIs" dxfId="143" priority="32" operator="lessThan">
      <formula>6</formula>
    </cfRule>
  </conditionalFormatting>
  <conditionalFormatting sqref="H4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">
    <cfRule type="cellIs" dxfId="142" priority="30" operator="lessThan">
      <formula>6</formula>
    </cfRule>
  </conditionalFormatting>
  <conditionalFormatting sqref="I4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">
    <cfRule type="cellIs" dxfId="141" priority="28" operator="lessThan">
      <formula>6</formula>
    </cfRule>
  </conditionalFormatting>
  <conditionalFormatting sqref="K4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3">
    <cfRule type="cellIs" dxfId="140" priority="26" operator="lessThan">
      <formula>6</formula>
    </cfRule>
  </conditionalFormatting>
  <conditionalFormatting sqref="L4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3">
    <cfRule type="cellIs" dxfId="139" priority="24" operator="lessThan">
      <formula>6</formula>
    </cfRule>
  </conditionalFormatting>
  <conditionalFormatting sqref="P4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3">
    <cfRule type="cellIs" dxfId="138" priority="22" operator="lessThan">
      <formula>6</formula>
    </cfRule>
  </conditionalFormatting>
  <conditionalFormatting sqref="Q4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7">
    <cfRule type="cellIs" dxfId="137" priority="20" operator="lessThan">
      <formula>6</formula>
    </cfRule>
  </conditionalFormatting>
  <conditionalFormatting sqref="Q4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ellIs" dxfId="136" priority="18" operator="lessThan">
      <formula>6</formula>
    </cfRule>
  </conditionalFormatting>
  <conditionalFormatting sqref="I3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ellIs" dxfId="135" priority="16" operator="lessThan">
      <formula>6</formula>
    </cfRule>
  </conditionalFormatting>
  <conditionalFormatting sqref="I3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ellIs" dxfId="134" priority="14" operator="lessThan">
      <formula>6</formula>
    </cfRule>
  </conditionalFormatting>
  <conditionalFormatting sqref="H2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ellIs" dxfId="133" priority="12" operator="lessThan">
      <formula>6</formula>
    </cfRule>
  </conditionalFormatting>
  <conditionalFormatting sqref="K2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ellIs" dxfId="132" priority="10" operator="lessThan">
      <formula>6</formula>
    </cfRule>
  </conditionalFormatting>
  <conditionalFormatting sqref="L2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131" priority="8" operator="lessThan">
      <formula>6</formula>
    </cfRule>
  </conditionalFormatting>
  <conditionalFormatting sqref="Q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">
    <cfRule type="cellIs" dxfId="130" priority="6" operator="lessThan">
      <formula>6</formula>
    </cfRule>
  </conditionalFormatting>
  <conditionalFormatting sqref="K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">
    <cfRule type="cellIs" dxfId="129" priority="4" operator="lessThan">
      <formula>6</formula>
    </cfRule>
  </conditionalFormatting>
  <conditionalFormatting sqref="E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9">
    <cfRule type="cellIs" dxfId="128" priority="2" operator="lessThan">
      <formula>6</formula>
    </cfRule>
  </conditionalFormatting>
  <conditionalFormatting sqref="I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H49 B5:Q5 B9:Q9 B13:Q13 B17:H17 B21:Q21 B25:Q25 B29:G29 B33:H33 B37:H37 B41:D41 B45:G45 B53:H53 B57:H57 B61:Q61 B65:Q65 J57:Q57 J53:Q53 J49:Q49 L45:P45 J45 J41 M41:O41 J37:Q37 J33 I29:J29 M29:P29 L33:Q33 F41:G41 J17:Q17">
    <cfRule type="colorScale" priority="125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49" workbookViewId="0">
      <selection activeCell="R51" sqref="R51"/>
    </sheetView>
  </sheetViews>
  <sheetFormatPr defaultRowHeight="15" x14ac:dyDescent="0.25"/>
  <cols>
    <col min="1" max="1" width="16.42578125" bestFit="1" customWidth="1"/>
  </cols>
  <sheetData>
    <row r="1" spans="1:17" x14ac:dyDescent="0.25">
      <c r="A1" s="11" t="s">
        <v>651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" t="str">
        <f>""</f>
        <v/>
      </c>
      <c r="B2" s="10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2" t="s">
        <v>11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7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"Correlation"</f>
        <v>Correlation</v>
      </c>
      <c r="B5" s="4">
        <v>0.26700000000000002</v>
      </c>
      <c r="C5" s="4">
        <v>0.27700000000000002</v>
      </c>
      <c r="D5" s="4">
        <v>0.27200000000000002</v>
      </c>
      <c r="E5" s="4">
        <v>0.158</v>
      </c>
      <c r="F5" s="4">
        <v>0.183</v>
      </c>
      <c r="G5" s="4">
        <v>0.23499999999999999</v>
      </c>
      <c r="H5" s="4">
        <v>0.10199999999999999</v>
      </c>
      <c r="I5" s="4">
        <v>0.127</v>
      </c>
      <c r="J5" s="4">
        <v>0.26300000000000001</v>
      </c>
      <c r="K5" s="4">
        <v>0.14899999999999999</v>
      </c>
      <c r="L5" s="4">
        <v>0.18</v>
      </c>
      <c r="M5" s="4">
        <v>0.19900000000000001</v>
      </c>
      <c r="N5" s="4">
        <v>0.20899999999999999</v>
      </c>
      <c r="O5" s="4">
        <v>0.221</v>
      </c>
      <c r="P5" s="4">
        <v>0.252</v>
      </c>
      <c r="Q5" s="4">
        <v>0.247</v>
      </c>
    </row>
    <row r="6" spans="1:17" x14ac:dyDescent="0.25">
      <c r="A6" t="str">
        <f>"p-value"</f>
        <v>p-value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1E-3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t="str">
        <f>"Overlap N"</f>
        <v>Overlap N</v>
      </c>
      <c r="B7" s="4">
        <v>7860</v>
      </c>
      <c r="C7" s="4">
        <v>3449</v>
      </c>
      <c r="D7" s="4">
        <v>1146</v>
      </c>
      <c r="E7" s="4">
        <v>476</v>
      </c>
      <c r="F7" s="4">
        <v>2533</v>
      </c>
      <c r="G7" s="4">
        <v>4524</v>
      </c>
      <c r="H7" s="4">
        <v>87</v>
      </c>
      <c r="I7" s="4">
        <v>21</v>
      </c>
      <c r="J7" s="4">
        <v>1765</v>
      </c>
      <c r="K7" s="4">
        <v>48</v>
      </c>
      <c r="L7" s="4">
        <v>298</v>
      </c>
      <c r="M7" s="4">
        <v>3983</v>
      </c>
      <c r="N7" s="4">
        <v>2158</v>
      </c>
      <c r="O7" s="4">
        <v>1055</v>
      </c>
      <c r="P7" s="4">
        <v>484</v>
      </c>
      <c r="Q7" s="4">
        <v>180</v>
      </c>
    </row>
    <row r="8" spans="1:17" x14ac:dyDescent="0.25">
      <c r="A8" s="1" t="str">
        <f>"Substance abuse"</f>
        <v>Substance abuse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  <c r="M8" s="5" t="s">
        <v>12</v>
      </c>
      <c r="N8" s="5" t="s">
        <v>12</v>
      </c>
      <c r="O8" s="5" t="s">
        <v>12</v>
      </c>
      <c r="P8" s="5" t="s">
        <v>12</v>
      </c>
      <c r="Q8" s="5" t="s">
        <v>12</v>
      </c>
    </row>
    <row r="9" spans="1:17" x14ac:dyDescent="0.25">
      <c r="A9" t="str">
        <f>"Correlation"</f>
        <v>Correlation</v>
      </c>
      <c r="B9" s="4">
        <v>0.31</v>
      </c>
      <c r="C9" s="4">
        <v>0.39800000000000002</v>
      </c>
      <c r="D9" s="4">
        <v>0.32100000000000001</v>
      </c>
      <c r="E9" s="4">
        <v>0.17</v>
      </c>
      <c r="F9" s="4">
        <v>0.17699999999999999</v>
      </c>
      <c r="G9" s="4">
        <v>0.22700000000000001</v>
      </c>
      <c r="H9" s="4">
        <v>0.14399999999999999</v>
      </c>
      <c r="I9" s="4">
        <v>0.14099999999999999</v>
      </c>
      <c r="J9" s="4">
        <v>0.29399999999999998</v>
      </c>
      <c r="K9" s="4">
        <v>0.151</v>
      </c>
      <c r="L9" s="4">
        <v>0.192</v>
      </c>
      <c r="M9" s="4">
        <v>0.20799999999999999</v>
      </c>
      <c r="N9" s="4">
        <v>0.24299999999999999</v>
      </c>
      <c r="O9" s="4">
        <v>0.25700000000000001</v>
      </c>
      <c r="P9" s="4">
        <v>0.29399999999999998</v>
      </c>
      <c r="Q9" s="4">
        <v>0.29799999999999999</v>
      </c>
    </row>
    <row r="10" spans="1:17" x14ac:dyDescent="0.25">
      <c r="A10" t="str">
        <f>"p-value"</f>
        <v>p-value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1.4E-2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t="str">
        <f>"Overlap N"</f>
        <v>Overlap N</v>
      </c>
      <c r="B11" s="4">
        <v>2220</v>
      </c>
      <c r="C11" s="4">
        <v>1423</v>
      </c>
      <c r="D11" s="4">
        <v>413</v>
      </c>
      <c r="E11" s="4">
        <v>128</v>
      </c>
      <c r="F11" s="4">
        <v>604</v>
      </c>
      <c r="G11" s="4">
        <v>1107</v>
      </c>
      <c r="H11" s="4">
        <v>27</v>
      </c>
      <c r="I11" s="4">
        <v>6</v>
      </c>
      <c r="J11" s="4">
        <v>562</v>
      </c>
      <c r="K11" s="4">
        <v>13</v>
      </c>
      <c r="L11" s="4">
        <v>85</v>
      </c>
      <c r="M11" s="4">
        <v>1000</v>
      </c>
      <c r="N11" s="4">
        <v>635</v>
      </c>
      <c r="O11" s="4">
        <v>336</v>
      </c>
      <c r="P11" s="4">
        <v>176</v>
      </c>
      <c r="Q11" s="4">
        <v>73</v>
      </c>
    </row>
    <row r="12" spans="1:17" x14ac:dyDescent="0.25">
      <c r="A12" s="1" t="str">
        <f>"Skizophrenia"</f>
        <v>Skizophrenia</v>
      </c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12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12</v>
      </c>
      <c r="P12" s="5" t="s">
        <v>12</v>
      </c>
      <c r="Q12" s="5" t="s">
        <v>12</v>
      </c>
    </row>
    <row r="13" spans="1:17" x14ac:dyDescent="0.25">
      <c r="A13" t="str">
        <f>"Correlation"</f>
        <v>Correlation</v>
      </c>
      <c r="B13" s="4">
        <v>0.28599999999999998</v>
      </c>
      <c r="C13" s="4">
        <v>0.312</v>
      </c>
      <c r="D13" s="4">
        <v>0.42199999999999999</v>
      </c>
      <c r="E13" s="4">
        <v>0.22700000000000001</v>
      </c>
      <c r="F13" s="4">
        <v>0.183</v>
      </c>
      <c r="G13" s="4">
        <v>0.219</v>
      </c>
      <c r="H13" s="4">
        <v>0.11899999999999999</v>
      </c>
      <c r="I13" s="4" t="s">
        <v>13</v>
      </c>
      <c r="J13" s="4">
        <v>0.32500000000000001</v>
      </c>
      <c r="K13" s="4">
        <v>0.26500000000000001</v>
      </c>
      <c r="L13" s="4">
        <v>0.124</v>
      </c>
      <c r="M13" s="4">
        <v>0.158</v>
      </c>
      <c r="N13" s="4">
        <v>0.22700000000000001</v>
      </c>
      <c r="O13" s="4">
        <v>0.26400000000000001</v>
      </c>
      <c r="P13" s="4">
        <v>0.315</v>
      </c>
      <c r="Q13" s="4">
        <v>0.32700000000000001</v>
      </c>
    </row>
    <row r="14" spans="1:17" x14ac:dyDescent="0.25">
      <c r="A14" t="str">
        <f>"p-value"</f>
        <v>p-value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1E-3</v>
      </c>
      <c r="I14" s="4" t="s">
        <v>13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t="str">
        <f>"Overlap N"</f>
        <v>Overlap N</v>
      </c>
      <c r="B15" s="4">
        <v>1435</v>
      </c>
      <c r="C15" s="4">
        <v>754</v>
      </c>
      <c r="D15" s="4">
        <v>458</v>
      </c>
      <c r="E15" s="4">
        <v>122</v>
      </c>
      <c r="F15" s="4">
        <v>428</v>
      </c>
      <c r="G15" s="4">
        <v>744</v>
      </c>
      <c r="H15" s="4">
        <v>16</v>
      </c>
      <c r="I15" s="4" t="s">
        <v>13</v>
      </c>
      <c r="J15" s="4">
        <v>458</v>
      </c>
      <c r="K15" s="4">
        <v>19</v>
      </c>
      <c r="L15" s="4">
        <v>40</v>
      </c>
      <c r="M15" s="4">
        <v>565</v>
      </c>
      <c r="N15" s="4">
        <v>416</v>
      </c>
      <c r="O15" s="4">
        <v>248</v>
      </c>
      <c r="P15" s="4">
        <v>143</v>
      </c>
      <c r="Q15" s="4">
        <v>63</v>
      </c>
    </row>
    <row r="16" spans="1:17" x14ac:dyDescent="0.25">
      <c r="A16" s="1" t="str">
        <f>"Bipolar"</f>
        <v>Bipolar</v>
      </c>
      <c r="B16" s="5" t="s">
        <v>12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5" t="s">
        <v>12</v>
      </c>
      <c r="M16" s="5" t="s">
        <v>12</v>
      </c>
      <c r="N16" s="5" t="s">
        <v>12</v>
      </c>
      <c r="O16" s="5" t="s">
        <v>12</v>
      </c>
      <c r="P16" s="5" t="s">
        <v>12</v>
      </c>
      <c r="Q16" s="5" t="s">
        <v>12</v>
      </c>
    </row>
    <row r="17" spans="1:17" x14ac:dyDescent="0.25">
      <c r="A17" t="str">
        <f>"Correlation"</f>
        <v>Correlation</v>
      </c>
      <c r="B17" s="4">
        <v>0.16500000000000001</v>
      </c>
      <c r="C17" s="4">
        <v>0.17</v>
      </c>
      <c r="D17" s="4">
        <v>0.23400000000000001</v>
      </c>
      <c r="E17" s="4">
        <v>0.16300000000000001</v>
      </c>
      <c r="F17" s="4">
        <v>0.13900000000000001</v>
      </c>
      <c r="G17" s="4">
        <v>0.122</v>
      </c>
      <c r="H17" s="4" t="s">
        <v>13</v>
      </c>
      <c r="I17" s="4" t="s">
        <v>13</v>
      </c>
      <c r="J17" s="4">
        <v>0.192</v>
      </c>
      <c r="K17" s="4">
        <v>0.216</v>
      </c>
      <c r="L17" s="4">
        <v>0.11899999999999999</v>
      </c>
      <c r="M17" s="4">
        <v>9.6000000000000002E-2</v>
      </c>
      <c r="N17" s="4">
        <v>0.13100000000000001</v>
      </c>
      <c r="O17" s="4">
        <v>0.17199999999999999</v>
      </c>
      <c r="P17" s="4">
        <v>0.17199999999999999</v>
      </c>
      <c r="Q17" s="4">
        <v>0.20399999999999999</v>
      </c>
    </row>
    <row r="18" spans="1:17" x14ac:dyDescent="0.25">
      <c r="A18" t="str">
        <f>"p-value"</f>
        <v>p-value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 t="s">
        <v>13</v>
      </c>
      <c r="I18" s="4" t="s">
        <v>13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t="str">
        <f>"Overlap N"</f>
        <v>Overlap N</v>
      </c>
      <c r="B19" s="4">
        <v>561</v>
      </c>
      <c r="C19" s="4">
        <v>252</v>
      </c>
      <c r="D19" s="4">
        <v>124</v>
      </c>
      <c r="E19" s="4">
        <v>52</v>
      </c>
      <c r="F19" s="4">
        <v>206</v>
      </c>
      <c r="G19" s="4">
        <v>292</v>
      </c>
      <c r="H19" s="4" t="s">
        <v>13</v>
      </c>
      <c r="I19" s="4" t="s">
        <v>13</v>
      </c>
      <c r="J19" s="4">
        <v>153</v>
      </c>
      <c r="K19" s="4">
        <v>9</v>
      </c>
      <c r="L19" s="4">
        <v>23</v>
      </c>
      <c r="M19" s="4">
        <v>248</v>
      </c>
      <c r="N19" s="4">
        <v>157</v>
      </c>
      <c r="O19" s="4">
        <v>95</v>
      </c>
      <c r="P19" s="4">
        <v>41</v>
      </c>
      <c r="Q19" s="4">
        <v>20</v>
      </c>
    </row>
    <row r="20" spans="1:17" x14ac:dyDescent="0.25">
      <c r="A20" s="1" t="str">
        <f>"Other mood"</f>
        <v>Other mood</v>
      </c>
      <c r="B20" s="5" t="s">
        <v>12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5" t="s">
        <v>12</v>
      </c>
      <c r="M20" s="5" t="s">
        <v>12</v>
      </c>
      <c r="N20" s="5" t="s">
        <v>12</v>
      </c>
      <c r="O20" s="5" t="s">
        <v>12</v>
      </c>
      <c r="P20" s="5" t="s">
        <v>12</v>
      </c>
      <c r="Q20" s="5" t="s">
        <v>12</v>
      </c>
    </row>
    <row r="21" spans="1:17" x14ac:dyDescent="0.25">
      <c r="A21" t="str">
        <f>"Correlation"</f>
        <v>Correlation</v>
      </c>
      <c r="B21" s="4">
        <v>0.17799999999999999</v>
      </c>
      <c r="C21" s="4">
        <v>0.17299999999999999</v>
      </c>
      <c r="D21" s="4">
        <v>0.17100000000000001</v>
      </c>
      <c r="E21" s="4">
        <v>0.122</v>
      </c>
      <c r="F21" s="4">
        <v>0.154</v>
      </c>
      <c r="G21" s="4">
        <v>0.151</v>
      </c>
      <c r="H21" s="4">
        <v>6.5000000000000002E-2</v>
      </c>
      <c r="I21" s="4">
        <v>6.9000000000000006E-2</v>
      </c>
      <c r="J21" s="4">
        <v>0.16400000000000001</v>
      </c>
      <c r="K21" s="4">
        <v>0.10299999999999999</v>
      </c>
      <c r="L21" s="4">
        <v>0.13500000000000001</v>
      </c>
      <c r="M21" s="4">
        <v>0.13100000000000001</v>
      </c>
      <c r="N21" s="4">
        <v>0.13500000000000001</v>
      </c>
      <c r="O21" s="4">
        <v>0.14699999999999999</v>
      </c>
      <c r="P21" s="4">
        <v>0.18099999999999999</v>
      </c>
      <c r="Q21" s="4">
        <v>0.161</v>
      </c>
    </row>
    <row r="22" spans="1:17" x14ac:dyDescent="0.25">
      <c r="A22" t="str">
        <f>"p-value"</f>
        <v>p-value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1.7999999999999999E-2</v>
      </c>
      <c r="I22" s="4">
        <v>0.20100000000000001</v>
      </c>
      <c r="J22" s="4">
        <v>0</v>
      </c>
      <c r="K22" s="4">
        <v>5.0000000000000001E-3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25">
      <c r="A23" t="str">
        <f>"Overlap N"</f>
        <v>Overlap N</v>
      </c>
      <c r="B23" s="4">
        <v>2885</v>
      </c>
      <c r="C23" s="4">
        <v>1200</v>
      </c>
      <c r="D23" s="4">
        <v>396</v>
      </c>
      <c r="E23" s="4">
        <v>191</v>
      </c>
      <c r="F23" s="4">
        <v>1063</v>
      </c>
      <c r="G23" s="4">
        <v>1630</v>
      </c>
      <c r="H23" s="4">
        <v>32</v>
      </c>
      <c r="I23" s="4">
        <v>7</v>
      </c>
      <c r="J23" s="4">
        <v>611</v>
      </c>
      <c r="K23" s="4">
        <v>18</v>
      </c>
      <c r="L23" s="4">
        <v>118</v>
      </c>
      <c r="M23" s="4">
        <v>1470</v>
      </c>
      <c r="N23" s="4">
        <v>781</v>
      </c>
      <c r="O23" s="4">
        <v>384</v>
      </c>
      <c r="P23" s="4">
        <v>186</v>
      </c>
      <c r="Q23" s="4">
        <v>64</v>
      </c>
    </row>
    <row r="24" spans="1:17" x14ac:dyDescent="0.25">
      <c r="A24" s="1" t="str">
        <f>"Neurotic"</f>
        <v>Neurotic</v>
      </c>
      <c r="B24" s="5" t="s">
        <v>12</v>
      </c>
      <c r="C24" s="5" t="s">
        <v>12</v>
      </c>
      <c r="D24" s="5" t="s">
        <v>12</v>
      </c>
      <c r="E24" s="5" t="s">
        <v>12</v>
      </c>
      <c r="F24" s="5" t="s">
        <v>12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  <c r="N24" s="5" t="s">
        <v>12</v>
      </c>
      <c r="O24" s="5" t="s">
        <v>12</v>
      </c>
      <c r="P24" s="5" t="s">
        <v>12</v>
      </c>
      <c r="Q24" s="5" t="s">
        <v>12</v>
      </c>
    </row>
    <row r="25" spans="1:17" x14ac:dyDescent="0.25">
      <c r="A25" t="str">
        <f>"Correlation"</f>
        <v>Correlation</v>
      </c>
      <c r="B25" s="4">
        <v>0.245</v>
      </c>
      <c r="C25" s="4">
        <v>0.23300000000000001</v>
      </c>
      <c r="D25" s="4">
        <v>0.20499999999999999</v>
      </c>
      <c r="E25" s="4">
        <v>0.13200000000000001</v>
      </c>
      <c r="F25" s="4">
        <v>0.16500000000000001</v>
      </c>
      <c r="G25" s="4">
        <v>0.23300000000000001</v>
      </c>
      <c r="H25" s="4">
        <v>9.0999999999999998E-2</v>
      </c>
      <c r="I25" s="4">
        <v>7.2999999999999995E-2</v>
      </c>
      <c r="J25" s="4">
        <v>0.22</v>
      </c>
      <c r="K25" s="4">
        <v>8.7999999999999995E-2</v>
      </c>
      <c r="L25" s="4">
        <v>0.16300000000000001</v>
      </c>
      <c r="M25" s="4">
        <v>0.19500000000000001</v>
      </c>
      <c r="N25" s="4">
        <v>0.17899999999999999</v>
      </c>
      <c r="O25" s="4">
        <v>0.19700000000000001</v>
      </c>
      <c r="P25" s="4">
        <v>0.20699999999999999</v>
      </c>
      <c r="Q25" s="4">
        <v>0.19900000000000001</v>
      </c>
    </row>
    <row r="26" spans="1:17" x14ac:dyDescent="0.25">
      <c r="A26" t="str">
        <f>"p-value"</f>
        <v>p-value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0.106</v>
      </c>
      <c r="J26" s="4">
        <v>0</v>
      </c>
      <c r="K26" s="4">
        <v>8.9999999999999993E-3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t="str">
        <f>"Overlap N"</f>
        <v>Overlap N</v>
      </c>
      <c r="B27" s="4">
        <v>5246</v>
      </c>
      <c r="C27" s="4">
        <v>2184</v>
      </c>
      <c r="D27" s="4">
        <v>668</v>
      </c>
      <c r="E27" s="4">
        <v>301</v>
      </c>
      <c r="F27" s="4">
        <v>1670</v>
      </c>
      <c r="G27" s="4">
        <v>3180</v>
      </c>
      <c r="H27" s="4">
        <v>57</v>
      </c>
      <c r="I27" s="4">
        <v>11</v>
      </c>
      <c r="J27" s="4">
        <v>1114</v>
      </c>
      <c r="K27" s="4">
        <v>25</v>
      </c>
      <c r="L27" s="4">
        <v>199</v>
      </c>
      <c r="M27" s="4">
        <v>2749</v>
      </c>
      <c r="N27" s="4">
        <v>1387</v>
      </c>
      <c r="O27" s="4">
        <v>697</v>
      </c>
      <c r="P27" s="4">
        <v>302</v>
      </c>
      <c r="Q27" s="4">
        <v>111</v>
      </c>
    </row>
    <row r="28" spans="1:17" x14ac:dyDescent="0.25">
      <c r="A28" s="1" t="str">
        <f>"OCD"</f>
        <v>OCD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5" t="s">
        <v>12</v>
      </c>
      <c r="M28" s="5" t="s">
        <v>12</v>
      </c>
      <c r="N28" s="5" t="s">
        <v>12</v>
      </c>
      <c r="O28" s="5" t="s">
        <v>12</v>
      </c>
      <c r="P28" s="5" t="s">
        <v>12</v>
      </c>
      <c r="Q28" s="5" t="s">
        <v>12</v>
      </c>
    </row>
    <row r="29" spans="1:17" x14ac:dyDescent="0.25">
      <c r="A29" t="str">
        <f>"Correlation"</f>
        <v>Correlation</v>
      </c>
      <c r="B29" s="4">
        <v>0.111</v>
      </c>
      <c r="C29" s="4">
        <v>0.11700000000000001</v>
      </c>
      <c r="D29" s="4">
        <v>0.161</v>
      </c>
      <c r="E29" s="4">
        <v>0.13</v>
      </c>
      <c r="F29" s="4">
        <v>0.1</v>
      </c>
      <c r="G29" s="4">
        <v>6.9000000000000006E-2</v>
      </c>
      <c r="H29" s="4" t="s">
        <v>13</v>
      </c>
      <c r="I29" s="4" t="s">
        <v>13</v>
      </c>
      <c r="J29" s="4">
        <v>0.125</v>
      </c>
      <c r="K29" s="4" t="s">
        <v>13</v>
      </c>
      <c r="L29" s="4" t="s">
        <v>13</v>
      </c>
      <c r="M29" s="4">
        <v>6.5000000000000002E-2</v>
      </c>
      <c r="N29" s="4">
        <v>0.113</v>
      </c>
      <c r="O29" s="4">
        <v>7.6999999999999999E-2</v>
      </c>
      <c r="P29" s="4">
        <v>0.10199999999999999</v>
      </c>
      <c r="Q29" s="4" t="s">
        <v>13</v>
      </c>
    </row>
    <row r="30" spans="1:17" x14ac:dyDescent="0.25">
      <c r="A30" t="str">
        <f>"p-value"</f>
        <v>p-value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1E-3</v>
      </c>
      <c r="H30" s="4" t="s">
        <v>13</v>
      </c>
      <c r="I30" s="4" t="s">
        <v>13</v>
      </c>
      <c r="J30" s="4">
        <v>0</v>
      </c>
      <c r="K30" s="4" t="s">
        <v>13</v>
      </c>
      <c r="L30" s="4" t="s">
        <v>13</v>
      </c>
      <c r="M30" s="4">
        <v>1E-3</v>
      </c>
      <c r="N30" s="4">
        <v>0</v>
      </c>
      <c r="O30" s="4">
        <v>1.6E-2</v>
      </c>
      <c r="P30" s="4">
        <v>1.4999999999999999E-2</v>
      </c>
      <c r="Q30" s="4" t="s">
        <v>13</v>
      </c>
    </row>
    <row r="31" spans="1:17" x14ac:dyDescent="0.25">
      <c r="A31" t="str">
        <f>"Overlap N"</f>
        <v>Overlap N</v>
      </c>
      <c r="B31" s="4">
        <v>151</v>
      </c>
      <c r="C31" s="4">
        <v>66</v>
      </c>
      <c r="D31" s="4">
        <v>30</v>
      </c>
      <c r="E31" s="4">
        <v>15</v>
      </c>
      <c r="F31" s="4">
        <v>57</v>
      </c>
      <c r="G31" s="4">
        <v>74</v>
      </c>
      <c r="H31" s="4" t="s">
        <v>13</v>
      </c>
      <c r="I31" s="4" t="s">
        <v>13</v>
      </c>
      <c r="J31" s="4">
        <v>37</v>
      </c>
      <c r="K31" s="4" t="s">
        <v>13</v>
      </c>
      <c r="L31" s="4" t="s">
        <v>13</v>
      </c>
      <c r="M31" s="4">
        <v>70</v>
      </c>
      <c r="N31" s="4">
        <v>49</v>
      </c>
      <c r="O31" s="4">
        <v>18</v>
      </c>
      <c r="P31" s="4">
        <v>9</v>
      </c>
      <c r="Q31" s="4" t="s">
        <v>13</v>
      </c>
    </row>
    <row r="32" spans="1:17" x14ac:dyDescent="0.25">
      <c r="A32" s="1" t="str">
        <f>"Eating disorder"</f>
        <v>Eating disorder</v>
      </c>
      <c r="B32" s="5" t="s">
        <v>12</v>
      </c>
      <c r="C32" s="5" t="s">
        <v>12</v>
      </c>
      <c r="D32" s="5" t="s">
        <v>12</v>
      </c>
      <c r="E32" s="5" t="s">
        <v>12</v>
      </c>
      <c r="F32" s="5" t="s">
        <v>12</v>
      </c>
      <c r="G32" s="5" t="s">
        <v>12</v>
      </c>
      <c r="H32" s="5" t="s">
        <v>12</v>
      </c>
      <c r="I32" s="5" t="s">
        <v>12</v>
      </c>
      <c r="J32" s="5" t="s">
        <v>12</v>
      </c>
      <c r="K32" s="5" t="s">
        <v>12</v>
      </c>
      <c r="L32" s="5" t="s">
        <v>12</v>
      </c>
      <c r="M32" s="5" t="s">
        <v>12</v>
      </c>
      <c r="N32" s="5" t="s">
        <v>12</v>
      </c>
      <c r="O32" s="5" t="s">
        <v>12</v>
      </c>
      <c r="P32" s="5" t="s">
        <v>12</v>
      </c>
      <c r="Q32" s="5" t="s">
        <v>12</v>
      </c>
    </row>
    <row r="33" spans="1:17" x14ac:dyDescent="0.25">
      <c r="A33" t="str">
        <f>"Correlation"</f>
        <v>Correlation</v>
      </c>
      <c r="B33" s="4">
        <v>0.10299999999999999</v>
      </c>
      <c r="C33" s="4">
        <v>0.11600000000000001</v>
      </c>
      <c r="D33" s="4">
        <v>0.14299999999999999</v>
      </c>
      <c r="E33" s="4">
        <v>5.0999999999999997E-2</v>
      </c>
      <c r="F33" s="4">
        <v>5.7000000000000002E-2</v>
      </c>
      <c r="G33" s="4">
        <v>0.08</v>
      </c>
      <c r="H33" s="4" t="s">
        <v>13</v>
      </c>
      <c r="I33" s="4" t="s">
        <v>13</v>
      </c>
      <c r="J33" s="4">
        <v>0.115</v>
      </c>
      <c r="K33" s="4" t="s">
        <v>13</v>
      </c>
      <c r="L33" s="4">
        <v>0.01</v>
      </c>
      <c r="M33" s="4">
        <v>7.1999999999999995E-2</v>
      </c>
      <c r="N33" s="4">
        <v>9.5000000000000001E-2</v>
      </c>
      <c r="O33" s="4">
        <v>7.3999999999999996E-2</v>
      </c>
      <c r="P33" s="4">
        <v>6.4000000000000001E-2</v>
      </c>
      <c r="Q33" s="4">
        <v>0.13700000000000001</v>
      </c>
    </row>
    <row r="34" spans="1:17" x14ac:dyDescent="0.25">
      <c r="A34" t="str">
        <f>"p-value"</f>
        <v>p-value</v>
      </c>
      <c r="B34" s="4">
        <v>0</v>
      </c>
      <c r="C34" s="4">
        <v>0</v>
      </c>
      <c r="D34" s="4">
        <v>0</v>
      </c>
      <c r="E34" s="4">
        <v>0.11</v>
      </c>
      <c r="F34" s="4">
        <v>2E-3</v>
      </c>
      <c r="G34" s="4">
        <v>0</v>
      </c>
      <c r="H34" s="4" t="s">
        <v>13</v>
      </c>
      <c r="I34" s="4" t="s">
        <v>13</v>
      </c>
      <c r="J34" s="4">
        <v>0</v>
      </c>
      <c r="K34" s="4" t="s">
        <v>13</v>
      </c>
      <c r="L34" s="4">
        <v>0.82799999999999996</v>
      </c>
      <c r="M34" s="4">
        <v>0</v>
      </c>
      <c r="N34" s="4">
        <v>0</v>
      </c>
      <c r="O34" s="4">
        <v>5.0000000000000001E-3</v>
      </c>
      <c r="P34" s="4">
        <v>8.4000000000000005E-2</v>
      </c>
      <c r="Q34" s="4">
        <v>4.0000000000000001E-3</v>
      </c>
    </row>
    <row r="35" spans="1:17" x14ac:dyDescent="0.25">
      <c r="A35" t="str">
        <f>"Overlap N"</f>
        <v>Overlap N</v>
      </c>
      <c r="B35" s="4">
        <v>264</v>
      </c>
      <c r="C35" s="4">
        <v>118</v>
      </c>
      <c r="D35" s="4">
        <v>47</v>
      </c>
      <c r="E35" s="4">
        <v>15</v>
      </c>
      <c r="F35" s="4">
        <v>80</v>
      </c>
      <c r="G35" s="4">
        <v>144</v>
      </c>
      <c r="H35" s="4" t="s">
        <v>13</v>
      </c>
      <c r="I35" s="4" t="s">
        <v>13</v>
      </c>
      <c r="J35" s="4">
        <v>62</v>
      </c>
      <c r="K35" s="4" t="s">
        <v>13</v>
      </c>
      <c r="L35" s="4">
        <v>6</v>
      </c>
      <c r="M35" s="4">
        <v>133</v>
      </c>
      <c r="N35" s="4">
        <v>79</v>
      </c>
      <c r="O35" s="4">
        <v>32</v>
      </c>
      <c r="P35" s="4">
        <v>12</v>
      </c>
      <c r="Q35" s="4">
        <v>8</v>
      </c>
    </row>
    <row r="36" spans="1:17" x14ac:dyDescent="0.25">
      <c r="A36" s="1" t="str">
        <f>"Personality"</f>
        <v>Personality</v>
      </c>
      <c r="B36" s="5" t="s">
        <v>12</v>
      </c>
      <c r="C36" s="5" t="s">
        <v>12</v>
      </c>
      <c r="D36" s="5" t="s">
        <v>12</v>
      </c>
      <c r="E36" s="5" t="s">
        <v>12</v>
      </c>
      <c r="F36" s="5" t="s">
        <v>12</v>
      </c>
      <c r="G36" s="5" t="s">
        <v>12</v>
      </c>
      <c r="H36" s="5" t="s">
        <v>12</v>
      </c>
      <c r="I36" s="5" t="s">
        <v>12</v>
      </c>
      <c r="J36" s="5" t="s">
        <v>12</v>
      </c>
      <c r="K36" s="5" t="s">
        <v>12</v>
      </c>
      <c r="L36" s="5" t="s">
        <v>12</v>
      </c>
      <c r="M36" s="5" t="s">
        <v>12</v>
      </c>
      <c r="N36" s="5" t="s">
        <v>12</v>
      </c>
      <c r="O36" s="5" t="s">
        <v>12</v>
      </c>
      <c r="P36" s="5" t="s">
        <v>12</v>
      </c>
      <c r="Q36" s="5" t="s">
        <v>12</v>
      </c>
    </row>
    <row r="37" spans="1:17" x14ac:dyDescent="0.25">
      <c r="A37" t="str">
        <f>"Correlation"</f>
        <v>Correlation</v>
      </c>
      <c r="B37" s="4">
        <v>0.248</v>
      </c>
      <c r="C37" s="4">
        <v>0.26400000000000001</v>
      </c>
      <c r="D37" s="4">
        <v>0.29399999999999998</v>
      </c>
      <c r="E37" s="4">
        <v>0.155</v>
      </c>
      <c r="F37" s="4">
        <v>0.16800000000000001</v>
      </c>
      <c r="G37" s="4">
        <v>0.20599999999999999</v>
      </c>
      <c r="H37" s="4">
        <v>0.13400000000000001</v>
      </c>
      <c r="I37" s="4" t="s">
        <v>13</v>
      </c>
      <c r="J37" s="4">
        <v>0.27800000000000002</v>
      </c>
      <c r="K37" s="4">
        <v>0.121</v>
      </c>
      <c r="L37" s="4">
        <v>0.17799999999999999</v>
      </c>
      <c r="M37" s="4">
        <v>0.157</v>
      </c>
      <c r="N37" s="4">
        <v>0.20399999999999999</v>
      </c>
      <c r="O37" s="4">
        <v>0.22</v>
      </c>
      <c r="P37" s="4">
        <v>0.26</v>
      </c>
      <c r="Q37" s="4">
        <v>0.23499999999999999</v>
      </c>
    </row>
    <row r="38" spans="1:17" x14ac:dyDescent="0.25">
      <c r="A38" t="str">
        <f>"p-value"</f>
        <v>p-value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 t="s">
        <v>13</v>
      </c>
      <c r="J38" s="4">
        <v>0</v>
      </c>
      <c r="K38" s="4">
        <v>3.0000000000000001E-3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t="str">
        <f>"Overlap N"</f>
        <v>Overlap N</v>
      </c>
      <c r="B39" s="4">
        <v>2267</v>
      </c>
      <c r="C39" s="4">
        <v>1083</v>
      </c>
      <c r="D39" s="4">
        <v>441</v>
      </c>
      <c r="E39" s="4">
        <v>145</v>
      </c>
      <c r="F39" s="4">
        <v>717</v>
      </c>
      <c r="G39" s="4">
        <v>1260</v>
      </c>
      <c r="H39" s="4">
        <v>31</v>
      </c>
      <c r="I39" s="4" t="s">
        <v>13</v>
      </c>
      <c r="J39" s="4">
        <v>635</v>
      </c>
      <c r="K39" s="4">
        <v>13</v>
      </c>
      <c r="L39" s="4">
        <v>96</v>
      </c>
      <c r="M39" s="4">
        <v>1017</v>
      </c>
      <c r="N39" s="4">
        <v>662</v>
      </c>
      <c r="O39" s="4">
        <v>345</v>
      </c>
      <c r="P39" s="4">
        <v>180</v>
      </c>
      <c r="Q39" s="4">
        <v>63</v>
      </c>
    </row>
    <row r="40" spans="1:17" x14ac:dyDescent="0.25">
      <c r="A40" s="1" t="str">
        <f>"Developmental"</f>
        <v>Developmental</v>
      </c>
      <c r="B40" s="5" t="s">
        <v>12</v>
      </c>
      <c r="C40" s="5" t="s">
        <v>12</v>
      </c>
      <c r="D40" s="5" t="s">
        <v>12</v>
      </c>
      <c r="E40" s="5" t="s">
        <v>12</v>
      </c>
      <c r="F40" s="5" t="s">
        <v>12</v>
      </c>
      <c r="G40" s="5" t="s">
        <v>12</v>
      </c>
      <c r="H40" s="5" t="s">
        <v>12</v>
      </c>
      <c r="I40" s="5" t="s">
        <v>12</v>
      </c>
      <c r="J40" s="5" t="s">
        <v>12</v>
      </c>
      <c r="K40" s="5" t="s">
        <v>12</v>
      </c>
      <c r="L40" s="5" t="s">
        <v>12</v>
      </c>
      <c r="M40" s="5" t="s">
        <v>12</v>
      </c>
      <c r="N40" s="5" t="s">
        <v>12</v>
      </c>
      <c r="O40" s="5" t="s">
        <v>12</v>
      </c>
      <c r="P40" s="5" t="s">
        <v>12</v>
      </c>
      <c r="Q40" s="5" t="s">
        <v>12</v>
      </c>
    </row>
    <row r="41" spans="1:17" x14ac:dyDescent="0.25">
      <c r="A41" t="str">
        <f>"Correlation"</f>
        <v>Correlation</v>
      </c>
      <c r="B41" s="4">
        <v>0.16500000000000001</v>
      </c>
      <c r="C41" s="4">
        <v>0.16900000000000001</v>
      </c>
      <c r="D41" s="4">
        <v>0.254</v>
      </c>
      <c r="E41" s="4" t="s">
        <v>13</v>
      </c>
      <c r="F41" s="4">
        <v>9.9000000000000005E-2</v>
      </c>
      <c r="G41" s="4">
        <v>0.17299999999999999</v>
      </c>
      <c r="H41" s="4" t="s">
        <v>13</v>
      </c>
      <c r="I41" s="4" t="s">
        <v>13</v>
      </c>
      <c r="J41" s="4" t="s">
        <v>13</v>
      </c>
      <c r="K41" s="4" t="s">
        <v>13</v>
      </c>
      <c r="L41" s="4" t="s">
        <v>13</v>
      </c>
      <c r="M41" s="4">
        <v>9.6000000000000002E-2</v>
      </c>
      <c r="N41" s="4">
        <v>0.11799999999999999</v>
      </c>
      <c r="O41" s="4">
        <v>0.20200000000000001</v>
      </c>
      <c r="P41" s="4" t="s">
        <v>13</v>
      </c>
      <c r="Q41" s="4" t="s">
        <v>13</v>
      </c>
    </row>
    <row r="42" spans="1:17" x14ac:dyDescent="0.25">
      <c r="A42" t="str">
        <f>"p-value"</f>
        <v>p-value</v>
      </c>
      <c r="B42" s="4">
        <v>0</v>
      </c>
      <c r="C42" s="4">
        <v>0</v>
      </c>
      <c r="D42" s="4">
        <v>0</v>
      </c>
      <c r="E42" s="4" t="s">
        <v>13</v>
      </c>
      <c r="F42" s="4">
        <v>2.1999999999999999E-2</v>
      </c>
      <c r="G42" s="4">
        <v>0</v>
      </c>
      <c r="H42" s="4" t="s">
        <v>13</v>
      </c>
      <c r="I42" s="4" t="s">
        <v>13</v>
      </c>
      <c r="J42" s="4" t="s">
        <v>13</v>
      </c>
      <c r="K42" s="4" t="s">
        <v>13</v>
      </c>
      <c r="L42" s="4" t="s">
        <v>13</v>
      </c>
      <c r="M42" s="4">
        <v>1.0999999999999999E-2</v>
      </c>
      <c r="N42" s="4">
        <v>8.0000000000000002E-3</v>
      </c>
      <c r="O42" s="4">
        <v>0</v>
      </c>
      <c r="P42" s="4" t="s">
        <v>13</v>
      </c>
      <c r="Q42" s="4" t="s">
        <v>13</v>
      </c>
    </row>
    <row r="43" spans="1:17" x14ac:dyDescent="0.25">
      <c r="A43" t="str">
        <f>"Overlap N"</f>
        <v>Overlap N</v>
      </c>
      <c r="B43" s="4">
        <v>38</v>
      </c>
      <c r="C43" s="4">
        <v>18</v>
      </c>
      <c r="D43" s="4">
        <v>12</v>
      </c>
      <c r="E43" s="4" t="s">
        <v>13</v>
      </c>
      <c r="F43" s="4">
        <v>11</v>
      </c>
      <c r="G43" s="4">
        <v>26</v>
      </c>
      <c r="H43" s="4" t="s">
        <v>13</v>
      </c>
      <c r="I43" s="4" t="s">
        <v>13</v>
      </c>
      <c r="J43" s="4" t="s">
        <v>13</v>
      </c>
      <c r="K43" s="4" t="s">
        <v>13</v>
      </c>
      <c r="L43" s="4" t="s">
        <v>13</v>
      </c>
      <c r="M43" s="4">
        <v>16</v>
      </c>
      <c r="N43" s="4">
        <v>10</v>
      </c>
      <c r="O43" s="4">
        <v>9</v>
      </c>
      <c r="P43" s="4" t="s">
        <v>13</v>
      </c>
      <c r="Q43" s="4" t="s">
        <v>13</v>
      </c>
    </row>
    <row r="44" spans="1:17" x14ac:dyDescent="0.25">
      <c r="A44" s="1" t="str">
        <f>"Externalizing"</f>
        <v>Externalizing</v>
      </c>
      <c r="B44" s="5" t="s">
        <v>12</v>
      </c>
      <c r="C44" s="5" t="s">
        <v>12</v>
      </c>
      <c r="D44" s="5" t="s">
        <v>12</v>
      </c>
      <c r="E44" s="5" t="s">
        <v>12</v>
      </c>
      <c r="F44" s="5" t="s">
        <v>12</v>
      </c>
      <c r="G44" s="5" t="s">
        <v>12</v>
      </c>
      <c r="H44" s="5" t="s">
        <v>12</v>
      </c>
      <c r="I44" s="5" t="s">
        <v>12</v>
      </c>
      <c r="J44" s="5" t="s">
        <v>12</v>
      </c>
      <c r="K44" s="5" t="s">
        <v>12</v>
      </c>
      <c r="L44" s="5" t="s">
        <v>12</v>
      </c>
      <c r="M44" s="5" t="s">
        <v>12</v>
      </c>
      <c r="N44" s="5" t="s">
        <v>12</v>
      </c>
      <c r="O44" s="5" t="s">
        <v>12</v>
      </c>
      <c r="P44" s="5" t="s">
        <v>12</v>
      </c>
      <c r="Q44" s="5" t="s">
        <v>12</v>
      </c>
    </row>
    <row r="45" spans="1:17" x14ac:dyDescent="0.25">
      <c r="A45" t="str">
        <f>"Correlation"</f>
        <v>Correlation</v>
      </c>
      <c r="B45" s="4">
        <v>0.19600000000000001</v>
      </c>
      <c r="C45" s="4">
        <v>0.20399999999999999</v>
      </c>
      <c r="D45" s="4">
        <v>0.16400000000000001</v>
      </c>
      <c r="E45" s="4">
        <v>8.6999999999999994E-2</v>
      </c>
      <c r="F45" s="4">
        <v>0.14099999999999999</v>
      </c>
      <c r="G45" s="4">
        <v>0.14199999999999999</v>
      </c>
      <c r="H45" s="4" t="s">
        <v>13</v>
      </c>
      <c r="I45" s="4" t="s">
        <v>13</v>
      </c>
      <c r="J45" s="4">
        <v>0.17899999999999999</v>
      </c>
      <c r="K45" s="4">
        <v>0.26500000000000001</v>
      </c>
      <c r="L45" s="4">
        <v>0.255</v>
      </c>
      <c r="M45" s="4">
        <v>0.13900000000000001</v>
      </c>
      <c r="N45" s="4">
        <v>0.152</v>
      </c>
      <c r="O45" s="4">
        <v>0.17699999999999999</v>
      </c>
      <c r="P45" s="4">
        <v>0.14799999999999999</v>
      </c>
      <c r="Q45" s="4" t="s">
        <v>13</v>
      </c>
    </row>
    <row r="46" spans="1:17" x14ac:dyDescent="0.25">
      <c r="A46" t="str">
        <f>"p-value"</f>
        <v>p-value</v>
      </c>
      <c r="B46" s="4">
        <v>0</v>
      </c>
      <c r="C46" s="4">
        <v>0</v>
      </c>
      <c r="D46" s="4">
        <v>0</v>
      </c>
      <c r="E46" s="4">
        <v>1.4999999999999999E-2</v>
      </c>
      <c r="F46" s="4">
        <v>0</v>
      </c>
      <c r="G46" s="4">
        <v>0</v>
      </c>
      <c r="H46" s="4" t="s">
        <v>13</v>
      </c>
      <c r="I46" s="4" t="s">
        <v>13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 t="s">
        <v>13</v>
      </c>
    </row>
    <row r="47" spans="1:17" x14ac:dyDescent="0.25">
      <c r="A47" t="str">
        <f>"Overlap N"</f>
        <v>Overlap N</v>
      </c>
      <c r="B47" s="4">
        <v>260</v>
      </c>
      <c r="C47" s="4">
        <v>125</v>
      </c>
      <c r="D47" s="4">
        <v>36</v>
      </c>
      <c r="E47" s="4">
        <v>13</v>
      </c>
      <c r="F47" s="4">
        <v>86</v>
      </c>
      <c r="G47" s="4">
        <v>131</v>
      </c>
      <c r="H47" s="4" t="s">
        <v>13</v>
      </c>
      <c r="I47" s="4" t="s">
        <v>13</v>
      </c>
      <c r="J47" s="4">
        <v>61</v>
      </c>
      <c r="K47" s="4">
        <v>6</v>
      </c>
      <c r="L47" s="4">
        <v>25</v>
      </c>
      <c r="M47" s="4">
        <v>125</v>
      </c>
      <c r="N47" s="4">
        <v>73</v>
      </c>
      <c r="O47" s="4">
        <v>42</v>
      </c>
      <c r="P47" s="4">
        <v>15</v>
      </c>
      <c r="Q47" s="4" t="s">
        <v>13</v>
      </c>
    </row>
    <row r="48" spans="1:17" x14ac:dyDescent="0.25">
      <c r="A48" s="1" t="str">
        <f>"1 diagnosis"</f>
        <v>1 diagnosis</v>
      </c>
      <c r="B48" s="5" t="s">
        <v>12</v>
      </c>
      <c r="C48" s="5" t="s">
        <v>12</v>
      </c>
      <c r="D48" s="5" t="s">
        <v>12</v>
      </c>
      <c r="E48" s="5" t="s">
        <v>12</v>
      </c>
      <c r="F48" s="5" t="s">
        <v>12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  <c r="L48" s="5" t="s">
        <v>12</v>
      </c>
      <c r="M48" s="5" t="s">
        <v>12</v>
      </c>
      <c r="N48" s="5" t="s">
        <v>12</v>
      </c>
      <c r="O48" s="5" t="s">
        <v>12</v>
      </c>
      <c r="P48" s="5" t="s">
        <v>12</v>
      </c>
      <c r="Q48" s="5" t="s">
        <v>12</v>
      </c>
    </row>
    <row r="49" spans="1:17" x14ac:dyDescent="0.25">
      <c r="A49" t="str">
        <f>"Correlation"</f>
        <v>Correlation</v>
      </c>
      <c r="B49" s="4">
        <v>0.18099999999999999</v>
      </c>
      <c r="C49" s="4">
        <v>0.156</v>
      </c>
      <c r="D49" s="4">
        <v>0.12</v>
      </c>
      <c r="E49" s="4">
        <v>8.1000000000000003E-2</v>
      </c>
      <c r="F49" s="4">
        <v>0.11700000000000001</v>
      </c>
      <c r="G49" s="4">
        <v>0.17499999999999999</v>
      </c>
      <c r="H49" s="4">
        <v>7.0000000000000007E-2</v>
      </c>
      <c r="I49" s="4">
        <v>0.14199999999999999</v>
      </c>
      <c r="J49" s="4">
        <v>0.158</v>
      </c>
      <c r="K49" s="4">
        <v>7.8E-2</v>
      </c>
      <c r="L49" s="4">
        <v>0.11</v>
      </c>
      <c r="M49" s="4">
        <v>0.153</v>
      </c>
      <c r="N49" s="4">
        <v>0.13600000000000001</v>
      </c>
      <c r="O49" s="4">
        <v>0.123</v>
      </c>
      <c r="P49" s="4">
        <v>0.13500000000000001</v>
      </c>
      <c r="Q49" s="4">
        <v>0.11799999999999999</v>
      </c>
    </row>
    <row r="50" spans="1:17" x14ac:dyDescent="0.25">
      <c r="A50" t="str">
        <f>"p-value"</f>
        <v>p-value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6.0000000000000001E-3</v>
      </c>
      <c r="I50" s="4">
        <v>1E-3</v>
      </c>
      <c r="J50" s="4">
        <v>0</v>
      </c>
      <c r="K50" s="4">
        <v>2.4E-2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t="str">
        <f>"Overlap N"</f>
        <v>Overlap N</v>
      </c>
      <c r="B51" s="4">
        <v>3757</v>
      </c>
      <c r="C51" s="4">
        <v>1451</v>
      </c>
      <c r="D51" s="4">
        <v>405</v>
      </c>
      <c r="E51" s="4">
        <v>202</v>
      </c>
      <c r="F51" s="4">
        <v>1195</v>
      </c>
      <c r="G51" s="4">
        <v>2275</v>
      </c>
      <c r="H51" s="4">
        <v>43</v>
      </c>
      <c r="I51" s="4">
        <v>14</v>
      </c>
      <c r="J51" s="4">
        <v>762</v>
      </c>
      <c r="K51" s="4">
        <v>20</v>
      </c>
      <c r="L51" s="4">
        <v>133</v>
      </c>
      <c r="M51" s="4">
        <v>2048</v>
      </c>
      <c r="N51" s="4">
        <v>1010</v>
      </c>
      <c r="O51" s="4">
        <v>444</v>
      </c>
      <c r="P51" s="4">
        <v>190</v>
      </c>
      <c r="Q51" s="4">
        <v>65</v>
      </c>
    </row>
    <row r="52" spans="1:17" x14ac:dyDescent="0.25">
      <c r="A52" s="1" t="str">
        <f>"2 diagnosis"</f>
        <v>2 diagnosis</v>
      </c>
      <c r="B52" s="5" t="s">
        <v>12</v>
      </c>
      <c r="C52" s="5" t="s">
        <v>12</v>
      </c>
      <c r="D52" s="5" t="s">
        <v>12</v>
      </c>
      <c r="E52" s="5" t="s">
        <v>12</v>
      </c>
      <c r="F52" s="5" t="s">
        <v>12</v>
      </c>
      <c r="G52" s="5" t="s">
        <v>12</v>
      </c>
      <c r="H52" s="5" t="s">
        <v>12</v>
      </c>
      <c r="I52" s="5" t="s">
        <v>12</v>
      </c>
      <c r="J52" s="5" t="s">
        <v>12</v>
      </c>
      <c r="K52" s="5" t="s">
        <v>12</v>
      </c>
      <c r="L52" s="5" t="s">
        <v>12</v>
      </c>
      <c r="M52" s="5" t="s">
        <v>12</v>
      </c>
      <c r="N52" s="5" t="s">
        <v>12</v>
      </c>
      <c r="O52" s="5" t="s">
        <v>12</v>
      </c>
      <c r="P52" s="5" t="s">
        <v>12</v>
      </c>
      <c r="Q52" s="5" t="s">
        <v>12</v>
      </c>
    </row>
    <row r="53" spans="1:17" x14ac:dyDescent="0.25">
      <c r="A53" t="str">
        <f>"Correlation"</f>
        <v>Correlation</v>
      </c>
      <c r="B53" s="4">
        <v>0.19</v>
      </c>
      <c r="C53" s="4">
        <v>0.20399999999999999</v>
      </c>
      <c r="D53" s="4">
        <v>0.192</v>
      </c>
      <c r="E53" s="4">
        <v>0.127</v>
      </c>
      <c r="F53" s="4">
        <v>0.14099999999999999</v>
      </c>
      <c r="G53" s="4">
        <v>0.158</v>
      </c>
      <c r="H53" s="4">
        <v>3.2000000000000001E-2</v>
      </c>
      <c r="I53" s="4" t="s">
        <v>13</v>
      </c>
      <c r="J53" s="4">
        <v>0.17499999999999999</v>
      </c>
      <c r="K53" s="4">
        <v>7.1999999999999995E-2</v>
      </c>
      <c r="L53" s="4">
        <v>0.13900000000000001</v>
      </c>
      <c r="M53" s="4">
        <v>0.13600000000000001</v>
      </c>
      <c r="N53" s="4">
        <v>0.152</v>
      </c>
      <c r="O53" s="4">
        <v>0.159</v>
      </c>
      <c r="P53" s="4">
        <v>0.183</v>
      </c>
      <c r="Q53" s="4">
        <v>0.14899999999999999</v>
      </c>
    </row>
    <row r="54" spans="1:17" x14ac:dyDescent="0.25">
      <c r="A54" t="str">
        <f>"p-value"</f>
        <v>p-value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0.33</v>
      </c>
      <c r="I54" s="4" t="s">
        <v>13</v>
      </c>
      <c r="J54" s="4">
        <v>0</v>
      </c>
      <c r="K54" s="4">
        <v>8.6999999999999994E-2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tr">
        <f>"Overlap N"</f>
        <v>Overlap N</v>
      </c>
      <c r="B55" s="4">
        <v>2028</v>
      </c>
      <c r="C55" s="4">
        <v>924</v>
      </c>
      <c r="D55" s="4">
        <v>302</v>
      </c>
      <c r="E55" s="4">
        <v>134</v>
      </c>
      <c r="F55" s="4">
        <v>686</v>
      </c>
      <c r="G55" s="4">
        <v>1132</v>
      </c>
      <c r="H55" s="4">
        <v>17</v>
      </c>
      <c r="I55" s="4" t="s">
        <v>13</v>
      </c>
      <c r="J55" s="4">
        <v>440</v>
      </c>
      <c r="K55" s="4">
        <v>10</v>
      </c>
      <c r="L55" s="4">
        <v>83</v>
      </c>
      <c r="M55" s="4">
        <v>1006</v>
      </c>
      <c r="N55" s="4">
        <v>569</v>
      </c>
      <c r="O55" s="4">
        <v>279</v>
      </c>
      <c r="P55" s="4">
        <v>132</v>
      </c>
      <c r="Q55" s="4">
        <v>42</v>
      </c>
    </row>
    <row r="56" spans="1:17" x14ac:dyDescent="0.25">
      <c r="A56" s="1" t="str">
        <f>"3 diagnosis"</f>
        <v>3 diagnosis</v>
      </c>
      <c r="B56" s="5" t="s">
        <v>12</v>
      </c>
      <c r="C56" s="5" t="s">
        <v>12</v>
      </c>
      <c r="D56" s="5" t="s">
        <v>12</v>
      </c>
      <c r="E56" s="5" t="s">
        <v>12</v>
      </c>
      <c r="F56" s="5" t="s">
        <v>12</v>
      </c>
      <c r="G56" s="5" t="s">
        <v>12</v>
      </c>
      <c r="H56" s="5" t="s">
        <v>12</v>
      </c>
      <c r="I56" s="5" t="s">
        <v>12</v>
      </c>
      <c r="J56" s="5" t="s">
        <v>12</v>
      </c>
      <c r="K56" s="5" t="s">
        <v>12</v>
      </c>
      <c r="L56" s="5" t="s">
        <v>12</v>
      </c>
      <c r="M56" s="5" t="s">
        <v>12</v>
      </c>
      <c r="N56" s="5" t="s">
        <v>12</v>
      </c>
      <c r="O56" s="5" t="s">
        <v>12</v>
      </c>
      <c r="P56" s="5" t="s">
        <v>12</v>
      </c>
      <c r="Q56" s="5" t="s">
        <v>12</v>
      </c>
    </row>
    <row r="57" spans="1:17" x14ac:dyDescent="0.25">
      <c r="A57" t="str">
        <f>"Correlation"</f>
        <v>Correlation</v>
      </c>
      <c r="B57" s="4">
        <v>0.22500000000000001</v>
      </c>
      <c r="C57" s="4">
        <v>0.254</v>
      </c>
      <c r="D57" s="4">
        <v>0.26500000000000001</v>
      </c>
      <c r="E57" s="4">
        <v>0.13</v>
      </c>
      <c r="F57" s="4">
        <v>0.15</v>
      </c>
      <c r="G57" s="4">
        <v>0.17899999999999999</v>
      </c>
      <c r="H57" s="4">
        <v>0.128</v>
      </c>
      <c r="I57" s="4" t="s">
        <v>13</v>
      </c>
      <c r="J57" s="4">
        <v>0.23699999999999999</v>
      </c>
      <c r="K57" s="4">
        <v>0.16300000000000001</v>
      </c>
      <c r="L57" s="4">
        <v>0.13900000000000001</v>
      </c>
      <c r="M57" s="4">
        <v>0.151</v>
      </c>
      <c r="N57" s="4">
        <v>0.17</v>
      </c>
      <c r="O57" s="4">
        <v>0.20899999999999999</v>
      </c>
      <c r="P57" s="4">
        <v>0.2</v>
      </c>
      <c r="Q57" s="4">
        <v>0.247</v>
      </c>
    </row>
    <row r="58" spans="1:17" x14ac:dyDescent="0.25">
      <c r="A58" t="str">
        <f>"p-value"</f>
        <v>p-value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 t="s">
        <v>13</v>
      </c>
      <c r="J58" s="4">
        <v>0</v>
      </c>
      <c r="K58" s="4">
        <v>1E-3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t="str">
        <f>"Overlap N"</f>
        <v>Overlap N</v>
      </c>
      <c r="B59" s="4">
        <v>1181</v>
      </c>
      <c r="C59" s="4">
        <v>602</v>
      </c>
      <c r="D59" s="4">
        <v>233</v>
      </c>
      <c r="E59" s="4">
        <v>71</v>
      </c>
      <c r="F59" s="4">
        <v>368</v>
      </c>
      <c r="G59" s="4">
        <v>635</v>
      </c>
      <c r="H59" s="4">
        <v>17</v>
      </c>
      <c r="I59" s="4" t="s">
        <v>13</v>
      </c>
      <c r="J59" s="4">
        <v>313</v>
      </c>
      <c r="K59" s="4">
        <v>10</v>
      </c>
      <c r="L59" s="4">
        <v>44</v>
      </c>
      <c r="M59" s="4">
        <v>548</v>
      </c>
      <c r="N59" s="4">
        <v>323</v>
      </c>
      <c r="O59" s="4">
        <v>190</v>
      </c>
      <c r="P59" s="4">
        <v>79</v>
      </c>
      <c r="Q59" s="4">
        <v>41</v>
      </c>
    </row>
    <row r="60" spans="1:17" x14ac:dyDescent="0.25">
      <c r="A60" s="1" t="str">
        <f>"4 diagnosis"</f>
        <v>4 diagnosis</v>
      </c>
      <c r="B60" s="5" t="s">
        <v>12</v>
      </c>
      <c r="C60" s="5" t="s">
        <v>12</v>
      </c>
      <c r="D60" s="5" t="s">
        <v>12</v>
      </c>
      <c r="E60" s="5" t="s">
        <v>12</v>
      </c>
      <c r="F60" s="5" t="s">
        <v>12</v>
      </c>
      <c r="G60" s="5" t="s">
        <v>12</v>
      </c>
      <c r="H60" s="5" t="s">
        <v>12</v>
      </c>
      <c r="I60" s="5" t="s">
        <v>12</v>
      </c>
      <c r="J60" s="5" t="s">
        <v>12</v>
      </c>
      <c r="K60" s="5" t="s">
        <v>12</v>
      </c>
      <c r="L60" s="5" t="s">
        <v>12</v>
      </c>
      <c r="M60" s="5" t="s">
        <v>12</v>
      </c>
      <c r="N60" s="5" t="s">
        <v>12</v>
      </c>
      <c r="O60" s="5" t="s">
        <v>12</v>
      </c>
      <c r="P60" s="5" t="s">
        <v>12</v>
      </c>
      <c r="Q60" s="5" t="s">
        <v>12</v>
      </c>
    </row>
    <row r="61" spans="1:17" x14ac:dyDescent="0.25">
      <c r="A61" t="str">
        <f>"Correlation"</f>
        <v>Correlation</v>
      </c>
      <c r="B61" s="4">
        <v>0.246</v>
      </c>
      <c r="C61" s="4">
        <v>0.25900000000000001</v>
      </c>
      <c r="D61" s="4">
        <v>0.29099999999999998</v>
      </c>
      <c r="E61" s="4">
        <v>0.191</v>
      </c>
      <c r="F61" s="4">
        <v>0.17100000000000001</v>
      </c>
      <c r="G61" s="4">
        <v>0.19500000000000001</v>
      </c>
      <c r="H61" s="4">
        <v>0.11</v>
      </c>
      <c r="I61" s="4" t="s">
        <v>13</v>
      </c>
      <c r="J61" s="4">
        <v>0.24299999999999999</v>
      </c>
      <c r="K61" s="4" t="s">
        <v>13</v>
      </c>
      <c r="L61" s="4">
        <v>0.16</v>
      </c>
      <c r="M61" s="4">
        <v>0.155</v>
      </c>
      <c r="N61" s="4">
        <v>0.19900000000000001</v>
      </c>
      <c r="O61" s="4">
        <v>0.20599999999999999</v>
      </c>
      <c r="P61" s="4">
        <v>0.23499999999999999</v>
      </c>
      <c r="Q61" s="4">
        <v>0.23799999999999999</v>
      </c>
    </row>
    <row r="62" spans="1:17" x14ac:dyDescent="0.25">
      <c r="A62" t="str">
        <f>"p-value"</f>
        <v>p-value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2.1000000000000001E-2</v>
      </c>
      <c r="I62" s="4" t="s">
        <v>13</v>
      </c>
      <c r="J62" s="4">
        <v>0</v>
      </c>
      <c r="K62" s="4" t="s">
        <v>13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t="str">
        <f>"Overlap N"</f>
        <v>Overlap N</v>
      </c>
      <c r="B63" s="4">
        <v>590</v>
      </c>
      <c r="C63" s="4">
        <v>297</v>
      </c>
      <c r="D63" s="4">
        <v>133</v>
      </c>
      <c r="E63" s="4">
        <v>49</v>
      </c>
      <c r="F63" s="4">
        <v>189</v>
      </c>
      <c r="G63" s="4">
        <v>316</v>
      </c>
      <c r="H63" s="4">
        <v>7</v>
      </c>
      <c r="I63" s="4" t="s">
        <v>13</v>
      </c>
      <c r="J63" s="4">
        <v>157</v>
      </c>
      <c r="K63" s="4" t="s">
        <v>13</v>
      </c>
      <c r="L63" s="4">
        <v>24</v>
      </c>
      <c r="M63" s="4">
        <v>256</v>
      </c>
      <c r="N63" s="4">
        <v>175</v>
      </c>
      <c r="O63" s="4">
        <v>91</v>
      </c>
      <c r="P63" s="4">
        <v>48</v>
      </c>
      <c r="Q63" s="4">
        <v>20</v>
      </c>
    </row>
    <row r="64" spans="1:17" x14ac:dyDescent="0.25">
      <c r="A64" s="1" t="str">
        <f>"5+ diagnosis"</f>
        <v>5+ diagnosis</v>
      </c>
      <c r="B64" s="5" t="s">
        <v>12</v>
      </c>
      <c r="C64" s="5" t="s">
        <v>12</v>
      </c>
      <c r="D64" s="5" t="s">
        <v>12</v>
      </c>
      <c r="E64" s="5" t="s">
        <v>12</v>
      </c>
      <c r="F64" s="5" t="s">
        <v>12</v>
      </c>
      <c r="G64" s="5" t="s">
        <v>12</v>
      </c>
      <c r="H64" s="5" t="s">
        <v>12</v>
      </c>
      <c r="I64" s="5" t="s">
        <v>12</v>
      </c>
      <c r="J64" s="5" t="s">
        <v>12</v>
      </c>
      <c r="K64" s="5" t="s">
        <v>12</v>
      </c>
      <c r="L64" s="5" t="s">
        <v>12</v>
      </c>
      <c r="M64" s="5" t="s">
        <v>12</v>
      </c>
      <c r="N64" s="5" t="s">
        <v>12</v>
      </c>
      <c r="O64" s="5" t="s">
        <v>12</v>
      </c>
      <c r="P64" s="5" t="s">
        <v>12</v>
      </c>
      <c r="Q64" s="5" t="s">
        <v>12</v>
      </c>
    </row>
    <row r="65" spans="1:17" x14ac:dyDescent="0.25">
      <c r="A65" t="str">
        <f>"Correlation"</f>
        <v>Correlation</v>
      </c>
      <c r="B65" s="4">
        <v>0.254</v>
      </c>
      <c r="C65" s="4">
        <v>0.28899999999999998</v>
      </c>
      <c r="D65" s="4">
        <v>0.29599999999999999</v>
      </c>
      <c r="E65" s="4">
        <v>0.156</v>
      </c>
      <c r="F65" s="4">
        <v>0.17199999999999999</v>
      </c>
      <c r="G65" s="4">
        <v>0.20599999999999999</v>
      </c>
      <c r="H65" s="4" t="s">
        <v>13</v>
      </c>
      <c r="I65" s="4" t="s">
        <v>13</v>
      </c>
      <c r="J65" s="4">
        <v>0.26800000000000002</v>
      </c>
      <c r="K65" s="4" t="s">
        <v>13</v>
      </c>
      <c r="L65" s="4">
        <v>0.17799999999999999</v>
      </c>
      <c r="M65" s="4">
        <v>0.153</v>
      </c>
      <c r="N65" s="4">
        <v>0.182</v>
      </c>
      <c r="O65" s="4">
        <v>0.22</v>
      </c>
      <c r="P65" s="4">
        <v>0.28699999999999998</v>
      </c>
      <c r="Q65" s="4">
        <v>0.253</v>
      </c>
    </row>
    <row r="66" spans="1:17" x14ac:dyDescent="0.25">
      <c r="A66" t="str">
        <f>"p-value"</f>
        <v>p-value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 t="s">
        <v>13</v>
      </c>
      <c r="I66" s="4" t="s">
        <v>13</v>
      </c>
      <c r="J66" s="4">
        <v>0</v>
      </c>
      <c r="K66" s="4" t="s">
        <v>13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ht="15.75" thickBot="1" x14ac:dyDescent="0.3">
      <c r="A67" s="6" t="str">
        <f>"Overlap N"</f>
        <v>Overlap N</v>
      </c>
      <c r="B67" s="7">
        <v>304</v>
      </c>
      <c r="C67" s="7">
        <v>175</v>
      </c>
      <c r="D67" s="7">
        <v>73</v>
      </c>
      <c r="E67" s="7">
        <v>20</v>
      </c>
      <c r="F67" s="7">
        <v>95</v>
      </c>
      <c r="G67" s="7">
        <v>166</v>
      </c>
      <c r="H67" s="7" t="s">
        <v>13</v>
      </c>
      <c r="I67" s="7" t="s">
        <v>13</v>
      </c>
      <c r="J67" s="7">
        <v>93</v>
      </c>
      <c r="K67" s="7" t="s">
        <v>13</v>
      </c>
      <c r="L67" s="7">
        <v>14</v>
      </c>
      <c r="M67" s="7">
        <v>125</v>
      </c>
      <c r="N67" s="7">
        <v>81</v>
      </c>
      <c r="O67" s="7">
        <v>51</v>
      </c>
      <c r="P67" s="7">
        <v>35</v>
      </c>
      <c r="Q67" s="7">
        <v>12</v>
      </c>
    </row>
    <row r="68" spans="1:17" ht="15.75" thickTop="1" x14ac:dyDescent="0.25"/>
  </sheetData>
  <mergeCells count="2">
    <mergeCell ref="A1:Q1"/>
    <mergeCell ref="B2:Q2"/>
  </mergeCells>
  <conditionalFormatting sqref="S15 B15:H15 B19:G19 B31:G31 B35:G35 B39:H39 B43:D43 B47:G47 B55:H55 B63:H63 B59:H59 F43:G43 J35 J31 B7:Q7 B11:Q11 B23:Q23 B27:Q27 B51:Q51 B67:Q67 J63:Q63 J59:Q59 J55:Q55 J47:P47 M43:O43 J39:Q39 L35:Q35 M31:P31 J15:Q15 J19:Q19">
    <cfRule type="cellIs" dxfId="127" priority="54" operator="lessThan">
      <formula>6</formula>
    </cfRule>
  </conditionalFormatting>
  <conditionalFormatting sqref="I63">
    <cfRule type="cellIs" dxfId="126" priority="52" operator="lessThan">
      <formula>6</formula>
    </cfRule>
  </conditionalFormatting>
  <conditionalFormatting sqref="I6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9">
    <cfRule type="cellIs" dxfId="125" priority="50" operator="lessThan">
      <formula>6</formula>
    </cfRule>
  </conditionalFormatting>
  <conditionalFormatting sqref="I57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5">
    <cfRule type="cellIs" dxfId="124" priority="48" operator="lessThan">
      <formula>6</formula>
    </cfRule>
  </conditionalFormatting>
  <conditionalFormatting sqref="I53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7">
    <cfRule type="cellIs" dxfId="123" priority="46" operator="lessThan">
      <formula>6</formula>
    </cfRule>
  </conditionalFormatting>
  <conditionalFormatting sqref="I45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7">
    <cfRule type="cellIs" dxfId="122" priority="44" operator="lessThan">
      <formula>6</formula>
    </cfRule>
  </conditionalFormatting>
  <conditionalFormatting sqref="H4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">
    <cfRule type="cellIs" dxfId="121" priority="42" operator="lessThan">
      <formula>6</formula>
    </cfRule>
  </conditionalFormatting>
  <conditionalFormatting sqref="E41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3">
    <cfRule type="cellIs" dxfId="120" priority="40" operator="lessThan">
      <formula>6</formula>
    </cfRule>
  </conditionalFormatting>
  <conditionalFormatting sqref="H4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">
    <cfRule type="cellIs" dxfId="119" priority="38" operator="lessThan">
      <formula>6</formula>
    </cfRule>
  </conditionalFormatting>
  <conditionalFormatting sqref="I41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3">
    <cfRule type="cellIs" dxfId="118" priority="36" operator="lessThan">
      <formula>6</formula>
    </cfRule>
  </conditionalFormatting>
  <conditionalFormatting sqref="J41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">
    <cfRule type="cellIs" dxfId="117" priority="34" operator="lessThan">
      <formula>6</formula>
    </cfRule>
  </conditionalFormatting>
  <conditionalFormatting sqref="K4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3">
    <cfRule type="cellIs" dxfId="116" priority="32" operator="lessThan">
      <formula>6</formula>
    </cfRule>
  </conditionalFormatting>
  <conditionalFormatting sqref="L4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3">
    <cfRule type="cellIs" dxfId="115" priority="30" operator="lessThan">
      <formula>6</formula>
    </cfRule>
  </conditionalFormatting>
  <conditionalFormatting sqref="P4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3">
    <cfRule type="cellIs" dxfId="114" priority="28" operator="lessThan">
      <formula>6</formula>
    </cfRule>
  </conditionalFormatting>
  <conditionalFormatting sqref="Q4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7">
    <cfRule type="cellIs" dxfId="113" priority="26" operator="lessThan">
      <formula>6</formula>
    </cfRule>
  </conditionalFormatting>
  <conditionalFormatting sqref="Q4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ellIs" dxfId="112" priority="24" operator="lessThan">
      <formula>6</formula>
    </cfRule>
  </conditionalFormatting>
  <conditionalFormatting sqref="I3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">
    <cfRule type="cellIs" dxfId="111" priority="22" operator="lessThan">
      <formula>6</formula>
    </cfRule>
  </conditionalFormatting>
  <conditionalFormatting sqref="H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ellIs" dxfId="110" priority="20" operator="lessThan">
      <formula>6</formula>
    </cfRule>
  </conditionalFormatting>
  <conditionalFormatting sqref="I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">
    <cfRule type="cellIs" dxfId="109" priority="18" operator="lessThan">
      <formula>6</formula>
    </cfRule>
  </conditionalFormatting>
  <conditionalFormatting sqref="K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ellIs" dxfId="108" priority="16" operator="lessThan">
      <formula>6</formula>
    </cfRule>
  </conditionalFormatting>
  <conditionalFormatting sqref="H2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ellIs" dxfId="107" priority="14" operator="lessThan">
      <formula>6</formula>
    </cfRule>
  </conditionalFormatting>
  <conditionalFormatting sqref="I2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ellIs" dxfId="106" priority="12" operator="lessThan">
      <formula>6</formula>
    </cfRule>
  </conditionalFormatting>
  <conditionalFormatting sqref="K2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ellIs" dxfId="105" priority="10" operator="lessThan">
      <formula>6</formula>
    </cfRule>
  </conditionalFormatting>
  <conditionalFormatting sqref="L2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104" priority="8" operator="lessThan">
      <formula>6</formula>
    </cfRule>
  </conditionalFormatting>
  <conditionalFormatting sqref="Q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">
    <cfRule type="cellIs" dxfId="103" priority="6" operator="lessThan">
      <formula>6</formula>
    </cfRule>
  </conditionalFormatting>
  <conditionalFormatting sqref="I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">
    <cfRule type="cellIs" dxfId="102" priority="4" operator="lessThan">
      <formula>6</formula>
    </cfRule>
  </conditionalFormatting>
  <conditionalFormatting sqref="H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9">
    <cfRule type="cellIs" dxfId="101" priority="2" operator="lessThan">
      <formula>6</formula>
    </cfRule>
  </conditionalFormatting>
  <conditionalFormatting sqref="I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Q49 B5:Q5 B9:Q9 B13:H13 B17:G17 B21:Q21 B25:Q25 B29:G29 B33:G33 B37:H37 B41:D41 B45:G45 B53:H53 B57:H57 B61:H61 B65:Q65 J61:Q61 J57:Q57 J53:Q53 J45:P45 F41:G41 M41:O41 J37:Q37 J33 L33:Q33 J29 M29:P29 J13:Q13 J17:Q17">
    <cfRule type="colorScale" priority="158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49" workbookViewId="0">
      <selection activeCell="R57" sqref="R57"/>
    </sheetView>
  </sheetViews>
  <sheetFormatPr defaultRowHeight="15" x14ac:dyDescent="0.25"/>
  <cols>
    <col min="1" max="1" width="16.42578125" bestFit="1" customWidth="1"/>
  </cols>
  <sheetData>
    <row r="1" spans="1:17" x14ac:dyDescent="0.25">
      <c r="A1" s="11" t="s">
        <v>652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" t="str">
        <f>""</f>
        <v/>
      </c>
      <c r="B2" s="10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2" t="s">
        <v>11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7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"Correlation"</f>
        <v>Correlation</v>
      </c>
      <c r="B5" s="4">
        <v>0.24399999999999999</v>
      </c>
      <c r="C5" s="4">
        <v>0.252</v>
      </c>
      <c r="D5" s="4">
        <v>0.23100000000000001</v>
      </c>
      <c r="E5" s="4">
        <v>0.13300000000000001</v>
      </c>
      <c r="F5" s="4">
        <v>0.16</v>
      </c>
      <c r="G5" s="4">
        <v>0.217</v>
      </c>
      <c r="H5" s="4">
        <v>0.1</v>
      </c>
      <c r="I5" s="4">
        <v>7.2999999999999995E-2</v>
      </c>
      <c r="J5" s="4">
        <v>0.23200000000000001</v>
      </c>
      <c r="K5" s="4">
        <v>0.16400000000000001</v>
      </c>
      <c r="L5" s="4">
        <v>0.187</v>
      </c>
      <c r="M5" s="4">
        <v>0.17599999999999999</v>
      </c>
      <c r="N5" s="4">
        <v>0.193</v>
      </c>
      <c r="O5" s="4">
        <v>0.19600000000000001</v>
      </c>
      <c r="P5" s="4">
        <v>0.19900000000000001</v>
      </c>
      <c r="Q5" s="4">
        <v>0.247</v>
      </c>
    </row>
    <row r="6" spans="1:17" x14ac:dyDescent="0.25">
      <c r="A6" t="str">
        <f>"p-value"</f>
        <v>p-value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7.6999999999999999E-2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t="str">
        <f>"Overlap N"</f>
        <v>Overlap N</v>
      </c>
      <c r="B7" s="4">
        <v>8484</v>
      </c>
      <c r="C7" s="4">
        <v>4063</v>
      </c>
      <c r="D7" s="4">
        <v>1324</v>
      </c>
      <c r="E7" s="4">
        <v>486</v>
      </c>
      <c r="F7" s="4">
        <v>2650</v>
      </c>
      <c r="G7" s="4">
        <v>4854</v>
      </c>
      <c r="H7" s="4">
        <v>93</v>
      </c>
      <c r="I7" s="4">
        <v>17</v>
      </c>
      <c r="J7" s="4">
        <v>2026</v>
      </c>
      <c r="K7" s="4">
        <v>55</v>
      </c>
      <c r="L7" s="4">
        <v>366</v>
      </c>
      <c r="M7" s="4">
        <v>4117</v>
      </c>
      <c r="N7" s="4">
        <v>2389</v>
      </c>
      <c r="O7" s="4">
        <v>1197</v>
      </c>
      <c r="P7" s="4">
        <v>521</v>
      </c>
      <c r="Q7" s="4">
        <v>260</v>
      </c>
    </row>
    <row r="8" spans="1:17" x14ac:dyDescent="0.25">
      <c r="A8" s="1" t="str">
        <f>"Substance abuse"</f>
        <v>Substance abuse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  <c r="M8" s="5" t="s">
        <v>12</v>
      </c>
      <c r="N8" s="5" t="s">
        <v>12</v>
      </c>
      <c r="O8" s="5" t="s">
        <v>12</v>
      </c>
      <c r="P8" s="5" t="s">
        <v>12</v>
      </c>
      <c r="Q8" s="5" t="s">
        <v>12</v>
      </c>
    </row>
    <row r="9" spans="1:17" x14ac:dyDescent="0.25">
      <c r="A9" t="str">
        <f>"Correlation"</f>
        <v>Correlation</v>
      </c>
      <c r="B9" s="4">
        <v>0.29199999999999998</v>
      </c>
      <c r="C9" s="4">
        <v>0.36499999999999999</v>
      </c>
      <c r="D9" s="4">
        <v>0.28899999999999998</v>
      </c>
      <c r="E9" s="4">
        <v>0.152</v>
      </c>
      <c r="F9" s="4">
        <v>0.158</v>
      </c>
      <c r="G9" s="4">
        <v>0.22</v>
      </c>
      <c r="H9" s="4">
        <v>0.108</v>
      </c>
      <c r="I9" s="4" t="s">
        <v>13</v>
      </c>
      <c r="J9" s="4">
        <v>0.26700000000000002</v>
      </c>
      <c r="K9" s="4">
        <v>0.11600000000000001</v>
      </c>
      <c r="L9" s="4">
        <v>0.192</v>
      </c>
      <c r="M9" s="4">
        <v>0.193</v>
      </c>
      <c r="N9" s="4">
        <v>0.222</v>
      </c>
      <c r="O9" s="4">
        <v>0.24099999999999999</v>
      </c>
      <c r="P9" s="4">
        <v>0.251</v>
      </c>
      <c r="Q9" s="4">
        <v>0.27300000000000002</v>
      </c>
    </row>
    <row r="10" spans="1:17" x14ac:dyDescent="0.25">
      <c r="A10" t="str">
        <f>"p-value"</f>
        <v>p-value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1E-3</v>
      </c>
      <c r="I10" s="4" t="s">
        <v>13</v>
      </c>
      <c r="J10" s="4">
        <v>0</v>
      </c>
      <c r="K10" s="4">
        <v>6.0000000000000001E-3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t="str">
        <f>"Overlap N"</f>
        <v>Overlap N</v>
      </c>
      <c r="B11" s="4">
        <v>2353</v>
      </c>
      <c r="C11" s="4">
        <v>1547</v>
      </c>
      <c r="D11" s="4">
        <v>462</v>
      </c>
      <c r="E11" s="4">
        <v>130</v>
      </c>
      <c r="F11" s="4">
        <v>621</v>
      </c>
      <c r="G11" s="4">
        <v>1199</v>
      </c>
      <c r="H11" s="4">
        <v>23</v>
      </c>
      <c r="I11" s="4" t="s">
        <v>13</v>
      </c>
      <c r="J11" s="4">
        <v>619</v>
      </c>
      <c r="K11" s="4">
        <v>11</v>
      </c>
      <c r="L11" s="4">
        <v>101</v>
      </c>
      <c r="M11" s="4">
        <v>1033</v>
      </c>
      <c r="N11" s="4">
        <v>668</v>
      </c>
      <c r="O11" s="4">
        <v>379</v>
      </c>
      <c r="P11" s="4">
        <v>182</v>
      </c>
      <c r="Q11" s="4">
        <v>91</v>
      </c>
    </row>
    <row r="12" spans="1:17" x14ac:dyDescent="0.25">
      <c r="A12" s="1" t="str">
        <f>"Skizophrenia"</f>
        <v>Skizophrenia</v>
      </c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12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12</v>
      </c>
      <c r="P12" s="5" t="s">
        <v>12</v>
      </c>
      <c r="Q12" s="5" t="s">
        <v>12</v>
      </c>
    </row>
    <row r="13" spans="1:17" x14ac:dyDescent="0.25">
      <c r="A13" t="str">
        <f>"Correlation"</f>
        <v>Correlation</v>
      </c>
      <c r="B13" s="4">
        <v>0.26300000000000001</v>
      </c>
      <c r="C13" s="4">
        <v>0.28100000000000003</v>
      </c>
      <c r="D13" s="4">
        <v>0.38</v>
      </c>
      <c r="E13" s="4">
        <v>0.19600000000000001</v>
      </c>
      <c r="F13" s="4">
        <v>0.156</v>
      </c>
      <c r="G13" s="4">
        <v>0.20599999999999999</v>
      </c>
      <c r="H13" s="4">
        <v>0.11799999999999999</v>
      </c>
      <c r="I13" s="4" t="s">
        <v>13</v>
      </c>
      <c r="J13" s="4">
        <v>0.29599999999999999</v>
      </c>
      <c r="K13" s="4">
        <v>0.254</v>
      </c>
      <c r="L13" s="4">
        <v>0.121</v>
      </c>
      <c r="M13" s="4">
        <v>0.14000000000000001</v>
      </c>
      <c r="N13" s="4">
        <v>0.20399999999999999</v>
      </c>
      <c r="O13" s="4">
        <v>0.23699999999999999</v>
      </c>
      <c r="P13" s="4">
        <v>0.26400000000000001</v>
      </c>
      <c r="Q13" s="4">
        <v>0.311</v>
      </c>
    </row>
    <row r="14" spans="1:17" x14ac:dyDescent="0.25">
      <c r="A14" t="str">
        <f>"p-value"</f>
        <v>p-value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1E-3</v>
      </c>
      <c r="I14" s="4" t="s">
        <v>13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t="str">
        <f>"Overlap N"</f>
        <v>Overlap N</v>
      </c>
      <c r="B15" s="4">
        <v>1493</v>
      </c>
      <c r="C15" s="4">
        <v>823</v>
      </c>
      <c r="D15" s="4">
        <v>485</v>
      </c>
      <c r="E15" s="4">
        <v>115</v>
      </c>
      <c r="F15" s="4">
        <v>422</v>
      </c>
      <c r="G15" s="4">
        <v>789</v>
      </c>
      <c r="H15" s="4">
        <v>17</v>
      </c>
      <c r="I15" s="4" t="s">
        <v>13</v>
      </c>
      <c r="J15" s="4">
        <v>497</v>
      </c>
      <c r="K15" s="4">
        <v>19</v>
      </c>
      <c r="L15" s="4">
        <v>47</v>
      </c>
      <c r="M15" s="4">
        <v>575</v>
      </c>
      <c r="N15" s="4">
        <v>433</v>
      </c>
      <c r="O15" s="4">
        <v>264</v>
      </c>
      <c r="P15" s="4">
        <v>140</v>
      </c>
      <c r="Q15" s="4">
        <v>81</v>
      </c>
    </row>
    <row r="16" spans="1:17" x14ac:dyDescent="0.25">
      <c r="A16" s="1" t="str">
        <f>"Bipolar"</f>
        <v>Bipolar</v>
      </c>
      <c r="B16" s="5" t="s">
        <v>12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5" t="s">
        <v>12</v>
      </c>
      <c r="M16" s="5" t="s">
        <v>12</v>
      </c>
      <c r="N16" s="5" t="s">
        <v>12</v>
      </c>
      <c r="O16" s="5" t="s">
        <v>12</v>
      </c>
      <c r="P16" s="5" t="s">
        <v>12</v>
      </c>
      <c r="Q16" s="5" t="s">
        <v>12</v>
      </c>
    </row>
    <row r="17" spans="1:17" x14ac:dyDescent="0.25">
      <c r="A17" t="str">
        <f>"Correlation"</f>
        <v>Correlation</v>
      </c>
      <c r="B17" s="4">
        <v>0.16600000000000001</v>
      </c>
      <c r="C17" s="4">
        <v>0.161</v>
      </c>
      <c r="D17" s="4">
        <v>0.21099999999999999</v>
      </c>
      <c r="E17" s="4">
        <v>0.13200000000000001</v>
      </c>
      <c r="F17" s="4">
        <v>0.128</v>
      </c>
      <c r="G17" s="4">
        <v>0.13900000000000001</v>
      </c>
      <c r="H17" s="4">
        <v>5.0999999999999997E-2</v>
      </c>
      <c r="I17" s="4" t="s">
        <v>13</v>
      </c>
      <c r="J17" s="4">
        <v>0.189</v>
      </c>
      <c r="K17" s="4">
        <v>0.17100000000000001</v>
      </c>
      <c r="L17" s="4">
        <v>9.9000000000000005E-2</v>
      </c>
      <c r="M17" s="4">
        <v>0.09</v>
      </c>
      <c r="N17" s="4">
        <v>0.14299999999999999</v>
      </c>
      <c r="O17" s="4">
        <v>0.159</v>
      </c>
      <c r="P17" s="4">
        <v>0.13700000000000001</v>
      </c>
      <c r="Q17" s="4">
        <v>0.19700000000000001</v>
      </c>
    </row>
    <row r="18" spans="1:17" x14ac:dyDescent="0.25">
      <c r="A18" t="str">
        <f>"p-value"</f>
        <v>p-value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0.29499999999999998</v>
      </c>
      <c r="I18" s="4" t="s">
        <v>13</v>
      </c>
      <c r="J18" s="4">
        <v>0</v>
      </c>
      <c r="K18" s="4">
        <v>2E-3</v>
      </c>
      <c r="L18" s="4">
        <v>1E-3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t="str">
        <f>"Overlap N"</f>
        <v>Overlap N</v>
      </c>
      <c r="B19" s="4">
        <v>636</v>
      </c>
      <c r="C19" s="4">
        <v>301</v>
      </c>
      <c r="D19" s="4">
        <v>141</v>
      </c>
      <c r="E19" s="4">
        <v>48</v>
      </c>
      <c r="F19" s="4">
        <v>218</v>
      </c>
      <c r="G19" s="4">
        <v>353</v>
      </c>
      <c r="H19" s="4">
        <v>6</v>
      </c>
      <c r="I19" s="4" t="s">
        <v>13</v>
      </c>
      <c r="J19" s="4">
        <v>187</v>
      </c>
      <c r="K19" s="4">
        <v>7</v>
      </c>
      <c r="L19" s="4">
        <v>24</v>
      </c>
      <c r="M19" s="4">
        <v>266</v>
      </c>
      <c r="N19" s="4">
        <v>193</v>
      </c>
      <c r="O19" s="4">
        <v>108</v>
      </c>
      <c r="P19" s="4">
        <v>42</v>
      </c>
      <c r="Q19" s="4">
        <v>27</v>
      </c>
    </row>
    <row r="20" spans="1:17" x14ac:dyDescent="0.25">
      <c r="A20" s="1" t="str">
        <f>"Other mood"</f>
        <v>Other mood</v>
      </c>
      <c r="B20" s="5" t="s">
        <v>12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5" t="s">
        <v>12</v>
      </c>
      <c r="M20" s="5" t="s">
        <v>12</v>
      </c>
      <c r="N20" s="5" t="s">
        <v>12</v>
      </c>
      <c r="O20" s="5" t="s">
        <v>12</v>
      </c>
      <c r="P20" s="5" t="s">
        <v>12</v>
      </c>
      <c r="Q20" s="5" t="s">
        <v>12</v>
      </c>
    </row>
    <row r="21" spans="1:17" x14ac:dyDescent="0.25">
      <c r="A21" t="str">
        <f>"Correlation"</f>
        <v>Correlation</v>
      </c>
      <c r="B21" s="4">
        <v>0.16400000000000001</v>
      </c>
      <c r="C21" s="4">
        <v>0.16300000000000001</v>
      </c>
      <c r="D21" s="4">
        <v>0.14099999999999999</v>
      </c>
      <c r="E21" s="4">
        <v>9.2999999999999999E-2</v>
      </c>
      <c r="F21" s="4">
        <v>0.13300000000000001</v>
      </c>
      <c r="G21" s="4">
        <v>0.14499999999999999</v>
      </c>
      <c r="H21" s="4">
        <v>8.1000000000000003E-2</v>
      </c>
      <c r="I21" s="4">
        <v>0.06</v>
      </c>
      <c r="J21" s="4">
        <v>0.14799999999999999</v>
      </c>
      <c r="K21" s="4">
        <v>0.14000000000000001</v>
      </c>
      <c r="L21" s="4">
        <v>0.14699999999999999</v>
      </c>
      <c r="M21" s="4">
        <v>0.113</v>
      </c>
      <c r="N21" s="4">
        <v>0.13400000000000001</v>
      </c>
      <c r="O21" s="4">
        <v>0.13500000000000001</v>
      </c>
      <c r="P21" s="4">
        <v>0.129</v>
      </c>
      <c r="Q21" s="4">
        <v>0.17699999999999999</v>
      </c>
    </row>
    <row r="22" spans="1:17" x14ac:dyDescent="0.25">
      <c r="A22" t="str">
        <f>"p-value"</f>
        <v>p-value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2E-3</v>
      </c>
      <c r="I22" s="4">
        <v>0.221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25">
      <c r="A23" t="str">
        <f>"Overlap N"</f>
        <v>Overlap N</v>
      </c>
      <c r="B23" s="4">
        <v>3155</v>
      </c>
      <c r="C23" s="4">
        <v>1461</v>
      </c>
      <c r="D23" s="4">
        <v>456</v>
      </c>
      <c r="E23" s="4">
        <v>186</v>
      </c>
      <c r="F23" s="4">
        <v>1098</v>
      </c>
      <c r="G23" s="4">
        <v>1797</v>
      </c>
      <c r="H23" s="4">
        <v>38</v>
      </c>
      <c r="I23" s="4">
        <v>7</v>
      </c>
      <c r="J23" s="4">
        <v>719</v>
      </c>
      <c r="K23" s="4">
        <v>24</v>
      </c>
      <c r="L23" s="4">
        <v>150</v>
      </c>
      <c r="M23" s="4">
        <v>1518</v>
      </c>
      <c r="N23" s="4">
        <v>901</v>
      </c>
      <c r="O23" s="4">
        <v>449</v>
      </c>
      <c r="P23" s="4">
        <v>187</v>
      </c>
      <c r="Q23" s="4">
        <v>100</v>
      </c>
    </row>
    <row r="24" spans="1:17" x14ac:dyDescent="0.25">
      <c r="A24" s="1" t="str">
        <f>"Neurotic"</f>
        <v>Neurotic</v>
      </c>
      <c r="B24" s="5" t="s">
        <v>12</v>
      </c>
      <c r="C24" s="5" t="s">
        <v>12</v>
      </c>
      <c r="D24" s="5" t="s">
        <v>12</v>
      </c>
      <c r="E24" s="5" t="s">
        <v>12</v>
      </c>
      <c r="F24" s="5" t="s">
        <v>12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  <c r="N24" s="5" t="s">
        <v>12</v>
      </c>
      <c r="O24" s="5" t="s">
        <v>12</v>
      </c>
      <c r="P24" s="5" t="s">
        <v>12</v>
      </c>
      <c r="Q24" s="5" t="s">
        <v>12</v>
      </c>
    </row>
    <row r="25" spans="1:17" x14ac:dyDescent="0.25">
      <c r="A25" t="str">
        <f>"Correlation"</f>
        <v>Correlation</v>
      </c>
      <c r="B25" s="4">
        <v>0.22</v>
      </c>
      <c r="C25" s="4">
        <v>0.21299999999999999</v>
      </c>
      <c r="D25" s="4">
        <v>0.17499999999999999</v>
      </c>
      <c r="E25" s="4">
        <v>0.109</v>
      </c>
      <c r="F25" s="4">
        <v>0.14399999999999999</v>
      </c>
      <c r="G25" s="4">
        <v>0.21199999999999999</v>
      </c>
      <c r="H25" s="4">
        <v>0.09</v>
      </c>
      <c r="I25" s="4">
        <v>4.8000000000000001E-2</v>
      </c>
      <c r="J25" s="4">
        <v>0.192</v>
      </c>
      <c r="K25" s="4">
        <v>0.09</v>
      </c>
      <c r="L25" s="4">
        <v>0.156</v>
      </c>
      <c r="M25" s="4">
        <v>0.16700000000000001</v>
      </c>
      <c r="N25" s="4">
        <v>0.16700000000000001</v>
      </c>
      <c r="O25" s="4">
        <v>0.16500000000000001</v>
      </c>
      <c r="P25" s="4">
        <v>0.17399999999999999</v>
      </c>
      <c r="Q25" s="4">
        <v>0.20499999999999999</v>
      </c>
    </row>
    <row r="26" spans="1:17" x14ac:dyDescent="0.25">
      <c r="A26" t="str">
        <f>"p-value"</f>
        <v>p-value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0.32900000000000001</v>
      </c>
      <c r="J26" s="4">
        <v>0</v>
      </c>
      <c r="K26" s="4">
        <v>5.0000000000000001E-3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t="str">
        <f>"Overlap N"</f>
        <v>Overlap N</v>
      </c>
      <c r="B27" s="4">
        <v>5589</v>
      </c>
      <c r="C27" s="4">
        <v>2581</v>
      </c>
      <c r="D27" s="4">
        <v>783</v>
      </c>
      <c r="E27" s="4">
        <v>306</v>
      </c>
      <c r="F27" s="4">
        <v>1744</v>
      </c>
      <c r="G27" s="4">
        <v>3353</v>
      </c>
      <c r="H27" s="4">
        <v>61</v>
      </c>
      <c r="I27" s="4">
        <v>10</v>
      </c>
      <c r="J27" s="4">
        <v>1273</v>
      </c>
      <c r="K27" s="4">
        <v>27</v>
      </c>
      <c r="L27" s="4">
        <v>232</v>
      </c>
      <c r="M27" s="4">
        <v>2781</v>
      </c>
      <c r="N27" s="4">
        <v>1542</v>
      </c>
      <c r="O27" s="4">
        <v>762</v>
      </c>
      <c r="P27" s="4">
        <v>340</v>
      </c>
      <c r="Q27" s="4">
        <v>164</v>
      </c>
    </row>
    <row r="28" spans="1:17" x14ac:dyDescent="0.25">
      <c r="A28" s="1" t="str">
        <f>"OCD"</f>
        <v>OCD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5" t="s">
        <v>12</v>
      </c>
      <c r="M28" s="5" t="s">
        <v>12</v>
      </c>
      <c r="N28" s="5" t="s">
        <v>12</v>
      </c>
      <c r="O28" s="5" t="s">
        <v>12</v>
      </c>
      <c r="P28" s="5" t="s">
        <v>12</v>
      </c>
      <c r="Q28" s="5" t="s">
        <v>12</v>
      </c>
    </row>
    <row r="29" spans="1:17" x14ac:dyDescent="0.25">
      <c r="A29" t="str">
        <f>"Correlation"</f>
        <v>Correlation</v>
      </c>
      <c r="B29" s="4">
        <v>0.11899999999999999</v>
      </c>
      <c r="C29" s="4">
        <v>0.115</v>
      </c>
      <c r="D29" s="4">
        <v>0.122</v>
      </c>
      <c r="E29" s="4">
        <v>0.123</v>
      </c>
      <c r="F29" s="4">
        <v>0.09</v>
      </c>
      <c r="G29" s="4">
        <v>7.8E-2</v>
      </c>
      <c r="H29" s="4" t="s">
        <v>13</v>
      </c>
      <c r="I29" s="4" t="s">
        <v>13</v>
      </c>
      <c r="J29" s="4">
        <v>0.106</v>
      </c>
      <c r="K29" s="4" t="s">
        <v>13</v>
      </c>
      <c r="L29" s="4" t="s">
        <v>13</v>
      </c>
      <c r="M29" s="4">
        <v>8.7999999999999995E-2</v>
      </c>
      <c r="N29" s="4">
        <v>0.111</v>
      </c>
      <c r="O29" s="4">
        <v>4.7E-2</v>
      </c>
      <c r="P29" s="4">
        <v>0.107</v>
      </c>
      <c r="Q29" s="4" t="s">
        <v>13</v>
      </c>
    </row>
    <row r="30" spans="1:17" x14ac:dyDescent="0.25">
      <c r="A30" t="str">
        <f>"p-value"</f>
        <v>p-value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 t="s">
        <v>13</v>
      </c>
      <c r="I30" s="4" t="s">
        <v>13</v>
      </c>
      <c r="J30" s="4">
        <v>0</v>
      </c>
      <c r="K30" s="4" t="s">
        <v>13</v>
      </c>
      <c r="L30" s="4" t="s">
        <v>13</v>
      </c>
      <c r="M30" s="4">
        <v>0</v>
      </c>
      <c r="N30" s="4">
        <v>0</v>
      </c>
      <c r="O30" s="4">
        <v>0.11600000000000001</v>
      </c>
      <c r="P30" s="4">
        <v>5.0000000000000001E-3</v>
      </c>
      <c r="Q30" s="4" t="s">
        <v>13</v>
      </c>
    </row>
    <row r="31" spans="1:17" x14ac:dyDescent="0.25">
      <c r="A31" t="str">
        <f>"Overlap N"</f>
        <v>Overlap N</v>
      </c>
      <c r="B31" s="4">
        <v>178</v>
      </c>
      <c r="C31" s="4">
        <v>82</v>
      </c>
      <c r="D31" s="4">
        <v>30</v>
      </c>
      <c r="E31" s="4">
        <v>16</v>
      </c>
      <c r="F31" s="4">
        <v>60</v>
      </c>
      <c r="G31" s="4">
        <v>88</v>
      </c>
      <c r="H31" s="4" t="s">
        <v>13</v>
      </c>
      <c r="I31" s="4" t="s">
        <v>13</v>
      </c>
      <c r="J31" s="4">
        <v>41</v>
      </c>
      <c r="K31" s="4" t="s">
        <v>13</v>
      </c>
      <c r="L31" s="4" t="s">
        <v>13</v>
      </c>
      <c r="M31" s="4">
        <v>88</v>
      </c>
      <c r="N31" s="4">
        <v>56</v>
      </c>
      <c r="O31" s="4">
        <v>18</v>
      </c>
      <c r="P31" s="4">
        <v>12</v>
      </c>
      <c r="Q31" s="4" t="s">
        <v>13</v>
      </c>
    </row>
    <row r="32" spans="1:17" x14ac:dyDescent="0.25">
      <c r="A32" s="1" t="str">
        <f>"Eating disorder"</f>
        <v>Eating disorder</v>
      </c>
      <c r="B32" s="5" t="s">
        <v>12</v>
      </c>
      <c r="C32" s="5" t="s">
        <v>12</v>
      </c>
      <c r="D32" s="5" t="s">
        <v>12</v>
      </c>
      <c r="E32" s="5" t="s">
        <v>12</v>
      </c>
      <c r="F32" s="5" t="s">
        <v>12</v>
      </c>
      <c r="G32" s="5" t="s">
        <v>12</v>
      </c>
      <c r="H32" s="5" t="s">
        <v>12</v>
      </c>
      <c r="I32" s="5" t="s">
        <v>12</v>
      </c>
      <c r="J32" s="5" t="s">
        <v>12</v>
      </c>
      <c r="K32" s="5" t="s">
        <v>12</v>
      </c>
      <c r="L32" s="5" t="s">
        <v>12</v>
      </c>
      <c r="M32" s="5" t="s">
        <v>12</v>
      </c>
      <c r="N32" s="5" t="s">
        <v>12</v>
      </c>
      <c r="O32" s="5" t="s">
        <v>12</v>
      </c>
      <c r="P32" s="5" t="s">
        <v>12</v>
      </c>
      <c r="Q32" s="5" t="s">
        <v>12</v>
      </c>
    </row>
    <row r="33" spans="1:17" x14ac:dyDescent="0.25">
      <c r="A33" t="str">
        <f>"Correlation"</f>
        <v>Correlation</v>
      </c>
      <c r="B33" s="4">
        <v>9.6000000000000002E-2</v>
      </c>
      <c r="C33" s="4">
        <v>0.108</v>
      </c>
      <c r="D33" s="4">
        <v>0.13500000000000001</v>
      </c>
      <c r="E33" s="4">
        <v>8.6999999999999994E-2</v>
      </c>
      <c r="F33" s="4">
        <v>3.9E-2</v>
      </c>
      <c r="G33" s="4">
        <v>7.5999999999999998E-2</v>
      </c>
      <c r="H33" s="4" t="s">
        <v>13</v>
      </c>
      <c r="I33" s="4" t="s">
        <v>13</v>
      </c>
      <c r="J33" s="4">
        <v>0.104</v>
      </c>
      <c r="K33" s="4" t="s">
        <v>13</v>
      </c>
      <c r="L33" s="4">
        <v>5.0000000000000001E-3</v>
      </c>
      <c r="M33" s="4">
        <v>7.2999999999999995E-2</v>
      </c>
      <c r="N33" s="4">
        <v>6.0999999999999999E-2</v>
      </c>
      <c r="O33" s="4">
        <v>6.4000000000000001E-2</v>
      </c>
      <c r="P33" s="4">
        <v>0.09</v>
      </c>
      <c r="Q33" s="4">
        <v>0.155</v>
      </c>
    </row>
    <row r="34" spans="1:17" x14ac:dyDescent="0.25">
      <c r="A34" t="str">
        <f>"p-value"</f>
        <v>p-value</v>
      </c>
      <c r="B34" s="4">
        <v>0</v>
      </c>
      <c r="C34" s="4">
        <v>0</v>
      </c>
      <c r="D34" s="4">
        <v>0</v>
      </c>
      <c r="E34" s="4">
        <v>4.0000000000000001E-3</v>
      </c>
      <c r="F34" s="4">
        <v>2.9000000000000001E-2</v>
      </c>
      <c r="G34" s="4">
        <v>0</v>
      </c>
      <c r="H34" s="4" t="s">
        <v>13</v>
      </c>
      <c r="I34" s="4" t="s">
        <v>13</v>
      </c>
      <c r="J34" s="4">
        <v>0</v>
      </c>
      <c r="K34" s="4" t="s">
        <v>13</v>
      </c>
      <c r="L34" s="4">
        <v>0.84499999999999997</v>
      </c>
      <c r="M34" s="4">
        <v>0</v>
      </c>
      <c r="N34" s="4">
        <v>1E-3</v>
      </c>
      <c r="O34" s="4">
        <v>8.9999999999999993E-3</v>
      </c>
      <c r="P34" s="4">
        <v>4.0000000000000001E-3</v>
      </c>
      <c r="Q34" s="4">
        <v>0</v>
      </c>
    </row>
    <row r="35" spans="1:17" x14ac:dyDescent="0.25">
      <c r="A35" t="str">
        <f>"Overlap N"</f>
        <v>Overlap N</v>
      </c>
      <c r="B35" s="4">
        <v>292</v>
      </c>
      <c r="C35" s="4">
        <v>143</v>
      </c>
      <c r="D35" s="4">
        <v>58</v>
      </c>
      <c r="E35" s="4">
        <v>22</v>
      </c>
      <c r="F35" s="4">
        <v>81</v>
      </c>
      <c r="G35" s="4">
        <v>159</v>
      </c>
      <c r="H35" s="4" t="s">
        <v>13</v>
      </c>
      <c r="I35" s="4" t="s">
        <v>13</v>
      </c>
      <c r="J35" s="4">
        <v>73</v>
      </c>
      <c r="K35" s="4" t="s">
        <v>13</v>
      </c>
      <c r="L35" s="4">
        <v>7</v>
      </c>
      <c r="M35" s="4">
        <v>148</v>
      </c>
      <c r="N35" s="4">
        <v>75</v>
      </c>
      <c r="O35" s="4">
        <v>37</v>
      </c>
      <c r="P35" s="4">
        <v>19</v>
      </c>
      <c r="Q35" s="4">
        <v>13</v>
      </c>
    </row>
    <row r="36" spans="1:17" x14ac:dyDescent="0.25">
      <c r="A36" s="1" t="str">
        <f>"Personality"</f>
        <v>Personality</v>
      </c>
      <c r="B36" s="5" t="s">
        <v>12</v>
      </c>
      <c r="C36" s="5" t="s">
        <v>12</v>
      </c>
      <c r="D36" s="5" t="s">
        <v>12</v>
      </c>
      <c r="E36" s="5" t="s">
        <v>12</v>
      </c>
      <c r="F36" s="5" t="s">
        <v>12</v>
      </c>
      <c r="G36" s="5" t="s">
        <v>12</v>
      </c>
      <c r="H36" s="5" t="s">
        <v>12</v>
      </c>
      <c r="I36" s="5" t="s">
        <v>12</v>
      </c>
      <c r="J36" s="5" t="s">
        <v>12</v>
      </c>
      <c r="K36" s="5" t="s">
        <v>12</v>
      </c>
      <c r="L36" s="5" t="s">
        <v>12</v>
      </c>
      <c r="M36" s="5" t="s">
        <v>12</v>
      </c>
      <c r="N36" s="5" t="s">
        <v>12</v>
      </c>
      <c r="O36" s="5" t="s">
        <v>12</v>
      </c>
      <c r="P36" s="5" t="s">
        <v>12</v>
      </c>
      <c r="Q36" s="5" t="s">
        <v>12</v>
      </c>
    </row>
    <row r="37" spans="1:17" x14ac:dyDescent="0.25">
      <c r="A37" t="str">
        <f>"Correlation"</f>
        <v>Correlation</v>
      </c>
      <c r="B37" s="4">
        <v>0.23</v>
      </c>
      <c r="C37" s="4">
        <v>0.245</v>
      </c>
      <c r="D37" s="4">
        <v>0.26200000000000001</v>
      </c>
      <c r="E37" s="4">
        <v>0.13500000000000001</v>
      </c>
      <c r="F37" s="4">
        <v>0.13400000000000001</v>
      </c>
      <c r="G37" s="4">
        <v>0.193</v>
      </c>
      <c r="H37" s="4">
        <v>0.13200000000000001</v>
      </c>
      <c r="I37" s="4" t="s">
        <v>13</v>
      </c>
      <c r="J37" s="4">
        <v>0.23899999999999999</v>
      </c>
      <c r="K37" s="4">
        <v>0.13300000000000001</v>
      </c>
      <c r="L37" s="4">
        <v>0.186</v>
      </c>
      <c r="M37" s="4">
        <v>0.14599999999999999</v>
      </c>
      <c r="N37" s="4">
        <v>0.182</v>
      </c>
      <c r="O37" s="4">
        <v>0.19800000000000001</v>
      </c>
      <c r="P37" s="4">
        <v>0.20499999999999999</v>
      </c>
      <c r="Q37" s="4">
        <v>0.23100000000000001</v>
      </c>
    </row>
    <row r="38" spans="1:17" x14ac:dyDescent="0.25">
      <c r="A38" t="str">
        <f>"p-value"</f>
        <v>p-value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 t="s">
        <v>13</v>
      </c>
      <c r="J38" s="4">
        <v>0</v>
      </c>
      <c r="K38" s="4">
        <v>1E-3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t="str">
        <f>"Overlap N"</f>
        <v>Overlap N</v>
      </c>
      <c r="B39" s="4">
        <v>2416</v>
      </c>
      <c r="C39" s="4">
        <v>1253</v>
      </c>
      <c r="D39" s="4">
        <v>497</v>
      </c>
      <c r="E39" s="4">
        <v>146</v>
      </c>
      <c r="F39" s="4">
        <v>693</v>
      </c>
      <c r="G39" s="4">
        <v>1344</v>
      </c>
      <c r="H39" s="4">
        <v>33</v>
      </c>
      <c r="I39" s="4" t="s">
        <v>13</v>
      </c>
      <c r="J39" s="4">
        <v>672</v>
      </c>
      <c r="K39" s="4">
        <v>15</v>
      </c>
      <c r="L39" s="4">
        <v>119</v>
      </c>
      <c r="M39" s="4">
        <v>1074</v>
      </c>
      <c r="N39" s="4">
        <v>697</v>
      </c>
      <c r="O39" s="4">
        <v>381</v>
      </c>
      <c r="P39" s="4">
        <v>176</v>
      </c>
      <c r="Q39" s="4">
        <v>88</v>
      </c>
    </row>
    <row r="40" spans="1:17" x14ac:dyDescent="0.25">
      <c r="A40" s="1" t="str">
        <f>"Developmental"</f>
        <v>Developmental</v>
      </c>
      <c r="B40" s="5" t="s">
        <v>12</v>
      </c>
      <c r="C40" s="5" t="s">
        <v>12</v>
      </c>
      <c r="D40" s="5" t="s">
        <v>12</v>
      </c>
      <c r="E40" s="5" t="s">
        <v>12</v>
      </c>
      <c r="F40" s="5" t="s">
        <v>12</v>
      </c>
      <c r="G40" s="5" t="s">
        <v>12</v>
      </c>
      <c r="H40" s="5" t="s">
        <v>12</v>
      </c>
      <c r="I40" s="5" t="s">
        <v>12</v>
      </c>
      <c r="J40" s="5" t="s">
        <v>12</v>
      </c>
      <c r="K40" s="5" t="s">
        <v>12</v>
      </c>
      <c r="L40" s="5" t="s">
        <v>12</v>
      </c>
      <c r="M40" s="5" t="s">
        <v>12</v>
      </c>
      <c r="N40" s="5" t="s">
        <v>12</v>
      </c>
      <c r="O40" s="5" t="s">
        <v>12</v>
      </c>
      <c r="P40" s="5" t="s">
        <v>12</v>
      </c>
      <c r="Q40" s="5" t="s">
        <v>12</v>
      </c>
    </row>
    <row r="41" spans="1:17" x14ac:dyDescent="0.25">
      <c r="A41" t="str">
        <f>"Correlation"</f>
        <v>Correlation</v>
      </c>
      <c r="B41" s="4">
        <v>0.13500000000000001</v>
      </c>
      <c r="C41" s="4">
        <v>0.17499999999999999</v>
      </c>
      <c r="D41" s="4">
        <v>0.22</v>
      </c>
      <c r="E41" s="4" t="s">
        <v>13</v>
      </c>
      <c r="F41" s="4">
        <v>0.13</v>
      </c>
      <c r="G41" s="4">
        <v>0.125</v>
      </c>
      <c r="H41" s="4" t="s">
        <v>13</v>
      </c>
      <c r="I41" s="4" t="s">
        <v>13</v>
      </c>
      <c r="J41" s="4">
        <v>0.121</v>
      </c>
      <c r="K41" s="4" t="s">
        <v>13</v>
      </c>
      <c r="L41" s="4" t="s">
        <v>13</v>
      </c>
      <c r="M41" s="4">
        <v>3.6999999999999998E-2</v>
      </c>
      <c r="N41" s="4">
        <v>0.111</v>
      </c>
      <c r="O41" s="4">
        <v>0.17499999999999999</v>
      </c>
      <c r="P41" s="4" t="s">
        <v>13</v>
      </c>
      <c r="Q41" s="4" t="s">
        <v>13</v>
      </c>
    </row>
    <row r="42" spans="1:17" x14ac:dyDescent="0.25">
      <c r="A42" t="str">
        <f>"p-value"</f>
        <v>p-value</v>
      </c>
      <c r="B42" s="4">
        <v>0</v>
      </c>
      <c r="C42" s="4">
        <v>0</v>
      </c>
      <c r="D42" s="4">
        <v>0</v>
      </c>
      <c r="E42" s="4" t="s">
        <v>13</v>
      </c>
      <c r="F42" s="4">
        <v>1E-3</v>
      </c>
      <c r="G42" s="4">
        <v>0</v>
      </c>
      <c r="H42" s="4" t="s">
        <v>13</v>
      </c>
      <c r="I42" s="4" t="s">
        <v>13</v>
      </c>
      <c r="J42" s="4">
        <v>8.9999999999999993E-3</v>
      </c>
      <c r="K42" s="4" t="s">
        <v>13</v>
      </c>
      <c r="L42" s="4" t="s">
        <v>13</v>
      </c>
      <c r="M42" s="4">
        <v>0.311</v>
      </c>
      <c r="N42" s="4">
        <v>8.9999999999999993E-3</v>
      </c>
      <c r="O42" s="4">
        <v>0</v>
      </c>
      <c r="P42" s="4" t="s">
        <v>13</v>
      </c>
      <c r="Q42" s="4" t="s">
        <v>13</v>
      </c>
    </row>
    <row r="43" spans="1:17" x14ac:dyDescent="0.25">
      <c r="A43" t="str">
        <f>"Overlap N"</f>
        <v>Overlap N</v>
      </c>
      <c r="B43" s="4">
        <v>37</v>
      </c>
      <c r="C43" s="4">
        <v>23</v>
      </c>
      <c r="D43" s="4">
        <v>12</v>
      </c>
      <c r="E43" s="4" t="s">
        <v>13</v>
      </c>
      <c r="F43" s="4">
        <v>15</v>
      </c>
      <c r="G43" s="4">
        <v>22</v>
      </c>
      <c r="H43" s="4" t="s">
        <v>13</v>
      </c>
      <c r="I43" s="4" t="s">
        <v>13</v>
      </c>
      <c r="J43" s="4">
        <v>9</v>
      </c>
      <c r="K43" s="4" t="s">
        <v>13</v>
      </c>
      <c r="L43" s="4" t="s">
        <v>13</v>
      </c>
      <c r="M43" s="4">
        <v>12</v>
      </c>
      <c r="N43" s="4">
        <v>11</v>
      </c>
      <c r="O43" s="4">
        <v>9</v>
      </c>
      <c r="P43" s="4" t="s">
        <v>13</v>
      </c>
      <c r="Q43" s="4" t="s">
        <v>13</v>
      </c>
    </row>
    <row r="44" spans="1:17" x14ac:dyDescent="0.25">
      <c r="A44" s="1" t="str">
        <f>"Externalizing"</f>
        <v>Externalizing</v>
      </c>
      <c r="B44" s="5" t="s">
        <v>12</v>
      </c>
      <c r="C44" s="5" t="s">
        <v>12</v>
      </c>
      <c r="D44" s="5" t="s">
        <v>12</v>
      </c>
      <c r="E44" s="5" t="s">
        <v>12</v>
      </c>
      <c r="F44" s="5" t="s">
        <v>12</v>
      </c>
      <c r="G44" s="5" t="s">
        <v>12</v>
      </c>
      <c r="H44" s="5" t="s">
        <v>12</v>
      </c>
      <c r="I44" s="5" t="s">
        <v>12</v>
      </c>
      <c r="J44" s="5" t="s">
        <v>12</v>
      </c>
      <c r="K44" s="5" t="s">
        <v>12</v>
      </c>
      <c r="L44" s="5" t="s">
        <v>12</v>
      </c>
      <c r="M44" s="5" t="s">
        <v>12</v>
      </c>
      <c r="N44" s="5" t="s">
        <v>12</v>
      </c>
      <c r="O44" s="5" t="s">
        <v>12</v>
      </c>
      <c r="P44" s="5" t="s">
        <v>12</v>
      </c>
      <c r="Q44" s="5" t="s">
        <v>12</v>
      </c>
    </row>
    <row r="45" spans="1:17" x14ac:dyDescent="0.25">
      <c r="A45" t="str">
        <f>"Correlation"</f>
        <v>Correlation</v>
      </c>
      <c r="B45" s="4">
        <v>0.17299999999999999</v>
      </c>
      <c r="C45" s="4">
        <v>0.183</v>
      </c>
      <c r="D45" s="4">
        <v>0.182</v>
      </c>
      <c r="E45" s="4">
        <v>0.108</v>
      </c>
      <c r="F45" s="4">
        <v>0.122</v>
      </c>
      <c r="G45" s="4">
        <v>0.124</v>
      </c>
      <c r="H45" s="4" t="s">
        <v>13</v>
      </c>
      <c r="I45" s="4" t="s">
        <v>13</v>
      </c>
      <c r="J45" s="4">
        <v>0.17100000000000001</v>
      </c>
      <c r="K45" s="4" t="s">
        <v>13</v>
      </c>
      <c r="L45" s="4">
        <v>0.248</v>
      </c>
      <c r="M45" s="4">
        <v>0.115</v>
      </c>
      <c r="N45" s="4">
        <v>0.112</v>
      </c>
      <c r="O45" s="4">
        <v>0.16400000000000001</v>
      </c>
      <c r="P45" s="4">
        <v>0.13900000000000001</v>
      </c>
      <c r="Q45" s="4">
        <v>0.20799999999999999</v>
      </c>
    </row>
    <row r="46" spans="1:17" x14ac:dyDescent="0.25">
      <c r="A46" t="str">
        <f>"p-value"</f>
        <v>p-value</v>
      </c>
      <c r="B46" s="4">
        <v>0</v>
      </c>
      <c r="C46" s="4">
        <v>0</v>
      </c>
      <c r="D46" s="4">
        <v>0</v>
      </c>
      <c r="E46" s="4">
        <v>2E-3</v>
      </c>
      <c r="F46" s="4">
        <v>0</v>
      </c>
      <c r="G46" s="4">
        <v>0</v>
      </c>
      <c r="H46" s="4" t="s">
        <v>13</v>
      </c>
      <c r="I46" s="4" t="s">
        <v>13</v>
      </c>
      <c r="J46" s="4">
        <v>0</v>
      </c>
      <c r="K46" s="4" t="s">
        <v>13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25">
      <c r="A47" t="str">
        <f>"Overlap N"</f>
        <v>Overlap N</v>
      </c>
      <c r="B47" s="4">
        <v>266</v>
      </c>
      <c r="C47" s="4">
        <v>139</v>
      </c>
      <c r="D47" s="4">
        <v>52</v>
      </c>
      <c r="E47" s="4">
        <v>17</v>
      </c>
      <c r="F47" s="4">
        <v>86</v>
      </c>
      <c r="G47" s="4">
        <v>134</v>
      </c>
      <c r="H47" s="4" t="s">
        <v>13</v>
      </c>
      <c r="I47" s="4" t="s">
        <v>13</v>
      </c>
      <c r="J47" s="4">
        <v>72</v>
      </c>
      <c r="K47" s="4" t="s">
        <v>13</v>
      </c>
      <c r="L47" s="4">
        <v>28</v>
      </c>
      <c r="M47" s="4">
        <v>121</v>
      </c>
      <c r="N47" s="4">
        <v>67</v>
      </c>
      <c r="O47" s="4">
        <v>47</v>
      </c>
      <c r="P47" s="4">
        <v>18</v>
      </c>
      <c r="Q47" s="4">
        <v>13</v>
      </c>
    </row>
    <row r="48" spans="1:17" x14ac:dyDescent="0.25">
      <c r="A48" s="1" t="str">
        <f>"1 diagnosis"</f>
        <v>1 diagnosis</v>
      </c>
      <c r="B48" s="5" t="s">
        <v>12</v>
      </c>
      <c r="C48" s="5" t="s">
        <v>12</v>
      </c>
      <c r="D48" s="5" t="s">
        <v>12</v>
      </c>
      <c r="E48" s="5" t="s">
        <v>12</v>
      </c>
      <c r="F48" s="5" t="s">
        <v>12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  <c r="L48" s="5" t="s">
        <v>12</v>
      </c>
      <c r="M48" s="5" t="s">
        <v>12</v>
      </c>
      <c r="N48" s="5" t="s">
        <v>12</v>
      </c>
      <c r="O48" s="5" t="s">
        <v>12</v>
      </c>
      <c r="P48" s="5" t="s">
        <v>12</v>
      </c>
      <c r="Q48" s="5" t="s">
        <v>12</v>
      </c>
    </row>
    <row r="49" spans="1:17" x14ac:dyDescent="0.25">
      <c r="A49" t="str">
        <f>"Correlation"</f>
        <v>Correlation</v>
      </c>
      <c r="B49" s="4">
        <v>0.16500000000000001</v>
      </c>
      <c r="C49" s="4">
        <v>0.14899999999999999</v>
      </c>
      <c r="D49" s="4">
        <v>0.10199999999999999</v>
      </c>
      <c r="E49" s="4">
        <v>7.3999999999999996E-2</v>
      </c>
      <c r="F49" s="4">
        <v>0.109</v>
      </c>
      <c r="G49" s="4">
        <v>0.158</v>
      </c>
      <c r="H49" s="4">
        <v>6.5000000000000002E-2</v>
      </c>
      <c r="I49" s="4">
        <v>7.4999999999999997E-2</v>
      </c>
      <c r="J49" s="4">
        <v>0.14399999999999999</v>
      </c>
      <c r="K49" s="4">
        <v>9.8000000000000004E-2</v>
      </c>
      <c r="L49" s="4">
        <v>0.127</v>
      </c>
      <c r="M49" s="4">
        <v>0.13200000000000001</v>
      </c>
      <c r="N49" s="4">
        <v>0.129</v>
      </c>
      <c r="O49" s="4">
        <v>0.114</v>
      </c>
      <c r="P49" s="4">
        <v>0.115</v>
      </c>
      <c r="Q49" s="4">
        <v>0.127</v>
      </c>
    </row>
    <row r="50" spans="1:17" x14ac:dyDescent="0.25">
      <c r="A50" t="str">
        <f>"p-value"</f>
        <v>p-value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8.0000000000000002E-3</v>
      </c>
      <c r="I50" s="4">
        <v>9.2999999999999999E-2</v>
      </c>
      <c r="J50" s="4">
        <v>0</v>
      </c>
      <c r="K50" s="4">
        <v>4.0000000000000001E-3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t="str">
        <f>"Overlap N"</f>
        <v>Overlap N</v>
      </c>
      <c r="B51" s="4">
        <v>4102</v>
      </c>
      <c r="C51" s="4">
        <v>1790</v>
      </c>
      <c r="D51" s="4">
        <v>497</v>
      </c>
      <c r="E51" s="4">
        <v>219</v>
      </c>
      <c r="F51" s="4">
        <v>1302</v>
      </c>
      <c r="G51" s="4">
        <v>2423</v>
      </c>
      <c r="H51" s="4">
        <v>45</v>
      </c>
      <c r="I51" s="4">
        <v>10</v>
      </c>
      <c r="J51" s="4">
        <v>912</v>
      </c>
      <c r="K51" s="4">
        <v>24</v>
      </c>
      <c r="L51" s="4">
        <v>174</v>
      </c>
      <c r="M51" s="4">
        <v>2106</v>
      </c>
      <c r="N51" s="4">
        <v>1145</v>
      </c>
      <c r="O51" s="4">
        <v>528</v>
      </c>
      <c r="P51" s="4">
        <v>224</v>
      </c>
      <c r="Q51" s="4">
        <v>99</v>
      </c>
    </row>
    <row r="52" spans="1:17" x14ac:dyDescent="0.25">
      <c r="A52" s="1" t="str">
        <f>"2 diagnosis"</f>
        <v>2 diagnosis</v>
      </c>
      <c r="B52" s="5" t="s">
        <v>12</v>
      </c>
      <c r="C52" s="5" t="s">
        <v>12</v>
      </c>
      <c r="D52" s="5" t="s">
        <v>12</v>
      </c>
      <c r="E52" s="5" t="s">
        <v>12</v>
      </c>
      <c r="F52" s="5" t="s">
        <v>12</v>
      </c>
      <c r="G52" s="5" t="s">
        <v>12</v>
      </c>
      <c r="H52" s="5" t="s">
        <v>12</v>
      </c>
      <c r="I52" s="5" t="s">
        <v>12</v>
      </c>
      <c r="J52" s="5" t="s">
        <v>12</v>
      </c>
      <c r="K52" s="5" t="s">
        <v>12</v>
      </c>
      <c r="L52" s="5" t="s">
        <v>12</v>
      </c>
      <c r="M52" s="5" t="s">
        <v>12</v>
      </c>
      <c r="N52" s="5" t="s">
        <v>12</v>
      </c>
      <c r="O52" s="5" t="s">
        <v>12</v>
      </c>
      <c r="P52" s="5" t="s">
        <v>12</v>
      </c>
      <c r="Q52" s="5" t="s">
        <v>12</v>
      </c>
    </row>
    <row r="53" spans="1:17" x14ac:dyDescent="0.25">
      <c r="A53" t="str">
        <f>"Correlation"</f>
        <v>Correlation</v>
      </c>
      <c r="B53" s="4">
        <v>0.17599999999999999</v>
      </c>
      <c r="C53" s="4">
        <v>0.18</v>
      </c>
      <c r="D53" s="4">
        <v>0.16400000000000001</v>
      </c>
      <c r="E53" s="4">
        <v>9.1999999999999998E-2</v>
      </c>
      <c r="F53" s="4">
        <v>0.11799999999999999</v>
      </c>
      <c r="G53" s="4">
        <v>0.151</v>
      </c>
      <c r="H53" s="4">
        <v>3.6999999999999998E-2</v>
      </c>
      <c r="I53" s="4" t="s">
        <v>13</v>
      </c>
      <c r="J53" s="4">
        <v>0.155</v>
      </c>
      <c r="K53" s="4">
        <v>0.122</v>
      </c>
      <c r="L53" s="4">
        <v>0.113</v>
      </c>
      <c r="M53" s="4">
        <v>0.125</v>
      </c>
      <c r="N53" s="4">
        <v>0.14099999999999999</v>
      </c>
      <c r="O53" s="4">
        <v>0.14199999999999999</v>
      </c>
      <c r="P53" s="4">
        <v>0.13800000000000001</v>
      </c>
      <c r="Q53" s="4">
        <v>0.129</v>
      </c>
    </row>
    <row r="54" spans="1:17" x14ac:dyDescent="0.25">
      <c r="A54" t="str">
        <f>"p-value"</f>
        <v>p-value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0.22900000000000001</v>
      </c>
      <c r="I54" s="4" t="s">
        <v>13</v>
      </c>
      <c r="J54" s="4">
        <v>0</v>
      </c>
      <c r="K54" s="4">
        <v>2E-3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tr">
        <f>"Overlap N"</f>
        <v>Overlap N</v>
      </c>
      <c r="B55" s="4">
        <v>2198</v>
      </c>
      <c r="C55" s="4">
        <v>1057</v>
      </c>
      <c r="D55" s="4">
        <v>347</v>
      </c>
      <c r="E55" s="4">
        <v>124</v>
      </c>
      <c r="F55" s="4">
        <v>697</v>
      </c>
      <c r="G55" s="4">
        <v>1236</v>
      </c>
      <c r="H55" s="4">
        <v>19</v>
      </c>
      <c r="I55" s="4" t="s">
        <v>13</v>
      </c>
      <c r="J55" s="4">
        <v>507</v>
      </c>
      <c r="K55" s="4">
        <v>15</v>
      </c>
      <c r="L55" s="4">
        <v>86</v>
      </c>
      <c r="M55" s="4">
        <v>1064</v>
      </c>
      <c r="N55" s="4">
        <v>630</v>
      </c>
      <c r="O55" s="4">
        <v>316</v>
      </c>
      <c r="P55" s="4">
        <v>134</v>
      </c>
      <c r="Q55" s="4">
        <v>54</v>
      </c>
    </row>
    <row r="56" spans="1:17" x14ac:dyDescent="0.25">
      <c r="A56" s="1" t="str">
        <f>"3 diagnosis"</f>
        <v>3 diagnosis</v>
      </c>
      <c r="B56" s="5" t="s">
        <v>12</v>
      </c>
      <c r="C56" s="5" t="s">
        <v>12</v>
      </c>
      <c r="D56" s="5" t="s">
        <v>12</v>
      </c>
      <c r="E56" s="5" t="s">
        <v>12</v>
      </c>
      <c r="F56" s="5" t="s">
        <v>12</v>
      </c>
      <c r="G56" s="5" t="s">
        <v>12</v>
      </c>
      <c r="H56" s="5" t="s">
        <v>12</v>
      </c>
      <c r="I56" s="5" t="s">
        <v>12</v>
      </c>
      <c r="J56" s="5" t="s">
        <v>12</v>
      </c>
      <c r="K56" s="5" t="s">
        <v>12</v>
      </c>
      <c r="L56" s="5" t="s">
        <v>12</v>
      </c>
      <c r="M56" s="5" t="s">
        <v>12</v>
      </c>
      <c r="N56" s="5" t="s">
        <v>12</v>
      </c>
      <c r="O56" s="5" t="s">
        <v>12</v>
      </c>
      <c r="P56" s="5" t="s">
        <v>12</v>
      </c>
      <c r="Q56" s="5" t="s">
        <v>12</v>
      </c>
    </row>
    <row r="57" spans="1:17" x14ac:dyDescent="0.25">
      <c r="A57" t="str">
        <f>"Correlation"</f>
        <v>Correlation</v>
      </c>
      <c r="B57" s="4">
        <v>0.20300000000000001</v>
      </c>
      <c r="C57" s="4">
        <v>0.23</v>
      </c>
      <c r="D57" s="4">
        <v>0.223</v>
      </c>
      <c r="E57" s="4">
        <v>0.129</v>
      </c>
      <c r="F57" s="4">
        <v>0.13200000000000001</v>
      </c>
      <c r="G57" s="4">
        <v>0.16600000000000001</v>
      </c>
      <c r="H57" s="4">
        <v>0.11799999999999999</v>
      </c>
      <c r="I57" s="4" t="s">
        <v>13</v>
      </c>
      <c r="J57" s="4">
        <v>0.20200000000000001</v>
      </c>
      <c r="K57" s="4">
        <v>0.154</v>
      </c>
      <c r="L57" s="4">
        <v>0.18</v>
      </c>
      <c r="M57" s="4">
        <v>0.13200000000000001</v>
      </c>
      <c r="N57" s="4">
        <v>0.14599999999999999</v>
      </c>
      <c r="O57" s="4">
        <v>0.187</v>
      </c>
      <c r="P57" s="4">
        <v>0.13900000000000001</v>
      </c>
      <c r="Q57" s="4">
        <v>0.27400000000000002</v>
      </c>
    </row>
    <row r="58" spans="1:17" x14ac:dyDescent="0.25">
      <c r="A58" t="str">
        <f>"p-value"</f>
        <v>p-value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1E-3</v>
      </c>
      <c r="I58" s="4" t="s">
        <v>13</v>
      </c>
      <c r="J58" s="4">
        <v>0</v>
      </c>
      <c r="K58" s="4">
        <v>1E-3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t="str">
        <f>"Overlap N"</f>
        <v>Overlap N</v>
      </c>
      <c r="B59" s="4">
        <v>1234</v>
      </c>
      <c r="C59" s="4">
        <v>676</v>
      </c>
      <c r="D59" s="4">
        <v>245</v>
      </c>
      <c r="E59" s="4">
        <v>79</v>
      </c>
      <c r="F59" s="4">
        <v>378</v>
      </c>
      <c r="G59" s="4">
        <v>674</v>
      </c>
      <c r="H59" s="4">
        <v>17</v>
      </c>
      <c r="I59" s="4" t="s">
        <v>13</v>
      </c>
      <c r="J59" s="4">
        <v>330</v>
      </c>
      <c r="K59" s="4">
        <v>10</v>
      </c>
      <c r="L59" s="4">
        <v>67</v>
      </c>
      <c r="M59" s="4">
        <v>556</v>
      </c>
      <c r="N59" s="4">
        <v>332</v>
      </c>
      <c r="O59" s="4">
        <v>208</v>
      </c>
      <c r="P59" s="4">
        <v>71</v>
      </c>
      <c r="Q59" s="4">
        <v>67</v>
      </c>
    </row>
    <row r="60" spans="1:17" x14ac:dyDescent="0.25">
      <c r="A60" s="1" t="str">
        <f>"4 diagnosis"</f>
        <v>4 diagnosis</v>
      </c>
      <c r="B60" s="5" t="s">
        <v>12</v>
      </c>
      <c r="C60" s="5" t="s">
        <v>12</v>
      </c>
      <c r="D60" s="5" t="s">
        <v>12</v>
      </c>
      <c r="E60" s="5" t="s">
        <v>12</v>
      </c>
      <c r="F60" s="5" t="s">
        <v>12</v>
      </c>
      <c r="G60" s="5" t="s">
        <v>12</v>
      </c>
      <c r="H60" s="5" t="s">
        <v>12</v>
      </c>
      <c r="I60" s="5" t="s">
        <v>12</v>
      </c>
      <c r="J60" s="5" t="s">
        <v>12</v>
      </c>
      <c r="K60" s="5" t="s">
        <v>12</v>
      </c>
      <c r="L60" s="5" t="s">
        <v>12</v>
      </c>
      <c r="M60" s="5" t="s">
        <v>12</v>
      </c>
      <c r="N60" s="5" t="s">
        <v>12</v>
      </c>
      <c r="O60" s="5" t="s">
        <v>12</v>
      </c>
      <c r="P60" s="5" t="s">
        <v>12</v>
      </c>
      <c r="Q60" s="5" t="s">
        <v>12</v>
      </c>
    </row>
    <row r="61" spans="1:17" x14ac:dyDescent="0.25">
      <c r="A61" t="str">
        <f>"Correlation"</f>
        <v>Correlation</v>
      </c>
      <c r="B61" s="4">
        <v>0.22900000000000001</v>
      </c>
      <c r="C61" s="4">
        <v>0.23899999999999999</v>
      </c>
      <c r="D61" s="4">
        <v>0.26400000000000001</v>
      </c>
      <c r="E61" s="4">
        <v>0.14899999999999999</v>
      </c>
      <c r="F61" s="4">
        <v>0.14099999999999999</v>
      </c>
      <c r="G61" s="4">
        <v>0.186</v>
      </c>
      <c r="H61" s="4">
        <v>0.13300000000000001</v>
      </c>
      <c r="I61" s="4" t="s">
        <v>13</v>
      </c>
      <c r="J61" s="4">
        <v>0.21099999999999999</v>
      </c>
      <c r="K61" s="4" t="s">
        <v>13</v>
      </c>
      <c r="L61" s="4">
        <v>0.152</v>
      </c>
      <c r="M61" s="4">
        <v>0.15</v>
      </c>
      <c r="N61" s="4">
        <v>0.182</v>
      </c>
      <c r="O61" s="4">
        <v>0.151</v>
      </c>
      <c r="P61" s="4">
        <v>0.222</v>
      </c>
      <c r="Q61" s="4">
        <v>0.22600000000000001</v>
      </c>
    </row>
    <row r="62" spans="1:17" x14ac:dyDescent="0.25">
      <c r="A62" t="str">
        <f>"p-value"</f>
        <v>p-value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3.0000000000000001E-3</v>
      </c>
      <c r="I62" s="4" t="s">
        <v>13</v>
      </c>
      <c r="J62" s="4">
        <v>0</v>
      </c>
      <c r="K62" s="4" t="s">
        <v>13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t="str">
        <f>"Overlap N"</f>
        <v>Overlap N</v>
      </c>
      <c r="B63" s="4">
        <v>621</v>
      </c>
      <c r="C63" s="4">
        <v>334</v>
      </c>
      <c r="D63" s="4">
        <v>147</v>
      </c>
      <c r="E63" s="4">
        <v>42</v>
      </c>
      <c r="F63" s="4">
        <v>181</v>
      </c>
      <c r="G63" s="4">
        <v>338</v>
      </c>
      <c r="H63" s="4">
        <v>9</v>
      </c>
      <c r="I63" s="4" t="s">
        <v>13</v>
      </c>
      <c r="J63" s="4">
        <v>165</v>
      </c>
      <c r="K63" s="4" t="s">
        <v>13</v>
      </c>
      <c r="L63" s="4">
        <v>27</v>
      </c>
      <c r="M63" s="4">
        <v>274</v>
      </c>
      <c r="N63" s="4">
        <v>184</v>
      </c>
      <c r="O63" s="4">
        <v>81</v>
      </c>
      <c r="P63" s="4">
        <v>56</v>
      </c>
      <c r="Q63" s="4">
        <v>26</v>
      </c>
    </row>
    <row r="64" spans="1:17" x14ac:dyDescent="0.25">
      <c r="A64" s="1" t="str">
        <f>"5+ diagnosis"</f>
        <v>5+ diagnosis</v>
      </c>
      <c r="B64" s="5" t="s">
        <v>12</v>
      </c>
      <c r="C64" s="5" t="s">
        <v>12</v>
      </c>
      <c r="D64" s="5" t="s">
        <v>12</v>
      </c>
      <c r="E64" s="5" t="s">
        <v>12</v>
      </c>
      <c r="F64" s="5" t="s">
        <v>12</v>
      </c>
      <c r="G64" s="5" t="s">
        <v>12</v>
      </c>
      <c r="H64" s="5" t="s">
        <v>12</v>
      </c>
      <c r="I64" s="5" t="s">
        <v>12</v>
      </c>
      <c r="J64" s="5" t="s">
        <v>12</v>
      </c>
      <c r="K64" s="5" t="s">
        <v>12</v>
      </c>
      <c r="L64" s="5" t="s">
        <v>12</v>
      </c>
      <c r="M64" s="5" t="s">
        <v>12</v>
      </c>
      <c r="N64" s="5" t="s">
        <v>12</v>
      </c>
      <c r="O64" s="5" t="s">
        <v>12</v>
      </c>
      <c r="P64" s="5" t="s">
        <v>12</v>
      </c>
      <c r="Q64" s="5" t="s">
        <v>12</v>
      </c>
    </row>
    <row r="65" spans="1:17" x14ac:dyDescent="0.25">
      <c r="A65" t="str">
        <f>"Correlation"</f>
        <v>Correlation</v>
      </c>
      <c r="B65" s="4">
        <v>0.247</v>
      </c>
      <c r="C65" s="4">
        <v>0.28399999999999997</v>
      </c>
      <c r="D65" s="4">
        <v>0.28799999999999998</v>
      </c>
      <c r="E65" s="4">
        <v>0.154</v>
      </c>
      <c r="F65" s="4">
        <v>0.14699999999999999</v>
      </c>
      <c r="G65" s="4">
        <v>0.20499999999999999</v>
      </c>
      <c r="H65" s="4" t="s">
        <v>13</v>
      </c>
      <c r="I65" s="4" t="s">
        <v>13</v>
      </c>
      <c r="J65" s="4">
        <v>0.26600000000000001</v>
      </c>
      <c r="K65" s="4" t="s">
        <v>13</v>
      </c>
      <c r="L65" s="4">
        <v>0.13300000000000001</v>
      </c>
      <c r="M65" s="4">
        <v>0.122</v>
      </c>
      <c r="N65" s="4">
        <v>0.193</v>
      </c>
      <c r="O65" s="4">
        <v>0.22800000000000001</v>
      </c>
      <c r="P65" s="4">
        <v>0.255</v>
      </c>
      <c r="Q65" s="4">
        <v>0.22700000000000001</v>
      </c>
    </row>
    <row r="66" spans="1:17" x14ac:dyDescent="0.25">
      <c r="A66" t="str">
        <f>"p-value"</f>
        <v>p-value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 t="s">
        <v>13</v>
      </c>
      <c r="I66" s="4" t="s">
        <v>13</v>
      </c>
      <c r="J66" s="4">
        <v>0</v>
      </c>
      <c r="K66" s="4" t="s">
        <v>13</v>
      </c>
      <c r="L66" s="4">
        <v>1E-3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ht="15.75" thickBot="1" x14ac:dyDescent="0.3">
      <c r="A67" s="6" t="str">
        <f>"Overlap N"</f>
        <v>Overlap N</v>
      </c>
      <c r="B67" s="7">
        <v>329</v>
      </c>
      <c r="C67" s="7">
        <v>206</v>
      </c>
      <c r="D67" s="7">
        <v>88</v>
      </c>
      <c r="E67" s="7">
        <v>22</v>
      </c>
      <c r="F67" s="7">
        <v>92</v>
      </c>
      <c r="G67" s="7">
        <v>183</v>
      </c>
      <c r="H67" s="7" t="s">
        <v>13</v>
      </c>
      <c r="I67" s="7" t="s">
        <v>13</v>
      </c>
      <c r="J67" s="7">
        <v>112</v>
      </c>
      <c r="K67" s="7" t="s">
        <v>13</v>
      </c>
      <c r="L67" s="7">
        <v>12</v>
      </c>
      <c r="M67" s="7">
        <v>117</v>
      </c>
      <c r="N67" s="7">
        <v>98</v>
      </c>
      <c r="O67" s="7">
        <v>64</v>
      </c>
      <c r="P67" s="7">
        <v>36</v>
      </c>
      <c r="Q67" s="7">
        <v>14</v>
      </c>
    </row>
    <row r="68" spans="1:17" ht="15.75" thickTop="1" x14ac:dyDescent="0.25"/>
  </sheetData>
  <mergeCells count="2">
    <mergeCell ref="A1:Q1"/>
    <mergeCell ref="B2:Q2"/>
  </mergeCells>
  <conditionalFormatting sqref="S15 B7:Q7 B23:Q23 B27:Q27 B51:Q51 B67:Q67 L63:Q63 J59:Q59 J55:Q55 L47:Q47 M43:O43 J39:Q39 L35:Q35 M31:P31 J19:Q19 J15:Q15 J11:Q11">
    <cfRule type="cellIs" dxfId="100" priority="90" operator="lessThan">
      <formula>6</formula>
    </cfRule>
  </conditionalFormatting>
  <conditionalFormatting sqref="B11:H11 B15:H15 B19:H19 B31:G31 B35:G35 B39:H39 B43:D43 B47:G47 B55:H55 B63:J63 B59:H59 J47 J43 F43:G43 J35 J31">
    <cfRule type="cellIs" dxfId="99" priority="52" operator="lessThan">
      <formula>6</formula>
    </cfRule>
  </conditionalFormatting>
  <conditionalFormatting sqref="K63">
    <cfRule type="cellIs" dxfId="98" priority="50" operator="lessThan">
      <formula>6</formula>
    </cfRule>
  </conditionalFormatting>
  <conditionalFormatting sqref="K61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9">
    <cfRule type="cellIs" dxfId="97" priority="48" operator="lessThan">
      <formula>6</formula>
    </cfRule>
  </conditionalFormatting>
  <conditionalFormatting sqref="I57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5">
    <cfRule type="cellIs" dxfId="96" priority="46" operator="lessThan">
      <formula>6</formula>
    </cfRule>
  </conditionalFormatting>
  <conditionalFormatting sqref="I5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7">
    <cfRule type="cellIs" dxfId="95" priority="44" operator="lessThan">
      <formula>6</formula>
    </cfRule>
  </conditionalFormatting>
  <conditionalFormatting sqref="I4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7">
    <cfRule type="cellIs" dxfId="94" priority="42" operator="lessThan">
      <formula>6</formula>
    </cfRule>
  </conditionalFormatting>
  <conditionalFormatting sqref="H45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">
    <cfRule type="cellIs" dxfId="93" priority="40" operator="lessThan">
      <formula>6</formula>
    </cfRule>
  </conditionalFormatting>
  <conditionalFormatting sqref="K4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3">
    <cfRule type="cellIs" dxfId="92" priority="38" operator="lessThan">
      <formula>6</formula>
    </cfRule>
  </conditionalFormatting>
  <conditionalFormatting sqref="H41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">
    <cfRule type="cellIs" dxfId="91" priority="36" operator="lessThan">
      <formula>6</formula>
    </cfRule>
  </conditionalFormatting>
  <conditionalFormatting sqref="E41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">
    <cfRule type="cellIs" dxfId="90" priority="34" operator="lessThan">
      <formula>6</formula>
    </cfRule>
  </conditionalFormatting>
  <conditionalFormatting sqref="I4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">
    <cfRule type="cellIs" dxfId="89" priority="32" operator="lessThan">
      <formula>6</formula>
    </cfRule>
  </conditionalFormatting>
  <conditionalFormatting sqref="K4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3">
    <cfRule type="cellIs" dxfId="88" priority="30" operator="lessThan">
      <formula>6</formula>
    </cfRule>
  </conditionalFormatting>
  <conditionalFormatting sqref="L4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3">
    <cfRule type="cellIs" dxfId="87" priority="28" operator="lessThan">
      <formula>6</formula>
    </cfRule>
  </conditionalFormatting>
  <conditionalFormatting sqref="P4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3">
    <cfRule type="cellIs" dxfId="86" priority="26" operator="lessThan">
      <formula>6</formula>
    </cfRule>
  </conditionalFormatting>
  <conditionalFormatting sqref="Q4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9">
    <cfRule type="cellIs" dxfId="85" priority="24" operator="lessThan">
      <formula>6</formula>
    </cfRule>
  </conditionalFormatting>
  <conditionalFormatting sqref="I3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">
    <cfRule type="cellIs" dxfId="84" priority="22" operator="lessThan">
      <formula>6</formula>
    </cfRule>
  </conditionalFormatting>
  <conditionalFormatting sqref="H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ellIs" dxfId="83" priority="20" operator="lessThan">
      <formula>6</formula>
    </cfRule>
  </conditionalFormatting>
  <conditionalFormatting sqref="I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">
    <cfRule type="cellIs" dxfId="82" priority="18" operator="lessThan">
      <formula>6</formula>
    </cfRule>
  </conditionalFormatting>
  <conditionalFormatting sqref="K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ellIs" dxfId="81" priority="16" operator="lessThan">
      <formula>6</formula>
    </cfRule>
  </conditionalFormatting>
  <conditionalFormatting sqref="H2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ellIs" dxfId="80" priority="14" operator="lessThan">
      <formula>6</formula>
    </cfRule>
  </conditionalFormatting>
  <conditionalFormatting sqref="I2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ellIs" dxfId="79" priority="12" operator="lessThan">
      <formula>6</formula>
    </cfRule>
  </conditionalFormatting>
  <conditionalFormatting sqref="K2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ellIs" dxfId="78" priority="10" operator="lessThan">
      <formula>6</formula>
    </cfRule>
  </conditionalFormatting>
  <conditionalFormatting sqref="L2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77" priority="8" operator="lessThan">
      <formula>6</formula>
    </cfRule>
  </conditionalFormatting>
  <conditionalFormatting sqref="Q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9">
    <cfRule type="cellIs" dxfId="76" priority="6" operator="lessThan">
      <formula>6</formula>
    </cfRule>
  </conditionalFormatting>
  <conditionalFormatting sqref="I1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">
    <cfRule type="cellIs" dxfId="75" priority="4" operator="lessThan">
      <formula>6</formula>
    </cfRule>
  </conditionalFormatting>
  <conditionalFormatting sqref="I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">
    <cfRule type="cellIs" dxfId="74" priority="2" operator="lessThan">
      <formula>6</formula>
    </cfRule>
  </conditionalFormatting>
  <conditionalFormatting sqref="I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Q49 B5:Q5 B9:H9 B13:H13 B17:H17 B21:Q21 B25:Q25 B29:G29 B33:G33 B37:H37 B41:D41 B45:G45 B53:H53 B57:H57 B61:J61 B65:Q65 L61:Q61 J57:Q57 J53:Q53 J45 L45:Q45 J41 F41:G41 M41:O41 J37:Q37 J33 L33:Q33 J29 M29:P29 J17:Q17 J13:Q13 J9:Q9">
    <cfRule type="colorScale" priority="191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OR - main</vt:lpstr>
      <vt:lpstr>OR - primary</vt:lpstr>
      <vt:lpstr>OR - random</vt:lpstr>
      <vt:lpstr>OR - Totally random</vt:lpstr>
      <vt:lpstr>OR - weights</vt:lpstr>
      <vt:lpstr>CORR - main</vt:lpstr>
      <vt:lpstr>CORR - primary</vt:lpstr>
      <vt:lpstr>CORR - random</vt:lpstr>
      <vt:lpstr>CORR - totally random</vt:lpstr>
      <vt:lpstr>CORR - weights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Anne Sofie Tegner Anker</cp:lastModifiedBy>
  <dcterms:created xsi:type="dcterms:W3CDTF">2022-11-16T14:02:13Z</dcterms:created>
  <dcterms:modified xsi:type="dcterms:W3CDTF">2022-11-21T12:19:10Z</dcterms:modified>
</cp:coreProperties>
</file>