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90" windowWidth="23280" windowHeight="12315"/>
  </bookViews>
  <sheets>
    <sheet name="OVERVIEW" sheetId="1" r:id="rId1"/>
    <sheet name="OR - main" sheetId="2" r:id="rId2"/>
    <sheet name="OR - primary" sheetId="3" r:id="rId3"/>
    <sheet name="OR - random" sheetId="4" r:id="rId4"/>
    <sheet name="OR - Totally random" sheetId="5" r:id="rId5"/>
    <sheet name="OR - weights" sheetId="6" r:id="rId6"/>
    <sheet name="CORR - main" sheetId="7" r:id="rId7"/>
    <sheet name="CORR - primary" sheetId="8" r:id="rId8"/>
    <sheet name="CORR - random" sheetId="9" r:id="rId9"/>
    <sheet name="CORR - totally random" sheetId="10" r:id="rId10"/>
    <sheet name="CORR - weights" sheetId="11" r:id="rId11"/>
  </sheets>
  <calcPr calcId="145621"/>
</workbook>
</file>

<file path=xl/calcChain.xml><?xml version="1.0" encoding="utf-8"?>
<calcChain xmlns="http://schemas.openxmlformats.org/spreadsheetml/2006/main">
  <c r="A67" i="11" l="1"/>
  <c r="A66" i="11"/>
  <c r="A65" i="11"/>
  <c r="A64" i="11"/>
  <c r="A63" i="11"/>
  <c r="A62" i="11"/>
  <c r="A61" i="11"/>
  <c r="A60" i="11"/>
  <c r="A59" i="11"/>
  <c r="A58" i="11"/>
  <c r="A57" i="11"/>
  <c r="A56" i="11"/>
  <c r="A55" i="11"/>
  <c r="A54" i="11"/>
  <c r="A53" i="11"/>
  <c r="A52" i="11"/>
  <c r="A51" i="11"/>
  <c r="A50" i="11"/>
  <c r="A49" i="11"/>
  <c r="A48" i="11"/>
  <c r="A47" i="11"/>
  <c r="A46" i="11"/>
  <c r="A45" i="11"/>
  <c r="A44" i="11"/>
  <c r="A43" i="11"/>
  <c r="A42" i="11"/>
  <c r="A41" i="11"/>
  <c r="A40" i="11"/>
  <c r="A39" i="11"/>
  <c r="A38" i="11"/>
  <c r="A37" i="11"/>
  <c r="A36" i="11"/>
  <c r="A35" i="11"/>
  <c r="A34" i="11"/>
  <c r="A33" i="11"/>
  <c r="A32" i="11"/>
  <c r="A31" i="11"/>
  <c r="A30" i="11"/>
  <c r="A29" i="11"/>
  <c r="A28" i="11"/>
  <c r="A27" i="11"/>
  <c r="A26" i="11"/>
  <c r="A25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A8" i="11"/>
  <c r="A7" i="11"/>
  <c r="A6" i="11"/>
  <c r="A5" i="11"/>
  <c r="Q4" i="11"/>
  <c r="P4" i="11"/>
  <c r="O4" i="11"/>
  <c r="N4" i="11"/>
  <c r="M4" i="11"/>
  <c r="L4" i="11"/>
  <c r="K4" i="11"/>
  <c r="J4" i="11"/>
  <c r="I4" i="11"/>
  <c r="H4" i="11"/>
  <c r="G4" i="11"/>
  <c r="F4" i="11"/>
  <c r="E4" i="11"/>
  <c r="D4" i="11"/>
  <c r="C4" i="11"/>
  <c r="B4" i="11"/>
  <c r="A4" i="11"/>
  <c r="Q3" i="11"/>
  <c r="P3" i="11"/>
  <c r="O3" i="11"/>
  <c r="N3" i="11"/>
  <c r="M3" i="11"/>
  <c r="L3" i="11"/>
  <c r="K3" i="11"/>
  <c r="J3" i="11"/>
  <c r="I3" i="11"/>
  <c r="H3" i="11"/>
  <c r="G3" i="11"/>
  <c r="F3" i="11"/>
  <c r="E3" i="11"/>
  <c r="D3" i="11"/>
  <c r="C3" i="11"/>
  <c r="B3" i="11"/>
  <c r="A2" i="11"/>
  <c r="A67" i="10" l="1"/>
  <c r="A66" i="10"/>
  <c r="A65" i="10"/>
  <c r="A64" i="10"/>
  <c r="A63" i="10"/>
  <c r="A62" i="10"/>
  <c r="A61" i="10"/>
  <c r="A60" i="10"/>
  <c r="A59" i="10"/>
  <c r="A58" i="10"/>
  <c r="A57" i="10"/>
  <c r="A56" i="10"/>
  <c r="A55" i="10"/>
  <c r="A54" i="10"/>
  <c r="A53" i="10"/>
  <c r="A52" i="10"/>
  <c r="A51" i="10"/>
  <c r="A50" i="10"/>
  <c r="A49" i="10"/>
  <c r="A48" i="10"/>
  <c r="A47" i="10"/>
  <c r="A46" i="10"/>
  <c r="A45" i="10"/>
  <c r="A44" i="10"/>
  <c r="A43" i="10"/>
  <c r="A42" i="10"/>
  <c r="A41" i="10"/>
  <c r="A40" i="10"/>
  <c r="A39" i="10"/>
  <c r="A38" i="10"/>
  <c r="A37" i="10"/>
  <c r="A36" i="10"/>
  <c r="A35" i="10"/>
  <c r="A34" i="10"/>
  <c r="A33" i="10"/>
  <c r="A32" i="10"/>
  <c r="A31" i="10"/>
  <c r="A30" i="10"/>
  <c r="A29" i="10"/>
  <c r="A28" i="10"/>
  <c r="A27" i="10"/>
  <c r="A26" i="10"/>
  <c r="A25" i="10"/>
  <c r="A24" i="10"/>
  <c r="A23" i="10"/>
  <c r="A22" i="10"/>
  <c r="A21" i="10"/>
  <c r="A20" i="10"/>
  <c r="A19" i="10"/>
  <c r="A18" i="10"/>
  <c r="A17" i="10"/>
  <c r="A16" i="10"/>
  <c r="A15" i="10"/>
  <c r="A14" i="10"/>
  <c r="A13" i="10"/>
  <c r="A12" i="10"/>
  <c r="A11" i="10"/>
  <c r="A10" i="10"/>
  <c r="A9" i="10"/>
  <c r="A8" i="10"/>
  <c r="A7" i="10"/>
  <c r="A6" i="10"/>
  <c r="A5" i="10"/>
  <c r="Q4" i="10"/>
  <c r="P4" i="10"/>
  <c r="O4" i="10"/>
  <c r="N4" i="10"/>
  <c r="M4" i="10"/>
  <c r="L4" i="10"/>
  <c r="K4" i="10"/>
  <c r="J4" i="10"/>
  <c r="I4" i="10"/>
  <c r="H4" i="10"/>
  <c r="G4" i="10"/>
  <c r="F4" i="10"/>
  <c r="E4" i="10"/>
  <c r="D4" i="10"/>
  <c r="C4" i="10"/>
  <c r="B4" i="10"/>
  <c r="A4" i="10"/>
  <c r="Q3" i="10"/>
  <c r="P3" i="10"/>
  <c r="O3" i="10"/>
  <c r="N3" i="10"/>
  <c r="M3" i="10"/>
  <c r="L3" i="10"/>
  <c r="K3" i="10"/>
  <c r="J3" i="10"/>
  <c r="I3" i="10"/>
  <c r="H3" i="10"/>
  <c r="G3" i="10"/>
  <c r="F3" i="10"/>
  <c r="E3" i="10"/>
  <c r="D3" i="10"/>
  <c r="C3" i="10"/>
  <c r="B3" i="10"/>
  <c r="A2" i="10"/>
  <c r="A67" i="9" l="1"/>
  <c r="A66" i="9"/>
  <c r="A65" i="9"/>
  <c r="A64" i="9"/>
  <c r="A63" i="9"/>
  <c r="A62" i="9"/>
  <c r="A61" i="9"/>
  <c r="A60" i="9"/>
  <c r="A59" i="9"/>
  <c r="A58" i="9"/>
  <c r="A57" i="9"/>
  <c r="A56" i="9"/>
  <c r="A55" i="9"/>
  <c r="A54" i="9"/>
  <c r="A53" i="9"/>
  <c r="A52" i="9"/>
  <c r="A51" i="9"/>
  <c r="A50" i="9"/>
  <c r="A49" i="9"/>
  <c r="A48" i="9"/>
  <c r="A47" i="9"/>
  <c r="A46" i="9"/>
  <c r="A45" i="9"/>
  <c r="A44" i="9"/>
  <c r="A43" i="9"/>
  <c r="A42" i="9"/>
  <c r="A41" i="9"/>
  <c r="A40" i="9"/>
  <c r="A39" i="9"/>
  <c r="A38" i="9"/>
  <c r="A37" i="9"/>
  <c r="A36" i="9"/>
  <c r="A35" i="9"/>
  <c r="A34" i="9"/>
  <c r="A33" i="9"/>
  <c r="A32" i="9"/>
  <c r="A31" i="9"/>
  <c r="A30" i="9"/>
  <c r="A29" i="9"/>
  <c r="A28" i="9"/>
  <c r="A27" i="9"/>
  <c r="A26" i="9"/>
  <c r="A25" i="9"/>
  <c r="A24" i="9"/>
  <c r="A23" i="9"/>
  <c r="A22" i="9"/>
  <c r="A21" i="9"/>
  <c r="A20" i="9"/>
  <c r="A19" i="9"/>
  <c r="A18" i="9"/>
  <c r="A17" i="9"/>
  <c r="A16" i="9"/>
  <c r="A15" i="9"/>
  <c r="A14" i="9"/>
  <c r="A13" i="9"/>
  <c r="A12" i="9"/>
  <c r="A11" i="9"/>
  <c r="A10" i="9"/>
  <c r="A9" i="9"/>
  <c r="A8" i="9"/>
  <c r="A7" i="9"/>
  <c r="A6" i="9"/>
  <c r="A5" i="9"/>
  <c r="Q4" i="9"/>
  <c r="P4" i="9"/>
  <c r="O4" i="9"/>
  <c r="N4" i="9"/>
  <c r="M4" i="9"/>
  <c r="L4" i="9"/>
  <c r="K4" i="9"/>
  <c r="J4" i="9"/>
  <c r="I4" i="9"/>
  <c r="H4" i="9"/>
  <c r="G4" i="9"/>
  <c r="F4" i="9"/>
  <c r="E4" i="9"/>
  <c r="D4" i="9"/>
  <c r="C4" i="9"/>
  <c r="B4" i="9"/>
  <c r="A4" i="9"/>
  <c r="Q3" i="9"/>
  <c r="P3" i="9"/>
  <c r="O3" i="9"/>
  <c r="N3" i="9"/>
  <c r="M3" i="9"/>
  <c r="L3" i="9"/>
  <c r="K3" i="9"/>
  <c r="J3" i="9"/>
  <c r="I3" i="9"/>
  <c r="H3" i="9"/>
  <c r="G3" i="9"/>
  <c r="F3" i="9"/>
  <c r="E3" i="9"/>
  <c r="D3" i="9"/>
  <c r="C3" i="9"/>
  <c r="B3" i="9"/>
  <c r="A2" i="9"/>
  <c r="A2" i="8"/>
  <c r="B3" i="8"/>
  <c r="C3" i="8"/>
  <c r="D3" i="8"/>
  <c r="E3" i="8"/>
  <c r="F3" i="8"/>
  <c r="G3" i="8"/>
  <c r="H3" i="8"/>
  <c r="I3" i="8"/>
  <c r="J3" i="8"/>
  <c r="K3" i="8"/>
  <c r="L3" i="8"/>
  <c r="M3" i="8"/>
  <c r="N3" i="8"/>
  <c r="O3" i="8"/>
  <c r="P3" i="8"/>
  <c r="Q3" i="8"/>
  <c r="A4" i="8"/>
  <c r="B4" i="8"/>
  <c r="C4" i="8"/>
  <c r="D4" i="8"/>
  <c r="E4" i="8"/>
  <c r="F4" i="8"/>
  <c r="G4" i="8"/>
  <c r="H4" i="8"/>
  <c r="I4" i="8"/>
  <c r="J4" i="8"/>
  <c r="K4" i="8"/>
  <c r="L4" i="8"/>
  <c r="M4" i="8"/>
  <c r="N4" i="8"/>
  <c r="O4" i="8"/>
  <c r="P4" i="8"/>
  <c r="Q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2" i="7"/>
  <c r="B3" i="7"/>
  <c r="C3" i="7"/>
  <c r="D3" i="7"/>
  <c r="E3" i="7"/>
  <c r="F3" i="7"/>
  <c r="G3" i="7"/>
  <c r="H3" i="7"/>
  <c r="I3" i="7"/>
  <c r="J3" i="7"/>
  <c r="K3" i="7"/>
  <c r="L3" i="7"/>
  <c r="M3" i="7"/>
  <c r="N3" i="7"/>
  <c r="O3" i="7"/>
  <c r="P3" i="7"/>
  <c r="Q3" i="7"/>
  <c r="A4" i="7"/>
  <c r="B4" i="7"/>
  <c r="C4" i="7"/>
  <c r="D4" i="7"/>
  <c r="E4" i="7"/>
  <c r="F4" i="7"/>
  <c r="G4" i="7"/>
  <c r="H4" i="7"/>
  <c r="I4" i="7"/>
  <c r="J4" i="7"/>
  <c r="K4" i="7"/>
  <c r="L4" i="7"/>
  <c r="M4" i="7"/>
  <c r="N4" i="7"/>
  <c r="O4" i="7"/>
  <c r="P4" i="7"/>
  <c r="Q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61" i="7"/>
  <c r="A62" i="7"/>
  <c r="A63" i="7"/>
  <c r="A64" i="7"/>
  <c r="A65" i="7"/>
  <c r="A66" i="7"/>
  <c r="A67" i="7"/>
</calcChain>
</file>

<file path=xl/sharedStrings.xml><?xml version="1.0" encoding="utf-8"?>
<sst xmlns="http://schemas.openxmlformats.org/spreadsheetml/2006/main" count="2483" uniqueCount="699">
  <si>
    <t>Sheet</t>
  </si>
  <si>
    <t>Analysis</t>
  </si>
  <si>
    <t>OR</t>
  </si>
  <si>
    <t>OVERVIEW: Assortative mating - males</t>
  </si>
  <si>
    <t>Specification</t>
  </si>
  <si>
    <t>Main</t>
  </si>
  <si>
    <t>A) Primary partner</t>
  </si>
  <si>
    <t>B) Random partner (among actual partners)</t>
  </si>
  <si>
    <t>D) Frequency weights</t>
  </si>
  <si>
    <t>C) Totally random partner (of all partners of the cohort)</t>
  </si>
  <si>
    <t>CORR</t>
  </si>
  <si>
    <t>Table X. Correlation matrix. AM-sample, males. First partner</t>
  </si>
  <si>
    <t>Partner Diagnosis</t>
  </si>
  <si>
    <t>Focal diagnosis</t>
  </si>
  <si>
    <t/>
  </si>
  <si>
    <t>-</t>
  </si>
  <si>
    <t>Table X. Correlation matrix. AM-sample, males. Primary partner</t>
  </si>
  <si>
    <t>Table X. Correlation matrix. AM-sample, males. Random partner (among actual partners)</t>
  </si>
  <si>
    <t>Table X. Correlation matrix. AM-sample, males. Totally random partner</t>
  </si>
  <si>
    <t>Table X. Correlation matrix. AM-sample, males with weights. First partner</t>
  </si>
  <si>
    <t xml:space="preserve"> * OBS: overlap N is weighted... </t>
  </si>
  <si>
    <t>Table X. Odds ratios from pairwise regressions. AM-sample, males. First partner.</t>
  </si>
  <si>
    <t>Partner diagnosis</t>
  </si>
  <si>
    <t>Any diagnosis</t>
  </si>
  <si>
    <t>Substance abuse</t>
  </si>
  <si>
    <t>Skizofrenia</t>
  </si>
  <si>
    <t>Bipolar</t>
  </si>
  <si>
    <t>Other mood</t>
  </si>
  <si>
    <t>Neurotic</t>
  </si>
  <si>
    <t>OCD</t>
  </si>
  <si>
    <t>Eating disorder</t>
  </si>
  <si>
    <t>Personality</t>
  </si>
  <si>
    <t>Developmental</t>
  </si>
  <si>
    <t>Externalizing</t>
  </si>
  <si>
    <t># diagnosis</t>
  </si>
  <si>
    <t>[2.087,2.197]</t>
  </si>
  <si>
    <t>[3.007,3.308]</t>
  </si>
  <si>
    <t>[2.796,3.154]</t>
  </si>
  <si>
    <t>[1.832,2.174]</t>
  </si>
  <si>
    <t>[1.688,1.824]</t>
  </si>
  <si>
    <t>[2.010,2.136]</t>
  </si>
  <si>
    <t>[1.444,1.975]</t>
  </si>
  <si>
    <t>[1.448,1.825]</t>
  </si>
  <si>
    <t>[2.258,2.465]</t>
  </si>
  <si>
    <t>[2.113,3.787]</t>
  </si>
  <si>
    <t>[1.935,2.460]</t>
  </si>
  <si>
    <t>[1.248,1.267]</t>
  </si>
  <si>
    <t>[2.303,2.479]</t>
  </si>
  <si>
    <t>[4.430,4.974]</t>
  </si>
  <si>
    <t>[3.025,3.551]</t>
  </si>
  <si>
    <t>[2.101,2.644]</t>
  </si>
  <si>
    <t>[1.749,1.955]</t>
  </si>
  <si>
    <t>[2.104,2.293]</t>
  </si>
  <si>
    <t>[1.332,2.105]</t>
  </si>
  <si>
    <t>[1.416,1.977]</t>
  </si>
  <si>
    <t>[2.627,2.956]</t>
  </si>
  <si>
    <t>[0.974,2.684]</t>
  </si>
  <si>
    <t>[1.896,2.657]</t>
  </si>
  <si>
    <t>[1.334,1.365]</t>
  </si>
  <si>
    <t>Skizophrenia</t>
  </si>
  <si>
    <t>[2.609,2.934]</t>
  </si>
  <si>
    <t>[4.448,5.315]</t>
  </si>
  <si>
    <t>[6.587,7.953]</t>
  </si>
  <si>
    <t>[3.437,4.622]</t>
  </si>
  <si>
    <t>[1.835,2.192]</t>
  </si>
  <si>
    <t>[2.337,2.678]</t>
  </si>
  <si>
    <t>[2.414,4.218]</t>
  </si>
  <si>
    <t>[1.708,2.776]</t>
  </si>
  <si>
    <t>[3.352,3.981]</t>
  </si>
  <si>
    <t>[4.615,10.897]</t>
  </si>
  <si>
    <t>[2.183,3.580]</t>
  </si>
  <si>
    <t>[1.520,1.579]</t>
  </si>
  <si>
    <t>[1.606,1.962]</t>
  </si>
  <si>
    <t>[1.717,2.511]</t>
  </si>
  <si>
    <t>[2.468,3.682]</t>
  </si>
  <si>
    <t>[1.545,2.816]</t>
  </si>
  <si>
    <t>[1.337,1.806]</t>
  </si>
  <si>
    <t>[1.506,1.907]</t>
  </si>
  <si>
    <t>[1.176,3.385]</t>
  </si>
  <si>
    <t>[1.026,2.432]</t>
  </si>
  <si>
    <t>[1.748,2.426]</t>
  </si>
  <si>
    <t>[1.038,2.707]</t>
  </si>
  <si>
    <t>[1.169,1.239]</t>
  </si>
  <si>
    <t>[1.644,1.796]</t>
  </si>
  <si>
    <t>[1.702,2.030]</t>
  </si>
  <si>
    <t>[1.898,2.340]</t>
  </si>
  <si>
    <t>[1.556,2.069]</t>
  </si>
  <si>
    <t>[1.525,1.736]</t>
  </si>
  <si>
    <t>[1.567,1.740]</t>
  </si>
  <si>
    <t>[1.099,1.889]</t>
  </si>
  <si>
    <t>[1.145,1.709]</t>
  </si>
  <si>
    <t>[1.699,1.978]</t>
  </si>
  <si>
    <t>[1.752,4.285]</t>
  </si>
  <si>
    <t>[1.470,2.213]</t>
  </si>
  <si>
    <t>[1.152,1.182]</t>
  </si>
  <si>
    <t>[1.926,2.059]</t>
  </si>
  <si>
    <t>[2.259,2.564]</t>
  </si>
  <si>
    <t>[2.198,2.575]</t>
  </si>
  <si>
    <t>[1.542,1.935]</t>
  </si>
  <si>
    <t>[1.541,1.705]</t>
  </si>
  <si>
    <t>[1.940,2.095]</t>
  </si>
  <si>
    <t>[1.132,1.737]</t>
  </si>
  <si>
    <t>[1.241,1.689]</t>
  </si>
  <si>
    <t>[1.896,2.128]</t>
  </si>
  <si>
    <t>[1.517,3.289]</t>
  </si>
  <si>
    <t>[1.470,2.039]</t>
  </si>
  <si>
    <t>[1.202,1.226]</t>
  </si>
  <si>
    <t>[1.291,1.930]</t>
  </si>
  <si>
    <t>[1.154,2.571]</t>
  </si>
  <si>
    <t>[2.043,4.426]</t>
  </si>
  <si>
    <t>[1.348,4.052]</t>
  </si>
  <si>
    <t>[1.130,2.038]</t>
  </si>
  <si>
    <t>[1.210,1.947]</t>
  </si>
  <si>
    <t>[0.949,4.221]</t>
  </si>
  <si>
    <t>[1.456,2.767]</t>
  </si>
  <si>
    <t>[1.005,5.031]</t>
  </si>
  <si>
    <t>[1.117,1.252]</t>
  </si>
  <si>
    <t>[1.256,3.127]</t>
  </si>
  <si>
    <t>[1.355,6.283]</t>
  </si>
  <si>
    <t>[3.109,12.210]</t>
  </si>
  <si>
    <t>[0.597,2.770]</t>
  </si>
  <si>
    <t>[1.024,3.060]</t>
  </si>
  <si>
    <t>[1.371,5.382]</t>
  </si>
  <si>
    <t>[1.190,1.568]</t>
  </si>
  <si>
    <t>[2.365,2.623]</t>
  </si>
  <si>
    <t>[3.307,3.932]</t>
  </si>
  <si>
    <t>[3.697,4.529]</t>
  </si>
  <si>
    <t>[2.185,2.983]</t>
  </si>
  <si>
    <t>[1.758,2.056]</t>
  </si>
  <si>
    <t>[2.192,2.472]</t>
  </si>
  <si>
    <t>[1.645,2.920]</t>
  </si>
  <si>
    <t>[1.420,2.248]</t>
  </si>
  <si>
    <t>[2.983,3.487]</t>
  </si>
  <si>
    <t>[2.820,7.039]</t>
  </si>
  <si>
    <t>[1.766,2.837]</t>
  </si>
  <si>
    <t>[1.364,1.410]</t>
  </si>
  <si>
    <t>[1.816,3.006]</t>
  </si>
  <si>
    <t>[0.523,2.131]</t>
  </si>
  <si>
    <t>[3.554,8.184]</t>
  </si>
  <si>
    <t>[1.393,5.681]</t>
  </si>
  <si>
    <t>[1.024,2.320]</t>
  </si>
  <si>
    <t>[1.471,2.694]</t>
  </si>
  <si>
    <t>[1.819,4.007]</t>
  </si>
  <si>
    <t>[17.222,78.681]</t>
  </si>
  <si>
    <t>[1.971,9.944]</t>
  </si>
  <si>
    <t>[1.203,1.410]</t>
  </si>
  <si>
    <t>[2.014,2.488]</t>
  </si>
  <si>
    <t>[2.667,3.804]</t>
  </si>
  <si>
    <t>[1.770,2.945]</t>
  </si>
  <si>
    <t>[1.398,2.792]</t>
  </si>
  <si>
    <t>[1.612,2.203]</t>
  </si>
  <si>
    <t>[1.782,2.288]</t>
  </si>
  <si>
    <t>[0.481,2.398]</t>
  </si>
  <si>
    <t>[0.929,2.494]</t>
  </si>
  <si>
    <t>[2.086,2.933]</t>
  </si>
  <si>
    <t>[2.900,13.066]</t>
  </si>
  <si>
    <t>[3.082,6.116]</t>
  </si>
  <si>
    <t>[1.253,1.338]</t>
  </si>
  <si>
    <t># diagnosis (OBS: linear reg)</t>
  </si>
  <si>
    <t>[0.308,0.331]</t>
  </si>
  <si>
    <t>[0.427,0.465]</t>
  </si>
  <si>
    <t>[0.424,0.470]</t>
  </si>
  <si>
    <t>[0.281,0.350]</t>
  </si>
  <si>
    <t>[0.213,0.247]</t>
  </si>
  <si>
    <t>[0.283,0.310]</t>
  </si>
  <si>
    <t>[0.158,0.291]</t>
  </si>
  <si>
    <t>[0.144,0.246]</t>
  </si>
  <si>
    <t>[0.340,0.376]</t>
  </si>
  <si>
    <t>[0.330,0.543]</t>
  </si>
  <si>
    <t>[0.247,0.347]</t>
  </si>
  <si>
    <t>[0.105,0.112]</t>
  </si>
  <si>
    <t>Observations</t>
  </si>
  <si>
    <t>Table X. Odds ratios from pairwise regressions. AM-sample, males. Primary partner.</t>
  </si>
  <si>
    <t>[2.598,2.735]</t>
  </si>
  <si>
    <t>[4.241,4.678]</t>
  </si>
  <si>
    <t>[3.934,4.457]</t>
  </si>
  <si>
    <t>[2.382,2.835]</t>
  </si>
  <si>
    <t>[2.012,2.175]</t>
  </si>
  <si>
    <t>[2.518,2.673]</t>
  </si>
  <si>
    <t>[1.555,2.129]</t>
  </si>
  <si>
    <t>[1.613,2.032]</t>
  </si>
  <si>
    <t>[2.944,3.222]</t>
  </si>
  <si>
    <t>[2.484,4.418]</t>
  </si>
  <si>
    <t>[2.885,3.616]</t>
  </si>
  <si>
    <t>[1.318,1.336]</t>
  </si>
  <si>
    <t>[2.917,3.136]</t>
  </si>
  <si>
    <t>[6.819,7.636]</t>
  </si>
  <si>
    <t>[4.282,5.019]</t>
  </si>
  <si>
    <t>[2.586,3.264]</t>
  </si>
  <si>
    <t>[2.124,2.369]</t>
  </si>
  <si>
    <t>[2.647,2.880]</t>
  </si>
  <si>
    <t>[1.459,2.295]</t>
  </si>
  <si>
    <t>[1.574,2.191]</t>
  </si>
  <si>
    <t>[3.396,3.822]</t>
  </si>
  <si>
    <t>[1.289,3.293]</t>
  </si>
  <si>
    <t>[3.124,4.189]</t>
  </si>
  <si>
    <t>[1.439,1.469]</t>
  </si>
  <si>
    <t>[3.245,3.642]</t>
  </si>
  <si>
    <t>[5.897,7.033]</t>
  </si>
  <si>
    <t>[9.822,11.785]</t>
  </si>
  <si>
    <t>[4.055,5.486]</t>
  </si>
  <si>
    <t>[2.262,2.685]</t>
  </si>
  <si>
    <t>[2.821,3.224]</t>
  </si>
  <si>
    <t>[2.503,4.401]</t>
  </si>
  <si>
    <t>[2.089,3.313]</t>
  </si>
  <si>
    <t>[4.387,5.198]</t>
  </si>
  <si>
    <t>[5.166,12.030]</t>
  </si>
  <si>
    <t>[2.738,4.379]</t>
  </si>
  <si>
    <t>[1.638,1.696]</t>
  </si>
  <si>
    <t>[1.919,2.338]</t>
  </si>
  <si>
    <t>[1.956,2.901]</t>
  </si>
  <si>
    <t>[3.011,4.523]</t>
  </si>
  <si>
    <t>[1.876,3.422]</t>
  </si>
  <si>
    <t>[1.737,2.307]</t>
  </si>
  <si>
    <t>[1.761,2.224]</t>
  </si>
  <si>
    <t>[0.805,2.803]</t>
  </si>
  <si>
    <t>[1.037,2.511]</t>
  </si>
  <si>
    <t>[1.985,2.785]</t>
  </si>
  <si>
    <t>[1.135,2.963]</t>
  </si>
  <si>
    <t>[1.213,1.281]</t>
  </si>
  <si>
    <t>[2.012,2.195]</t>
  </si>
  <si>
    <t>[2.239,2.666]</t>
  </si>
  <si>
    <t>[2.466,3.041]</t>
  </si>
  <si>
    <t>[2.082,2.746]</t>
  </si>
  <si>
    <t>[1.921,2.176]</t>
  </si>
  <si>
    <t>[1.944,2.152]</t>
  </si>
  <si>
    <t>[1.191,2.041]</t>
  </si>
  <si>
    <t>[1.246,1.858]</t>
  </si>
  <si>
    <t>[2.196,2.552]</t>
  </si>
  <si>
    <t>[1.741,4.352]</t>
  </si>
  <si>
    <t>[1.988,2.901]</t>
  </si>
  <si>
    <t>[1.222,1.251]</t>
  </si>
  <si>
    <t>[2.409,2.572]</t>
  </si>
  <si>
    <t>[2.979,3.383]</t>
  </si>
  <si>
    <t>[2.982,3.495]</t>
  </si>
  <si>
    <t>[1.981,2.485]</t>
  </si>
  <si>
    <t>[1.898,2.095]</t>
  </si>
  <si>
    <t>[2.455,2.647]</t>
  </si>
  <si>
    <t>[1.141,1.769]</t>
  </si>
  <si>
    <t>[1.384,1.877]</t>
  </si>
  <si>
    <t>[2.494,2.799]</t>
  </si>
  <si>
    <t>[2.059,4.220]</t>
  </si>
  <si>
    <t>[2.046,2.768]</t>
  </si>
  <si>
    <t>[1.277,1.300]</t>
  </si>
  <si>
    <t>[1.524,2.267]</t>
  </si>
  <si>
    <t>[2.010,4.059]</t>
  </si>
  <si>
    <t>[1.772,4.327]</t>
  </si>
  <si>
    <t>[0.859,3.471]</t>
  </si>
  <si>
    <t>[1.421,2.498]</t>
  </si>
  <si>
    <t>[1.166,1.925]</t>
  </si>
  <si>
    <t>[1.539,7.717]</t>
  </si>
  <si>
    <t>[1.018,4.530]</t>
  </si>
  <si>
    <t>[1.838,3.468]</t>
  </si>
  <si>
    <t>[1.149,1.276]</t>
  </si>
  <si>
    <t>[1.782,4.240]</t>
  </si>
  <si>
    <t>[1.342,6.982]</t>
  </si>
  <si>
    <t>[5.182,18.107]</t>
  </si>
  <si>
    <t>[3.499,18.223]</t>
  </si>
  <si>
    <t>[1.257,4.387]</t>
  </si>
  <si>
    <t>[1.043,3.218]</t>
  </si>
  <si>
    <t>[1.945,7.170]</t>
  </si>
  <si>
    <t>[1.313,1.694]</t>
  </si>
  <si>
    <t>[2.936,3.251]</t>
  </si>
  <si>
    <t>[4.695,5.549]</t>
  </si>
  <si>
    <t>[5.271,6.421]</t>
  </si>
  <si>
    <t>[2.438,3.374]</t>
  </si>
  <si>
    <t>[2.159,2.513]</t>
  </si>
  <si>
    <t>[2.630,2.961]</t>
  </si>
  <si>
    <t>[1.789,3.159]</t>
  </si>
  <si>
    <t>[1.832,2.808]</t>
  </si>
  <si>
    <t>[3.808,4.449]</t>
  </si>
  <si>
    <t>[2.602,6.807]</t>
  </si>
  <si>
    <t>[2.614,3.984]</t>
  </si>
  <si>
    <t>[1.460,1.505]</t>
  </si>
  <si>
    <t>[2.272,3.720]</t>
  </si>
  <si>
    <t>[0.994,3.314]</t>
  </si>
  <si>
    <t>[6.208,13.061]</t>
  </si>
  <si>
    <t>[2.912,9.252]</t>
  </si>
  <si>
    <t>[1.318,2.867]</t>
  </si>
  <si>
    <t>[1.826,3.283]</t>
  </si>
  <si>
    <t>[2.440,5.243]</t>
  </si>
  <si>
    <t>[14.594,74.941]</t>
  </si>
  <si>
    <t>[3.780,14.285]</t>
  </si>
  <si>
    <t>[1.359,1.574]</t>
  </si>
  <si>
    <t>[2.492,3.065]</t>
  </si>
  <si>
    <t>[3.545,5.013]</t>
  </si>
  <si>
    <t>[2.746,4.387]</t>
  </si>
  <si>
    <t>[1.453,3.036]</t>
  </si>
  <si>
    <t>[2.081,2.799]</t>
  </si>
  <si>
    <t>[2.296,2.918]</t>
  </si>
  <si>
    <t>[0.631,2.798]</t>
  </si>
  <si>
    <t>[1.481,3.449]</t>
  </si>
  <si>
    <t>[2.768,3.856]</t>
  </si>
  <si>
    <t>[2.462,12.485]</t>
  </si>
  <si>
    <t>[4.851,8.784]</t>
  </si>
  <si>
    <t>[1.368,1.454]</t>
  </si>
  <si>
    <t>[0.398,0.421]</t>
  </si>
  <si>
    <t>[0.542,0.579]</t>
  </si>
  <si>
    <t>[0.538,0.583]</t>
  </si>
  <si>
    <t>[0.357,0.425]</t>
  </si>
  <si>
    <t>[0.295,0.328]</t>
  </si>
  <si>
    <t>[0.368,0.394]</t>
  </si>
  <si>
    <t>[0.181,0.314]</t>
  </si>
  <si>
    <t>[0.199,0.297]</t>
  </si>
  <si>
    <t>[0.434,0.470]</t>
  </si>
  <si>
    <t>[0.370,0.577]</t>
  </si>
  <si>
    <t>[0.377,0.465]</t>
  </si>
  <si>
    <t>[0.134,0.141]</t>
  </si>
  <si>
    <t>Table X. Odds ratios from pairwise regressions. AM-sample, males. Random partner (among acutal partners)</t>
  </si>
  <si>
    <t>[2.415,2.540]</t>
  </si>
  <si>
    <t>[3.806,4.175]</t>
  </si>
  <si>
    <t>[3.468,3.905]</t>
  </si>
  <si>
    <t>[2.166,2.561]</t>
  </si>
  <si>
    <t>[1.920,2.071]</t>
  </si>
  <si>
    <t>[2.340,2.482]</t>
  </si>
  <si>
    <t>[1.714,2.299]</t>
  </si>
  <si>
    <t>[1.618,2.011]</t>
  </si>
  <si>
    <t>[2.638,2.875]</t>
  </si>
  <si>
    <t>[2.290,4.108]</t>
  </si>
  <si>
    <t>[2.518,3.124]</t>
  </si>
  <si>
    <t>[1.320,1.340]</t>
  </si>
  <si>
    <t>[2.793,2.999]</t>
  </si>
  <si>
    <t>[6.052,6.744]</t>
  </si>
  <si>
    <t>[3.932,4.576]</t>
  </si>
  <si>
    <t>[2.368,2.966]</t>
  </si>
  <si>
    <t>[2.067,2.298]</t>
  </si>
  <si>
    <t>[2.553,2.773]</t>
  </si>
  <si>
    <t>[1.736,2.611]</t>
  </si>
  <si>
    <t>[1.635,2.223]</t>
  </si>
  <si>
    <t>[3.171,3.549]</t>
  </si>
  <si>
    <t>[1.191,3.114]</t>
  </si>
  <si>
    <t>[2.492,3.345]</t>
  </si>
  <si>
    <t>[1.459,1.492]</t>
  </si>
  <si>
    <t>[3.019,3.386]</t>
  </si>
  <si>
    <t>[5.225,6.200]</t>
  </si>
  <si>
    <t>[8.251,9.881]</t>
  </si>
  <si>
    <t>[3.495,4.723]</t>
  </si>
  <si>
    <t>[2.142,2.537]</t>
  </si>
  <si>
    <t>[2.675,3.052]</t>
  </si>
  <si>
    <t>[2.460,4.256]</t>
  </si>
  <si>
    <t>[1.913,3.006]</t>
  </si>
  <si>
    <t>[3.987,4.699]</t>
  </si>
  <si>
    <t>[4.844,11.458]</t>
  </si>
  <si>
    <t>[2.417,3.826]</t>
  </si>
  <si>
    <t>[1.638,1.701]</t>
  </si>
  <si>
    <t>[1.854,2.250]</t>
  </si>
  <si>
    <t>[2.016,2.893]</t>
  </si>
  <si>
    <t>[3.108,4.525]</t>
  </si>
  <si>
    <t>[1.891,3.326]</t>
  </si>
  <si>
    <t>[1.688,2.227]</t>
  </si>
  <si>
    <t>[1.779,2.229]</t>
  </si>
  <si>
    <t>[0.941,2.942]</t>
  </si>
  <si>
    <t>[1.082,2.469]</t>
  </si>
  <si>
    <t>[2.223,3.008]</t>
  </si>
  <si>
    <t>[1.178,2.854]</t>
  </si>
  <si>
    <t>[1.252,1.326]</t>
  </si>
  <si>
    <t>[1.905,2.075]</t>
  </si>
  <si>
    <t>[2.171,2.556]</t>
  </si>
  <si>
    <t>[2.274,2.781]</t>
  </si>
  <si>
    <t>[1.990,2.591]</t>
  </si>
  <si>
    <t>[1.823,2.061]</t>
  </si>
  <si>
    <t>[1.843,2.037]</t>
  </si>
  <si>
    <t>[1.447,2.339]</t>
  </si>
  <si>
    <t>[1.313,1.899]</t>
  </si>
  <si>
    <t>[1.985,2.296]</t>
  </si>
  <si>
    <t>[1.504,3.933]</t>
  </si>
  <si>
    <t>[1.903,2.719]</t>
  </si>
  <si>
    <t>[1.224,1.255]</t>
  </si>
  <si>
    <t>[2.196,2.343]</t>
  </si>
  <si>
    <t>[2.738,3.090]</t>
  </si>
  <si>
    <t>[2.560,2.990]</t>
  </si>
  <si>
    <t>[1.782,2.222]</t>
  </si>
  <si>
    <t>[1.778,1.960]</t>
  </si>
  <si>
    <t>[2.239,2.413]</t>
  </si>
  <si>
    <t>[1.381,2.044]</t>
  </si>
  <si>
    <t>[1.407,1.872]</t>
  </si>
  <si>
    <t>[2.212,2.472]</t>
  </si>
  <si>
    <t>[1.963,4.056]</t>
  </si>
  <si>
    <t>[1.852,2.475]</t>
  </si>
  <si>
    <t>[1.267,1.291]</t>
  </si>
  <si>
    <t>[1.316,1.967]</t>
  </si>
  <si>
    <t>[1.495,3.118]</t>
  </si>
  <si>
    <t>[1.605,3.838]</t>
  </si>
  <si>
    <t>[1.060,1.947]</t>
  </si>
  <si>
    <t>[1.101,1.807]</t>
  </si>
  <si>
    <t>[0.895,3.981]</t>
  </si>
  <si>
    <t>[1.415,2.731]</t>
  </si>
  <si>
    <t>[1.086,1.215]</t>
  </si>
  <si>
    <t>[1.440,3.498]</t>
  </si>
  <si>
    <t>[3.867,14.259]</t>
  </si>
  <si>
    <t>[0.486,2.526]</t>
  </si>
  <si>
    <t>[0.951,2.935]</t>
  </si>
  <si>
    <t>[1.418,5.567]</t>
  </si>
  <si>
    <t>[1.120,1.471]</t>
  </si>
  <si>
    <t>[2.711,3.000]</t>
  </si>
  <si>
    <t>[4.060,4.780]</t>
  </si>
  <si>
    <t>[4.428,5.386]</t>
  </si>
  <si>
    <t>[2.604,3.504]</t>
  </si>
  <si>
    <t>[2.126,2.463]</t>
  </si>
  <si>
    <t>[2.425,2.727]</t>
  </si>
  <si>
    <t>[2.038,3.431]</t>
  </si>
  <si>
    <t>[1.687,2.560]</t>
  </si>
  <si>
    <t>[3.337,3.886]</t>
  </si>
  <si>
    <t>[2.032,5.784]</t>
  </si>
  <si>
    <t>[2.227,3.381]</t>
  </si>
  <si>
    <t>[1.455,1.503]</t>
  </si>
  <si>
    <t>[1.950,3.208]</t>
  </si>
  <si>
    <t>[0.542,2.206]</t>
  </si>
  <si>
    <t>[4.224,9.442]</t>
  </si>
  <si>
    <t>[1.467,5.981]</t>
  </si>
  <si>
    <t>[1.202,2.613]</t>
  </si>
  <si>
    <t>[1.504,2.755]</t>
  </si>
  <si>
    <t>[2.152,4.571]</t>
  </si>
  <si>
    <t>[2.730,11.146]</t>
  </si>
  <si>
    <t>[1.249,1.462]</t>
  </si>
  <si>
    <t>[2.331,2.863]</t>
  </si>
  <si>
    <t>[2.908,4.120]</t>
  </si>
  <si>
    <t>[2.784,4.306]</t>
  </si>
  <si>
    <t>[1.633,3.170]</t>
  </si>
  <si>
    <t>[1.988,2.660]</t>
  </si>
  <si>
    <t>[2.223,2.812]</t>
  </si>
  <si>
    <t>[1.456,4.194]</t>
  </si>
  <si>
    <t>[1.086,2.691]</t>
  </si>
  <si>
    <t>[2.495,3.446]</t>
  </si>
  <si>
    <t>[2.442,12.377]</t>
  </si>
  <si>
    <t>[4.100,7.415]</t>
  </si>
  <si>
    <t>[1.372,1.464]</t>
  </si>
  <si>
    <t>[0.370,0.393]</t>
  </si>
  <si>
    <t>[0.507,0.543]</t>
  </si>
  <si>
    <t>[0.496,0.539]</t>
  </si>
  <si>
    <t>[0.330,0.396]</t>
  </si>
  <si>
    <t>[0.277,0.310]</t>
  </si>
  <si>
    <t>[0.344,0.370]</t>
  </si>
  <si>
    <t>[0.235,0.354]</t>
  </si>
  <si>
    <t>[0.193,0.286]</t>
  </si>
  <si>
    <t>[0.399,0.434]</t>
  </si>
  <si>
    <t>[0.337,0.552]</t>
  </si>
  <si>
    <t>[0.328,0.415]</t>
  </si>
  <si>
    <t>[0.134,0.142]</t>
  </si>
  <si>
    <t>Table X. Odds ratios from pairwise regressions. AM-sample, males. Totally random partner</t>
  </si>
  <si>
    <t>[0.978,1.038]</t>
  </si>
  <si>
    <t>[0.956,1.086]</t>
  </si>
  <si>
    <t>[0.926,1.100]</t>
  </si>
  <si>
    <t>[0.921,1.138]</t>
  </si>
  <si>
    <t>[0.966,1.056]</t>
  </si>
  <si>
    <t>[0.960,1.032]</t>
  </si>
  <si>
    <t>[0.787,1.137]</t>
  </si>
  <si>
    <t>[0.825,1.068]</t>
  </si>
  <si>
    <t>[0.945,1.056]</t>
  </si>
  <si>
    <t>[0.925,1.919]</t>
  </si>
  <si>
    <t>[0.955,1.256]</t>
  </si>
  <si>
    <t>[0.993,1.009]</t>
  </si>
  <si>
    <t>[0.959,1.049]</t>
  </si>
  <si>
    <t>[0.905,1.098]</t>
  </si>
  <si>
    <t>[0.893,1.157]</t>
  </si>
  <si>
    <t>[0.744,1.047]</t>
  </si>
  <si>
    <t>[0.927,1.062]</t>
  </si>
  <si>
    <t>[0.950,1.058]</t>
  </si>
  <si>
    <t>[0.687,1.210]</t>
  </si>
  <si>
    <t>[0.726,1.083]</t>
  </si>
  <si>
    <t>[0.876,1.039]</t>
  </si>
  <si>
    <t>[0.786,2.307]</t>
  </si>
  <si>
    <t>[0.937,1.402]</t>
  </si>
  <si>
    <t>[0.985,1.009]</t>
  </si>
  <si>
    <t>[0.924,1.075]</t>
  </si>
  <si>
    <t>[0.805,1.121]</t>
  </si>
  <si>
    <t>[0.703,1.115]</t>
  </si>
  <si>
    <t>[0.778,1.328]</t>
  </si>
  <si>
    <t>[0.926,1.157]</t>
  </si>
  <si>
    <t>[0.885,1.062]</t>
  </si>
  <si>
    <t>[0.512,1.374]</t>
  </si>
  <si>
    <t>[0.683,1.310]</t>
  </si>
  <si>
    <t>[0.881,1.163]</t>
  </si>
  <si>
    <t>[1.288,4.873]</t>
  </si>
  <si>
    <t>[0.629,1.328]</t>
  </si>
  <si>
    <t>[0.977,1.016]</t>
  </si>
  <si>
    <t>[0.909,1.145]</t>
  </si>
  <si>
    <t>[0.875,1.406]</t>
  </si>
  <si>
    <t>[0.718,1.402]</t>
  </si>
  <si>
    <t>[0.532,1.315]</t>
  </si>
  <si>
    <t>[0.813,1.156]</t>
  </si>
  <si>
    <t>[0.888,1.169]</t>
  </si>
  <si>
    <t>[0.856,2.676]</t>
  </si>
  <si>
    <t>[0.886,2.059]</t>
  </si>
  <si>
    <t>[0.786,1.213]</t>
  </si>
  <si>
    <t>[0.530,1.654]</t>
  </si>
  <si>
    <t>[0.975,1.036]</t>
  </si>
  <si>
    <t>[0.927,1.026]</t>
  </si>
  <si>
    <t>[0.907,1.124]</t>
  </si>
  <si>
    <t>[0.869,1.162]</t>
  </si>
  <si>
    <t>[0.812,1.168]</t>
  </si>
  <si>
    <t>[0.933,1.084]</t>
  </si>
  <si>
    <t>[0.887,1.003]</t>
  </si>
  <si>
    <t>[0.550,1.087]</t>
  </si>
  <si>
    <t>[0.835,1.266]</t>
  </si>
  <si>
    <t>[0.928,1.116]</t>
  </si>
  <si>
    <t>[0.992,2.914]</t>
  </si>
  <si>
    <t>[0.825,1.317]</t>
  </si>
  <si>
    <t>[0.983,1.009]</t>
  </si>
  <si>
    <t>[0.976,1.054]</t>
  </si>
  <si>
    <t>[0.957,1.128]</t>
  </si>
  <si>
    <t>[0.917,1.146]</t>
  </si>
  <si>
    <t>[0.877,1.156]</t>
  </si>
  <si>
    <t>[0.981,1.100]</t>
  </si>
  <si>
    <t>[0.961,1.054]</t>
  </si>
  <si>
    <t>[0.808,1.284]</t>
  </si>
  <si>
    <t>[0.821,1.144]</t>
  </si>
  <si>
    <t>[0.970,1.117]</t>
  </si>
  <si>
    <t>[0.841,2.141]</t>
  </si>
  <si>
    <t>[0.878,1.260]</t>
  </si>
  <si>
    <t>[0.996,1.016]</t>
  </si>
  <si>
    <t>[0.619,1.012]</t>
  </si>
  <si>
    <t>[0.272,1.014]</t>
  </si>
  <si>
    <t>[0.432,1.747]</t>
  </si>
  <si>
    <t>[0.450,2.249]</t>
  </si>
  <si>
    <t>[0.670,1.340]</t>
  </si>
  <si>
    <t>[0.584,1.059]</t>
  </si>
  <si>
    <t>[0.556,1.358]</t>
  </si>
  <si>
    <t>[0.901,1.015]</t>
  </si>
  <si>
    <t>[0.424,1.413]</t>
  </si>
  <si>
    <t>[0.452,1.775]</t>
  </si>
  <si>
    <t>[0.832,1.111]</t>
  </si>
  <si>
    <t>[0.984,1.118]</t>
  </si>
  <si>
    <t>[0.860,1.138]</t>
  </si>
  <si>
    <t>[0.706,1.055]</t>
  </si>
  <si>
    <t>[0.787,1.254]</t>
  </si>
  <si>
    <t>[0.979,1.182]</t>
  </si>
  <si>
    <t>[0.916,1.070]</t>
  </si>
  <si>
    <t>[0.715,1.534]</t>
  </si>
  <si>
    <t>[0.580,1.070]</t>
  </si>
  <si>
    <t>[0.852,1.088]</t>
  </si>
  <si>
    <t>[1.088,3.855]</t>
  </si>
  <si>
    <t>[0.662,1.260]</t>
  </si>
  <si>
    <t>[0.981,1.016]</t>
  </si>
  <si>
    <t>[0.642,1.238]</t>
  </si>
  <si>
    <t>[0.379,1.698]</t>
  </si>
  <si>
    <t>[0.742,1.799]</t>
  </si>
  <si>
    <t>[0.516,1.187]</t>
  </si>
  <si>
    <t>[0.391,1.473]</t>
  </si>
  <si>
    <t>[0.898,1.060]</t>
  </si>
  <si>
    <t>[0.908,1.175]</t>
  </si>
  <si>
    <t>[0.657,1.189]</t>
  </si>
  <si>
    <t>[0.821,1.654]</t>
  </si>
  <si>
    <t>[0.764,1.810]</t>
  </si>
  <si>
    <t>[1.000,1.436]</t>
  </si>
  <si>
    <t>[0.847,1.158]</t>
  </si>
  <si>
    <t>[1.087,3.399]</t>
  </si>
  <si>
    <t>[0.414,1.439]</t>
  </si>
  <si>
    <t>[0.790,1.279]</t>
  </si>
  <si>
    <t>[1.363,3.234]</t>
  </si>
  <si>
    <t>[0.986,1.057]</t>
  </si>
  <si>
    <t>[-0.012,0.016]</t>
  </si>
  <si>
    <t>[-0.030,0.032]</t>
  </si>
  <si>
    <t>[-0.046,0.037]</t>
  </si>
  <si>
    <t>[-0.064,0.040]</t>
  </si>
  <si>
    <t>[-0.010,0.033]</t>
  </si>
  <si>
    <t>[-0.024,0.011]</t>
  </si>
  <si>
    <t>[-0.101,0.075]</t>
  </si>
  <si>
    <t>[-0.091,0.034]</t>
  </si>
  <si>
    <t>[-0.027,0.026]</t>
  </si>
  <si>
    <t>[0.078,0.365]</t>
  </si>
  <si>
    <t>[-0.034,0.097]</t>
  </si>
  <si>
    <t>[-0.004,0.004]</t>
  </si>
  <si>
    <t>Table X. Odds ratios from pairwise regressions. AM-sample, males w. weighting. First partner</t>
  </si>
  <si>
    <t>[2.114,2.132]</t>
  </si>
  <si>
    <t>[3.086,3.136]</t>
  </si>
  <si>
    <t>[2.917,2.975]</t>
  </si>
  <si>
    <t>[1.950,2.006]</t>
  </si>
  <si>
    <t>[1.732,1.754]</t>
  </si>
  <si>
    <t>[2.054,2.074]</t>
  </si>
  <si>
    <t>[1.645,1.732]</t>
  </si>
  <si>
    <t>[1.590,1.652]</t>
  </si>
  <si>
    <t>[2.317,2.351]</t>
  </si>
  <si>
    <t>[2.736,3.009]</t>
  </si>
  <si>
    <t>[2.157,2.243]</t>
  </si>
  <si>
    <t>[1.251,1.254]</t>
  </si>
  <si>
    <t>[2.355,2.384]</t>
  </si>
  <si>
    <t>[4.608,4.698]</t>
  </si>
  <si>
    <t>[3.179,3.266]</t>
  </si>
  <si>
    <t>[2.295,2.385]</t>
  </si>
  <si>
    <t>[1.824,1.859]</t>
  </si>
  <si>
    <t>[2.182,2.214]</t>
  </si>
  <si>
    <t>[1.626,1.754]</t>
  </si>
  <si>
    <t>[1.615,1.707]</t>
  </si>
  <si>
    <t>[2.742,2.797]</t>
  </si>
  <si>
    <t>[1.519,1.795]</t>
  </si>
  <si>
    <t>[2.229,2.356]</t>
  </si>
  <si>
    <t>[1.341,1.346]</t>
  </si>
  <si>
    <t>[2.720,2.773]</t>
  </si>
  <si>
    <t>[4.796,4.941]</t>
  </si>
  <si>
    <t>[7.093,7.320]</t>
  </si>
  <si>
    <t>[3.920,4.117]</t>
  </si>
  <si>
    <t>[1.956,2.014]</t>
  </si>
  <si>
    <t>[2.489,2.546]</t>
  </si>
  <si>
    <t>[3.068,3.364]</t>
  </si>
  <si>
    <t>[2.053,2.226]</t>
  </si>
  <si>
    <t>[3.577,3.681]</t>
  </si>
  <si>
    <t>[6.784,7.809]</t>
  </si>
  <si>
    <t>[2.723,2.954]</t>
  </si>
  <si>
    <t>[1.538,1.548]</t>
  </si>
  <si>
    <t>[1.741,1.799]</t>
  </si>
  <si>
    <t>[2.028,2.160]</t>
  </si>
  <si>
    <t>[2.895,3.093]</t>
  </si>
  <si>
    <t>[1.973,2.177]</t>
  </si>
  <si>
    <t>[1.515,1.592]</t>
  </si>
  <si>
    <t>[1.679,1.745]</t>
  </si>
  <si>
    <t>[1.852,2.199]</t>
  </si>
  <si>
    <t>[1.433,1.654]</t>
  </si>
  <si>
    <t>[2.024,2.135]</t>
  </si>
  <si>
    <t>[1.566,1.830]</t>
  </si>
  <si>
    <t>[1.197,1.209]</t>
  </si>
  <si>
    <t>[1.715,1.740]</t>
  </si>
  <si>
    <t>[1.862,1.917]</t>
  </si>
  <si>
    <t>[2.096,2.169]</t>
  </si>
  <si>
    <t>[1.772,1.856]</t>
  </si>
  <si>
    <t>[1.618,1.653]</t>
  </si>
  <si>
    <t>[1.645,1.674]</t>
  </si>
  <si>
    <t>[1.390,1.518]</t>
  </si>
  <si>
    <t>[1.364,1.456]</t>
  </si>
  <si>
    <t>[1.820,1.866]</t>
  </si>
  <si>
    <t>[2.475,2.869]</t>
  </si>
  <si>
    <t>[1.758,1.878]</t>
  </si>
  <si>
    <t>[1.166,1.171]</t>
  </si>
  <si>
    <t>[1.974,1.995]</t>
  </si>
  <si>
    <t>[2.395,2.446]</t>
  </si>
  <si>
    <t>[2.343,2.405]</t>
  </si>
  <si>
    <t>[1.663,1.727]</t>
  </si>
  <si>
    <t>[1.600,1.627]</t>
  </si>
  <si>
    <t>[1.999,2.025]</t>
  </si>
  <si>
    <t>[1.359,1.457]</t>
  </si>
  <si>
    <t>[1.423,1.496]</t>
  </si>
  <si>
    <t>[1.978,2.016]</t>
  </si>
  <si>
    <t>[2.170,2.459]</t>
  </si>
  <si>
    <t>[1.690,1.783]</t>
  </si>
  <si>
    <t>[1.209,1.213]</t>
  </si>
  <si>
    <t>[1.529,1.632]</t>
  </si>
  <si>
    <t>[1.649,1.879]</t>
  </si>
  <si>
    <t>[2.935,3.324]</t>
  </si>
  <si>
    <t>[2.105,2.521]</t>
  </si>
  <si>
    <t>[1.416,1.560]</t>
  </si>
  <si>
    <t>[1.472,1.590]</t>
  </si>
  <si>
    <t>[1.749,2.233]</t>
  </si>
  <si>
    <t>[1.923,2.134]</t>
  </si>
  <si>
    <t>[1.953,2.539]</t>
  </si>
  <si>
    <t>[1.171,1.193]</t>
  </si>
  <si>
    <t>[1.904,2.206]</t>
  </si>
  <si>
    <t>[2.737,3.501]</t>
  </si>
  <si>
    <t>[5.806,7.231]</t>
  </si>
  <si>
    <t>[4.877,6.505]</t>
  </si>
  <si>
    <t>[1.171,1.498]</t>
  </si>
  <si>
    <t>[1.658,1.978]</t>
  </si>
  <si>
    <t>[2.517,3.136]</t>
  </si>
  <si>
    <t>[1.356,1.418]</t>
  </si>
  <si>
    <t>[2.447,2.489]</t>
  </si>
  <si>
    <t>[3.481,3.583]</t>
  </si>
  <si>
    <t>[3.983,4.121]</t>
  </si>
  <si>
    <t>[2.478,2.610]</t>
  </si>
  <si>
    <t>[1.879,1.928]</t>
  </si>
  <si>
    <t>[2.302,2.348]</t>
  </si>
  <si>
    <t>[2.051,2.257]</t>
  </si>
  <si>
    <t>[1.734,1.870]</t>
  </si>
  <si>
    <t>[3.142,3.225]</t>
  </si>
  <si>
    <t>[4.094,4.765]</t>
  </si>
  <si>
    <t>[2.170,2.346]</t>
  </si>
  <si>
    <t>[1.376,1.383]</t>
  </si>
  <si>
    <t>[2.243,2.434]</t>
  </si>
  <si>
    <t>[0.900,1.139]</t>
  </si>
  <si>
    <t>[5.058,5.796]</t>
  </si>
  <si>
    <t>[2.210,2.815]</t>
  </si>
  <si>
    <t>[1.407,1.608]</t>
  </si>
  <si>
    <t>[1.891,2.087]</t>
  </si>
  <si>
    <t>[2.608,2.961]</t>
  </si>
  <si>
    <t>[33.056,42.242]</t>
  </si>
  <si>
    <t>[3.819,4.974]</t>
  </si>
  <si>
    <t>[1.280,1.313]</t>
  </si>
  <si>
    <t>[2.182,2.259]</t>
  </si>
  <si>
    <t>[3.058,3.243]</t>
  </si>
  <si>
    <t>[2.212,2.404]</t>
  </si>
  <si>
    <t>[1.821,2.040]</t>
  </si>
  <si>
    <t>[1.834,1.930]</t>
  </si>
  <si>
    <t>[1.986,2.068]</t>
  </si>
  <si>
    <t>[0.966,1.250]</t>
  </si>
  <si>
    <t>[1.374,1.616]</t>
  </si>
  <si>
    <t>[2.379,2.516]</t>
  </si>
  <si>
    <t>[5.636,7.173]</t>
  </si>
  <si>
    <t>[4.103,4.585]</t>
  </si>
  <si>
    <t>[1.284,1.298]</t>
  </si>
  <si>
    <t>[0.315,0.319]</t>
  </si>
  <si>
    <t>[0.439,0.446]</t>
  </si>
  <si>
    <t>[0.439,0.447]</t>
  </si>
  <si>
    <t>[0.306,0.318]</t>
  </si>
  <si>
    <t>[0.226,0.231]</t>
  </si>
  <si>
    <t>[0.294,0.298]</t>
  </si>
  <si>
    <t>[0.214,0.236]</t>
  </si>
  <si>
    <t>[0.185,0.202]</t>
  </si>
  <si>
    <t>[0.352,0.357]</t>
  </si>
  <si>
    <t>[0.421,0.455]</t>
  </si>
  <si>
    <t>[0.292,0.308]</t>
  </si>
  <si>
    <t>[0.107,0.108]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</si>
</sst>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2" xfId="0" applyBorder="1"/>
    <xf numFmtId="0" fontId="0" fillId="0" borderId="0" xfId="0" applyNumberFormat="1"/>
    <xf numFmtId="2" fontId="0" fillId="0" borderId="0" xfId="0" applyNumberFormat="1"/>
    <xf numFmtId="0" fontId="0" fillId="0" borderId="3" xfId="0" applyBorder="1"/>
    <xf numFmtId="0" fontId="0" fillId="0" borderId="3" xfId="0" applyNumberFormat="1" applyBorder="1"/>
    <xf numFmtId="0" fontId="1" fillId="0" borderId="1" xfId="0" applyFont="1" applyBorder="1"/>
    <xf numFmtId="0" fontId="0" fillId="0" borderId="4" xfId="0" applyBorder="1"/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8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3"/>
  <sheetViews>
    <sheetView tabSelected="1" zoomScale="98" zoomScaleNormal="98" workbookViewId="0">
      <selection activeCell="M12" sqref="M12"/>
    </sheetView>
  </sheetViews>
  <sheetFormatPr defaultRowHeight="15" x14ac:dyDescent="0.25"/>
  <sheetData>
    <row r="2" spans="2:4" x14ac:dyDescent="0.25">
      <c r="B2" s="2" t="s">
        <v>3</v>
      </c>
      <c r="C2" s="2"/>
      <c r="D2" s="2"/>
    </row>
    <row r="3" spans="2:4" x14ac:dyDescent="0.25">
      <c r="B3" t="s">
        <v>0</v>
      </c>
      <c r="C3" t="s">
        <v>1</v>
      </c>
      <c r="D3" t="s">
        <v>4</v>
      </c>
    </row>
    <row r="4" spans="2:4" x14ac:dyDescent="0.25">
      <c r="B4">
        <v>1</v>
      </c>
      <c r="C4" t="s">
        <v>2</v>
      </c>
      <c r="D4" t="s">
        <v>5</v>
      </c>
    </row>
    <row r="5" spans="2:4" x14ac:dyDescent="0.25">
      <c r="B5">
        <v>2</v>
      </c>
      <c r="C5" t="s">
        <v>2</v>
      </c>
      <c r="D5" t="s">
        <v>6</v>
      </c>
    </row>
    <row r="6" spans="2:4" x14ac:dyDescent="0.25">
      <c r="B6">
        <v>3</v>
      </c>
      <c r="C6" t="s">
        <v>2</v>
      </c>
      <c r="D6" t="s">
        <v>7</v>
      </c>
    </row>
    <row r="7" spans="2:4" x14ac:dyDescent="0.25">
      <c r="B7">
        <v>4</v>
      </c>
      <c r="C7" t="s">
        <v>2</v>
      </c>
      <c r="D7" t="s">
        <v>9</v>
      </c>
    </row>
    <row r="8" spans="2:4" x14ac:dyDescent="0.25">
      <c r="B8">
        <v>5</v>
      </c>
      <c r="C8" t="s">
        <v>2</v>
      </c>
      <c r="D8" t="s">
        <v>8</v>
      </c>
    </row>
    <row r="9" spans="2:4" x14ac:dyDescent="0.25">
      <c r="B9">
        <v>6</v>
      </c>
      <c r="C9" t="s">
        <v>10</v>
      </c>
      <c r="D9" t="s">
        <v>5</v>
      </c>
    </row>
    <row r="10" spans="2:4" x14ac:dyDescent="0.25">
      <c r="B10">
        <v>7</v>
      </c>
      <c r="C10" t="s">
        <v>10</v>
      </c>
      <c r="D10" t="s">
        <v>6</v>
      </c>
    </row>
    <row r="11" spans="2:4" x14ac:dyDescent="0.25">
      <c r="B11">
        <v>8</v>
      </c>
      <c r="C11" t="s">
        <v>10</v>
      </c>
      <c r="D11" t="s">
        <v>7</v>
      </c>
    </row>
    <row r="12" spans="2:4" x14ac:dyDescent="0.25">
      <c r="B12">
        <v>9</v>
      </c>
      <c r="C12" t="s">
        <v>10</v>
      </c>
      <c r="D12" t="s">
        <v>9</v>
      </c>
    </row>
    <row r="13" spans="2:4" x14ac:dyDescent="0.25">
      <c r="B13">
        <v>10</v>
      </c>
      <c r="C13" t="s">
        <v>10</v>
      </c>
      <c r="D13" t="s">
        <v>8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8"/>
  <sheetViews>
    <sheetView workbookViewId="0">
      <selection activeCell="S43" sqref="S43"/>
    </sheetView>
  </sheetViews>
  <sheetFormatPr defaultRowHeight="15" x14ac:dyDescent="0.25"/>
  <cols>
    <col min="1" max="1" width="16.42578125" bestFit="1" customWidth="1"/>
  </cols>
  <sheetData>
    <row r="1" spans="1:17" x14ac:dyDescent="0.25">
      <c r="A1" s="11" t="s">
        <v>18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</row>
    <row r="2" spans="1:17" x14ac:dyDescent="0.25">
      <c r="A2" s="1" t="str">
        <f>""</f>
        <v/>
      </c>
      <c r="B2" s="10" t="s">
        <v>12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</row>
    <row r="3" spans="1:17" x14ac:dyDescent="0.25">
      <c r="A3" s="2" t="s">
        <v>13</v>
      </c>
      <c r="B3" s="3" t="str">
        <f>"Any diagnosis"</f>
        <v>Any diagnosis</v>
      </c>
      <c r="C3" s="3" t="str">
        <f>"Substance abuse"</f>
        <v>Substance abuse</v>
      </c>
      <c r="D3" s="3" t="str">
        <f>"Skizophrenia"</f>
        <v>Skizophrenia</v>
      </c>
      <c r="E3" s="3" t="str">
        <f>"Bipolar"</f>
        <v>Bipolar</v>
      </c>
      <c r="F3" s="3" t="str">
        <f>"Other mood"</f>
        <v>Other mood</v>
      </c>
      <c r="G3" s="3" t="str">
        <f>"Neurotic"</f>
        <v>Neurotic</v>
      </c>
      <c r="H3" s="3" t="str">
        <f>"OCD"</f>
        <v>OCD</v>
      </c>
      <c r="I3" s="3" t="str">
        <f>"Eating disorder"</f>
        <v>Eating disorder</v>
      </c>
      <c r="J3" s="3" t="str">
        <f>"Personality"</f>
        <v>Personality</v>
      </c>
      <c r="K3" s="3" t="str">
        <f>"Developmental"</f>
        <v>Developmental</v>
      </c>
      <c r="L3" s="3" t="str">
        <f>"Externalizing"</f>
        <v>Externalizing</v>
      </c>
      <c r="M3" s="3" t="str">
        <f>"1 diagnosis"</f>
        <v>1 diagnosis</v>
      </c>
      <c r="N3" s="3" t="str">
        <f>"2 diagnosis"</f>
        <v>2 diagnosis</v>
      </c>
      <c r="O3" s="3" t="str">
        <f>"3 diagnosis"</f>
        <v>3 diagnosis</v>
      </c>
      <c r="P3" s="3" t="str">
        <f>"4 diagnosis"</f>
        <v>4 diagnosis</v>
      </c>
      <c r="Q3" s="3" t="str">
        <f>"5+ diagnosis"</f>
        <v>5+ diagnosis</v>
      </c>
    </row>
    <row r="4" spans="1:17" x14ac:dyDescent="0.25">
      <c r="A4" s="1" t="str">
        <f>"Any diagnosis"</f>
        <v>Any diagnosis</v>
      </c>
      <c r="B4" t="str">
        <f>""</f>
        <v/>
      </c>
      <c r="C4" t="str">
        <f>""</f>
        <v/>
      </c>
      <c r="D4" t="str">
        <f>""</f>
        <v/>
      </c>
      <c r="E4" t="str">
        <f>""</f>
        <v/>
      </c>
      <c r="F4" t="str">
        <f>""</f>
        <v/>
      </c>
      <c r="G4" t="str">
        <f>""</f>
        <v/>
      </c>
      <c r="H4" t="str">
        <f>""</f>
        <v/>
      </c>
      <c r="I4" t="str">
        <f>""</f>
        <v/>
      </c>
      <c r="J4" t="str">
        <f>""</f>
        <v/>
      </c>
      <c r="K4" t="str">
        <f>""</f>
        <v/>
      </c>
      <c r="L4" t="str">
        <f>""</f>
        <v/>
      </c>
      <c r="M4" t="str">
        <f>""</f>
        <v/>
      </c>
      <c r="N4" t="str">
        <f>""</f>
        <v/>
      </c>
      <c r="O4" t="str">
        <f>""</f>
        <v/>
      </c>
      <c r="P4" t="str">
        <f>""</f>
        <v/>
      </c>
      <c r="Q4" t="str">
        <f>""</f>
        <v/>
      </c>
    </row>
    <row r="5" spans="1:17" x14ac:dyDescent="0.25">
      <c r="A5" t="str">
        <f>"Correlation"</f>
        <v>Correlation</v>
      </c>
      <c r="B5" s="4">
        <v>2E-3</v>
      </c>
      <c r="C5" s="4">
        <v>4.0000000000000001E-3</v>
      </c>
      <c r="D5" s="4">
        <v>2E-3</v>
      </c>
      <c r="E5" s="4">
        <v>4.0000000000000001E-3</v>
      </c>
      <c r="F5" s="4">
        <v>2E-3</v>
      </c>
      <c r="G5" s="4">
        <v>-1E-3</v>
      </c>
      <c r="H5" s="4">
        <v>-8.9999999999999993E-3</v>
      </c>
      <c r="I5" s="4">
        <v>-1.0999999999999999E-2</v>
      </c>
      <c r="J5" s="4">
        <v>0</v>
      </c>
      <c r="K5" s="4">
        <v>4.2999999999999997E-2</v>
      </c>
      <c r="L5" s="4">
        <v>1.6E-2</v>
      </c>
      <c r="M5" s="4">
        <v>4.0000000000000001E-3</v>
      </c>
      <c r="N5" s="4">
        <v>-3.0000000000000001E-3</v>
      </c>
      <c r="O5" s="4">
        <v>-1E-3</v>
      </c>
      <c r="P5" s="4">
        <v>8.0000000000000002E-3</v>
      </c>
      <c r="Q5" s="4">
        <v>-2E-3</v>
      </c>
    </row>
    <row r="6" spans="1:17" x14ac:dyDescent="0.25">
      <c r="A6" t="str">
        <f>"p-value"</f>
        <v>p-value</v>
      </c>
      <c r="B6" s="4">
        <v>0.63700000000000001</v>
      </c>
      <c r="C6" s="4">
        <v>0.55700000000000005</v>
      </c>
      <c r="D6" s="4">
        <v>0.82599999999999996</v>
      </c>
      <c r="E6" s="4">
        <v>0.66300000000000003</v>
      </c>
      <c r="F6" s="4">
        <v>0.65600000000000003</v>
      </c>
      <c r="G6" s="4">
        <v>0.80600000000000005</v>
      </c>
      <c r="H6" s="4">
        <v>0.58299999999999996</v>
      </c>
      <c r="I6" s="4">
        <v>0.35299999999999998</v>
      </c>
      <c r="J6" s="4">
        <v>0.97699999999999998</v>
      </c>
      <c r="K6" s="4">
        <v>0.14399999999999999</v>
      </c>
      <c r="L6" s="4">
        <v>0.193</v>
      </c>
      <c r="M6" s="4">
        <v>0.40600000000000003</v>
      </c>
      <c r="N6" s="4">
        <v>0.64400000000000002</v>
      </c>
      <c r="O6" s="4">
        <v>0.875</v>
      </c>
      <c r="P6" s="4">
        <v>0.44</v>
      </c>
      <c r="Q6" s="4">
        <v>0.89600000000000002</v>
      </c>
    </row>
    <row r="7" spans="1:17" x14ac:dyDescent="0.25">
      <c r="A7" t="str">
        <f>"Overlap N"</f>
        <v>Overlap N</v>
      </c>
      <c r="B7" s="4">
        <v>5605</v>
      </c>
      <c r="C7" s="4">
        <v>1086</v>
      </c>
      <c r="D7" s="4">
        <v>585</v>
      </c>
      <c r="E7" s="4">
        <v>385</v>
      </c>
      <c r="F7" s="4">
        <v>2279</v>
      </c>
      <c r="G7" s="4">
        <v>3683</v>
      </c>
      <c r="H7" s="4">
        <v>126</v>
      </c>
      <c r="I7" s="4">
        <v>257</v>
      </c>
      <c r="J7" s="4">
        <v>1445</v>
      </c>
      <c r="K7" s="4">
        <v>33</v>
      </c>
      <c r="L7" s="4">
        <v>231</v>
      </c>
      <c r="M7" s="4">
        <v>2959</v>
      </c>
      <c r="N7" s="4">
        <v>1448</v>
      </c>
      <c r="O7" s="4">
        <v>723</v>
      </c>
      <c r="P7" s="4">
        <v>330</v>
      </c>
      <c r="Q7" s="4">
        <v>145</v>
      </c>
    </row>
    <row r="8" spans="1:17" x14ac:dyDescent="0.25">
      <c r="A8" s="1" t="str">
        <f>"Substance abuse"</f>
        <v>Substance abuse</v>
      </c>
      <c r="B8" s="5" t="s">
        <v>14</v>
      </c>
      <c r="C8" s="5" t="s">
        <v>14</v>
      </c>
      <c r="D8" s="5" t="s">
        <v>14</v>
      </c>
      <c r="E8" s="5" t="s">
        <v>14</v>
      </c>
      <c r="F8" s="5" t="s">
        <v>14</v>
      </c>
      <c r="G8" s="5" t="s">
        <v>14</v>
      </c>
      <c r="H8" s="5" t="s">
        <v>14</v>
      </c>
      <c r="I8" s="5" t="s">
        <v>14</v>
      </c>
      <c r="J8" s="5" t="s">
        <v>14</v>
      </c>
      <c r="K8" s="5" t="s">
        <v>14</v>
      </c>
      <c r="L8" s="5" t="s">
        <v>14</v>
      </c>
      <c r="M8" s="5" t="s">
        <v>14</v>
      </c>
      <c r="N8" s="5" t="s">
        <v>14</v>
      </c>
      <c r="O8" s="5" t="s">
        <v>14</v>
      </c>
      <c r="P8" s="5" t="s">
        <v>14</v>
      </c>
      <c r="Q8" s="5" t="s">
        <v>14</v>
      </c>
    </row>
    <row r="9" spans="1:17" x14ac:dyDescent="0.25">
      <c r="A9" t="str">
        <f>"Correlation"</f>
        <v>Correlation</v>
      </c>
      <c r="B9" s="4">
        <v>1E-3</v>
      </c>
      <c r="C9" s="4">
        <v>-1E-3</v>
      </c>
      <c r="D9" s="4">
        <v>3.0000000000000001E-3</v>
      </c>
      <c r="E9" s="4">
        <v>-0.02</v>
      </c>
      <c r="F9" s="4">
        <v>-2E-3</v>
      </c>
      <c r="G9" s="4">
        <v>1E-3</v>
      </c>
      <c r="H9" s="4">
        <v>-1.2999999999999999E-2</v>
      </c>
      <c r="I9" s="4">
        <v>-1.9E-2</v>
      </c>
      <c r="J9" s="4">
        <v>-8.9999999999999993E-3</v>
      </c>
      <c r="K9" s="4">
        <v>3.9E-2</v>
      </c>
      <c r="L9" s="4">
        <v>2.1000000000000001E-2</v>
      </c>
      <c r="M9" s="4">
        <v>3.0000000000000001E-3</v>
      </c>
      <c r="N9" s="4">
        <v>3.0000000000000001E-3</v>
      </c>
      <c r="O9" s="4">
        <v>-2E-3</v>
      </c>
      <c r="P9" s="4">
        <v>-5.0000000000000001E-3</v>
      </c>
      <c r="Q9" s="4">
        <v>-2.9000000000000001E-2</v>
      </c>
    </row>
    <row r="10" spans="1:17" x14ac:dyDescent="0.25">
      <c r="A10" t="str">
        <f>"p-value"</f>
        <v>p-value</v>
      </c>
      <c r="B10" s="4">
        <v>0.89</v>
      </c>
      <c r="C10" s="4">
        <v>0.98</v>
      </c>
      <c r="D10" s="4">
        <v>0.79</v>
      </c>
      <c r="E10" s="4">
        <v>0.16200000000000001</v>
      </c>
      <c r="F10" s="4">
        <v>0.83599999999999997</v>
      </c>
      <c r="G10" s="4">
        <v>0.91200000000000003</v>
      </c>
      <c r="H10" s="4">
        <v>0.57999999999999996</v>
      </c>
      <c r="I10" s="4">
        <v>0.26600000000000001</v>
      </c>
      <c r="J10" s="4">
        <v>0.28699999999999998</v>
      </c>
      <c r="K10" s="4">
        <v>0.26900000000000002</v>
      </c>
      <c r="L10" s="4">
        <v>0.19</v>
      </c>
      <c r="M10" s="4">
        <v>0.66800000000000004</v>
      </c>
      <c r="N10" s="4">
        <v>0.70299999999999996</v>
      </c>
      <c r="O10" s="4">
        <v>0.90500000000000003</v>
      </c>
      <c r="P10" s="4">
        <v>0.78800000000000003</v>
      </c>
      <c r="Q10" s="4">
        <v>0.188</v>
      </c>
    </row>
    <row r="11" spans="1:17" x14ac:dyDescent="0.25">
      <c r="A11" t="str">
        <f>"Overlap N"</f>
        <v>Overlap N</v>
      </c>
      <c r="B11" s="4">
        <v>2304</v>
      </c>
      <c r="C11" s="4">
        <v>439</v>
      </c>
      <c r="D11" s="4">
        <v>243</v>
      </c>
      <c r="E11" s="4">
        <v>138</v>
      </c>
      <c r="F11" s="4">
        <v>925</v>
      </c>
      <c r="G11" s="4">
        <v>1528</v>
      </c>
      <c r="H11" s="4">
        <v>50</v>
      </c>
      <c r="I11" s="4">
        <v>100</v>
      </c>
      <c r="J11" s="4">
        <v>571</v>
      </c>
      <c r="K11" s="4">
        <v>14</v>
      </c>
      <c r="L11" s="4">
        <v>100</v>
      </c>
      <c r="M11" s="4">
        <v>1217</v>
      </c>
      <c r="N11" s="4">
        <v>613</v>
      </c>
      <c r="O11" s="4">
        <v>297</v>
      </c>
      <c r="P11" s="4">
        <v>127</v>
      </c>
      <c r="Q11" s="4">
        <v>50</v>
      </c>
    </row>
    <row r="12" spans="1:17" x14ac:dyDescent="0.25">
      <c r="A12" s="1" t="str">
        <f>"Skizophrenia"</f>
        <v>Skizophrenia</v>
      </c>
      <c r="B12" s="5" t="s">
        <v>14</v>
      </c>
      <c r="C12" s="5" t="s">
        <v>14</v>
      </c>
      <c r="D12" s="5" t="s">
        <v>14</v>
      </c>
      <c r="E12" s="5" t="s">
        <v>14</v>
      </c>
      <c r="F12" s="5" t="s">
        <v>14</v>
      </c>
      <c r="G12" s="5" t="s">
        <v>14</v>
      </c>
      <c r="H12" s="5" t="s">
        <v>14</v>
      </c>
      <c r="I12" s="5" t="s">
        <v>14</v>
      </c>
      <c r="J12" s="5" t="s">
        <v>14</v>
      </c>
      <c r="K12" s="5" t="s">
        <v>14</v>
      </c>
      <c r="L12" s="5" t="s">
        <v>14</v>
      </c>
      <c r="M12" s="5" t="s">
        <v>14</v>
      </c>
      <c r="N12" s="5" t="s">
        <v>14</v>
      </c>
      <c r="O12" s="5" t="s">
        <v>14</v>
      </c>
      <c r="P12" s="5" t="s">
        <v>14</v>
      </c>
      <c r="Q12" s="5" t="s">
        <v>14</v>
      </c>
    </row>
    <row r="13" spans="1:17" x14ac:dyDescent="0.25">
      <c r="A13" t="str">
        <f>"Correlation"</f>
        <v>Correlation</v>
      </c>
      <c r="B13" s="4">
        <v>-1E-3</v>
      </c>
      <c r="C13" s="4">
        <v>-8.0000000000000002E-3</v>
      </c>
      <c r="D13" s="4">
        <v>-1.7999999999999999E-2</v>
      </c>
      <c r="E13" s="4">
        <v>2E-3</v>
      </c>
      <c r="F13" s="4">
        <v>6.0000000000000001E-3</v>
      </c>
      <c r="G13" s="4">
        <v>-6.0000000000000001E-3</v>
      </c>
      <c r="H13" s="4">
        <v>-2.1999999999999999E-2</v>
      </c>
      <c r="I13" s="4">
        <v>-8.0000000000000002E-3</v>
      </c>
      <c r="J13" s="4">
        <v>2E-3</v>
      </c>
      <c r="K13" s="4">
        <v>0.111</v>
      </c>
      <c r="L13" s="4">
        <v>-1.2E-2</v>
      </c>
      <c r="M13" s="4">
        <v>7.0000000000000001E-3</v>
      </c>
      <c r="N13" s="4">
        <v>-0.01</v>
      </c>
      <c r="O13" s="4">
        <v>-1.7999999999999999E-2</v>
      </c>
      <c r="P13" s="4">
        <v>3.1E-2</v>
      </c>
      <c r="Q13" s="4">
        <v>-2.8000000000000001E-2</v>
      </c>
    </row>
    <row r="14" spans="1:17" x14ac:dyDescent="0.25">
      <c r="A14" t="str">
        <f>"p-value"</f>
        <v>p-value</v>
      </c>
      <c r="B14" s="4">
        <v>0.95399999999999996</v>
      </c>
      <c r="C14" s="4">
        <v>0.59199999999999997</v>
      </c>
      <c r="D14" s="4">
        <v>0.317</v>
      </c>
      <c r="E14" s="4">
        <v>0.89</v>
      </c>
      <c r="F14" s="4">
        <v>0.54500000000000004</v>
      </c>
      <c r="G14" s="4">
        <v>0.52</v>
      </c>
      <c r="H14" s="4">
        <v>0.56299999999999994</v>
      </c>
      <c r="I14" s="4">
        <v>0.80800000000000005</v>
      </c>
      <c r="J14" s="4">
        <v>0.85899999999999999</v>
      </c>
      <c r="K14" s="4">
        <v>1.2E-2</v>
      </c>
      <c r="L14" s="4">
        <v>0.71499999999999997</v>
      </c>
      <c r="M14" s="4">
        <v>0.47399999999999998</v>
      </c>
      <c r="N14" s="4">
        <v>0.45700000000000002</v>
      </c>
      <c r="O14" s="4">
        <v>0.27400000000000002</v>
      </c>
      <c r="P14" s="4">
        <v>0.115</v>
      </c>
      <c r="Q14" s="4">
        <v>0.441</v>
      </c>
    </row>
    <row r="15" spans="1:17" x14ac:dyDescent="0.25">
      <c r="A15" t="str">
        <f>"Overlap N"</f>
        <v>Overlap N</v>
      </c>
      <c r="B15" s="4">
        <v>798</v>
      </c>
      <c r="C15" s="4">
        <v>146</v>
      </c>
      <c r="D15" s="4">
        <v>74</v>
      </c>
      <c r="E15" s="4">
        <v>55</v>
      </c>
      <c r="F15" s="4">
        <v>335</v>
      </c>
      <c r="G15" s="4">
        <v>516</v>
      </c>
      <c r="H15" s="4">
        <v>16</v>
      </c>
      <c r="I15" s="4">
        <v>37</v>
      </c>
      <c r="J15" s="4">
        <v>210</v>
      </c>
      <c r="K15" s="4">
        <v>9</v>
      </c>
      <c r="L15" s="4">
        <v>28</v>
      </c>
      <c r="M15" s="4">
        <v>433</v>
      </c>
      <c r="N15" s="4">
        <v>199</v>
      </c>
      <c r="O15" s="4">
        <v>93</v>
      </c>
      <c r="P15" s="4">
        <v>56</v>
      </c>
      <c r="Q15" s="4">
        <v>17</v>
      </c>
    </row>
    <row r="16" spans="1:17" x14ac:dyDescent="0.25">
      <c r="A16" s="1" t="str">
        <f>"Bipolar"</f>
        <v>Bipolar</v>
      </c>
      <c r="B16" s="5" t="s">
        <v>14</v>
      </c>
      <c r="C16" s="5" t="s">
        <v>14</v>
      </c>
      <c r="D16" s="5" t="s">
        <v>14</v>
      </c>
      <c r="E16" s="5" t="s">
        <v>14</v>
      </c>
      <c r="F16" s="5" t="s">
        <v>14</v>
      </c>
      <c r="G16" s="5" t="s">
        <v>14</v>
      </c>
      <c r="H16" s="5" t="s">
        <v>14</v>
      </c>
      <c r="I16" s="5" t="s">
        <v>14</v>
      </c>
      <c r="J16" s="5" t="s">
        <v>14</v>
      </c>
      <c r="K16" s="5" t="s">
        <v>14</v>
      </c>
      <c r="L16" s="5" t="s">
        <v>14</v>
      </c>
      <c r="M16" s="5" t="s">
        <v>14</v>
      </c>
      <c r="N16" s="5" t="s">
        <v>14</v>
      </c>
      <c r="O16" s="5" t="s">
        <v>14</v>
      </c>
      <c r="P16" s="5" t="s">
        <v>14</v>
      </c>
      <c r="Q16" s="5" t="s">
        <v>14</v>
      </c>
    </row>
    <row r="17" spans="1:17" x14ac:dyDescent="0.25">
      <c r="A17" t="str">
        <f>"Correlation"</f>
        <v>Correlation</v>
      </c>
      <c r="B17" s="4">
        <v>4.0000000000000001E-3</v>
      </c>
      <c r="C17" s="4">
        <v>1.6E-2</v>
      </c>
      <c r="D17" s="4">
        <v>0</v>
      </c>
      <c r="E17" s="4">
        <v>-2.3E-2</v>
      </c>
      <c r="F17" s="4">
        <v>-5.0000000000000001E-3</v>
      </c>
      <c r="G17" s="4">
        <v>3.0000000000000001E-3</v>
      </c>
      <c r="H17" s="4">
        <v>0.05</v>
      </c>
      <c r="I17" s="4">
        <v>3.9E-2</v>
      </c>
      <c r="J17" s="4">
        <v>-4.0000000000000001E-3</v>
      </c>
      <c r="K17" s="4" t="s">
        <v>15</v>
      </c>
      <c r="L17" s="4">
        <v>-8.0000000000000002E-3</v>
      </c>
      <c r="M17" s="4">
        <v>6.0000000000000001E-3</v>
      </c>
      <c r="N17" s="4">
        <v>-2E-3</v>
      </c>
      <c r="O17" s="4">
        <v>-1.6E-2</v>
      </c>
      <c r="P17" s="4">
        <v>3.5999999999999997E-2</v>
      </c>
      <c r="Q17" s="4">
        <v>2E-3</v>
      </c>
    </row>
    <row r="18" spans="1:17" x14ac:dyDescent="0.25">
      <c r="A18" t="str">
        <f>"p-value"</f>
        <v>p-value</v>
      </c>
      <c r="B18" s="4">
        <v>0.72199999999999998</v>
      </c>
      <c r="C18" s="4">
        <v>0.374</v>
      </c>
      <c r="D18" s="4">
        <v>0.93200000000000005</v>
      </c>
      <c r="E18" s="4">
        <v>0.52400000000000002</v>
      </c>
      <c r="F18" s="4">
        <v>0.79</v>
      </c>
      <c r="G18" s="4">
        <v>0.77700000000000002</v>
      </c>
      <c r="H18" s="4">
        <v>0.151</v>
      </c>
      <c r="I18" s="4">
        <v>0.16900000000000001</v>
      </c>
      <c r="J18" s="4">
        <v>0.86899999999999999</v>
      </c>
      <c r="K18" s="4" t="s">
        <v>15</v>
      </c>
      <c r="L18" s="4">
        <v>1</v>
      </c>
      <c r="M18" s="4">
        <v>0.66500000000000004</v>
      </c>
      <c r="N18" s="4">
        <v>0.95699999999999996</v>
      </c>
      <c r="O18" s="4">
        <v>0.54</v>
      </c>
      <c r="P18" s="4">
        <v>0.16500000000000001</v>
      </c>
      <c r="Q18" s="4">
        <v>0.86499999999999999</v>
      </c>
    </row>
    <row r="19" spans="1:17" x14ac:dyDescent="0.25">
      <c r="A19" t="str">
        <f>"Overlap N"</f>
        <v>Overlap N</v>
      </c>
      <c r="B19" s="4">
        <v>341</v>
      </c>
      <c r="C19" s="4">
        <v>71</v>
      </c>
      <c r="D19" s="4">
        <v>35</v>
      </c>
      <c r="E19" s="4">
        <v>19</v>
      </c>
      <c r="F19" s="4">
        <v>132</v>
      </c>
      <c r="G19" s="4">
        <v>226</v>
      </c>
      <c r="H19" s="4">
        <v>12</v>
      </c>
      <c r="I19" s="4">
        <v>22</v>
      </c>
      <c r="J19" s="4">
        <v>85</v>
      </c>
      <c r="K19" s="4" t="s">
        <v>15</v>
      </c>
      <c r="L19" s="4">
        <v>12</v>
      </c>
      <c r="M19" s="4">
        <v>181</v>
      </c>
      <c r="N19" s="4">
        <v>87</v>
      </c>
      <c r="O19" s="4">
        <v>39</v>
      </c>
      <c r="P19" s="4">
        <v>25</v>
      </c>
      <c r="Q19" s="4">
        <v>9</v>
      </c>
    </row>
    <row r="20" spans="1:17" x14ac:dyDescent="0.25">
      <c r="A20" s="1" t="str">
        <f>"Other mood"</f>
        <v>Other mood</v>
      </c>
      <c r="B20" s="5" t="s">
        <v>14</v>
      </c>
      <c r="C20" s="5" t="s">
        <v>14</v>
      </c>
      <c r="D20" s="5" t="s">
        <v>14</v>
      </c>
      <c r="E20" s="5" t="s">
        <v>14</v>
      </c>
      <c r="F20" s="5" t="s">
        <v>14</v>
      </c>
      <c r="G20" s="5" t="s">
        <v>14</v>
      </c>
      <c r="H20" s="5" t="s">
        <v>14</v>
      </c>
      <c r="I20" s="5" t="s">
        <v>14</v>
      </c>
      <c r="J20" s="5" t="s">
        <v>14</v>
      </c>
      <c r="K20" s="5" t="s">
        <v>14</v>
      </c>
      <c r="L20" s="5" t="s">
        <v>14</v>
      </c>
      <c r="M20" s="5" t="s">
        <v>14</v>
      </c>
      <c r="N20" s="5" t="s">
        <v>14</v>
      </c>
      <c r="O20" s="5" t="s">
        <v>14</v>
      </c>
      <c r="P20" s="5" t="s">
        <v>14</v>
      </c>
      <c r="Q20" s="5" t="s">
        <v>14</v>
      </c>
    </row>
    <row r="21" spans="1:17" x14ac:dyDescent="0.25">
      <c r="A21" t="str">
        <f>"Correlation"</f>
        <v>Correlation</v>
      </c>
      <c r="B21" s="4">
        <v>-6.0000000000000001E-3</v>
      </c>
      <c r="C21" s="4">
        <v>2E-3</v>
      </c>
      <c r="D21" s="4">
        <v>1E-3</v>
      </c>
      <c r="E21" s="4">
        <v>-4.0000000000000001E-3</v>
      </c>
      <c r="F21" s="4">
        <v>1E-3</v>
      </c>
      <c r="G21" s="4">
        <v>-1.2999999999999999E-2</v>
      </c>
      <c r="H21" s="4">
        <v>-3.5999999999999997E-2</v>
      </c>
      <c r="I21" s="4">
        <v>4.0000000000000001E-3</v>
      </c>
      <c r="J21" s="4">
        <v>3.0000000000000001E-3</v>
      </c>
      <c r="K21" s="4">
        <v>6.9000000000000006E-2</v>
      </c>
      <c r="L21" s="4">
        <v>6.0000000000000001E-3</v>
      </c>
      <c r="M21" s="4">
        <v>-1E-3</v>
      </c>
      <c r="N21" s="4">
        <v>-1.6E-2</v>
      </c>
      <c r="O21" s="4">
        <v>-0.01</v>
      </c>
      <c r="P21" s="4">
        <v>2.1999999999999999E-2</v>
      </c>
      <c r="Q21" s="4">
        <v>8.0000000000000002E-3</v>
      </c>
    </row>
    <row r="22" spans="1:17" x14ac:dyDescent="0.25">
      <c r="A22" t="str">
        <f>"p-value"</f>
        <v>p-value</v>
      </c>
      <c r="B22" s="4">
        <v>0.33</v>
      </c>
      <c r="C22" s="4">
        <v>0.84699999999999998</v>
      </c>
      <c r="D22" s="4">
        <v>0.94099999999999995</v>
      </c>
      <c r="E22" s="4">
        <v>0.81899999999999995</v>
      </c>
      <c r="F22" s="4">
        <v>0.878</v>
      </c>
      <c r="G22" s="4">
        <v>6.2E-2</v>
      </c>
      <c r="H22" s="4">
        <v>0.16400000000000001</v>
      </c>
      <c r="I22" s="4">
        <v>0.78700000000000003</v>
      </c>
      <c r="J22" s="4">
        <v>0.70399999999999996</v>
      </c>
      <c r="K22" s="4">
        <v>7.4999999999999997E-2</v>
      </c>
      <c r="L22" s="4">
        <v>0.71499999999999997</v>
      </c>
      <c r="M22" s="4">
        <v>0.86499999999999999</v>
      </c>
      <c r="N22" s="4">
        <v>8.1000000000000003E-2</v>
      </c>
      <c r="O22" s="4">
        <v>0.42599999999999999</v>
      </c>
      <c r="P22" s="4">
        <v>0.14699999999999999</v>
      </c>
      <c r="Q22" s="4">
        <v>0.66100000000000003</v>
      </c>
    </row>
    <row r="23" spans="1:17" x14ac:dyDescent="0.25">
      <c r="A23" t="str">
        <f>"Overlap N"</f>
        <v>Overlap N</v>
      </c>
      <c r="B23" s="4">
        <v>1797</v>
      </c>
      <c r="C23" s="4">
        <v>355</v>
      </c>
      <c r="D23" s="4">
        <v>192</v>
      </c>
      <c r="E23" s="4">
        <v>121</v>
      </c>
      <c r="F23" s="4">
        <v>748</v>
      </c>
      <c r="G23" s="4">
        <v>1156</v>
      </c>
      <c r="H23" s="4">
        <v>34</v>
      </c>
      <c r="I23" s="4">
        <v>92</v>
      </c>
      <c r="J23" s="4">
        <v>484</v>
      </c>
      <c r="K23" s="4">
        <v>14</v>
      </c>
      <c r="L23" s="4">
        <v>73</v>
      </c>
      <c r="M23" s="4">
        <v>955</v>
      </c>
      <c r="N23" s="4">
        <v>445</v>
      </c>
      <c r="O23" s="4">
        <v>227</v>
      </c>
      <c r="P23" s="4">
        <v>119</v>
      </c>
      <c r="Q23" s="4">
        <v>51</v>
      </c>
    </row>
    <row r="24" spans="1:17" x14ac:dyDescent="0.25">
      <c r="A24" s="1" t="str">
        <f>"Neurotic"</f>
        <v>Neurotic</v>
      </c>
      <c r="B24" s="5" t="s">
        <v>14</v>
      </c>
      <c r="C24" s="5" t="s">
        <v>14</v>
      </c>
      <c r="D24" s="5" t="s">
        <v>14</v>
      </c>
      <c r="E24" s="5" t="s">
        <v>14</v>
      </c>
      <c r="F24" s="5" t="s">
        <v>14</v>
      </c>
      <c r="G24" s="5" t="s">
        <v>14</v>
      </c>
      <c r="H24" s="5" t="s">
        <v>14</v>
      </c>
      <c r="I24" s="5" t="s">
        <v>14</v>
      </c>
      <c r="J24" s="5" t="s">
        <v>14</v>
      </c>
      <c r="K24" s="5" t="s">
        <v>14</v>
      </c>
      <c r="L24" s="5" t="s">
        <v>14</v>
      </c>
      <c r="M24" s="5" t="s">
        <v>14</v>
      </c>
      <c r="N24" s="5" t="s">
        <v>14</v>
      </c>
      <c r="O24" s="5" t="s">
        <v>14</v>
      </c>
      <c r="P24" s="5" t="s">
        <v>14</v>
      </c>
      <c r="Q24" s="5" t="s">
        <v>14</v>
      </c>
    </row>
    <row r="25" spans="1:17" x14ac:dyDescent="0.25">
      <c r="A25" t="str">
        <f>"Correlation"</f>
        <v>Correlation</v>
      </c>
      <c r="B25" s="4">
        <v>4.0000000000000001E-3</v>
      </c>
      <c r="C25" s="4">
        <v>8.0000000000000002E-3</v>
      </c>
      <c r="D25" s="4">
        <v>5.0000000000000001E-3</v>
      </c>
      <c r="E25" s="4">
        <v>1E-3</v>
      </c>
      <c r="F25" s="4">
        <v>8.0000000000000002E-3</v>
      </c>
      <c r="G25" s="4">
        <v>2E-3</v>
      </c>
      <c r="H25" s="4">
        <v>3.0000000000000001E-3</v>
      </c>
      <c r="I25" s="4">
        <v>-5.0000000000000001E-3</v>
      </c>
      <c r="J25" s="4">
        <v>8.0000000000000002E-3</v>
      </c>
      <c r="K25" s="4">
        <v>4.1000000000000002E-2</v>
      </c>
      <c r="L25" s="4">
        <v>8.0000000000000002E-3</v>
      </c>
      <c r="M25" s="4">
        <v>3.0000000000000001E-3</v>
      </c>
      <c r="N25" s="4">
        <v>-4.0000000000000001E-3</v>
      </c>
      <c r="O25" s="4">
        <v>6.0000000000000001E-3</v>
      </c>
      <c r="P25" s="4">
        <v>1.2E-2</v>
      </c>
      <c r="Q25" s="4">
        <v>1.7999999999999999E-2</v>
      </c>
    </row>
    <row r="26" spans="1:17" x14ac:dyDescent="0.25">
      <c r="A26" t="str">
        <f>"p-value"</f>
        <v>p-value</v>
      </c>
      <c r="B26" s="4">
        <v>0.47499999999999998</v>
      </c>
      <c r="C26" s="4">
        <v>0.36099999999999999</v>
      </c>
      <c r="D26" s="4">
        <v>0.64700000000000002</v>
      </c>
      <c r="E26" s="4">
        <v>0.91500000000000004</v>
      </c>
      <c r="F26" s="4">
        <v>0.19600000000000001</v>
      </c>
      <c r="G26" s="4">
        <v>0.77600000000000002</v>
      </c>
      <c r="H26" s="4">
        <v>0.85799999999999998</v>
      </c>
      <c r="I26" s="4">
        <v>0.73899999999999999</v>
      </c>
      <c r="J26" s="4">
        <v>0.27100000000000002</v>
      </c>
      <c r="K26" s="4">
        <v>0.221</v>
      </c>
      <c r="L26" s="4">
        <v>0.57199999999999995</v>
      </c>
      <c r="M26" s="4">
        <v>0.64400000000000002</v>
      </c>
      <c r="N26" s="4">
        <v>0.622</v>
      </c>
      <c r="O26" s="4">
        <v>0.53800000000000003</v>
      </c>
      <c r="P26" s="4">
        <v>0.33400000000000002</v>
      </c>
      <c r="Q26" s="4">
        <v>0.308</v>
      </c>
    </row>
    <row r="27" spans="1:17" x14ac:dyDescent="0.25">
      <c r="A27" t="str">
        <f>"Overlap N"</f>
        <v>Overlap N</v>
      </c>
      <c r="B27" s="4">
        <v>3180</v>
      </c>
      <c r="C27" s="4">
        <v>624</v>
      </c>
      <c r="D27" s="4">
        <v>335</v>
      </c>
      <c r="E27" s="4">
        <v>214</v>
      </c>
      <c r="F27" s="4">
        <v>1318</v>
      </c>
      <c r="G27" s="4">
        <v>2097</v>
      </c>
      <c r="H27" s="4">
        <v>76</v>
      </c>
      <c r="I27" s="4">
        <v>149</v>
      </c>
      <c r="J27" s="4">
        <v>846</v>
      </c>
      <c r="K27" s="4">
        <v>19</v>
      </c>
      <c r="L27" s="4">
        <v>126</v>
      </c>
      <c r="M27" s="4">
        <v>1663</v>
      </c>
      <c r="N27" s="4">
        <v>812</v>
      </c>
      <c r="O27" s="4">
        <v>422</v>
      </c>
      <c r="P27" s="4">
        <v>191</v>
      </c>
      <c r="Q27" s="4">
        <v>92</v>
      </c>
    </row>
    <row r="28" spans="1:17" x14ac:dyDescent="0.25">
      <c r="A28" s="1" t="str">
        <f>"OCD"</f>
        <v>OCD</v>
      </c>
      <c r="B28" s="5" t="s">
        <v>14</v>
      </c>
      <c r="C28" s="5" t="s">
        <v>14</v>
      </c>
      <c r="D28" s="5" t="s">
        <v>14</v>
      </c>
      <c r="E28" s="5" t="s">
        <v>14</v>
      </c>
      <c r="F28" s="5" t="s">
        <v>14</v>
      </c>
      <c r="G28" s="5" t="s">
        <v>14</v>
      </c>
      <c r="H28" s="5" t="s">
        <v>14</v>
      </c>
      <c r="I28" s="5" t="s">
        <v>14</v>
      </c>
      <c r="J28" s="5" t="s">
        <v>14</v>
      </c>
      <c r="K28" s="5" t="s">
        <v>14</v>
      </c>
      <c r="L28" s="5" t="s">
        <v>14</v>
      </c>
      <c r="M28" s="5" t="s">
        <v>14</v>
      </c>
      <c r="N28" s="5" t="s">
        <v>14</v>
      </c>
      <c r="O28" s="5" t="s">
        <v>14</v>
      </c>
      <c r="P28" s="5" t="s">
        <v>14</v>
      </c>
      <c r="Q28" s="5" t="s">
        <v>14</v>
      </c>
    </row>
    <row r="29" spans="1:17" x14ac:dyDescent="0.25">
      <c r="A29" t="str">
        <f>"Correlation"</f>
        <v>Correlation</v>
      </c>
      <c r="B29" s="4">
        <v>-3.7999999999999999E-2</v>
      </c>
      <c r="C29" s="4">
        <v>-7.9000000000000001E-2</v>
      </c>
      <c r="D29" s="4">
        <v>-1.7000000000000001E-2</v>
      </c>
      <c r="E29" s="4">
        <v>1E-3</v>
      </c>
      <c r="F29" s="4">
        <v>-8.0000000000000002E-3</v>
      </c>
      <c r="G29" s="4">
        <v>-3.6999999999999998E-2</v>
      </c>
      <c r="H29" s="4" t="s">
        <v>15</v>
      </c>
      <c r="I29" s="4" t="s">
        <v>15</v>
      </c>
      <c r="J29" s="4">
        <v>-1.9E-2</v>
      </c>
      <c r="K29" s="4" t="s">
        <v>15</v>
      </c>
      <c r="L29" s="4" t="s">
        <v>15</v>
      </c>
      <c r="M29" s="4">
        <v>-3.1E-2</v>
      </c>
      <c r="N29" s="4">
        <v>-2.7E-2</v>
      </c>
      <c r="O29" s="4">
        <v>-5.8999999999999997E-2</v>
      </c>
      <c r="P29" s="4" t="s">
        <v>15</v>
      </c>
      <c r="Q29" s="4" t="s">
        <v>15</v>
      </c>
    </row>
    <row r="30" spans="1:17" x14ac:dyDescent="0.25">
      <c r="A30" t="str">
        <f>"p-value"</f>
        <v>p-value</v>
      </c>
      <c r="B30" s="4">
        <v>6.5000000000000002E-2</v>
      </c>
      <c r="C30" s="4">
        <v>4.8000000000000001E-2</v>
      </c>
      <c r="D30" s="4">
        <v>0.86699999999999999</v>
      </c>
      <c r="E30" s="4">
        <v>0.83799999999999997</v>
      </c>
      <c r="F30" s="4">
        <v>0.86299999999999999</v>
      </c>
      <c r="G30" s="4">
        <v>0.13</v>
      </c>
      <c r="H30" s="4" t="s">
        <v>15</v>
      </c>
      <c r="I30" s="4" t="s">
        <v>15</v>
      </c>
      <c r="J30" s="4">
        <v>0.66900000000000004</v>
      </c>
      <c r="K30" s="4" t="s">
        <v>15</v>
      </c>
      <c r="L30" s="4" t="s">
        <v>15</v>
      </c>
      <c r="M30" s="4">
        <v>0.25</v>
      </c>
      <c r="N30" s="4">
        <v>0.45700000000000002</v>
      </c>
      <c r="O30" s="4">
        <v>0.23100000000000001</v>
      </c>
      <c r="P30" s="4" t="s">
        <v>15</v>
      </c>
      <c r="Q30" s="4" t="s">
        <v>15</v>
      </c>
    </row>
    <row r="31" spans="1:17" x14ac:dyDescent="0.25">
      <c r="A31" t="str">
        <f>"Overlap N"</f>
        <v>Overlap N</v>
      </c>
      <c r="B31" s="4">
        <v>72</v>
      </c>
      <c r="C31" s="4">
        <v>9</v>
      </c>
      <c r="D31" s="4">
        <v>8</v>
      </c>
      <c r="E31" s="4">
        <v>6</v>
      </c>
      <c r="F31" s="4">
        <v>34</v>
      </c>
      <c r="G31" s="4">
        <v>47</v>
      </c>
      <c r="H31" s="4" t="s">
        <v>15</v>
      </c>
      <c r="I31" s="4" t="s">
        <v>15</v>
      </c>
      <c r="J31" s="4">
        <v>20</v>
      </c>
      <c r="K31" s="4" t="s">
        <v>15</v>
      </c>
      <c r="L31" s="4" t="s">
        <v>15</v>
      </c>
      <c r="M31" s="4">
        <v>38</v>
      </c>
      <c r="N31" s="4">
        <v>19</v>
      </c>
      <c r="O31" s="4">
        <v>7</v>
      </c>
      <c r="P31" s="4" t="s">
        <v>15</v>
      </c>
      <c r="Q31" s="4" t="s">
        <v>15</v>
      </c>
    </row>
    <row r="32" spans="1:17" x14ac:dyDescent="0.25">
      <c r="A32" s="1" t="str">
        <f>"Eating disorder"</f>
        <v>Eating disorder</v>
      </c>
      <c r="B32" s="5" t="s">
        <v>14</v>
      </c>
      <c r="C32" s="5" t="s">
        <v>14</v>
      </c>
      <c r="D32" s="5" t="s">
        <v>14</v>
      </c>
      <c r="E32" s="5" t="s">
        <v>14</v>
      </c>
      <c r="F32" s="5" t="s">
        <v>14</v>
      </c>
      <c r="G32" s="5" t="s">
        <v>14</v>
      </c>
      <c r="H32" s="5" t="s">
        <v>14</v>
      </c>
      <c r="I32" s="5" t="s">
        <v>14</v>
      </c>
      <c r="J32" s="5" t="s">
        <v>14</v>
      </c>
      <c r="K32" s="5" t="s">
        <v>14</v>
      </c>
      <c r="L32" s="5" t="s">
        <v>14</v>
      </c>
      <c r="M32" s="5" t="s">
        <v>14</v>
      </c>
      <c r="N32" s="5" t="s">
        <v>14</v>
      </c>
      <c r="O32" s="5" t="s">
        <v>14</v>
      </c>
      <c r="P32" s="5" t="s">
        <v>14</v>
      </c>
      <c r="Q32" s="5" t="s">
        <v>14</v>
      </c>
    </row>
    <row r="33" spans="1:17" x14ac:dyDescent="0.25">
      <c r="A33" t="str">
        <f>"Correlation"</f>
        <v>Correlation</v>
      </c>
      <c r="B33" s="4">
        <v>-3.5999999999999997E-2</v>
      </c>
      <c r="C33" s="4" t="s">
        <v>15</v>
      </c>
      <c r="D33" s="4" t="s">
        <v>15</v>
      </c>
      <c r="E33" s="4" t="s">
        <v>15</v>
      </c>
      <c r="F33" s="4" t="s">
        <v>15</v>
      </c>
      <c r="G33" s="4">
        <v>-1.4999999999999999E-2</v>
      </c>
      <c r="H33" s="4" t="s">
        <v>15</v>
      </c>
      <c r="I33" s="4" t="s">
        <v>15</v>
      </c>
      <c r="J33" s="4" t="s">
        <v>15</v>
      </c>
      <c r="K33" s="4" t="s">
        <v>15</v>
      </c>
      <c r="L33" s="4" t="s">
        <v>15</v>
      </c>
      <c r="M33" s="4">
        <v>-1.6E-2</v>
      </c>
      <c r="N33" s="4" t="s">
        <v>15</v>
      </c>
      <c r="O33" s="4" t="s">
        <v>15</v>
      </c>
      <c r="P33" s="4" t="s">
        <v>15</v>
      </c>
      <c r="Q33" s="4" t="s">
        <v>15</v>
      </c>
    </row>
    <row r="34" spans="1:17" x14ac:dyDescent="0.25">
      <c r="A34" t="str">
        <f>"p-value"</f>
        <v>p-value</v>
      </c>
      <c r="B34" s="4">
        <v>0.48499999999999999</v>
      </c>
      <c r="C34" s="4" t="s">
        <v>15</v>
      </c>
      <c r="D34" s="4" t="s">
        <v>15</v>
      </c>
      <c r="E34" s="4" t="s">
        <v>15</v>
      </c>
      <c r="F34" s="4" t="s">
        <v>15</v>
      </c>
      <c r="G34" s="4">
        <v>0.86799999999999999</v>
      </c>
      <c r="H34" s="4" t="s">
        <v>15</v>
      </c>
      <c r="I34" s="4" t="s">
        <v>15</v>
      </c>
      <c r="J34" s="4" t="s">
        <v>15</v>
      </c>
      <c r="K34" s="4" t="s">
        <v>15</v>
      </c>
      <c r="L34" s="4" t="s">
        <v>15</v>
      </c>
      <c r="M34" s="4">
        <v>1</v>
      </c>
      <c r="N34" s="4" t="s">
        <v>15</v>
      </c>
      <c r="O34" s="4" t="s">
        <v>15</v>
      </c>
      <c r="P34" s="4" t="s">
        <v>15</v>
      </c>
      <c r="Q34" s="4" t="s">
        <v>15</v>
      </c>
    </row>
    <row r="35" spans="1:17" x14ac:dyDescent="0.25">
      <c r="A35" t="str">
        <f>"Overlap N"</f>
        <v>Overlap N</v>
      </c>
      <c r="B35" s="4">
        <v>12</v>
      </c>
      <c r="C35" s="4" t="s">
        <v>15</v>
      </c>
      <c r="D35" s="4" t="s">
        <v>15</v>
      </c>
      <c r="E35" s="4" t="s">
        <v>15</v>
      </c>
      <c r="F35" s="4" t="s">
        <v>15</v>
      </c>
      <c r="G35" s="4">
        <v>9</v>
      </c>
      <c r="H35" s="4" t="s">
        <v>15</v>
      </c>
      <c r="I35" s="4" t="s">
        <v>15</v>
      </c>
      <c r="J35" s="4" t="s">
        <v>15</v>
      </c>
      <c r="K35" s="4" t="s">
        <v>15</v>
      </c>
      <c r="L35" s="4" t="s">
        <v>15</v>
      </c>
      <c r="M35" s="4">
        <v>7</v>
      </c>
      <c r="N35" s="4" t="s">
        <v>15</v>
      </c>
      <c r="O35" s="4" t="s">
        <v>15</v>
      </c>
      <c r="P35" s="4" t="s">
        <v>15</v>
      </c>
      <c r="Q35" s="4" t="s">
        <v>15</v>
      </c>
    </row>
    <row r="36" spans="1:17" x14ac:dyDescent="0.25">
      <c r="A36" s="1" t="str">
        <f>"Personality"</f>
        <v>Personality</v>
      </c>
      <c r="B36" s="5" t="s">
        <v>14</v>
      </c>
      <c r="C36" s="5" t="s">
        <v>14</v>
      </c>
      <c r="D36" s="5" t="s">
        <v>14</v>
      </c>
      <c r="E36" s="5" t="s">
        <v>14</v>
      </c>
      <c r="F36" s="5" t="s">
        <v>14</v>
      </c>
      <c r="G36" s="5" t="s">
        <v>14</v>
      </c>
      <c r="H36" s="5" t="s">
        <v>14</v>
      </c>
      <c r="I36" s="5" t="s">
        <v>14</v>
      </c>
      <c r="J36" s="5" t="s">
        <v>14</v>
      </c>
      <c r="K36" s="5" t="s">
        <v>14</v>
      </c>
      <c r="L36" s="5" t="s">
        <v>14</v>
      </c>
      <c r="M36" s="5" t="s">
        <v>14</v>
      </c>
      <c r="N36" s="5" t="s">
        <v>14</v>
      </c>
      <c r="O36" s="5" t="s">
        <v>14</v>
      </c>
      <c r="P36" s="5" t="s">
        <v>14</v>
      </c>
      <c r="Q36" s="5" t="s">
        <v>14</v>
      </c>
    </row>
    <row r="37" spans="1:17" x14ac:dyDescent="0.25">
      <c r="A37" t="str">
        <f>"Correlation"</f>
        <v>Correlation</v>
      </c>
      <c r="B37" s="4">
        <v>0.01</v>
      </c>
      <c r="C37" s="4">
        <v>-2E-3</v>
      </c>
      <c r="D37" s="4">
        <v>-2.3E-2</v>
      </c>
      <c r="E37" s="4">
        <v>-1E-3</v>
      </c>
      <c r="F37" s="4">
        <v>1.4E-2</v>
      </c>
      <c r="G37" s="4">
        <v>-2E-3</v>
      </c>
      <c r="H37" s="4">
        <v>6.0000000000000001E-3</v>
      </c>
      <c r="I37" s="4">
        <v>-3.3000000000000002E-2</v>
      </c>
      <c r="J37" s="4">
        <v>-7.0000000000000001E-3</v>
      </c>
      <c r="K37" s="4">
        <v>8.8999999999999996E-2</v>
      </c>
      <c r="L37" s="4">
        <v>-1.2E-2</v>
      </c>
      <c r="M37" s="4">
        <v>2.4E-2</v>
      </c>
      <c r="N37" s="4">
        <v>2E-3</v>
      </c>
      <c r="O37" s="4">
        <v>-2.1999999999999999E-2</v>
      </c>
      <c r="P37" s="4">
        <v>-1.2E-2</v>
      </c>
      <c r="Q37" s="4">
        <v>-8.0000000000000002E-3</v>
      </c>
    </row>
    <row r="38" spans="1:17" x14ac:dyDescent="0.25">
      <c r="A38" t="str">
        <f>"p-value"</f>
        <v>p-value</v>
      </c>
      <c r="B38" s="4">
        <v>0.14499999999999999</v>
      </c>
      <c r="C38" s="4">
        <v>0.91500000000000004</v>
      </c>
      <c r="D38" s="4">
        <v>0.16500000000000001</v>
      </c>
      <c r="E38" s="4">
        <v>1</v>
      </c>
      <c r="F38" s="4">
        <v>0.13</v>
      </c>
      <c r="G38" s="4">
        <v>0.82799999999999996</v>
      </c>
      <c r="H38" s="4">
        <v>0.76500000000000001</v>
      </c>
      <c r="I38" s="4">
        <v>0.14299999999999999</v>
      </c>
      <c r="J38" s="4">
        <v>0.58099999999999996</v>
      </c>
      <c r="K38" s="4">
        <v>3.5999999999999997E-2</v>
      </c>
      <c r="L38" s="4">
        <v>0.63700000000000001</v>
      </c>
      <c r="M38" s="4">
        <v>5.0000000000000001E-3</v>
      </c>
      <c r="N38" s="4">
        <v>0.80700000000000005</v>
      </c>
      <c r="O38" s="4">
        <v>0.13400000000000001</v>
      </c>
      <c r="P38" s="4">
        <v>0.60499999999999998</v>
      </c>
      <c r="Q38" s="4">
        <v>0.85</v>
      </c>
    </row>
    <row r="39" spans="1:17" x14ac:dyDescent="0.25">
      <c r="A39" t="str">
        <f>"Overlap N"</f>
        <v>Overlap N</v>
      </c>
      <c r="B39" s="4">
        <v>1130</v>
      </c>
      <c r="C39" s="4">
        <v>206</v>
      </c>
      <c r="D39" s="4">
        <v>98</v>
      </c>
      <c r="E39" s="4">
        <v>73</v>
      </c>
      <c r="F39" s="4">
        <v>471</v>
      </c>
      <c r="G39" s="4">
        <v>714</v>
      </c>
      <c r="H39" s="4">
        <v>27</v>
      </c>
      <c r="I39" s="4">
        <v>42</v>
      </c>
      <c r="J39" s="4">
        <v>272</v>
      </c>
      <c r="K39" s="4">
        <v>10</v>
      </c>
      <c r="L39" s="4">
        <v>38</v>
      </c>
      <c r="M39" s="4">
        <v>633</v>
      </c>
      <c r="N39" s="4">
        <v>289</v>
      </c>
      <c r="O39" s="4">
        <v>124</v>
      </c>
      <c r="P39" s="4">
        <v>57</v>
      </c>
      <c r="Q39" s="4">
        <v>27</v>
      </c>
    </row>
    <row r="40" spans="1:17" x14ac:dyDescent="0.25">
      <c r="A40" s="1" t="str">
        <f>"Developmental"</f>
        <v>Developmental</v>
      </c>
      <c r="B40" s="5" t="s">
        <v>14</v>
      </c>
      <c r="C40" s="5" t="s">
        <v>14</v>
      </c>
      <c r="D40" s="5" t="s">
        <v>14</v>
      </c>
      <c r="E40" s="5" t="s">
        <v>14</v>
      </c>
      <c r="F40" s="5" t="s">
        <v>14</v>
      </c>
      <c r="G40" s="5" t="s">
        <v>14</v>
      </c>
      <c r="H40" s="5" t="s">
        <v>14</v>
      </c>
      <c r="I40" s="5" t="s">
        <v>14</v>
      </c>
      <c r="J40" s="5" t="s">
        <v>14</v>
      </c>
      <c r="K40" s="5" t="s">
        <v>14</v>
      </c>
      <c r="L40" s="5" t="s">
        <v>14</v>
      </c>
      <c r="M40" s="5" t="s">
        <v>14</v>
      </c>
      <c r="N40" s="5" t="s">
        <v>14</v>
      </c>
      <c r="O40" s="5" t="s">
        <v>14</v>
      </c>
      <c r="P40" s="5" t="s">
        <v>14</v>
      </c>
      <c r="Q40" s="5" t="s">
        <v>14</v>
      </c>
    </row>
    <row r="41" spans="1:17" x14ac:dyDescent="0.25">
      <c r="A41" t="str">
        <f>"Correlation"</f>
        <v>Correlation</v>
      </c>
      <c r="B41" s="4">
        <v>-1.7999999999999999E-2</v>
      </c>
      <c r="C41" s="4">
        <v>-2.7E-2</v>
      </c>
      <c r="D41" s="4" t="s">
        <v>15</v>
      </c>
      <c r="E41" s="4" t="s">
        <v>15</v>
      </c>
      <c r="F41" s="4">
        <v>0.02</v>
      </c>
      <c r="G41" s="4">
        <v>-3.5000000000000003E-2</v>
      </c>
      <c r="H41" s="4" t="s">
        <v>15</v>
      </c>
      <c r="I41" s="4" t="s">
        <v>15</v>
      </c>
      <c r="J41" s="4">
        <v>-3.4000000000000002E-2</v>
      </c>
      <c r="K41" s="4" t="s">
        <v>15</v>
      </c>
      <c r="L41" s="4" t="s">
        <v>15</v>
      </c>
      <c r="M41" s="4">
        <v>8.0000000000000002E-3</v>
      </c>
      <c r="N41" s="4">
        <v>-8.4000000000000005E-2</v>
      </c>
      <c r="O41" s="4" t="s">
        <v>15</v>
      </c>
      <c r="P41" s="4" t="s">
        <v>15</v>
      </c>
      <c r="Q41" s="4" t="s">
        <v>15</v>
      </c>
    </row>
    <row r="42" spans="1:17" x14ac:dyDescent="0.25">
      <c r="A42" t="str">
        <f>"p-value"</f>
        <v>p-value</v>
      </c>
      <c r="B42" s="4">
        <v>0.57299999999999995</v>
      </c>
      <c r="C42" s="4">
        <v>0.73</v>
      </c>
      <c r="D42" s="4" t="s">
        <v>15</v>
      </c>
      <c r="E42" s="4" t="s">
        <v>15</v>
      </c>
      <c r="F42" s="4">
        <v>0.47199999999999998</v>
      </c>
      <c r="G42" s="4">
        <v>0.28999999999999998</v>
      </c>
      <c r="H42" s="4" t="s">
        <v>15</v>
      </c>
      <c r="I42" s="4" t="s">
        <v>15</v>
      </c>
      <c r="J42" s="4">
        <v>0.55000000000000004</v>
      </c>
      <c r="K42" s="4" t="s">
        <v>15</v>
      </c>
      <c r="L42" s="4" t="s">
        <v>15</v>
      </c>
      <c r="M42" s="4">
        <v>0.748</v>
      </c>
      <c r="N42" s="4">
        <v>0.10100000000000001</v>
      </c>
      <c r="O42" s="4" t="s">
        <v>15</v>
      </c>
      <c r="P42" s="4" t="s">
        <v>15</v>
      </c>
      <c r="Q42" s="4" t="s">
        <v>15</v>
      </c>
    </row>
    <row r="43" spans="1:17" x14ac:dyDescent="0.25">
      <c r="A43" t="str">
        <f>"Overlap N"</f>
        <v>Overlap N</v>
      </c>
      <c r="B43" s="4">
        <v>41</v>
      </c>
      <c r="C43" s="4">
        <v>7</v>
      </c>
      <c r="D43" s="4" t="s">
        <v>15</v>
      </c>
      <c r="E43" s="4" t="s">
        <v>15</v>
      </c>
      <c r="F43" s="4">
        <v>21</v>
      </c>
      <c r="G43" s="4">
        <v>24</v>
      </c>
      <c r="H43" s="4" t="s">
        <v>15</v>
      </c>
      <c r="I43" s="4" t="s">
        <v>15</v>
      </c>
      <c r="J43" s="4">
        <v>9</v>
      </c>
      <c r="K43" s="4" t="s">
        <v>15</v>
      </c>
      <c r="L43" s="4" t="s">
        <v>15</v>
      </c>
      <c r="M43" s="4">
        <v>25</v>
      </c>
      <c r="N43" s="4">
        <v>6</v>
      </c>
      <c r="O43" s="4" t="s">
        <v>15</v>
      </c>
      <c r="P43" s="4" t="s">
        <v>15</v>
      </c>
      <c r="Q43" s="4" t="s">
        <v>15</v>
      </c>
    </row>
    <row r="44" spans="1:17" x14ac:dyDescent="0.25">
      <c r="A44" s="1" t="str">
        <f>"Externalizing"</f>
        <v>Externalizing</v>
      </c>
      <c r="B44" s="5" t="s">
        <v>14</v>
      </c>
      <c r="C44" s="5" t="s">
        <v>14</v>
      </c>
      <c r="D44" s="5" t="s">
        <v>14</v>
      </c>
      <c r="E44" s="5" t="s">
        <v>14</v>
      </c>
      <c r="F44" s="5" t="s">
        <v>14</v>
      </c>
      <c r="G44" s="5" t="s">
        <v>14</v>
      </c>
      <c r="H44" s="5" t="s">
        <v>14</v>
      </c>
      <c r="I44" s="5" t="s">
        <v>14</v>
      </c>
      <c r="J44" s="5" t="s">
        <v>14</v>
      </c>
      <c r="K44" s="5" t="s">
        <v>14</v>
      </c>
      <c r="L44" s="5" t="s">
        <v>14</v>
      </c>
      <c r="M44" s="5" t="s">
        <v>14</v>
      </c>
      <c r="N44" s="5" t="s">
        <v>14</v>
      </c>
      <c r="O44" s="5" t="s">
        <v>14</v>
      </c>
      <c r="P44" s="5" t="s">
        <v>14</v>
      </c>
      <c r="Q44" s="5" t="s">
        <v>14</v>
      </c>
    </row>
    <row r="45" spans="1:17" x14ac:dyDescent="0.25">
      <c r="A45" t="str">
        <f>"Correlation"</f>
        <v>Correlation</v>
      </c>
      <c r="B45" s="4">
        <v>6.0000000000000001E-3</v>
      </c>
      <c r="C45" s="4">
        <v>-1.7999999999999999E-2</v>
      </c>
      <c r="D45" s="4">
        <v>2.1000000000000001E-2</v>
      </c>
      <c r="E45" s="4">
        <v>2.1000000000000001E-2</v>
      </c>
      <c r="F45" s="4">
        <v>0.03</v>
      </c>
      <c r="G45" s="4">
        <v>-2E-3</v>
      </c>
      <c r="H45" s="4">
        <v>7.9000000000000001E-2</v>
      </c>
      <c r="I45" s="4">
        <v>-3.1E-2</v>
      </c>
      <c r="J45" s="4">
        <v>1E-3</v>
      </c>
      <c r="K45" s="4" t="s">
        <v>15</v>
      </c>
      <c r="L45" s="4">
        <v>9.5000000000000001E-2</v>
      </c>
      <c r="M45" s="4">
        <v>-1.2999999999999999E-2</v>
      </c>
      <c r="N45" s="4">
        <v>1.7999999999999999E-2</v>
      </c>
      <c r="O45" s="4">
        <v>2.5000000000000001E-2</v>
      </c>
      <c r="P45" s="4">
        <v>0</v>
      </c>
      <c r="Q45" s="4">
        <v>0.03</v>
      </c>
    </row>
    <row r="46" spans="1:17" x14ac:dyDescent="0.25">
      <c r="A46" t="str">
        <f>"p-value"</f>
        <v>p-value</v>
      </c>
      <c r="B46" s="4">
        <v>0.61699999999999999</v>
      </c>
      <c r="C46" s="4">
        <v>0.47499999999999998</v>
      </c>
      <c r="D46" s="4">
        <v>0.38500000000000001</v>
      </c>
      <c r="E46" s="4">
        <v>0.47299999999999998</v>
      </c>
      <c r="F46" s="4">
        <v>5.1999999999999998E-2</v>
      </c>
      <c r="G46" s="4">
        <v>0.93700000000000006</v>
      </c>
      <c r="H46" s="4">
        <v>0.04</v>
      </c>
      <c r="I46" s="4">
        <v>0.48499999999999999</v>
      </c>
      <c r="J46" s="4">
        <v>0.95099999999999996</v>
      </c>
      <c r="K46" s="4" t="s">
        <v>15</v>
      </c>
      <c r="L46" s="4">
        <v>2E-3</v>
      </c>
      <c r="M46" s="4">
        <v>0.42499999999999999</v>
      </c>
      <c r="N46" s="4">
        <v>0.29699999999999999</v>
      </c>
      <c r="O46" s="4">
        <v>0.26200000000000001</v>
      </c>
      <c r="P46" s="4">
        <v>1</v>
      </c>
      <c r="Q46" s="4">
        <v>0.441</v>
      </c>
    </row>
    <row r="47" spans="1:17" x14ac:dyDescent="0.25">
      <c r="A47" t="str">
        <f>"Overlap N"</f>
        <v>Overlap N</v>
      </c>
      <c r="B47" s="4">
        <v>272</v>
      </c>
      <c r="C47" s="4">
        <v>45</v>
      </c>
      <c r="D47" s="4">
        <v>32</v>
      </c>
      <c r="E47" s="4">
        <v>21</v>
      </c>
      <c r="F47" s="4">
        <v>127</v>
      </c>
      <c r="G47" s="4">
        <v>174</v>
      </c>
      <c r="H47" s="4">
        <v>12</v>
      </c>
      <c r="I47" s="4">
        <v>10</v>
      </c>
      <c r="J47" s="4">
        <v>69</v>
      </c>
      <c r="K47" s="4" t="s">
        <v>15</v>
      </c>
      <c r="L47" s="4">
        <v>21</v>
      </c>
      <c r="M47" s="4">
        <v>129</v>
      </c>
      <c r="N47" s="4">
        <v>78</v>
      </c>
      <c r="O47" s="4">
        <v>41</v>
      </c>
      <c r="P47" s="4">
        <v>15</v>
      </c>
      <c r="Q47" s="4">
        <v>9</v>
      </c>
    </row>
    <row r="48" spans="1:17" x14ac:dyDescent="0.25">
      <c r="A48" s="1" t="str">
        <f>"1 diagnosis"</f>
        <v>1 diagnosis</v>
      </c>
      <c r="B48" s="5" t="s">
        <v>14</v>
      </c>
      <c r="C48" s="5" t="s">
        <v>14</v>
      </c>
      <c r="D48" s="5" t="s">
        <v>14</v>
      </c>
      <c r="E48" s="5" t="s">
        <v>14</v>
      </c>
      <c r="F48" s="5" t="s">
        <v>14</v>
      </c>
      <c r="G48" s="5" t="s">
        <v>14</v>
      </c>
      <c r="H48" s="5" t="s">
        <v>14</v>
      </c>
      <c r="I48" s="5" t="s">
        <v>14</v>
      </c>
      <c r="J48" s="5" t="s">
        <v>14</v>
      </c>
      <c r="K48" s="5" t="s">
        <v>14</v>
      </c>
      <c r="L48" s="5" t="s">
        <v>14</v>
      </c>
      <c r="M48" s="5" t="s">
        <v>14</v>
      </c>
      <c r="N48" s="5" t="s">
        <v>14</v>
      </c>
      <c r="O48" s="5" t="s">
        <v>14</v>
      </c>
      <c r="P48" s="5" t="s">
        <v>14</v>
      </c>
      <c r="Q48" s="5" t="s">
        <v>14</v>
      </c>
    </row>
    <row r="49" spans="1:17" x14ac:dyDescent="0.25">
      <c r="A49" t="str">
        <f>"Correlation"</f>
        <v>Correlation</v>
      </c>
      <c r="B49" s="4">
        <v>5.0000000000000001E-3</v>
      </c>
      <c r="C49" s="4">
        <v>5.0000000000000001E-3</v>
      </c>
      <c r="D49" s="4">
        <v>0.01</v>
      </c>
      <c r="E49" s="4">
        <v>1.2E-2</v>
      </c>
      <c r="F49" s="4">
        <v>-2E-3</v>
      </c>
      <c r="G49" s="4">
        <v>4.0000000000000001E-3</v>
      </c>
      <c r="H49" s="4">
        <v>-2.5999999999999999E-2</v>
      </c>
      <c r="I49" s="4">
        <v>-3.0000000000000001E-3</v>
      </c>
      <c r="J49" s="4">
        <v>-2E-3</v>
      </c>
      <c r="K49" s="4">
        <v>6.0000000000000001E-3</v>
      </c>
      <c r="L49" s="4">
        <v>2.5000000000000001E-2</v>
      </c>
      <c r="M49" s="4">
        <v>5.0000000000000001E-3</v>
      </c>
      <c r="N49" s="4">
        <v>3.0000000000000001E-3</v>
      </c>
      <c r="O49" s="4">
        <v>1E-3</v>
      </c>
      <c r="P49" s="4">
        <v>5.0000000000000001E-3</v>
      </c>
      <c r="Q49" s="4">
        <v>-7.0000000000000001E-3</v>
      </c>
    </row>
    <row r="50" spans="1:17" x14ac:dyDescent="0.25">
      <c r="A50" t="str">
        <f>"p-value"</f>
        <v>p-value</v>
      </c>
      <c r="B50" s="4">
        <v>0.35</v>
      </c>
      <c r="C50" s="4">
        <v>0.55300000000000005</v>
      </c>
      <c r="D50" s="4">
        <v>0.35799999999999998</v>
      </c>
      <c r="E50" s="4">
        <v>0.34</v>
      </c>
      <c r="F50" s="4">
        <v>0.83</v>
      </c>
      <c r="G50" s="4">
        <v>0.5</v>
      </c>
      <c r="H50" s="4">
        <v>0.217</v>
      </c>
      <c r="I50" s="4">
        <v>0.86299999999999999</v>
      </c>
      <c r="J50" s="4">
        <v>0.80500000000000005</v>
      </c>
      <c r="K50" s="4">
        <v>0.78</v>
      </c>
      <c r="L50" s="4">
        <v>9.8000000000000004E-2</v>
      </c>
      <c r="M50" s="4">
        <v>0.38300000000000001</v>
      </c>
      <c r="N50" s="4">
        <v>0.72</v>
      </c>
      <c r="O50" s="4">
        <v>0.89400000000000002</v>
      </c>
      <c r="P50" s="4">
        <v>0.68899999999999995</v>
      </c>
      <c r="Q50" s="4">
        <v>0.77</v>
      </c>
    </row>
    <row r="51" spans="1:17" x14ac:dyDescent="0.25">
      <c r="A51" t="str">
        <f>"Overlap N"</f>
        <v>Overlap N</v>
      </c>
      <c r="B51" s="4">
        <v>2970</v>
      </c>
      <c r="C51" s="4">
        <v>574</v>
      </c>
      <c r="D51" s="4">
        <v>320</v>
      </c>
      <c r="E51" s="4">
        <v>211</v>
      </c>
      <c r="F51" s="4">
        <v>1178</v>
      </c>
      <c r="G51" s="4">
        <v>1967</v>
      </c>
      <c r="H51" s="4">
        <v>59</v>
      </c>
      <c r="I51" s="4">
        <v>140</v>
      </c>
      <c r="J51" s="4">
        <v>752</v>
      </c>
      <c r="K51" s="4">
        <v>14</v>
      </c>
      <c r="L51" s="4">
        <v>129</v>
      </c>
      <c r="M51" s="4">
        <v>1563</v>
      </c>
      <c r="N51" s="4">
        <v>778</v>
      </c>
      <c r="O51" s="4">
        <v>384</v>
      </c>
      <c r="P51" s="4">
        <v>171</v>
      </c>
      <c r="Q51" s="4">
        <v>74</v>
      </c>
    </row>
    <row r="52" spans="1:17" x14ac:dyDescent="0.25">
      <c r="A52" s="1" t="str">
        <f>"2 diagnosis"</f>
        <v>2 diagnosis</v>
      </c>
      <c r="B52" s="5" t="s">
        <v>14</v>
      </c>
      <c r="C52" s="5" t="s">
        <v>14</v>
      </c>
      <c r="D52" s="5" t="s">
        <v>14</v>
      </c>
      <c r="E52" s="5" t="s">
        <v>14</v>
      </c>
      <c r="F52" s="5" t="s">
        <v>14</v>
      </c>
      <c r="G52" s="5" t="s">
        <v>14</v>
      </c>
      <c r="H52" s="5" t="s">
        <v>14</v>
      </c>
      <c r="I52" s="5" t="s">
        <v>14</v>
      </c>
      <c r="J52" s="5" t="s">
        <v>14</v>
      </c>
      <c r="K52" s="5" t="s">
        <v>14</v>
      </c>
      <c r="L52" s="5" t="s">
        <v>14</v>
      </c>
      <c r="M52" s="5" t="s">
        <v>14</v>
      </c>
      <c r="N52" s="5" t="s">
        <v>14</v>
      </c>
      <c r="O52" s="5" t="s">
        <v>14</v>
      </c>
      <c r="P52" s="5" t="s">
        <v>14</v>
      </c>
      <c r="Q52" s="5" t="s">
        <v>14</v>
      </c>
    </row>
    <row r="53" spans="1:17" x14ac:dyDescent="0.25">
      <c r="A53" t="str">
        <f>"Correlation"</f>
        <v>Correlation</v>
      </c>
      <c r="B53" s="4">
        <v>-6.0000000000000001E-3</v>
      </c>
      <c r="C53" s="4">
        <v>5.0000000000000001E-3</v>
      </c>
      <c r="D53" s="4">
        <v>-5.0000000000000001E-3</v>
      </c>
      <c r="E53" s="4">
        <v>8.9999999999999993E-3</v>
      </c>
      <c r="F53" s="4">
        <v>-3.0000000000000001E-3</v>
      </c>
      <c r="G53" s="4">
        <v>-7.0000000000000001E-3</v>
      </c>
      <c r="H53" s="4">
        <v>2.5000000000000001E-2</v>
      </c>
      <c r="I53" s="4">
        <v>-0.02</v>
      </c>
      <c r="J53" s="4">
        <v>3.0000000000000001E-3</v>
      </c>
      <c r="K53" s="4" t="s">
        <v>15</v>
      </c>
      <c r="L53" s="4">
        <v>-6.0000000000000001E-3</v>
      </c>
      <c r="M53" s="4">
        <v>-6.0000000000000001E-3</v>
      </c>
      <c r="N53" s="4">
        <v>-1.2E-2</v>
      </c>
      <c r="O53" s="4">
        <v>8.0000000000000002E-3</v>
      </c>
      <c r="P53" s="4">
        <v>-5.0000000000000001E-3</v>
      </c>
      <c r="Q53" s="4">
        <v>1.2999999999999999E-2</v>
      </c>
    </row>
    <row r="54" spans="1:17" x14ac:dyDescent="0.25">
      <c r="A54" t="str">
        <f>"p-value"</f>
        <v>p-value</v>
      </c>
      <c r="B54" s="4">
        <v>0.33300000000000002</v>
      </c>
      <c r="C54" s="4">
        <v>0.60899999999999999</v>
      </c>
      <c r="D54" s="4">
        <v>0.746</v>
      </c>
      <c r="E54" s="4">
        <v>0.54700000000000004</v>
      </c>
      <c r="F54" s="4">
        <v>0.78500000000000003</v>
      </c>
      <c r="G54" s="4">
        <v>0.374</v>
      </c>
      <c r="H54" s="4">
        <v>0.23799999999999999</v>
      </c>
      <c r="I54" s="4">
        <v>0.28799999999999998</v>
      </c>
      <c r="J54" s="4">
        <v>0.71599999999999997</v>
      </c>
      <c r="K54" s="4" t="s">
        <v>15</v>
      </c>
      <c r="L54" s="4">
        <v>0.84099999999999997</v>
      </c>
      <c r="M54" s="4">
        <v>0.42199999999999999</v>
      </c>
      <c r="N54" s="4">
        <v>0.23499999999999999</v>
      </c>
      <c r="O54" s="4">
        <v>0.49</v>
      </c>
      <c r="P54" s="4">
        <v>0.82699999999999996</v>
      </c>
      <c r="Q54" s="4">
        <v>0.52100000000000002</v>
      </c>
    </row>
    <row r="55" spans="1:17" x14ac:dyDescent="0.25">
      <c r="A55" t="str">
        <f>"Overlap N"</f>
        <v>Overlap N</v>
      </c>
      <c r="B55" s="4">
        <v>1488</v>
      </c>
      <c r="C55" s="4">
        <v>300</v>
      </c>
      <c r="D55" s="4">
        <v>154</v>
      </c>
      <c r="E55" s="4">
        <v>109</v>
      </c>
      <c r="F55" s="4">
        <v>610</v>
      </c>
      <c r="G55" s="4">
        <v>983</v>
      </c>
      <c r="H55" s="4">
        <v>43</v>
      </c>
      <c r="I55" s="4">
        <v>65</v>
      </c>
      <c r="J55" s="4">
        <v>402</v>
      </c>
      <c r="K55" s="4" t="s">
        <v>15</v>
      </c>
      <c r="L55" s="4">
        <v>56</v>
      </c>
      <c r="M55" s="4">
        <v>775</v>
      </c>
      <c r="N55" s="4">
        <v>377</v>
      </c>
      <c r="O55" s="4">
        <v>208</v>
      </c>
      <c r="P55" s="4">
        <v>84</v>
      </c>
      <c r="Q55" s="4">
        <v>44</v>
      </c>
    </row>
    <row r="56" spans="1:17" x14ac:dyDescent="0.25">
      <c r="A56" s="1" t="str">
        <f>"3 diagnosis"</f>
        <v>3 diagnosis</v>
      </c>
      <c r="B56" s="5" t="s">
        <v>14</v>
      </c>
      <c r="C56" s="5" t="s">
        <v>14</v>
      </c>
      <c r="D56" s="5" t="s">
        <v>14</v>
      </c>
      <c r="E56" s="5" t="s">
        <v>14</v>
      </c>
      <c r="F56" s="5" t="s">
        <v>14</v>
      </c>
      <c r="G56" s="5" t="s">
        <v>14</v>
      </c>
      <c r="H56" s="5" t="s">
        <v>14</v>
      </c>
      <c r="I56" s="5" t="s">
        <v>14</v>
      </c>
      <c r="J56" s="5" t="s">
        <v>14</v>
      </c>
      <c r="K56" s="5" t="s">
        <v>14</v>
      </c>
      <c r="L56" s="5" t="s">
        <v>14</v>
      </c>
      <c r="M56" s="5" t="s">
        <v>14</v>
      </c>
      <c r="N56" s="5" t="s">
        <v>14</v>
      </c>
      <c r="O56" s="5" t="s">
        <v>14</v>
      </c>
      <c r="P56" s="5" t="s">
        <v>14</v>
      </c>
      <c r="Q56" s="5" t="s">
        <v>14</v>
      </c>
    </row>
    <row r="57" spans="1:17" x14ac:dyDescent="0.25">
      <c r="A57" t="str">
        <f>"Correlation"</f>
        <v>Correlation</v>
      </c>
      <c r="B57" s="4">
        <v>6.0000000000000001E-3</v>
      </c>
      <c r="C57" s="4">
        <v>1.2E-2</v>
      </c>
      <c r="D57" s="4">
        <v>-1.0999999999999999E-2</v>
      </c>
      <c r="E57" s="4">
        <v>-2.3E-2</v>
      </c>
      <c r="F57" s="4">
        <v>1.4999999999999999E-2</v>
      </c>
      <c r="G57" s="4">
        <v>-5.0000000000000001E-3</v>
      </c>
      <c r="H57" s="4">
        <v>-2.4E-2</v>
      </c>
      <c r="I57" s="4">
        <v>5.0000000000000001E-3</v>
      </c>
      <c r="J57" s="4">
        <v>2E-3</v>
      </c>
      <c r="K57" s="4" t="s">
        <v>15</v>
      </c>
      <c r="L57" s="4">
        <v>-6.0000000000000001E-3</v>
      </c>
      <c r="M57" s="4">
        <v>8.9999999999999993E-3</v>
      </c>
      <c r="N57" s="4">
        <v>4.0000000000000001E-3</v>
      </c>
      <c r="O57" s="4">
        <v>-1.4E-2</v>
      </c>
      <c r="P57" s="4">
        <v>2.1000000000000001E-2</v>
      </c>
      <c r="Q57" s="4">
        <v>-0.02</v>
      </c>
    </row>
    <row r="58" spans="1:17" x14ac:dyDescent="0.25">
      <c r="A58" t="str">
        <f>"p-value"</f>
        <v>p-value</v>
      </c>
      <c r="B58" s="4">
        <v>0.48899999999999999</v>
      </c>
      <c r="C58" s="4">
        <v>0.35899999999999999</v>
      </c>
      <c r="D58" s="4">
        <v>0.59599999999999997</v>
      </c>
      <c r="E58" s="4">
        <v>0.34300000000000003</v>
      </c>
      <c r="F58" s="4">
        <v>0.161</v>
      </c>
      <c r="G58" s="4">
        <v>0.66100000000000003</v>
      </c>
      <c r="H58" s="4">
        <v>0.54100000000000004</v>
      </c>
      <c r="I58" s="4">
        <v>0.79700000000000004</v>
      </c>
      <c r="J58" s="4">
        <v>0.88</v>
      </c>
      <c r="K58" s="4" t="s">
        <v>15</v>
      </c>
      <c r="L58" s="4">
        <v>0.92300000000000004</v>
      </c>
      <c r="M58" s="4">
        <v>0.35699999999999998</v>
      </c>
      <c r="N58" s="4">
        <v>0.70799999999999996</v>
      </c>
      <c r="O58" s="4">
        <v>0.42899999999999999</v>
      </c>
      <c r="P58" s="4">
        <v>0.30099999999999999</v>
      </c>
      <c r="Q58" s="4">
        <v>0.64100000000000001</v>
      </c>
    </row>
    <row r="59" spans="1:17" x14ac:dyDescent="0.25">
      <c r="A59" t="str">
        <f>"Overlap N"</f>
        <v>Overlap N</v>
      </c>
      <c r="B59" s="4">
        <v>730</v>
      </c>
      <c r="C59" s="4">
        <v>147</v>
      </c>
      <c r="D59" s="4">
        <v>69</v>
      </c>
      <c r="E59" s="4">
        <v>41</v>
      </c>
      <c r="F59" s="4">
        <v>312</v>
      </c>
      <c r="G59" s="4">
        <v>463</v>
      </c>
      <c r="H59" s="4">
        <v>14</v>
      </c>
      <c r="I59" s="4">
        <v>36</v>
      </c>
      <c r="J59" s="4">
        <v>187</v>
      </c>
      <c r="K59" s="4" t="s">
        <v>15</v>
      </c>
      <c r="L59" s="4">
        <v>26</v>
      </c>
      <c r="M59" s="4">
        <v>390</v>
      </c>
      <c r="N59" s="4">
        <v>192</v>
      </c>
      <c r="O59" s="4">
        <v>85</v>
      </c>
      <c r="P59" s="4">
        <v>47</v>
      </c>
      <c r="Q59" s="4">
        <v>16</v>
      </c>
    </row>
    <row r="60" spans="1:17" x14ac:dyDescent="0.25">
      <c r="A60" s="1" t="str">
        <f>"4 diagnosis"</f>
        <v>4 diagnosis</v>
      </c>
      <c r="B60" s="5" t="s">
        <v>14</v>
      </c>
      <c r="C60" s="5" t="s">
        <v>14</v>
      </c>
      <c r="D60" s="5" t="s">
        <v>14</v>
      </c>
      <c r="E60" s="5" t="s">
        <v>14</v>
      </c>
      <c r="F60" s="5" t="s">
        <v>14</v>
      </c>
      <c r="G60" s="5" t="s">
        <v>14</v>
      </c>
      <c r="H60" s="5" t="s">
        <v>14</v>
      </c>
      <c r="I60" s="5" t="s">
        <v>14</v>
      </c>
      <c r="J60" s="5" t="s">
        <v>14</v>
      </c>
      <c r="K60" s="5" t="s">
        <v>14</v>
      </c>
      <c r="L60" s="5" t="s">
        <v>14</v>
      </c>
      <c r="M60" s="5" t="s">
        <v>14</v>
      </c>
      <c r="N60" s="5" t="s">
        <v>14</v>
      </c>
      <c r="O60" s="5" t="s">
        <v>14</v>
      </c>
      <c r="P60" s="5" t="s">
        <v>14</v>
      </c>
      <c r="Q60" s="5" t="s">
        <v>14</v>
      </c>
    </row>
    <row r="61" spans="1:17" x14ac:dyDescent="0.25">
      <c r="A61" t="str">
        <f>"Correlation"</f>
        <v>Correlation</v>
      </c>
      <c r="B61" s="4">
        <v>4.0000000000000001E-3</v>
      </c>
      <c r="C61" s="4">
        <v>-4.9000000000000002E-2</v>
      </c>
      <c r="D61" s="4">
        <v>-2.1000000000000001E-2</v>
      </c>
      <c r="E61" s="4">
        <v>1E-3</v>
      </c>
      <c r="F61" s="4">
        <v>6.0000000000000001E-3</v>
      </c>
      <c r="G61" s="4">
        <v>0</v>
      </c>
      <c r="H61" s="4">
        <v>1.6E-2</v>
      </c>
      <c r="I61" s="4">
        <v>-5.5E-2</v>
      </c>
      <c r="J61" s="4">
        <v>0</v>
      </c>
      <c r="K61" s="4">
        <v>0.21099999999999999</v>
      </c>
      <c r="L61" s="4">
        <v>2.8000000000000001E-2</v>
      </c>
      <c r="M61" s="4">
        <v>1.7999999999999999E-2</v>
      </c>
      <c r="N61" s="4">
        <v>-0.01</v>
      </c>
      <c r="O61" s="4">
        <v>-3.3000000000000002E-2</v>
      </c>
      <c r="P61" s="4">
        <v>2.4E-2</v>
      </c>
      <c r="Q61" s="4">
        <v>-1.0999999999999999E-2</v>
      </c>
    </row>
    <row r="62" spans="1:17" x14ac:dyDescent="0.25">
      <c r="A62" t="str">
        <f>"p-value"</f>
        <v>p-value</v>
      </c>
      <c r="B62" s="4">
        <v>0.72699999999999998</v>
      </c>
      <c r="C62" s="4">
        <v>2.9000000000000001E-2</v>
      </c>
      <c r="D62" s="4">
        <v>0.46400000000000002</v>
      </c>
      <c r="E62" s="4">
        <v>0.91</v>
      </c>
      <c r="F62" s="4">
        <v>0.66900000000000004</v>
      </c>
      <c r="G62" s="4">
        <v>1</v>
      </c>
      <c r="H62" s="4">
        <v>0.7</v>
      </c>
      <c r="I62" s="4">
        <v>0.183</v>
      </c>
      <c r="J62" s="4">
        <v>0.95299999999999996</v>
      </c>
      <c r="K62" s="4">
        <v>0</v>
      </c>
      <c r="L62" s="4">
        <v>0.36499999999999999</v>
      </c>
      <c r="M62" s="4">
        <v>0.17799999999999999</v>
      </c>
      <c r="N62" s="4">
        <v>0.64100000000000001</v>
      </c>
      <c r="O62" s="4">
        <v>0.218</v>
      </c>
      <c r="P62" s="4">
        <v>0.38600000000000001</v>
      </c>
      <c r="Q62" s="4">
        <v>1</v>
      </c>
    </row>
    <row r="63" spans="1:17" x14ac:dyDescent="0.25">
      <c r="A63" t="str">
        <f>"Overlap N"</f>
        <v>Overlap N</v>
      </c>
      <c r="B63" s="4">
        <v>298</v>
      </c>
      <c r="C63" s="4">
        <v>40</v>
      </c>
      <c r="D63" s="4">
        <v>26</v>
      </c>
      <c r="E63" s="4">
        <v>20</v>
      </c>
      <c r="F63" s="4">
        <v>123</v>
      </c>
      <c r="G63" s="4">
        <v>194</v>
      </c>
      <c r="H63" s="4">
        <v>8</v>
      </c>
      <c r="I63" s="4">
        <v>9</v>
      </c>
      <c r="J63" s="4">
        <v>76</v>
      </c>
      <c r="K63" s="4">
        <v>8</v>
      </c>
      <c r="L63" s="4">
        <v>14</v>
      </c>
      <c r="M63" s="4">
        <v>169</v>
      </c>
      <c r="N63" s="4">
        <v>72</v>
      </c>
      <c r="O63" s="4">
        <v>30</v>
      </c>
      <c r="P63" s="4">
        <v>20</v>
      </c>
      <c r="Q63" s="4">
        <v>7</v>
      </c>
    </row>
    <row r="64" spans="1:17" x14ac:dyDescent="0.25">
      <c r="A64" s="1" t="str">
        <f>"5+ diagnosis"</f>
        <v>5+ diagnosis</v>
      </c>
      <c r="B64" s="5" t="s">
        <v>14</v>
      </c>
      <c r="C64" s="5" t="s">
        <v>14</v>
      </c>
      <c r="D64" s="5" t="s">
        <v>14</v>
      </c>
      <c r="E64" s="5" t="s">
        <v>14</v>
      </c>
      <c r="F64" s="5" t="s">
        <v>14</v>
      </c>
      <c r="G64" s="5" t="s">
        <v>14</v>
      </c>
      <c r="H64" s="5" t="s">
        <v>14</v>
      </c>
      <c r="I64" s="5" t="s">
        <v>14</v>
      </c>
      <c r="J64" s="5" t="s">
        <v>14</v>
      </c>
      <c r="K64" s="5" t="s">
        <v>14</v>
      </c>
      <c r="L64" s="5" t="s">
        <v>14</v>
      </c>
      <c r="M64" s="5" t="s">
        <v>14</v>
      </c>
      <c r="N64" s="5" t="s">
        <v>14</v>
      </c>
      <c r="O64" s="5" t="s">
        <v>14</v>
      </c>
      <c r="P64" s="5" t="s">
        <v>14</v>
      </c>
      <c r="Q64" s="5" t="s">
        <v>14</v>
      </c>
    </row>
    <row r="65" spans="1:17" x14ac:dyDescent="0.25">
      <c r="A65" t="str">
        <f>"Correlation"</f>
        <v>Correlation</v>
      </c>
      <c r="B65" s="4">
        <v>-3.0000000000000001E-3</v>
      </c>
      <c r="C65" s="4">
        <v>0.01</v>
      </c>
      <c r="D65" s="4">
        <v>3.1E-2</v>
      </c>
      <c r="E65" s="4" t="s">
        <v>15</v>
      </c>
      <c r="F65" s="4">
        <v>2.1000000000000001E-2</v>
      </c>
      <c r="G65" s="4">
        <v>-0.01</v>
      </c>
      <c r="H65" s="4" t="s">
        <v>15</v>
      </c>
      <c r="I65" s="4">
        <v>0.02</v>
      </c>
      <c r="J65" s="4">
        <v>-1.7000000000000001E-2</v>
      </c>
      <c r="K65" s="4" t="s">
        <v>15</v>
      </c>
      <c r="L65" s="4">
        <v>0.03</v>
      </c>
      <c r="M65" s="4">
        <v>-4.0000000000000001E-3</v>
      </c>
      <c r="N65" s="4">
        <v>-1.2999999999999999E-2</v>
      </c>
      <c r="O65" s="4">
        <v>2E-3</v>
      </c>
      <c r="P65" s="4">
        <v>1.7999999999999999E-2</v>
      </c>
      <c r="Q65" s="4" t="s">
        <v>15</v>
      </c>
    </row>
    <row r="66" spans="1:17" x14ac:dyDescent="0.25">
      <c r="A66" t="str">
        <f>"p-value"</f>
        <v>p-value</v>
      </c>
      <c r="B66" s="4">
        <v>0.88300000000000001</v>
      </c>
      <c r="C66" s="4">
        <v>0.67300000000000004</v>
      </c>
      <c r="D66" s="4">
        <v>0.318</v>
      </c>
      <c r="E66" s="4" t="s">
        <v>15</v>
      </c>
      <c r="F66" s="4">
        <v>0.30199999999999999</v>
      </c>
      <c r="G66" s="4">
        <v>0.68100000000000005</v>
      </c>
      <c r="H66" s="4" t="s">
        <v>15</v>
      </c>
      <c r="I66" s="4">
        <v>0.53700000000000003</v>
      </c>
      <c r="J66" s="4">
        <v>0.58599999999999997</v>
      </c>
      <c r="K66" s="4" t="s">
        <v>15</v>
      </c>
      <c r="L66" s="4">
        <v>0.47699999999999998</v>
      </c>
      <c r="M66" s="4">
        <v>0.94799999999999995</v>
      </c>
      <c r="N66" s="4">
        <v>0.71699999999999997</v>
      </c>
      <c r="O66" s="4">
        <v>0.89900000000000002</v>
      </c>
      <c r="P66" s="4">
        <v>0.56599999999999995</v>
      </c>
      <c r="Q66" s="4" t="s">
        <v>15</v>
      </c>
    </row>
    <row r="67" spans="1:17" ht="15.75" thickBot="1" x14ac:dyDescent="0.3">
      <c r="A67" s="6" t="str">
        <f>"Overlap N"</f>
        <v>Overlap N</v>
      </c>
      <c r="B67" s="7">
        <v>119</v>
      </c>
      <c r="C67" s="7">
        <v>25</v>
      </c>
      <c r="D67" s="7">
        <v>16</v>
      </c>
      <c r="E67" s="7" t="s">
        <v>15</v>
      </c>
      <c r="F67" s="7">
        <v>56</v>
      </c>
      <c r="G67" s="7">
        <v>76</v>
      </c>
      <c r="H67" s="7" t="s">
        <v>15</v>
      </c>
      <c r="I67" s="7">
        <v>7</v>
      </c>
      <c r="J67" s="7">
        <v>28</v>
      </c>
      <c r="K67" s="7" t="s">
        <v>15</v>
      </c>
      <c r="L67" s="7">
        <v>6</v>
      </c>
      <c r="M67" s="7">
        <v>62</v>
      </c>
      <c r="N67" s="7">
        <v>29</v>
      </c>
      <c r="O67" s="7">
        <v>16</v>
      </c>
      <c r="P67" s="7">
        <v>8</v>
      </c>
      <c r="Q67" s="7" t="s">
        <v>15</v>
      </c>
    </row>
    <row r="68" spans="1:17" ht="15.75" thickTop="1" x14ac:dyDescent="0.25"/>
  </sheetData>
  <mergeCells count="2">
    <mergeCell ref="A1:Q1"/>
    <mergeCell ref="B2:Q2"/>
  </mergeCells>
  <conditionalFormatting sqref="S15 B19:J19 B31:G31 B35 B43:C43 B47:J47 B59:J59 J43 F43:G43 G35 J31 B7:Q7 B11:Q11 B15:Q15 B23:Q23 B27:Q27 B39:Q39 B51:Q51 B55:Q55 B67:Q67 B63:Q63 L59:Q59 L47:Q47 M43:N43 M35 M31:O31 L19:Q19">
    <cfRule type="cellIs" dxfId="42" priority="64" operator="lessThan">
      <formula>6</formula>
    </cfRule>
  </conditionalFormatting>
  <conditionalFormatting sqref="K59">
    <cfRule type="cellIs" dxfId="41" priority="62" operator="lessThan">
      <formula>6</formula>
    </cfRule>
  </conditionalFormatting>
  <conditionalFormatting sqref="K57">
    <cfRule type="colorScale" priority="6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47">
    <cfRule type="cellIs" dxfId="40" priority="60" operator="lessThan">
      <formula>6</formula>
    </cfRule>
  </conditionalFormatting>
  <conditionalFormatting sqref="K45">
    <cfRule type="colorScale" priority="5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O43">
    <cfRule type="cellIs" dxfId="39" priority="58" operator="lessThan">
      <formula>6</formula>
    </cfRule>
  </conditionalFormatting>
  <conditionalFormatting sqref="O41">
    <cfRule type="colorScale" priority="5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P43">
    <cfRule type="cellIs" dxfId="38" priority="56" operator="lessThan">
      <formula>6</formula>
    </cfRule>
  </conditionalFormatting>
  <conditionalFormatting sqref="P41">
    <cfRule type="colorScale" priority="5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Q43">
    <cfRule type="cellIs" dxfId="37" priority="54" operator="lessThan">
      <formula>6</formula>
    </cfRule>
  </conditionalFormatting>
  <conditionalFormatting sqref="Q41">
    <cfRule type="colorScale" priority="5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L43">
    <cfRule type="cellIs" dxfId="36" priority="52" operator="lessThan">
      <formula>6</formula>
    </cfRule>
  </conditionalFormatting>
  <conditionalFormatting sqref="L41">
    <cfRule type="colorScale" priority="5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43">
    <cfRule type="cellIs" dxfId="35" priority="50" operator="lessThan">
      <formula>6</formula>
    </cfRule>
  </conditionalFormatting>
  <conditionalFormatting sqref="K41">
    <cfRule type="colorScale" priority="4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43">
    <cfRule type="cellIs" dxfId="34" priority="48" operator="lessThan">
      <formula>6</formula>
    </cfRule>
  </conditionalFormatting>
  <conditionalFormatting sqref="I41">
    <cfRule type="colorScale" priority="4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43">
    <cfRule type="cellIs" dxfId="33" priority="46" operator="lessThan">
      <formula>6</formula>
    </cfRule>
  </conditionalFormatting>
  <conditionalFormatting sqref="H41">
    <cfRule type="colorScale" priority="4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43">
    <cfRule type="cellIs" dxfId="32" priority="44" operator="lessThan">
      <formula>6</formula>
    </cfRule>
  </conditionalFormatting>
  <conditionalFormatting sqref="D41">
    <cfRule type="colorScale" priority="4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43">
    <cfRule type="cellIs" dxfId="31" priority="42" operator="lessThan">
      <formula>6</formula>
    </cfRule>
  </conditionalFormatting>
  <conditionalFormatting sqref="E41">
    <cfRule type="colorScale" priority="4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35">
    <cfRule type="cellIs" dxfId="30" priority="40" operator="lessThan">
      <formula>6</formula>
    </cfRule>
  </conditionalFormatting>
  <conditionalFormatting sqref="H33">
    <cfRule type="colorScale" priority="3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35">
    <cfRule type="cellIs" dxfId="29" priority="38" operator="lessThan">
      <formula>6</formula>
    </cfRule>
  </conditionalFormatting>
  <conditionalFormatting sqref="I33">
    <cfRule type="colorScale" priority="3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35">
    <cfRule type="cellIs" dxfId="28" priority="36" operator="lessThan">
      <formula>6</formula>
    </cfRule>
  </conditionalFormatting>
  <conditionalFormatting sqref="J33">
    <cfRule type="colorScale" priority="3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35">
    <cfRule type="cellIs" dxfId="27" priority="34" operator="lessThan">
      <formula>6</formula>
    </cfRule>
  </conditionalFormatting>
  <conditionalFormatting sqref="K33">
    <cfRule type="colorScale" priority="3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L35">
    <cfRule type="cellIs" dxfId="26" priority="32" operator="lessThan">
      <formula>6</formula>
    </cfRule>
  </conditionalFormatting>
  <conditionalFormatting sqref="L33">
    <cfRule type="colorScale" priority="3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N35">
    <cfRule type="cellIs" dxfId="25" priority="30" operator="lessThan">
      <formula>6</formula>
    </cfRule>
  </conditionalFormatting>
  <conditionalFormatting sqref="N33">
    <cfRule type="colorScale" priority="2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O35">
    <cfRule type="cellIs" dxfId="24" priority="28" operator="lessThan">
      <formula>6</formula>
    </cfRule>
  </conditionalFormatting>
  <conditionalFormatting sqref="O33">
    <cfRule type="colorScale" priority="2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P35">
    <cfRule type="cellIs" dxfId="23" priority="26" operator="lessThan">
      <formula>6</formula>
    </cfRule>
  </conditionalFormatting>
  <conditionalFormatting sqref="P33">
    <cfRule type="colorScale" priority="2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Q35">
    <cfRule type="cellIs" dxfId="22" priority="24" operator="lessThan">
      <formula>6</formula>
    </cfRule>
  </conditionalFormatting>
  <conditionalFormatting sqref="Q33">
    <cfRule type="colorScale" priority="2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P31">
    <cfRule type="cellIs" dxfId="21" priority="22" operator="lessThan">
      <formula>6</formula>
    </cfRule>
  </conditionalFormatting>
  <conditionalFormatting sqref="P29">
    <cfRule type="colorScale" priority="2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Q31">
    <cfRule type="cellIs" dxfId="20" priority="20" operator="lessThan">
      <formula>6</formula>
    </cfRule>
  </conditionalFormatting>
  <conditionalFormatting sqref="Q29">
    <cfRule type="colorScale" priority="1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31">
    <cfRule type="cellIs" dxfId="19" priority="18" operator="lessThan">
      <formula>6</formula>
    </cfRule>
  </conditionalFormatting>
  <conditionalFormatting sqref="K29">
    <cfRule type="colorScale" priority="1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L31">
    <cfRule type="cellIs" dxfId="18" priority="16" operator="lessThan">
      <formula>6</formula>
    </cfRule>
  </conditionalFormatting>
  <conditionalFormatting sqref="L29">
    <cfRule type="colorScale" priority="1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35">
    <cfRule type="cellIs" dxfId="17" priority="14" operator="lessThan">
      <formula>6</formula>
    </cfRule>
  </conditionalFormatting>
  <conditionalFormatting sqref="F33">
    <cfRule type="colorScale" priority="1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35">
    <cfRule type="cellIs" dxfId="16" priority="12" operator="lessThan">
      <formula>6</formula>
    </cfRule>
  </conditionalFormatting>
  <conditionalFormatting sqref="E33">
    <cfRule type="colorScale" priority="1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35">
    <cfRule type="cellIs" dxfId="15" priority="10" operator="lessThan">
      <formula>6</formula>
    </cfRule>
  </conditionalFormatting>
  <conditionalFormatting sqref="D33">
    <cfRule type="colorScale" priority="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35">
    <cfRule type="cellIs" dxfId="14" priority="8" operator="lessThan">
      <formula>6</formula>
    </cfRule>
  </conditionalFormatting>
  <conditionalFormatting sqref="C33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31">
    <cfRule type="cellIs" dxfId="13" priority="6" operator="lessThan">
      <formula>6</formula>
    </cfRule>
  </conditionalFormatting>
  <conditionalFormatting sqref="H29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31">
    <cfRule type="cellIs" dxfId="12" priority="4" operator="lessThan">
      <formula>6</formula>
    </cfRule>
  </conditionalFormatting>
  <conditionalFormatting sqref="I29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19">
    <cfRule type="cellIs" dxfId="11" priority="2" operator="lessThan">
      <formula>6</formula>
    </cfRule>
  </conditionalFormatting>
  <conditionalFormatting sqref="K17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49:Q49 B5:Q5 B9:Q9 B13:Q13 B17:J17 B21:Q21 B25:Q25 B29:G29 B33 B37:Q37 B41:C41 B45:J45 B53:Q53 B57:J57 B61:Q61 B65:Q65 L57:Q57 L45:Q45 M41:N41 J41 F41:G41 M33 M29:O29 G33 J29 L17:Q17">
    <cfRule type="colorScale" priority="238">
      <colorScale>
        <cfvo type="min"/>
        <cfvo type="max"/>
        <color theme="0"/>
        <color rgb="FFF8696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8"/>
  <sheetViews>
    <sheetView topLeftCell="A55" workbookViewId="0">
      <selection activeCell="R55" sqref="R55"/>
    </sheetView>
  </sheetViews>
  <sheetFormatPr defaultRowHeight="15" x14ac:dyDescent="0.25"/>
  <cols>
    <col min="1" max="1" width="16.42578125" bestFit="1" customWidth="1"/>
  </cols>
  <sheetData>
    <row r="1" spans="1:18" x14ac:dyDescent="0.25">
      <c r="A1" s="11" t="s">
        <v>19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</row>
    <row r="2" spans="1:18" x14ac:dyDescent="0.25">
      <c r="A2" s="1" t="str">
        <f>""</f>
        <v/>
      </c>
      <c r="B2" s="10" t="s">
        <v>12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</row>
    <row r="3" spans="1:18" x14ac:dyDescent="0.25">
      <c r="A3" s="2" t="s">
        <v>13</v>
      </c>
      <c r="B3" s="3" t="str">
        <f>"Any diagnosis"</f>
        <v>Any diagnosis</v>
      </c>
      <c r="C3" s="3" t="str">
        <f>"Substance abuse"</f>
        <v>Substance abuse</v>
      </c>
      <c r="D3" s="3" t="str">
        <f>"Skizophrenia"</f>
        <v>Skizophrenia</v>
      </c>
      <c r="E3" s="3" t="str">
        <f>"Bipolar"</f>
        <v>Bipolar</v>
      </c>
      <c r="F3" s="3" t="str">
        <f>"Other mood"</f>
        <v>Other mood</v>
      </c>
      <c r="G3" s="3" t="str">
        <f>"Neurotic"</f>
        <v>Neurotic</v>
      </c>
      <c r="H3" s="3" t="str">
        <f>"OCD"</f>
        <v>OCD</v>
      </c>
      <c r="I3" s="3" t="str">
        <f>"Eating disorder"</f>
        <v>Eating disorder</v>
      </c>
      <c r="J3" s="3" t="str">
        <f>"Personality"</f>
        <v>Personality</v>
      </c>
      <c r="K3" s="3" t="str">
        <f>"Developmental"</f>
        <v>Developmental</v>
      </c>
      <c r="L3" s="3" t="str">
        <f>"Externalizing"</f>
        <v>Externalizing</v>
      </c>
      <c r="M3" s="3" t="str">
        <f>"1 diagnosis"</f>
        <v>1 diagnosis</v>
      </c>
      <c r="N3" s="3" t="str">
        <f>"2 diagnosis"</f>
        <v>2 diagnosis</v>
      </c>
      <c r="O3" s="3" t="str">
        <f>"3 diagnosis"</f>
        <v>3 diagnosis</v>
      </c>
      <c r="P3" s="3" t="str">
        <f>"4 diagnosis"</f>
        <v>4 diagnosis</v>
      </c>
      <c r="Q3" s="3" t="str">
        <f>"5+ diagnosis"</f>
        <v>5+ diagnosis</v>
      </c>
    </row>
    <row r="4" spans="1:18" x14ac:dyDescent="0.25">
      <c r="A4" s="1" t="str">
        <f>"Any diagnosis"</f>
        <v>Any diagnosis</v>
      </c>
      <c r="B4" t="str">
        <f>""</f>
        <v/>
      </c>
      <c r="C4" t="str">
        <f>""</f>
        <v/>
      </c>
      <c r="D4" t="str">
        <f>""</f>
        <v/>
      </c>
      <c r="E4" t="str">
        <f>""</f>
        <v/>
      </c>
      <c r="F4" t="str">
        <f>""</f>
        <v/>
      </c>
      <c r="G4" t="str">
        <f>""</f>
        <v/>
      </c>
      <c r="H4" t="str">
        <f>""</f>
        <v/>
      </c>
      <c r="I4" t="str">
        <f>""</f>
        <v/>
      </c>
      <c r="J4" t="str">
        <f>""</f>
        <v/>
      </c>
      <c r="K4" t="str">
        <f>""</f>
        <v/>
      </c>
      <c r="L4" t="str">
        <f>""</f>
        <v/>
      </c>
      <c r="M4" t="str">
        <f>""</f>
        <v/>
      </c>
      <c r="N4" t="str">
        <f>""</f>
        <v/>
      </c>
      <c r="O4" t="str">
        <f>""</f>
        <v/>
      </c>
      <c r="P4" t="str">
        <f>""</f>
        <v/>
      </c>
      <c r="Q4" t="str">
        <f>""</f>
        <v/>
      </c>
    </row>
    <row r="5" spans="1:18" x14ac:dyDescent="0.25">
      <c r="A5" t="str">
        <f>"Correlation"</f>
        <v>Correlation</v>
      </c>
      <c r="B5" s="4">
        <v>0.217</v>
      </c>
      <c r="C5" s="4">
        <v>0.26400000000000001</v>
      </c>
      <c r="D5" s="4">
        <v>0.23599999999999999</v>
      </c>
      <c r="E5" s="4">
        <v>0.13700000000000001</v>
      </c>
      <c r="F5" s="4">
        <v>0.13900000000000001</v>
      </c>
      <c r="G5" s="4">
        <v>0.19700000000000001</v>
      </c>
      <c r="H5" s="4">
        <v>9.1999999999999998E-2</v>
      </c>
      <c r="I5" s="4">
        <v>0.09</v>
      </c>
      <c r="J5" s="4">
        <v>0.20300000000000001</v>
      </c>
      <c r="K5" s="4">
        <v>0.16800000000000001</v>
      </c>
      <c r="L5" s="4">
        <v>0.14699999999999999</v>
      </c>
      <c r="M5" s="4">
        <v>0.14799999999999999</v>
      </c>
      <c r="N5" s="4">
        <v>0.14899999999999999</v>
      </c>
      <c r="O5" s="4">
        <v>0.17499999999999999</v>
      </c>
      <c r="P5" s="4">
        <v>0.20100000000000001</v>
      </c>
      <c r="Q5" s="4">
        <v>0.217</v>
      </c>
    </row>
    <row r="6" spans="1:18" x14ac:dyDescent="0.25">
      <c r="A6" t="str">
        <f>"p-value"</f>
        <v>p-value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</row>
    <row r="7" spans="1:18" x14ac:dyDescent="0.25">
      <c r="A7" t="str">
        <f>"Overlap N"</f>
        <v>Overlap N</v>
      </c>
      <c r="B7" s="4">
        <v>323332</v>
      </c>
      <c r="C7" s="4">
        <v>84443</v>
      </c>
      <c r="D7" s="4">
        <v>51980</v>
      </c>
      <c r="E7" s="4">
        <v>23602</v>
      </c>
      <c r="F7" s="4">
        <v>119949</v>
      </c>
      <c r="G7" s="4">
        <v>217244</v>
      </c>
      <c r="H7" s="4">
        <v>6908</v>
      </c>
      <c r="I7" s="4">
        <v>12518</v>
      </c>
      <c r="J7" s="4">
        <v>96130</v>
      </c>
      <c r="K7" s="4">
        <v>2209</v>
      </c>
      <c r="L7" s="4">
        <v>12392</v>
      </c>
      <c r="M7" s="4">
        <v>156399</v>
      </c>
      <c r="N7" s="4">
        <v>83347</v>
      </c>
      <c r="O7" s="4">
        <v>46940</v>
      </c>
      <c r="P7" s="4">
        <v>23796</v>
      </c>
      <c r="Q7" s="4">
        <v>12850</v>
      </c>
      <c r="R7" t="s">
        <v>20</v>
      </c>
    </row>
    <row r="8" spans="1:18" x14ac:dyDescent="0.25">
      <c r="A8" s="1" t="str">
        <f>"Substance abuse"</f>
        <v>Substance abuse</v>
      </c>
      <c r="B8" s="5" t="s">
        <v>14</v>
      </c>
      <c r="C8" s="5" t="s">
        <v>14</v>
      </c>
      <c r="D8" s="5" t="s">
        <v>14</v>
      </c>
      <c r="E8" s="5" t="s">
        <v>14</v>
      </c>
      <c r="F8" s="5" t="s">
        <v>14</v>
      </c>
      <c r="G8" s="5" t="s">
        <v>14</v>
      </c>
      <c r="H8" s="5" t="s">
        <v>14</v>
      </c>
      <c r="I8" s="5" t="s">
        <v>14</v>
      </c>
      <c r="J8" s="5" t="s">
        <v>14</v>
      </c>
      <c r="K8" s="5" t="s">
        <v>14</v>
      </c>
      <c r="L8" s="5" t="s">
        <v>14</v>
      </c>
      <c r="M8" s="5" t="s">
        <v>14</v>
      </c>
      <c r="N8" s="5" t="s">
        <v>14</v>
      </c>
      <c r="O8" s="5" t="s">
        <v>14</v>
      </c>
      <c r="P8" s="5" t="s">
        <v>14</v>
      </c>
      <c r="Q8" s="5" t="s">
        <v>14</v>
      </c>
    </row>
    <row r="9" spans="1:18" x14ac:dyDescent="0.25">
      <c r="A9" t="str">
        <f>"Correlation"</f>
        <v>Correlation</v>
      </c>
      <c r="B9" s="4">
        <v>0.22</v>
      </c>
      <c r="C9" s="4">
        <v>0.32700000000000001</v>
      </c>
      <c r="D9" s="4">
        <v>0.22900000000000001</v>
      </c>
      <c r="E9" s="4">
        <v>0.152</v>
      </c>
      <c r="F9" s="4">
        <v>0.13500000000000001</v>
      </c>
      <c r="G9" s="4">
        <v>0.189</v>
      </c>
      <c r="H9" s="4">
        <v>0.08</v>
      </c>
      <c r="I9" s="4">
        <v>8.3000000000000004E-2</v>
      </c>
      <c r="J9" s="4">
        <v>0.218</v>
      </c>
      <c r="K9" s="4">
        <v>6.7000000000000004E-2</v>
      </c>
      <c r="L9" s="4">
        <v>0.13600000000000001</v>
      </c>
      <c r="M9" s="4">
        <v>0.13300000000000001</v>
      </c>
      <c r="N9" s="4">
        <v>0.14799999999999999</v>
      </c>
      <c r="O9" s="4">
        <v>0.19600000000000001</v>
      </c>
      <c r="P9" s="4">
        <v>0.21099999999999999</v>
      </c>
      <c r="Q9" s="4">
        <v>0.23400000000000001</v>
      </c>
    </row>
    <row r="10" spans="1:18" x14ac:dyDescent="0.25">
      <c r="A10" t="str">
        <f>"p-value"</f>
        <v>p-value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</row>
    <row r="11" spans="1:18" x14ac:dyDescent="0.25">
      <c r="A11" t="str">
        <f>"Overlap N"</f>
        <v>Overlap N</v>
      </c>
      <c r="B11" s="4">
        <v>146315</v>
      </c>
      <c r="C11" s="4">
        <v>51817</v>
      </c>
      <c r="D11" s="4">
        <v>24759</v>
      </c>
      <c r="E11" s="4">
        <v>11618</v>
      </c>
      <c r="F11" s="4">
        <v>52332</v>
      </c>
      <c r="G11" s="4">
        <v>95890</v>
      </c>
      <c r="H11" s="4">
        <v>2882</v>
      </c>
      <c r="I11" s="4">
        <v>5318</v>
      </c>
      <c r="J11" s="4">
        <v>47534</v>
      </c>
      <c r="K11" s="4">
        <v>588</v>
      </c>
      <c r="L11" s="4">
        <v>5502</v>
      </c>
      <c r="M11" s="4">
        <v>65832</v>
      </c>
      <c r="N11" s="4">
        <v>37435</v>
      </c>
      <c r="O11" s="4">
        <v>23919</v>
      </c>
      <c r="P11" s="4">
        <v>12112</v>
      </c>
      <c r="Q11" s="4">
        <v>7017</v>
      </c>
    </row>
    <row r="12" spans="1:18" x14ac:dyDescent="0.25">
      <c r="A12" s="1" t="str">
        <f>"Skizophrenia"</f>
        <v>Skizophrenia</v>
      </c>
      <c r="B12" s="5" t="s">
        <v>14</v>
      </c>
      <c r="C12" s="5" t="s">
        <v>14</v>
      </c>
      <c r="D12" s="5" t="s">
        <v>14</v>
      </c>
      <c r="E12" s="5" t="s">
        <v>14</v>
      </c>
      <c r="F12" s="5" t="s">
        <v>14</v>
      </c>
      <c r="G12" s="5" t="s">
        <v>14</v>
      </c>
      <c r="H12" s="5" t="s">
        <v>14</v>
      </c>
      <c r="I12" s="5" t="s">
        <v>14</v>
      </c>
      <c r="J12" s="5" t="s">
        <v>14</v>
      </c>
      <c r="K12" s="5" t="s">
        <v>14</v>
      </c>
      <c r="L12" s="5" t="s">
        <v>14</v>
      </c>
      <c r="M12" s="5" t="s">
        <v>14</v>
      </c>
      <c r="N12" s="5" t="s">
        <v>14</v>
      </c>
      <c r="O12" s="5" t="s">
        <v>14</v>
      </c>
      <c r="P12" s="5" t="s">
        <v>14</v>
      </c>
      <c r="Q12" s="5" t="s">
        <v>14</v>
      </c>
    </row>
    <row r="13" spans="1:18" x14ac:dyDescent="0.25">
      <c r="A13" t="str">
        <f>"Correlation"</f>
        <v>Correlation</v>
      </c>
      <c r="B13" s="4">
        <v>0.22600000000000001</v>
      </c>
      <c r="C13" s="4">
        <v>0.29699999999999999</v>
      </c>
      <c r="D13" s="4">
        <v>0.36099999999999999</v>
      </c>
      <c r="E13" s="4">
        <v>0.22800000000000001</v>
      </c>
      <c r="F13" s="4">
        <v>0.13200000000000001</v>
      </c>
      <c r="G13" s="4">
        <v>0.19500000000000001</v>
      </c>
      <c r="H13" s="4">
        <v>0.16600000000000001</v>
      </c>
      <c r="I13" s="4">
        <v>0.111</v>
      </c>
      <c r="J13" s="4">
        <v>0.247</v>
      </c>
      <c r="K13" s="4">
        <v>0.26300000000000001</v>
      </c>
      <c r="L13" s="4">
        <v>0.152</v>
      </c>
      <c r="M13" s="4">
        <v>9.8000000000000004E-2</v>
      </c>
      <c r="N13" s="4">
        <v>0.14899999999999999</v>
      </c>
      <c r="O13" s="4">
        <v>0.21099999999999999</v>
      </c>
      <c r="P13" s="4">
        <v>0.25600000000000001</v>
      </c>
      <c r="Q13" s="4">
        <v>0.308</v>
      </c>
    </row>
    <row r="14" spans="1:18" x14ac:dyDescent="0.25">
      <c r="A14" t="str">
        <f>"p-value"</f>
        <v>p-value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</row>
    <row r="15" spans="1:18" x14ac:dyDescent="0.25">
      <c r="A15" t="str">
        <f>"Overlap N"</f>
        <v>Overlap N</v>
      </c>
      <c r="B15" s="4">
        <v>58210</v>
      </c>
      <c r="C15" s="4">
        <v>20290</v>
      </c>
      <c r="D15" s="4">
        <v>18530</v>
      </c>
      <c r="E15" s="4">
        <v>6970</v>
      </c>
      <c r="F15" s="4">
        <v>19970</v>
      </c>
      <c r="G15" s="4">
        <v>38324</v>
      </c>
      <c r="H15" s="4">
        <v>1908</v>
      </c>
      <c r="I15" s="4">
        <v>2419</v>
      </c>
      <c r="J15" s="4">
        <v>21887</v>
      </c>
      <c r="K15" s="4">
        <v>856</v>
      </c>
      <c r="L15" s="4">
        <v>2440</v>
      </c>
      <c r="M15" s="4">
        <v>21812</v>
      </c>
      <c r="N15" s="4">
        <v>14743</v>
      </c>
      <c r="O15" s="4">
        <v>10615</v>
      </c>
      <c r="P15" s="4">
        <v>6490</v>
      </c>
      <c r="Q15" s="4">
        <v>4550</v>
      </c>
    </row>
    <row r="16" spans="1:18" x14ac:dyDescent="0.25">
      <c r="A16" s="1" t="str">
        <f>"Bipolar"</f>
        <v>Bipolar</v>
      </c>
      <c r="B16" s="5" t="s">
        <v>14</v>
      </c>
      <c r="C16" s="5" t="s">
        <v>14</v>
      </c>
      <c r="D16" s="5" t="s">
        <v>14</v>
      </c>
      <c r="E16" s="5" t="s">
        <v>14</v>
      </c>
      <c r="F16" s="5" t="s">
        <v>14</v>
      </c>
      <c r="G16" s="5" t="s">
        <v>14</v>
      </c>
      <c r="H16" s="5" t="s">
        <v>14</v>
      </c>
      <c r="I16" s="5" t="s">
        <v>14</v>
      </c>
      <c r="J16" s="5" t="s">
        <v>14</v>
      </c>
      <c r="K16" s="5"/>
      <c r="L16" s="5" t="s">
        <v>14</v>
      </c>
      <c r="M16" s="5" t="s">
        <v>14</v>
      </c>
      <c r="N16" s="5" t="s">
        <v>14</v>
      </c>
      <c r="O16" s="5" t="s">
        <v>14</v>
      </c>
      <c r="P16" s="5" t="s">
        <v>14</v>
      </c>
      <c r="Q16" s="5" t="s">
        <v>14</v>
      </c>
    </row>
    <row r="17" spans="1:17" x14ac:dyDescent="0.25">
      <c r="A17" t="str">
        <f>"Correlation"</f>
        <v>Correlation</v>
      </c>
      <c r="B17" s="4">
        <v>0.112</v>
      </c>
      <c r="C17" s="4">
        <v>0.11600000000000001</v>
      </c>
      <c r="D17" s="4">
        <v>0.16800000000000001</v>
      </c>
      <c r="E17" s="4">
        <v>0.10100000000000001</v>
      </c>
      <c r="F17" s="4">
        <v>7.4999999999999997E-2</v>
      </c>
      <c r="G17" s="4">
        <v>0.1</v>
      </c>
      <c r="H17" s="4">
        <v>8.5999999999999993E-2</v>
      </c>
      <c r="I17" s="4">
        <v>5.5E-2</v>
      </c>
      <c r="J17" s="4">
        <v>0.12</v>
      </c>
      <c r="K17" s="4" t="s">
        <v>15</v>
      </c>
      <c r="L17" s="4">
        <v>6.6000000000000003E-2</v>
      </c>
      <c r="M17" s="4">
        <v>6.4000000000000001E-2</v>
      </c>
      <c r="N17" s="4">
        <v>9.5000000000000001E-2</v>
      </c>
      <c r="O17" s="4">
        <v>5.6000000000000001E-2</v>
      </c>
      <c r="P17" s="4">
        <v>0.14000000000000001</v>
      </c>
      <c r="Q17" s="4">
        <v>0.14099999999999999</v>
      </c>
    </row>
    <row r="18" spans="1:17" x14ac:dyDescent="0.25">
      <c r="A18" t="str">
        <f>"p-value"</f>
        <v>p-value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 t="s">
        <v>15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</row>
    <row r="19" spans="1:17" x14ac:dyDescent="0.25">
      <c r="A19" t="str">
        <f>"Overlap N"</f>
        <v>Overlap N</v>
      </c>
      <c r="B19" s="4">
        <v>18244</v>
      </c>
      <c r="C19" s="4">
        <v>4151</v>
      </c>
      <c r="D19" s="4">
        <v>3728</v>
      </c>
      <c r="E19" s="4">
        <v>1629</v>
      </c>
      <c r="F19" s="4">
        <v>6947</v>
      </c>
      <c r="G19" s="4">
        <v>12114</v>
      </c>
      <c r="H19" s="4">
        <v>531</v>
      </c>
      <c r="I19" s="4">
        <v>763</v>
      </c>
      <c r="J19" s="4">
        <v>5811</v>
      </c>
      <c r="K19" s="4" t="s">
        <v>15</v>
      </c>
      <c r="L19" s="4">
        <v>644</v>
      </c>
      <c r="M19" s="4">
        <v>8386</v>
      </c>
      <c r="N19" s="4">
        <v>5199</v>
      </c>
      <c r="O19" s="4">
        <v>2115</v>
      </c>
      <c r="P19" s="4">
        <v>1671</v>
      </c>
      <c r="Q19" s="4">
        <v>873</v>
      </c>
    </row>
    <row r="20" spans="1:17" x14ac:dyDescent="0.25">
      <c r="A20" s="1" t="str">
        <f>"Other mood"</f>
        <v>Other mood</v>
      </c>
      <c r="B20" s="5" t="s">
        <v>14</v>
      </c>
      <c r="C20" s="5" t="s">
        <v>14</v>
      </c>
      <c r="D20" s="5" t="s">
        <v>14</v>
      </c>
      <c r="E20" s="5" t="s">
        <v>14</v>
      </c>
      <c r="F20" s="5" t="s">
        <v>14</v>
      </c>
      <c r="G20" s="5" t="s">
        <v>14</v>
      </c>
      <c r="H20" s="5" t="s">
        <v>14</v>
      </c>
      <c r="I20" s="5" t="s">
        <v>14</v>
      </c>
      <c r="J20" s="5" t="s">
        <v>14</v>
      </c>
      <c r="K20" s="5" t="s">
        <v>14</v>
      </c>
      <c r="L20" s="5" t="s">
        <v>14</v>
      </c>
      <c r="M20" s="5" t="s">
        <v>14</v>
      </c>
      <c r="N20" s="5" t="s">
        <v>14</v>
      </c>
      <c r="O20" s="5" t="s">
        <v>14</v>
      </c>
      <c r="P20" s="5" t="s">
        <v>14</v>
      </c>
      <c r="Q20" s="5" t="s">
        <v>14</v>
      </c>
    </row>
    <row r="21" spans="1:17" x14ac:dyDescent="0.25">
      <c r="A21" t="str">
        <f>"Correlation"</f>
        <v>Correlation</v>
      </c>
      <c r="B21" s="4">
        <v>0.13300000000000001</v>
      </c>
      <c r="C21" s="4">
        <v>0.122</v>
      </c>
      <c r="D21" s="4">
        <v>0.13900000000000001</v>
      </c>
      <c r="E21" s="4">
        <v>0.10100000000000001</v>
      </c>
      <c r="F21" s="4">
        <v>0.104</v>
      </c>
      <c r="G21" s="4">
        <v>0.11600000000000001</v>
      </c>
      <c r="H21" s="4">
        <v>5.5E-2</v>
      </c>
      <c r="I21" s="4">
        <v>5.3999999999999999E-2</v>
      </c>
      <c r="J21" s="4">
        <v>0.123</v>
      </c>
      <c r="K21" s="4">
        <v>0.13300000000000001</v>
      </c>
      <c r="L21" s="4">
        <v>9.2999999999999999E-2</v>
      </c>
      <c r="M21" s="4">
        <v>9.1999999999999998E-2</v>
      </c>
      <c r="N21" s="4">
        <v>9.8000000000000004E-2</v>
      </c>
      <c r="O21" s="4">
        <v>0.1</v>
      </c>
      <c r="P21" s="4">
        <v>0.111</v>
      </c>
      <c r="Q21" s="4">
        <v>0.128</v>
      </c>
    </row>
    <row r="22" spans="1:17" x14ac:dyDescent="0.25">
      <c r="A22" t="str">
        <f>"p-value"</f>
        <v>p-value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</row>
    <row r="23" spans="1:17" x14ac:dyDescent="0.25">
      <c r="A23" t="str">
        <f>"Overlap N"</f>
        <v>Overlap N</v>
      </c>
      <c r="B23" s="4">
        <v>97171</v>
      </c>
      <c r="C23" s="4">
        <v>20293</v>
      </c>
      <c r="D23" s="4">
        <v>14458</v>
      </c>
      <c r="E23" s="4">
        <v>7711</v>
      </c>
      <c r="F23" s="4">
        <v>39490</v>
      </c>
      <c r="G23" s="4">
        <v>64014</v>
      </c>
      <c r="H23" s="4">
        <v>2089</v>
      </c>
      <c r="I23" s="4">
        <v>3808</v>
      </c>
      <c r="J23" s="4">
        <v>28039</v>
      </c>
      <c r="K23" s="4">
        <v>768</v>
      </c>
      <c r="L23" s="4">
        <v>3721</v>
      </c>
      <c r="M23" s="4">
        <v>47904</v>
      </c>
      <c r="N23" s="4">
        <v>25897</v>
      </c>
      <c r="O23" s="4">
        <v>13373</v>
      </c>
      <c r="P23" s="4">
        <v>6438</v>
      </c>
      <c r="Q23" s="4">
        <v>3559</v>
      </c>
    </row>
    <row r="24" spans="1:17" x14ac:dyDescent="0.25">
      <c r="A24" s="1" t="str">
        <f>"Neurotic"</f>
        <v>Neurotic</v>
      </c>
      <c r="B24" s="5" t="s">
        <v>14</v>
      </c>
      <c r="C24" s="5" t="s">
        <v>14</v>
      </c>
      <c r="D24" s="5" t="s">
        <v>14</v>
      </c>
      <c r="E24" s="5" t="s">
        <v>14</v>
      </c>
      <c r="F24" s="5" t="s">
        <v>14</v>
      </c>
      <c r="G24" s="5" t="s">
        <v>14</v>
      </c>
      <c r="H24" s="5" t="s">
        <v>14</v>
      </c>
      <c r="I24" s="5" t="s">
        <v>14</v>
      </c>
      <c r="J24" s="5" t="s">
        <v>14</v>
      </c>
      <c r="K24" s="5" t="s">
        <v>14</v>
      </c>
      <c r="L24" s="5" t="s">
        <v>14</v>
      </c>
      <c r="M24" s="5" t="s">
        <v>14</v>
      </c>
      <c r="N24" s="5" t="s">
        <v>14</v>
      </c>
      <c r="O24" s="5" t="s">
        <v>14</v>
      </c>
      <c r="P24" s="5" t="s">
        <v>14</v>
      </c>
      <c r="Q24" s="5" t="s">
        <v>14</v>
      </c>
    </row>
    <row r="25" spans="1:17" x14ac:dyDescent="0.25">
      <c r="A25" t="str">
        <f>"Correlation"</f>
        <v>Correlation</v>
      </c>
      <c r="B25" s="4">
        <v>0.182</v>
      </c>
      <c r="C25" s="4">
        <v>0.188</v>
      </c>
      <c r="D25" s="4">
        <v>0.17299999999999999</v>
      </c>
      <c r="E25" s="4">
        <v>9.6000000000000002E-2</v>
      </c>
      <c r="F25" s="4">
        <v>0.109</v>
      </c>
      <c r="G25" s="4">
        <v>0.17499999999999999</v>
      </c>
      <c r="H25" s="4">
        <v>5.3999999999999999E-2</v>
      </c>
      <c r="I25" s="4">
        <v>6.4000000000000001E-2</v>
      </c>
      <c r="J25" s="4">
        <v>0.151</v>
      </c>
      <c r="K25" s="4">
        <v>0.121</v>
      </c>
      <c r="L25" s="4">
        <v>9.2999999999999999E-2</v>
      </c>
      <c r="M25" s="4">
        <v>0.14000000000000001</v>
      </c>
      <c r="N25" s="4">
        <v>0.11899999999999999</v>
      </c>
      <c r="O25" s="4">
        <v>0.129</v>
      </c>
      <c r="P25" s="4">
        <v>0.14000000000000001</v>
      </c>
      <c r="Q25" s="4">
        <v>0.157</v>
      </c>
    </row>
    <row r="26" spans="1:17" x14ac:dyDescent="0.25">
      <c r="A26" t="str">
        <f>"p-value"</f>
        <v>p-value</v>
      </c>
      <c r="B26" s="4">
        <v>0</v>
      </c>
      <c r="C26" s="4">
        <v>0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</row>
    <row r="27" spans="1:17" x14ac:dyDescent="0.25">
      <c r="A27" t="str">
        <f>"Overlap N"</f>
        <v>Overlap N</v>
      </c>
      <c r="B27" s="4">
        <v>181559</v>
      </c>
      <c r="C27" s="4">
        <v>42079</v>
      </c>
      <c r="D27" s="4">
        <v>26481</v>
      </c>
      <c r="E27" s="4">
        <v>12197</v>
      </c>
      <c r="F27" s="4">
        <v>65920</v>
      </c>
      <c r="G27" s="4">
        <v>125761</v>
      </c>
      <c r="H27" s="4">
        <v>3434</v>
      </c>
      <c r="I27" s="4">
        <v>6662</v>
      </c>
      <c r="J27" s="4">
        <v>50452</v>
      </c>
      <c r="K27" s="4">
        <v>1119</v>
      </c>
      <c r="L27" s="4">
        <v>5998</v>
      </c>
      <c r="M27" s="4">
        <v>92769</v>
      </c>
      <c r="N27" s="4">
        <v>45948</v>
      </c>
      <c r="O27" s="4">
        <v>24544</v>
      </c>
      <c r="P27" s="4">
        <v>11818</v>
      </c>
      <c r="Q27" s="4">
        <v>6480</v>
      </c>
    </row>
    <row r="28" spans="1:17" x14ac:dyDescent="0.25">
      <c r="A28" s="1" t="str">
        <f>"OCD"</f>
        <v>OCD</v>
      </c>
      <c r="B28" s="5" t="s">
        <v>14</v>
      </c>
      <c r="C28" s="5" t="s">
        <v>14</v>
      </c>
      <c r="D28" s="5" t="s">
        <v>14</v>
      </c>
      <c r="E28" s="5" t="s">
        <v>14</v>
      </c>
      <c r="F28" s="5" t="s">
        <v>14</v>
      </c>
      <c r="G28" s="5" t="s">
        <v>14</v>
      </c>
      <c r="H28" s="5" t="s">
        <v>14</v>
      </c>
      <c r="I28" s="5" t="s">
        <v>14</v>
      </c>
      <c r="J28" s="5" t="s">
        <v>14</v>
      </c>
      <c r="K28" s="5" t="s">
        <v>14</v>
      </c>
      <c r="L28" s="5" t="s">
        <v>14</v>
      </c>
      <c r="M28" s="5" t="s">
        <v>14</v>
      </c>
      <c r="N28" s="5" t="s">
        <v>14</v>
      </c>
      <c r="O28" s="5" t="s">
        <v>14</v>
      </c>
      <c r="P28" s="5" t="s">
        <v>14</v>
      </c>
      <c r="Q28" s="5" t="s">
        <v>14</v>
      </c>
    </row>
    <row r="29" spans="1:17" x14ac:dyDescent="0.25">
      <c r="A29" t="str">
        <f>"Correlation"</f>
        <v>Correlation</v>
      </c>
      <c r="B29" s="4">
        <v>7.8E-2</v>
      </c>
      <c r="C29" s="4">
        <v>7.5999999999999998E-2</v>
      </c>
      <c r="D29" s="4">
        <v>0.153</v>
      </c>
      <c r="E29" s="4">
        <v>0.10199999999999999</v>
      </c>
      <c r="F29" s="4">
        <v>5.8999999999999997E-2</v>
      </c>
      <c r="G29" s="4">
        <v>6.8000000000000005E-2</v>
      </c>
      <c r="H29" s="4" t="s">
        <v>15</v>
      </c>
      <c r="I29" s="4">
        <v>7.8E-2</v>
      </c>
      <c r="J29" s="4">
        <v>0.10100000000000001</v>
      </c>
      <c r="K29" s="4" t="s">
        <v>15</v>
      </c>
      <c r="L29" s="4">
        <v>0.09</v>
      </c>
      <c r="M29" s="4">
        <v>4.9000000000000002E-2</v>
      </c>
      <c r="N29" s="4">
        <v>7.0000000000000001E-3</v>
      </c>
      <c r="O29" s="4">
        <v>9.6000000000000002E-2</v>
      </c>
      <c r="P29" s="4">
        <v>0.13</v>
      </c>
      <c r="Q29" s="4" t="s">
        <v>15</v>
      </c>
    </row>
    <row r="30" spans="1:17" x14ac:dyDescent="0.25">
      <c r="A30" t="str">
        <f>"p-value"</f>
        <v>p-value</v>
      </c>
      <c r="B30" s="4">
        <v>0</v>
      </c>
      <c r="C30" s="4">
        <v>0</v>
      </c>
      <c r="D30" s="4">
        <v>0</v>
      </c>
      <c r="E30" s="4">
        <v>0</v>
      </c>
      <c r="F30" s="4">
        <v>0</v>
      </c>
      <c r="G30" s="4">
        <v>0</v>
      </c>
      <c r="H30" s="4" t="s">
        <v>15</v>
      </c>
      <c r="I30" s="4">
        <v>0</v>
      </c>
      <c r="J30" s="4">
        <v>0</v>
      </c>
      <c r="K30" s="4" t="s">
        <v>15</v>
      </c>
      <c r="L30" s="4">
        <v>0</v>
      </c>
      <c r="M30" s="4">
        <v>0</v>
      </c>
      <c r="N30" s="4">
        <v>0.13</v>
      </c>
      <c r="O30" s="4">
        <v>0</v>
      </c>
      <c r="P30" s="4">
        <v>0</v>
      </c>
      <c r="Q30" s="4" t="s">
        <v>15</v>
      </c>
    </row>
    <row r="31" spans="1:17" x14ac:dyDescent="0.25">
      <c r="A31" t="str">
        <f>"Overlap N"</f>
        <v>Overlap N</v>
      </c>
      <c r="B31" s="4">
        <v>4457</v>
      </c>
      <c r="C31" s="4">
        <v>943</v>
      </c>
      <c r="D31" s="4">
        <v>1044</v>
      </c>
      <c r="E31" s="4">
        <v>484</v>
      </c>
      <c r="F31" s="4">
        <v>1784</v>
      </c>
      <c r="G31" s="4">
        <v>2940</v>
      </c>
      <c r="H31" s="4" t="s">
        <v>15</v>
      </c>
      <c r="I31" s="4">
        <v>261</v>
      </c>
      <c r="J31" s="4">
        <v>1520</v>
      </c>
      <c r="K31" s="4" t="s">
        <v>15</v>
      </c>
      <c r="L31" s="4">
        <v>226</v>
      </c>
      <c r="M31" s="4">
        <v>2155</v>
      </c>
      <c r="N31" s="4">
        <v>842</v>
      </c>
      <c r="O31" s="4">
        <v>789</v>
      </c>
      <c r="P31" s="4">
        <v>476</v>
      </c>
      <c r="Q31" s="4" t="s">
        <v>15</v>
      </c>
    </row>
    <row r="32" spans="1:17" x14ac:dyDescent="0.25">
      <c r="A32" s="1" t="str">
        <f>"Eating disorder"</f>
        <v>Eating disorder</v>
      </c>
      <c r="B32" s="5" t="s">
        <v>14</v>
      </c>
      <c r="C32" s="5" t="s">
        <v>14</v>
      </c>
      <c r="D32" s="5" t="s">
        <v>14</v>
      </c>
      <c r="E32" s="5" t="s">
        <v>14</v>
      </c>
      <c r="F32" s="5" t="s">
        <v>14</v>
      </c>
      <c r="G32" s="5" t="s">
        <v>14</v>
      </c>
      <c r="H32" s="5" t="s">
        <v>14</v>
      </c>
      <c r="I32" s="5" t="s">
        <v>14</v>
      </c>
      <c r="J32" s="5" t="s">
        <v>14</v>
      </c>
      <c r="K32" s="5" t="s">
        <v>14</v>
      </c>
      <c r="L32" s="5" t="s">
        <v>14</v>
      </c>
      <c r="M32" s="5" t="s">
        <v>14</v>
      </c>
      <c r="N32" s="5" t="s">
        <v>14</v>
      </c>
      <c r="O32" s="5" t="s">
        <v>14</v>
      </c>
      <c r="P32" s="5" t="s">
        <v>14</v>
      </c>
      <c r="Q32" s="5" t="s">
        <v>14</v>
      </c>
    </row>
    <row r="33" spans="1:17" x14ac:dyDescent="0.25">
      <c r="A33" t="str">
        <f>"Correlation"</f>
        <v>Correlation</v>
      </c>
      <c r="B33" s="4">
        <v>0.109</v>
      </c>
      <c r="C33" s="4">
        <v>0.14000000000000001</v>
      </c>
      <c r="D33" s="4">
        <v>0.23200000000000001</v>
      </c>
      <c r="E33" s="4" t="s">
        <v>15</v>
      </c>
      <c r="F33" s="4">
        <v>3.5999999999999997E-2</v>
      </c>
      <c r="G33" s="4">
        <v>8.4000000000000005E-2</v>
      </c>
      <c r="H33" s="4" t="s">
        <v>15</v>
      </c>
      <c r="I33" s="4" t="s">
        <v>15</v>
      </c>
      <c r="J33" s="4">
        <v>0.13300000000000001</v>
      </c>
      <c r="K33" s="4" t="s">
        <v>15</v>
      </c>
      <c r="L33" s="4" t="s">
        <v>15</v>
      </c>
      <c r="M33" s="4">
        <v>1.7000000000000001E-2</v>
      </c>
      <c r="N33" s="4">
        <v>0.112</v>
      </c>
      <c r="O33" s="4" t="s">
        <v>15</v>
      </c>
      <c r="P33" s="4" t="s">
        <v>15</v>
      </c>
      <c r="Q33" s="4" t="s">
        <v>15</v>
      </c>
    </row>
    <row r="34" spans="1:17" x14ac:dyDescent="0.25">
      <c r="A34" t="str">
        <f>"p-value"</f>
        <v>p-value</v>
      </c>
      <c r="B34" s="4">
        <v>0</v>
      </c>
      <c r="C34" s="4">
        <v>0</v>
      </c>
      <c r="D34" s="4">
        <v>0</v>
      </c>
      <c r="E34" s="4" t="s">
        <v>15</v>
      </c>
      <c r="F34" s="4">
        <v>0</v>
      </c>
      <c r="G34" s="4">
        <v>0</v>
      </c>
      <c r="H34" s="4" t="s">
        <v>15</v>
      </c>
      <c r="I34" s="4" t="s">
        <v>15</v>
      </c>
      <c r="J34" s="4">
        <v>0</v>
      </c>
      <c r="K34" s="4" t="s">
        <v>15</v>
      </c>
      <c r="L34" s="4" t="s">
        <v>15</v>
      </c>
      <c r="M34" s="4">
        <v>3.3000000000000002E-2</v>
      </c>
      <c r="N34" s="4">
        <v>0</v>
      </c>
      <c r="O34" s="4" t="s">
        <v>15</v>
      </c>
      <c r="P34" s="4" t="s">
        <v>15</v>
      </c>
      <c r="Q34" s="4" t="s">
        <v>15</v>
      </c>
    </row>
    <row r="35" spans="1:17" x14ac:dyDescent="0.25">
      <c r="A35" t="str">
        <f>"Overlap N"</f>
        <v>Overlap N</v>
      </c>
      <c r="B35" s="4">
        <v>928</v>
      </c>
      <c r="C35" s="4">
        <v>273</v>
      </c>
      <c r="D35" s="4">
        <v>351</v>
      </c>
      <c r="E35" s="4" t="s">
        <v>15</v>
      </c>
      <c r="F35" s="4">
        <v>272</v>
      </c>
      <c r="G35" s="4">
        <v>577</v>
      </c>
      <c r="H35" s="4" t="s">
        <v>15</v>
      </c>
      <c r="I35" s="4" t="s">
        <v>15</v>
      </c>
      <c r="J35" s="4">
        <v>349</v>
      </c>
      <c r="K35" s="4" t="s">
        <v>15</v>
      </c>
      <c r="L35" s="4" t="s">
        <v>15</v>
      </c>
      <c r="M35" s="4">
        <v>307</v>
      </c>
      <c r="N35" s="4">
        <v>311</v>
      </c>
      <c r="O35" s="4" t="s">
        <v>15</v>
      </c>
      <c r="P35" s="4" t="s">
        <v>15</v>
      </c>
      <c r="Q35" s="4" t="s">
        <v>15</v>
      </c>
    </row>
    <row r="36" spans="1:17" x14ac:dyDescent="0.25">
      <c r="A36" s="1" t="str">
        <f>"Personality"</f>
        <v>Personality</v>
      </c>
      <c r="B36" s="5" t="s">
        <v>14</v>
      </c>
      <c r="C36" s="5" t="s">
        <v>14</v>
      </c>
      <c r="D36" s="5" t="s">
        <v>14</v>
      </c>
      <c r="E36" s="5" t="s">
        <v>14</v>
      </c>
      <c r="F36" s="5" t="s">
        <v>14</v>
      </c>
      <c r="G36" s="5" t="s">
        <v>14</v>
      </c>
      <c r="H36" s="5" t="s">
        <v>14</v>
      </c>
      <c r="I36" s="5" t="s">
        <v>14</v>
      </c>
      <c r="J36" s="5" t="s">
        <v>14</v>
      </c>
      <c r="K36" s="5" t="s">
        <v>14</v>
      </c>
      <c r="L36" s="5" t="s">
        <v>14</v>
      </c>
      <c r="M36" s="5" t="s">
        <v>14</v>
      </c>
      <c r="N36" s="5" t="s">
        <v>14</v>
      </c>
      <c r="O36" s="5" t="s">
        <v>14</v>
      </c>
      <c r="P36" s="5" t="s">
        <v>14</v>
      </c>
      <c r="Q36" s="5" t="s">
        <v>14</v>
      </c>
    </row>
    <row r="37" spans="1:17" x14ac:dyDescent="0.25">
      <c r="A37" t="str">
        <f>"Correlation"</f>
        <v>Correlation</v>
      </c>
      <c r="B37" s="4">
        <v>0.20899999999999999</v>
      </c>
      <c r="C37" s="4">
        <v>0.23899999999999999</v>
      </c>
      <c r="D37" s="4">
        <v>0.253</v>
      </c>
      <c r="E37" s="4">
        <v>0.152</v>
      </c>
      <c r="F37" s="4">
        <v>0.129</v>
      </c>
      <c r="G37" s="4">
        <v>0.184</v>
      </c>
      <c r="H37" s="4">
        <v>0.109</v>
      </c>
      <c r="I37" s="4">
        <v>8.7999999999999995E-2</v>
      </c>
      <c r="J37" s="4">
        <v>0.22800000000000001</v>
      </c>
      <c r="K37" s="4">
        <v>0.19600000000000001</v>
      </c>
      <c r="L37" s="4">
        <v>0.121</v>
      </c>
      <c r="M37" s="4">
        <v>0.125</v>
      </c>
      <c r="N37" s="4">
        <v>0.14699999999999999</v>
      </c>
      <c r="O37" s="4">
        <v>0.16400000000000001</v>
      </c>
      <c r="P37" s="4">
        <v>0.20300000000000001</v>
      </c>
      <c r="Q37" s="4">
        <v>0.23599999999999999</v>
      </c>
    </row>
    <row r="38" spans="1:17" x14ac:dyDescent="0.25">
      <c r="A38" t="str">
        <f>"p-value"</f>
        <v>p-value</v>
      </c>
      <c r="B38" s="4">
        <v>0</v>
      </c>
      <c r="C38" s="4">
        <v>0</v>
      </c>
      <c r="D38" s="4">
        <v>0</v>
      </c>
      <c r="E38" s="4">
        <v>0</v>
      </c>
      <c r="F38" s="4">
        <v>0</v>
      </c>
      <c r="G38" s="4">
        <v>0</v>
      </c>
      <c r="H38" s="4">
        <v>0</v>
      </c>
      <c r="I38" s="4">
        <v>0</v>
      </c>
      <c r="J38" s="4">
        <v>0</v>
      </c>
      <c r="K38" s="4">
        <v>0</v>
      </c>
      <c r="L38" s="4">
        <v>0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</row>
    <row r="39" spans="1:17" x14ac:dyDescent="0.25">
      <c r="A39" t="str">
        <f>"Overlap N"</f>
        <v>Overlap N</v>
      </c>
      <c r="B39" s="4">
        <v>73401</v>
      </c>
      <c r="C39" s="4">
        <v>20745</v>
      </c>
      <c r="D39" s="4">
        <v>15134</v>
      </c>
      <c r="E39" s="4">
        <v>6170</v>
      </c>
      <c r="F39" s="4">
        <v>26182</v>
      </c>
      <c r="G39" s="4">
        <v>48889</v>
      </c>
      <c r="H39" s="4">
        <v>1765</v>
      </c>
      <c r="I39" s="4">
        <v>2789</v>
      </c>
      <c r="J39" s="4">
        <v>26458</v>
      </c>
      <c r="K39" s="4">
        <v>725</v>
      </c>
      <c r="L39" s="4">
        <v>2661</v>
      </c>
      <c r="M39" s="4">
        <v>32542</v>
      </c>
      <c r="N39" s="4">
        <v>19349</v>
      </c>
      <c r="O39" s="4">
        <v>11076</v>
      </c>
      <c r="P39" s="4">
        <v>6412</v>
      </c>
      <c r="Q39" s="4">
        <v>4022</v>
      </c>
    </row>
    <row r="40" spans="1:17" x14ac:dyDescent="0.25">
      <c r="A40" s="1" t="str">
        <f>"Developmental"</f>
        <v>Developmental</v>
      </c>
      <c r="B40" s="5" t="s">
        <v>14</v>
      </c>
      <c r="C40" s="5" t="s">
        <v>14</v>
      </c>
      <c r="D40" s="5" t="s">
        <v>14</v>
      </c>
      <c r="E40" s="5" t="s">
        <v>14</v>
      </c>
      <c r="F40" s="5" t="s">
        <v>14</v>
      </c>
      <c r="G40" s="5" t="s">
        <v>14</v>
      </c>
      <c r="H40" s="5" t="s">
        <v>14</v>
      </c>
      <c r="I40" s="5" t="s">
        <v>14</v>
      </c>
      <c r="J40" s="5" t="s">
        <v>14</v>
      </c>
      <c r="K40" s="5" t="s">
        <v>14</v>
      </c>
      <c r="L40" s="5" t="s">
        <v>14</v>
      </c>
      <c r="M40" s="5" t="s">
        <v>14</v>
      </c>
      <c r="N40" s="5" t="s">
        <v>14</v>
      </c>
      <c r="O40" s="5" t="s">
        <v>14</v>
      </c>
      <c r="P40" s="5" t="s">
        <v>14</v>
      </c>
      <c r="Q40" s="5" t="s">
        <v>14</v>
      </c>
    </row>
    <row r="41" spans="1:17" x14ac:dyDescent="0.25">
      <c r="A41" t="str">
        <f>"Correlation"</f>
        <v>Correlation</v>
      </c>
      <c r="B41" s="4">
        <v>0.14199999999999999</v>
      </c>
      <c r="C41" s="4">
        <v>2E-3</v>
      </c>
      <c r="D41" s="4">
        <v>0.22500000000000001</v>
      </c>
      <c r="E41" s="4">
        <v>0.107</v>
      </c>
      <c r="F41" s="4">
        <v>5.8000000000000003E-2</v>
      </c>
      <c r="G41" s="4">
        <v>0.107</v>
      </c>
      <c r="H41" s="4" t="s">
        <v>15</v>
      </c>
      <c r="I41" s="4" t="s">
        <v>15</v>
      </c>
      <c r="J41" s="4">
        <v>0.14299999999999999</v>
      </c>
      <c r="K41" s="4">
        <v>0.40100000000000002</v>
      </c>
      <c r="L41" s="4">
        <v>0.16600000000000001</v>
      </c>
      <c r="M41" s="4">
        <v>8.3000000000000004E-2</v>
      </c>
      <c r="N41" s="4">
        <v>0.129</v>
      </c>
      <c r="O41" s="4">
        <v>0.105</v>
      </c>
      <c r="P41" s="4">
        <v>0.13700000000000001</v>
      </c>
      <c r="Q41" s="4" t="s">
        <v>15</v>
      </c>
    </row>
    <row r="42" spans="1:17" x14ac:dyDescent="0.25">
      <c r="A42" t="str">
        <f>"p-value"</f>
        <v>p-value</v>
      </c>
      <c r="B42" s="4">
        <v>0</v>
      </c>
      <c r="C42" s="4">
        <v>0.83199999999999996</v>
      </c>
      <c r="D42" s="4">
        <v>0</v>
      </c>
      <c r="E42" s="4">
        <v>0</v>
      </c>
      <c r="F42" s="4">
        <v>0</v>
      </c>
      <c r="G42" s="4">
        <v>0</v>
      </c>
      <c r="H42" s="4" t="s">
        <v>15</v>
      </c>
      <c r="I42" s="4" t="s">
        <v>15</v>
      </c>
      <c r="J42" s="4">
        <v>0</v>
      </c>
      <c r="K42" s="4">
        <v>0</v>
      </c>
      <c r="L42" s="4">
        <v>0</v>
      </c>
      <c r="M42" s="4">
        <v>0</v>
      </c>
      <c r="N42" s="4">
        <v>0</v>
      </c>
      <c r="O42" s="4">
        <v>0</v>
      </c>
      <c r="P42" s="4">
        <v>0</v>
      </c>
      <c r="Q42" s="4" t="s">
        <v>15</v>
      </c>
    </row>
    <row r="43" spans="1:17" x14ac:dyDescent="0.25">
      <c r="A43" t="str">
        <f>"Overlap N"</f>
        <v>Overlap N</v>
      </c>
      <c r="B43" s="4">
        <v>3101</v>
      </c>
      <c r="C43" s="4">
        <v>284</v>
      </c>
      <c r="D43" s="4">
        <v>900</v>
      </c>
      <c r="E43" s="4">
        <v>269</v>
      </c>
      <c r="F43" s="4">
        <v>927</v>
      </c>
      <c r="G43" s="4">
        <v>1890</v>
      </c>
      <c r="H43" s="4" t="s">
        <v>15</v>
      </c>
      <c r="I43" s="4" t="s">
        <v>15</v>
      </c>
      <c r="J43" s="4">
        <v>1046</v>
      </c>
      <c r="K43" s="4">
        <v>269</v>
      </c>
      <c r="L43" s="4">
        <v>225</v>
      </c>
      <c r="M43" s="4">
        <v>1372</v>
      </c>
      <c r="N43" s="4">
        <v>986</v>
      </c>
      <c r="O43" s="4">
        <v>449</v>
      </c>
      <c r="P43" s="4">
        <v>273</v>
      </c>
      <c r="Q43" s="4" t="s">
        <v>15</v>
      </c>
    </row>
    <row r="44" spans="1:17" x14ac:dyDescent="0.25">
      <c r="A44" s="1" t="str">
        <f>"Externalizing"</f>
        <v>Externalizing</v>
      </c>
      <c r="B44" s="5" t="s">
        <v>14</v>
      </c>
      <c r="C44" s="5" t="s">
        <v>14</v>
      </c>
      <c r="D44" s="5" t="s">
        <v>14</v>
      </c>
      <c r="E44" s="5" t="s">
        <v>14</v>
      </c>
      <c r="F44" s="5" t="s">
        <v>14</v>
      </c>
      <c r="G44" s="5" t="s">
        <v>14</v>
      </c>
      <c r="H44" s="5" t="s">
        <v>14</v>
      </c>
      <c r="I44" s="5" t="s">
        <v>14</v>
      </c>
      <c r="J44" s="5" t="s">
        <v>14</v>
      </c>
      <c r="K44" s="5" t="s">
        <v>14</v>
      </c>
      <c r="L44" s="5" t="s">
        <v>14</v>
      </c>
      <c r="M44" s="5" t="s">
        <v>14</v>
      </c>
      <c r="N44" s="5" t="s">
        <v>14</v>
      </c>
      <c r="O44" s="5" t="s">
        <v>14</v>
      </c>
      <c r="P44" s="5" t="s">
        <v>14</v>
      </c>
      <c r="Q44" s="5" t="s">
        <v>14</v>
      </c>
    </row>
    <row r="45" spans="1:17" x14ac:dyDescent="0.25">
      <c r="A45" t="str">
        <f>"Correlation"</f>
        <v>Correlation</v>
      </c>
      <c r="B45" s="4">
        <v>0.156</v>
      </c>
      <c r="C45" s="4">
        <v>0.183</v>
      </c>
      <c r="D45" s="4">
        <v>0.121</v>
      </c>
      <c r="E45" s="4">
        <v>8.7999999999999995E-2</v>
      </c>
      <c r="F45" s="4">
        <v>0.107</v>
      </c>
      <c r="G45" s="4">
        <v>0.13</v>
      </c>
      <c r="H45" s="4">
        <v>1.0999999999999999E-2</v>
      </c>
      <c r="I45" s="4">
        <v>4.9000000000000002E-2</v>
      </c>
      <c r="J45" s="4">
        <v>0.14599999999999999</v>
      </c>
      <c r="K45" s="4">
        <v>0.21299999999999999</v>
      </c>
      <c r="L45" s="4">
        <v>0.19600000000000001</v>
      </c>
      <c r="M45" s="4">
        <v>0.108</v>
      </c>
      <c r="N45" s="4">
        <v>9.9000000000000005E-2</v>
      </c>
      <c r="O45" s="4">
        <v>0.121</v>
      </c>
      <c r="P45" s="4">
        <v>0.14199999999999999</v>
      </c>
      <c r="Q45" s="4">
        <v>0.14299999999999999</v>
      </c>
    </row>
    <row r="46" spans="1:17" x14ac:dyDescent="0.25">
      <c r="A46" t="str">
        <f>"p-value"</f>
        <v>p-value</v>
      </c>
      <c r="B46" s="4">
        <v>0</v>
      </c>
      <c r="C46" s="4">
        <v>0</v>
      </c>
      <c r="D46" s="4">
        <v>0</v>
      </c>
      <c r="E46" s="4">
        <v>0</v>
      </c>
      <c r="F46" s="4">
        <v>0</v>
      </c>
      <c r="G46" s="4">
        <v>0</v>
      </c>
      <c r="H46" s="4">
        <v>0.158</v>
      </c>
      <c r="I46" s="4">
        <v>0</v>
      </c>
      <c r="J46" s="4">
        <v>0</v>
      </c>
      <c r="K46" s="4">
        <v>0</v>
      </c>
      <c r="L46" s="4">
        <v>0</v>
      </c>
      <c r="M46" s="4">
        <v>0</v>
      </c>
      <c r="N46" s="4">
        <v>0</v>
      </c>
      <c r="O46" s="4">
        <v>0</v>
      </c>
      <c r="P46" s="4">
        <v>0</v>
      </c>
      <c r="Q46" s="4">
        <v>0</v>
      </c>
    </row>
    <row r="47" spans="1:17" x14ac:dyDescent="0.25">
      <c r="A47" t="str">
        <f>"Overlap N"</f>
        <v>Overlap N</v>
      </c>
      <c r="B47" s="4">
        <v>17361</v>
      </c>
      <c r="C47" s="4">
        <v>4860</v>
      </c>
      <c r="D47" s="4">
        <v>2331</v>
      </c>
      <c r="E47" s="4">
        <v>1215</v>
      </c>
      <c r="F47" s="4">
        <v>6611</v>
      </c>
      <c r="G47" s="4">
        <v>11174</v>
      </c>
      <c r="H47" s="4">
        <v>233</v>
      </c>
      <c r="I47" s="4">
        <v>591</v>
      </c>
      <c r="J47" s="4">
        <v>5403</v>
      </c>
      <c r="K47" s="4">
        <v>273</v>
      </c>
      <c r="L47" s="4">
        <v>1290</v>
      </c>
      <c r="M47" s="4">
        <v>8377</v>
      </c>
      <c r="N47" s="4">
        <v>4307</v>
      </c>
      <c r="O47" s="4">
        <v>2563</v>
      </c>
      <c r="P47" s="4">
        <v>1385</v>
      </c>
      <c r="Q47" s="4">
        <v>729</v>
      </c>
    </row>
    <row r="48" spans="1:17" x14ac:dyDescent="0.25">
      <c r="A48" s="1" t="str">
        <f>"1 diagnosis"</f>
        <v>1 diagnosis</v>
      </c>
      <c r="B48" s="5" t="s">
        <v>14</v>
      </c>
      <c r="C48" s="5" t="s">
        <v>14</v>
      </c>
      <c r="D48" s="5" t="s">
        <v>14</v>
      </c>
      <c r="E48" s="5" t="s">
        <v>14</v>
      </c>
      <c r="F48" s="5" t="s">
        <v>14</v>
      </c>
      <c r="G48" s="5" t="s">
        <v>14</v>
      </c>
      <c r="H48" s="5" t="s">
        <v>14</v>
      </c>
      <c r="I48" s="5" t="s">
        <v>14</v>
      </c>
      <c r="J48" s="5" t="s">
        <v>14</v>
      </c>
      <c r="K48" s="5" t="s">
        <v>14</v>
      </c>
      <c r="L48" s="5" t="s">
        <v>14</v>
      </c>
      <c r="M48" s="5" t="s">
        <v>14</v>
      </c>
      <c r="N48" s="5" t="s">
        <v>14</v>
      </c>
      <c r="O48" s="5" t="s">
        <v>14</v>
      </c>
      <c r="P48" s="5" t="s">
        <v>14</v>
      </c>
      <c r="Q48" s="5" t="s">
        <v>14</v>
      </c>
    </row>
    <row r="49" spans="1:17" x14ac:dyDescent="0.25">
      <c r="A49" t="str">
        <f>"Correlation"</f>
        <v>Correlation</v>
      </c>
      <c r="B49" s="4">
        <v>0.159</v>
      </c>
      <c r="C49" s="4">
        <v>0.17899999999999999</v>
      </c>
      <c r="D49" s="4">
        <v>0.13400000000000001</v>
      </c>
      <c r="E49" s="4">
        <v>5.8999999999999997E-2</v>
      </c>
      <c r="F49" s="4">
        <v>0.10199999999999999</v>
      </c>
      <c r="G49" s="4">
        <v>0.15</v>
      </c>
      <c r="H49" s="4">
        <v>6.0999999999999999E-2</v>
      </c>
      <c r="I49" s="4">
        <v>8.1000000000000003E-2</v>
      </c>
      <c r="J49" s="4">
        <v>0.13400000000000001</v>
      </c>
      <c r="K49" s="4">
        <v>9.7000000000000003E-2</v>
      </c>
      <c r="L49" s="4">
        <v>0.113</v>
      </c>
      <c r="M49" s="4">
        <v>0.121</v>
      </c>
      <c r="N49" s="4">
        <v>0.104</v>
      </c>
      <c r="O49" s="4">
        <v>0.121</v>
      </c>
      <c r="P49" s="4">
        <v>0.13500000000000001</v>
      </c>
      <c r="Q49" s="4">
        <v>0.12</v>
      </c>
    </row>
    <row r="50" spans="1:17" x14ac:dyDescent="0.25">
      <c r="A50" t="str">
        <f>"p-value"</f>
        <v>p-value</v>
      </c>
      <c r="B50" s="4">
        <v>0</v>
      </c>
      <c r="C50" s="4">
        <v>0</v>
      </c>
      <c r="D50" s="4">
        <v>0</v>
      </c>
      <c r="E50" s="4">
        <v>0</v>
      </c>
      <c r="F50" s="4">
        <v>0</v>
      </c>
      <c r="G50" s="4">
        <v>0</v>
      </c>
      <c r="H50" s="4">
        <v>0</v>
      </c>
      <c r="I50" s="4">
        <v>0</v>
      </c>
      <c r="J50" s="4">
        <v>0</v>
      </c>
      <c r="K50" s="4">
        <v>0</v>
      </c>
      <c r="L50" s="4">
        <v>0</v>
      </c>
      <c r="M50" s="4">
        <v>0</v>
      </c>
      <c r="N50" s="4">
        <v>0</v>
      </c>
      <c r="O50" s="4">
        <v>0</v>
      </c>
      <c r="P50" s="4">
        <v>0</v>
      </c>
      <c r="Q50" s="4">
        <v>0</v>
      </c>
    </row>
    <row r="51" spans="1:17" x14ac:dyDescent="0.25">
      <c r="A51" t="str">
        <f>"Overlap N"</f>
        <v>Overlap N</v>
      </c>
      <c r="B51" s="4">
        <v>158802</v>
      </c>
      <c r="C51" s="4">
        <v>38044</v>
      </c>
      <c r="D51" s="4">
        <v>21002</v>
      </c>
      <c r="E51" s="4">
        <v>9453</v>
      </c>
      <c r="F51" s="4">
        <v>59333</v>
      </c>
      <c r="G51" s="4">
        <v>108205</v>
      </c>
      <c r="H51" s="4">
        <v>3310</v>
      </c>
      <c r="I51" s="4">
        <v>6724</v>
      </c>
      <c r="J51" s="4">
        <v>43906</v>
      </c>
      <c r="K51" s="4">
        <v>903</v>
      </c>
      <c r="L51" s="4">
        <v>6156</v>
      </c>
      <c r="M51" s="4">
        <v>80709</v>
      </c>
      <c r="N51" s="4">
        <v>40270</v>
      </c>
      <c r="O51" s="4">
        <v>22036</v>
      </c>
      <c r="P51" s="4">
        <v>10757</v>
      </c>
      <c r="Q51" s="4">
        <v>5030</v>
      </c>
    </row>
    <row r="52" spans="1:17" x14ac:dyDescent="0.25">
      <c r="A52" s="1" t="str">
        <f>"2 diagnosis"</f>
        <v>2 diagnosis</v>
      </c>
      <c r="B52" s="5" t="s">
        <v>14</v>
      </c>
      <c r="C52" s="5" t="s">
        <v>14</v>
      </c>
      <c r="D52" s="5" t="s">
        <v>14</v>
      </c>
      <c r="E52" s="5" t="s">
        <v>14</v>
      </c>
      <c r="F52" s="5" t="s">
        <v>14</v>
      </c>
      <c r="G52" s="5" t="s">
        <v>14</v>
      </c>
      <c r="H52" s="5" t="s">
        <v>14</v>
      </c>
      <c r="I52" s="5" t="s">
        <v>14</v>
      </c>
      <c r="J52" s="5" t="s">
        <v>14</v>
      </c>
      <c r="K52" s="5" t="s">
        <v>14</v>
      </c>
      <c r="L52" s="5" t="s">
        <v>14</v>
      </c>
      <c r="M52" s="5" t="s">
        <v>14</v>
      </c>
      <c r="N52" s="5" t="s">
        <v>14</v>
      </c>
      <c r="O52" s="5" t="s">
        <v>14</v>
      </c>
      <c r="P52" s="5" t="s">
        <v>14</v>
      </c>
      <c r="Q52" s="5" t="s">
        <v>14</v>
      </c>
    </row>
    <row r="53" spans="1:17" x14ac:dyDescent="0.25">
      <c r="A53" t="str">
        <f>"Correlation"</f>
        <v>Correlation</v>
      </c>
      <c r="B53" s="4">
        <v>0.17499999999999999</v>
      </c>
      <c r="C53" s="4">
        <v>0.20499999999999999</v>
      </c>
      <c r="D53" s="4">
        <v>0.192</v>
      </c>
      <c r="E53" s="4">
        <v>0.12</v>
      </c>
      <c r="F53" s="4">
        <v>0.11700000000000001</v>
      </c>
      <c r="G53" s="4">
        <v>0.152</v>
      </c>
      <c r="H53" s="4">
        <v>8.4000000000000005E-2</v>
      </c>
      <c r="I53" s="4">
        <v>5.0999999999999997E-2</v>
      </c>
      <c r="J53" s="4">
        <v>0.157</v>
      </c>
      <c r="K53" s="4">
        <v>0.10199999999999999</v>
      </c>
      <c r="L53" s="4">
        <v>0.11700000000000001</v>
      </c>
      <c r="M53" s="4">
        <v>0.11600000000000001</v>
      </c>
      <c r="N53" s="4">
        <v>0.126</v>
      </c>
      <c r="O53" s="4">
        <v>0.13900000000000001</v>
      </c>
      <c r="P53" s="4">
        <v>0.14899999999999999</v>
      </c>
      <c r="Q53" s="4">
        <v>0.16200000000000001</v>
      </c>
    </row>
    <row r="54" spans="1:17" x14ac:dyDescent="0.25">
      <c r="A54" t="str">
        <f>"p-value"</f>
        <v>p-value</v>
      </c>
      <c r="B54" s="4">
        <v>0</v>
      </c>
      <c r="C54" s="4">
        <v>0</v>
      </c>
      <c r="D54" s="4">
        <v>0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0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</row>
    <row r="55" spans="1:17" x14ac:dyDescent="0.25">
      <c r="A55" t="str">
        <f>"Overlap N"</f>
        <v>Overlap N</v>
      </c>
      <c r="B55" s="4">
        <v>91376</v>
      </c>
      <c r="C55" s="4">
        <v>24139</v>
      </c>
      <c r="D55" s="4">
        <v>15473</v>
      </c>
      <c r="E55" s="4">
        <v>7112</v>
      </c>
      <c r="F55" s="4">
        <v>34367</v>
      </c>
      <c r="G55" s="4">
        <v>60215</v>
      </c>
      <c r="H55" s="4">
        <v>2067</v>
      </c>
      <c r="I55" s="4">
        <v>3098</v>
      </c>
      <c r="J55" s="4">
        <v>26956</v>
      </c>
      <c r="K55" s="4">
        <v>529</v>
      </c>
      <c r="L55" s="4">
        <v>3546</v>
      </c>
      <c r="M55" s="4">
        <v>43510</v>
      </c>
      <c r="N55" s="4">
        <v>24292</v>
      </c>
      <c r="O55" s="4">
        <v>13399</v>
      </c>
      <c r="P55" s="4">
        <v>6572</v>
      </c>
      <c r="Q55" s="4">
        <v>3603</v>
      </c>
    </row>
    <row r="56" spans="1:17" x14ac:dyDescent="0.25">
      <c r="A56" s="1" t="str">
        <f>"3 diagnosis"</f>
        <v>3 diagnosis</v>
      </c>
      <c r="B56" s="5" t="s">
        <v>14</v>
      </c>
      <c r="C56" s="5" t="s">
        <v>14</v>
      </c>
      <c r="D56" s="5" t="s">
        <v>14</v>
      </c>
      <c r="E56" s="5" t="s">
        <v>14</v>
      </c>
      <c r="F56" s="5" t="s">
        <v>14</v>
      </c>
      <c r="G56" s="5" t="s">
        <v>14</v>
      </c>
      <c r="H56" s="5" t="s">
        <v>14</v>
      </c>
      <c r="I56" s="5" t="s">
        <v>14</v>
      </c>
      <c r="J56" s="5" t="s">
        <v>14</v>
      </c>
      <c r="K56" s="5" t="s">
        <v>14</v>
      </c>
      <c r="L56" s="5" t="s">
        <v>14</v>
      </c>
      <c r="M56" s="5" t="s">
        <v>14</v>
      </c>
      <c r="N56" s="5" t="s">
        <v>14</v>
      </c>
      <c r="O56" s="5" t="s">
        <v>14</v>
      </c>
      <c r="P56" s="5" t="s">
        <v>14</v>
      </c>
      <c r="Q56" s="5" t="s">
        <v>14</v>
      </c>
    </row>
    <row r="57" spans="1:17" x14ac:dyDescent="0.25">
      <c r="A57" t="str">
        <f>"Correlation"</f>
        <v>Correlation</v>
      </c>
      <c r="B57" s="4">
        <v>0.17</v>
      </c>
      <c r="C57" s="4">
        <v>0.21299999999999999</v>
      </c>
      <c r="D57" s="4">
        <v>0.21299999999999999</v>
      </c>
      <c r="E57" s="4">
        <v>0.157</v>
      </c>
      <c r="F57" s="4">
        <v>0.10199999999999999</v>
      </c>
      <c r="G57" s="4">
        <v>0.15</v>
      </c>
      <c r="H57" s="4">
        <v>4.4999999999999998E-2</v>
      </c>
      <c r="I57" s="4">
        <v>5.7000000000000002E-2</v>
      </c>
      <c r="J57" s="4">
        <v>0.17199999999999999</v>
      </c>
      <c r="K57" s="4">
        <v>0.19</v>
      </c>
      <c r="L57" s="4">
        <v>0.10299999999999999</v>
      </c>
      <c r="M57" s="4">
        <v>0.10199999999999999</v>
      </c>
      <c r="N57" s="4">
        <v>0.115</v>
      </c>
      <c r="O57" s="4">
        <v>0.14799999999999999</v>
      </c>
      <c r="P57" s="4">
        <v>0.157</v>
      </c>
      <c r="Q57" s="4">
        <v>0.19400000000000001</v>
      </c>
    </row>
    <row r="58" spans="1:17" x14ac:dyDescent="0.25">
      <c r="A58" t="str">
        <f>"p-value"</f>
        <v>p-value</v>
      </c>
      <c r="B58" s="4">
        <v>0</v>
      </c>
      <c r="C58" s="4">
        <v>0</v>
      </c>
      <c r="D58" s="4">
        <v>0</v>
      </c>
      <c r="E58" s="4">
        <v>0</v>
      </c>
      <c r="F58" s="4">
        <v>0</v>
      </c>
      <c r="G58" s="4">
        <v>0</v>
      </c>
      <c r="H58" s="4">
        <v>0</v>
      </c>
      <c r="I58" s="4">
        <v>0</v>
      </c>
      <c r="J58" s="4">
        <v>0</v>
      </c>
      <c r="K58" s="4">
        <v>0</v>
      </c>
      <c r="L58" s="4">
        <v>0</v>
      </c>
      <c r="M58" s="4">
        <v>0</v>
      </c>
      <c r="N58" s="4">
        <v>0</v>
      </c>
      <c r="O58" s="4">
        <v>0</v>
      </c>
      <c r="P58" s="4">
        <v>0</v>
      </c>
      <c r="Q58" s="4">
        <v>0</v>
      </c>
    </row>
    <row r="59" spans="1:17" x14ac:dyDescent="0.25">
      <c r="A59" t="str">
        <f>"Overlap N"</f>
        <v>Overlap N</v>
      </c>
      <c r="B59" s="4">
        <v>44707</v>
      </c>
      <c r="C59" s="4">
        <v>13059</v>
      </c>
      <c r="D59" s="4">
        <v>8959</v>
      </c>
      <c r="E59" s="4">
        <v>4424</v>
      </c>
      <c r="F59" s="4">
        <v>15965</v>
      </c>
      <c r="G59" s="4">
        <v>29714</v>
      </c>
      <c r="H59" s="4">
        <v>785</v>
      </c>
      <c r="I59" s="4">
        <v>1563</v>
      </c>
      <c r="J59" s="4">
        <v>14638</v>
      </c>
      <c r="K59" s="4">
        <v>503</v>
      </c>
      <c r="L59" s="4">
        <v>1653</v>
      </c>
      <c r="M59" s="4">
        <v>20223</v>
      </c>
      <c r="N59" s="4">
        <v>11513</v>
      </c>
      <c r="O59" s="4">
        <v>7135</v>
      </c>
      <c r="P59" s="4">
        <v>3542</v>
      </c>
      <c r="Q59" s="4">
        <v>2294</v>
      </c>
    </row>
    <row r="60" spans="1:17" x14ac:dyDescent="0.25">
      <c r="A60" s="1" t="str">
        <f>"4 diagnosis"</f>
        <v>4 diagnosis</v>
      </c>
      <c r="B60" s="5" t="s">
        <v>14</v>
      </c>
      <c r="C60" s="5" t="s">
        <v>14</v>
      </c>
      <c r="D60" s="5" t="s">
        <v>14</v>
      </c>
      <c r="E60" s="5" t="s">
        <v>14</v>
      </c>
      <c r="F60" s="5" t="s">
        <v>14</v>
      </c>
      <c r="G60" s="5" t="s">
        <v>14</v>
      </c>
      <c r="H60" s="5" t="s">
        <v>14</v>
      </c>
      <c r="I60" s="5" t="s">
        <v>14</v>
      </c>
      <c r="J60" s="5" t="s">
        <v>14</v>
      </c>
      <c r="K60" s="5" t="s">
        <v>14</v>
      </c>
      <c r="L60" s="5" t="s">
        <v>14</v>
      </c>
      <c r="M60" s="5" t="s">
        <v>14</v>
      </c>
      <c r="N60" s="5" t="s">
        <v>14</v>
      </c>
      <c r="O60" s="5" t="s">
        <v>14</v>
      </c>
      <c r="P60" s="5" t="s">
        <v>14</v>
      </c>
      <c r="Q60" s="5" t="s">
        <v>14</v>
      </c>
    </row>
    <row r="61" spans="1:17" x14ac:dyDescent="0.25">
      <c r="A61" t="str">
        <f>"Correlation"</f>
        <v>Correlation</v>
      </c>
      <c r="B61" s="4">
        <v>0.16500000000000001</v>
      </c>
      <c r="C61" s="4">
        <v>0.22500000000000001</v>
      </c>
      <c r="D61" s="4">
        <v>0.218</v>
      </c>
      <c r="E61" s="4">
        <v>0.13</v>
      </c>
      <c r="F61" s="4">
        <v>0.11600000000000001</v>
      </c>
      <c r="G61" s="4">
        <v>0.151</v>
      </c>
      <c r="H61" s="4">
        <v>0.104</v>
      </c>
      <c r="I61" s="4">
        <v>4.7E-2</v>
      </c>
      <c r="J61" s="4">
        <v>0.19</v>
      </c>
      <c r="K61" s="4" t="s">
        <v>15</v>
      </c>
      <c r="L61" s="4">
        <v>9.9000000000000005E-2</v>
      </c>
      <c r="M61" s="4">
        <v>7.6999999999999999E-2</v>
      </c>
      <c r="N61" s="4">
        <v>0.11899999999999999</v>
      </c>
      <c r="O61" s="4">
        <v>0.126</v>
      </c>
      <c r="P61" s="4">
        <v>0.20200000000000001</v>
      </c>
      <c r="Q61" s="4">
        <v>0.22500000000000001</v>
      </c>
    </row>
    <row r="62" spans="1:17" x14ac:dyDescent="0.25">
      <c r="A62" t="str">
        <f>"p-value"</f>
        <v>p-value</v>
      </c>
      <c r="B62" s="4">
        <v>0</v>
      </c>
      <c r="C62" s="4">
        <v>0</v>
      </c>
      <c r="D62" s="4">
        <v>0</v>
      </c>
      <c r="E62" s="4">
        <v>0</v>
      </c>
      <c r="F62" s="4">
        <v>0</v>
      </c>
      <c r="G62" s="4">
        <v>0</v>
      </c>
      <c r="H62" s="4">
        <v>0</v>
      </c>
      <c r="I62" s="4">
        <v>0</v>
      </c>
      <c r="J62" s="4">
        <v>0</v>
      </c>
      <c r="K62" s="4" t="s">
        <v>15</v>
      </c>
      <c r="L62" s="4">
        <v>0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</row>
    <row r="63" spans="1:17" x14ac:dyDescent="0.25">
      <c r="A63" t="str">
        <f>"Overlap N"</f>
        <v>Overlap N</v>
      </c>
      <c r="B63" s="4">
        <v>19230</v>
      </c>
      <c r="C63" s="4">
        <v>6438</v>
      </c>
      <c r="D63" s="4">
        <v>4307</v>
      </c>
      <c r="E63" s="4">
        <v>1712</v>
      </c>
      <c r="F63" s="4">
        <v>7409</v>
      </c>
      <c r="G63" s="4">
        <v>13091</v>
      </c>
      <c r="H63" s="4">
        <v>531</v>
      </c>
      <c r="I63" s="4">
        <v>626</v>
      </c>
      <c r="J63" s="4">
        <v>7218</v>
      </c>
      <c r="K63" s="4" t="s">
        <v>15</v>
      </c>
      <c r="L63" s="4">
        <v>716</v>
      </c>
      <c r="M63" s="4">
        <v>7769</v>
      </c>
      <c r="N63" s="4">
        <v>5160</v>
      </c>
      <c r="O63" s="4">
        <v>2828</v>
      </c>
      <c r="P63" s="4">
        <v>2147</v>
      </c>
      <c r="Q63" s="4">
        <v>1326</v>
      </c>
    </row>
    <row r="64" spans="1:17" x14ac:dyDescent="0.25">
      <c r="A64" s="1" t="str">
        <f>"5+ diagnosis"</f>
        <v>5+ diagnosis</v>
      </c>
      <c r="B64" s="5" t="s">
        <v>14</v>
      </c>
      <c r="C64" s="5" t="s">
        <v>14</v>
      </c>
      <c r="D64" s="5" t="s">
        <v>14</v>
      </c>
      <c r="E64" s="5" t="s">
        <v>14</v>
      </c>
      <c r="F64" s="5" t="s">
        <v>14</v>
      </c>
      <c r="G64" s="5" t="s">
        <v>14</v>
      </c>
      <c r="H64" s="5" t="s">
        <v>14</v>
      </c>
      <c r="I64" s="5" t="s">
        <v>14</v>
      </c>
      <c r="J64" s="5" t="s">
        <v>14</v>
      </c>
      <c r="K64" s="5" t="s">
        <v>14</v>
      </c>
      <c r="L64" s="5" t="s">
        <v>14</v>
      </c>
      <c r="M64" s="5" t="s">
        <v>14</v>
      </c>
      <c r="N64" s="5" t="s">
        <v>14</v>
      </c>
      <c r="O64" s="5" t="s">
        <v>14</v>
      </c>
      <c r="P64" s="5" t="s">
        <v>14</v>
      </c>
      <c r="Q64" s="5" t="s">
        <v>14</v>
      </c>
    </row>
    <row r="65" spans="1:17" x14ac:dyDescent="0.25">
      <c r="A65" t="str">
        <f>"Correlation"</f>
        <v>Correlation</v>
      </c>
      <c r="B65" s="4">
        <v>0.188</v>
      </c>
      <c r="C65" s="4">
        <v>0.21099999999999999</v>
      </c>
      <c r="D65" s="4">
        <v>0.23699999999999999</v>
      </c>
      <c r="E65" s="4">
        <v>0.153</v>
      </c>
      <c r="F65" s="4">
        <v>9.2999999999999999E-2</v>
      </c>
      <c r="G65" s="4">
        <v>0.16</v>
      </c>
      <c r="H65" s="4">
        <v>9.1999999999999998E-2</v>
      </c>
      <c r="I65" s="4">
        <v>0.129</v>
      </c>
      <c r="J65" s="4">
        <v>0.19800000000000001</v>
      </c>
      <c r="K65" s="4" t="s">
        <v>15</v>
      </c>
      <c r="L65" s="4">
        <v>0.1</v>
      </c>
      <c r="M65" s="4">
        <v>0.121</v>
      </c>
      <c r="N65" s="4">
        <v>0.106</v>
      </c>
      <c r="O65" s="4">
        <v>0.157</v>
      </c>
      <c r="P65" s="4">
        <v>0.16300000000000001</v>
      </c>
      <c r="Q65" s="4">
        <v>0.215</v>
      </c>
    </row>
    <row r="66" spans="1:17" x14ac:dyDescent="0.25">
      <c r="A66" t="str">
        <f>"p-value"</f>
        <v>p-value</v>
      </c>
      <c r="B66" s="4">
        <v>0</v>
      </c>
      <c r="C66" s="4">
        <v>0</v>
      </c>
      <c r="D66" s="4">
        <v>0</v>
      </c>
      <c r="E66" s="4">
        <v>0</v>
      </c>
      <c r="F66" s="4">
        <v>0</v>
      </c>
      <c r="G66" s="4">
        <v>0</v>
      </c>
      <c r="H66" s="4">
        <v>0</v>
      </c>
      <c r="I66" s="4">
        <v>0</v>
      </c>
      <c r="J66" s="4">
        <v>0</v>
      </c>
      <c r="K66" s="4" t="s">
        <v>15</v>
      </c>
      <c r="L66" s="4">
        <v>0</v>
      </c>
      <c r="M66" s="4">
        <v>0</v>
      </c>
      <c r="N66" s="4">
        <v>0</v>
      </c>
      <c r="O66" s="4">
        <v>0</v>
      </c>
      <c r="P66" s="4">
        <v>0</v>
      </c>
      <c r="Q66" s="4">
        <v>0</v>
      </c>
    </row>
    <row r="67" spans="1:17" ht="15.75" thickBot="1" x14ac:dyDescent="0.3">
      <c r="A67" s="6" t="str">
        <f>"Overlap N"</f>
        <v>Overlap N</v>
      </c>
      <c r="B67" s="7">
        <v>9217</v>
      </c>
      <c r="C67" s="7">
        <v>2763</v>
      </c>
      <c r="D67" s="7">
        <v>2239</v>
      </c>
      <c r="E67" s="7">
        <v>901</v>
      </c>
      <c r="F67" s="7">
        <v>2875</v>
      </c>
      <c r="G67" s="7">
        <v>6019</v>
      </c>
      <c r="H67" s="7">
        <v>215</v>
      </c>
      <c r="I67" s="7">
        <v>507</v>
      </c>
      <c r="J67" s="7">
        <v>3412</v>
      </c>
      <c r="K67" s="4" t="s">
        <v>15</v>
      </c>
      <c r="L67" s="7">
        <v>321</v>
      </c>
      <c r="M67" s="7">
        <v>4188</v>
      </c>
      <c r="N67" s="7">
        <v>2112</v>
      </c>
      <c r="O67" s="7">
        <v>1542</v>
      </c>
      <c r="P67" s="7">
        <v>778</v>
      </c>
      <c r="Q67" s="7">
        <v>597</v>
      </c>
    </row>
    <row r="68" spans="1:17" ht="15.75" thickTop="1" x14ac:dyDescent="0.25"/>
  </sheetData>
  <mergeCells count="2">
    <mergeCell ref="A1:Q1"/>
    <mergeCell ref="B2:Q2"/>
  </mergeCells>
  <conditionalFormatting sqref="S15 B31:J31 B35:K35 B43:H43 B67:J67 B63:J63 B7:Q7 B11:Q11 B15:Q15 B19:Q19 B23:Q23 B27:Q27 B39:Q39 B47:Q47 B51:Q51 B55:Q55 B59:Q59 M35:N35 J43:P43 L31:P31 L63:Q63 L67:Q67">
    <cfRule type="cellIs" dxfId="10" priority="22" operator="lessThan">
      <formula>6</formula>
    </cfRule>
  </conditionalFormatting>
  <conditionalFormatting sqref="L35">
    <cfRule type="cellIs" dxfId="9" priority="20" operator="lessThan">
      <formula>6</formula>
    </cfRule>
  </conditionalFormatting>
  <conditionalFormatting sqref="L33">
    <cfRule type="colorScale" priority="1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43">
    <cfRule type="cellIs" dxfId="8" priority="18" operator="lessThan">
      <formula>6</formula>
    </cfRule>
  </conditionalFormatting>
  <conditionalFormatting sqref="I41">
    <cfRule type="colorScale" priority="1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31">
    <cfRule type="cellIs" dxfId="7" priority="16" operator="lessThan">
      <formula>6</formula>
    </cfRule>
  </conditionalFormatting>
  <conditionalFormatting sqref="K29">
    <cfRule type="colorScale" priority="1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63">
    <cfRule type="cellIs" dxfId="6" priority="14" operator="lessThan">
      <formula>6</formula>
    </cfRule>
  </conditionalFormatting>
  <conditionalFormatting sqref="K61">
    <cfRule type="colorScale" priority="1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67">
    <cfRule type="cellIs" dxfId="5" priority="12" operator="lessThan">
      <formula>6</formula>
    </cfRule>
  </conditionalFormatting>
  <conditionalFormatting sqref="K65">
    <cfRule type="colorScale" priority="1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O35">
    <cfRule type="cellIs" dxfId="4" priority="10" operator="lessThan">
      <formula>6</formula>
    </cfRule>
  </conditionalFormatting>
  <conditionalFormatting sqref="O33">
    <cfRule type="colorScale" priority="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P35">
    <cfRule type="cellIs" dxfId="3" priority="8" operator="lessThan">
      <formula>6</formula>
    </cfRule>
  </conditionalFormatting>
  <conditionalFormatting sqref="P33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Q35">
    <cfRule type="cellIs" dxfId="2" priority="6" operator="lessThan">
      <formula>6</formula>
    </cfRule>
  </conditionalFormatting>
  <conditionalFormatting sqref="Q33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Q31">
    <cfRule type="cellIs" dxfId="1" priority="4" operator="lessThan">
      <formula>6</formula>
    </cfRule>
  </conditionalFormatting>
  <conditionalFormatting sqref="Q29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Q43">
    <cfRule type="cellIs" dxfId="0" priority="2" operator="lessThan">
      <formula>6</formula>
    </cfRule>
  </conditionalFormatting>
  <conditionalFormatting sqref="Q41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49:Q49 B5:Q5 B9:Q9 B13:Q13 B17:Q17 B21:Q21 B25:Q25 B29:J29 B33:K33 B37:Q37 B41:H41 B45:Q45 B53:Q53 B57:Q57 B61:J61 B65:J65 M33:N33 J41:P41 L29:P29 L61:Q61 L65:Q65">
    <cfRule type="colorScale" priority="272">
      <colorScale>
        <cfvo type="min"/>
        <cfvo type="max"/>
        <color theme="0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topLeftCell="A19" workbookViewId="0">
      <selection activeCell="N1" sqref="N1"/>
    </sheetView>
  </sheetViews>
  <sheetFormatPr defaultRowHeight="15" x14ac:dyDescent="0.25"/>
  <cols>
    <col min="1" max="1" width="26.140625" bestFit="1" customWidth="1"/>
    <col min="2" max="2" width="13.28515625" bestFit="1" customWidth="1"/>
    <col min="3" max="3" width="15.85546875" bestFit="1" customWidth="1"/>
    <col min="4" max="5" width="13.28515625" bestFit="1" customWidth="1"/>
    <col min="6" max="7" width="12.140625" bestFit="1" customWidth="1"/>
    <col min="8" max="8" width="13.28515625" bestFit="1" customWidth="1"/>
    <col min="9" max="9" width="14.42578125" bestFit="1" customWidth="1"/>
    <col min="10" max="10" width="12.140625" bestFit="1" customWidth="1"/>
    <col min="11" max="11" width="14.85546875" bestFit="1" customWidth="1"/>
    <col min="12" max="12" width="12.42578125" bestFit="1" customWidth="1"/>
    <col min="13" max="13" width="12.140625" bestFit="1" customWidth="1"/>
  </cols>
  <sheetData>
    <row r="1" spans="1:13" x14ac:dyDescent="0.25">
      <c r="A1" s="10" t="s">
        <v>21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</row>
    <row r="2" spans="1:13" x14ac:dyDescent="0.25">
      <c r="B2" s="10" t="s">
        <v>22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</row>
    <row r="3" spans="1:13" x14ac:dyDescent="0.25">
      <c r="A3" s="8" t="s">
        <v>13</v>
      </c>
      <c r="B3" s="1" t="s">
        <v>23</v>
      </c>
      <c r="C3" s="1" t="s">
        <v>24</v>
      </c>
      <c r="D3" s="1" t="s">
        <v>25</v>
      </c>
      <c r="E3" s="1" t="s">
        <v>26</v>
      </c>
      <c r="F3" s="1" t="s">
        <v>27</v>
      </c>
      <c r="G3" s="1" t="s">
        <v>28</v>
      </c>
      <c r="H3" s="1" t="s">
        <v>29</v>
      </c>
      <c r="I3" s="1" t="s">
        <v>30</v>
      </c>
      <c r="J3" s="1" t="s">
        <v>31</v>
      </c>
      <c r="K3" s="1" t="s">
        <v>32</v>
      </c>
      <c r="L3" s="1" t="s">
        <v>33</v>
      </c>
      <c r="M3" s="1" t="s">
        <v>34</v>
      </c>
    </row>
    <row r="4" spans="1:13" x14ac:dyDescent="0.25">
      <c r="A4" t="s">
        <v>23</v>
      </c>
      <c r="B4">
        <v>2.141</v>
      </c>
      <c r="C4">
        <v>3.1539999999999999</v>
      </c>
      <c r="D4">
        <v>2.97</v>
      </c>
      <c r="E4">
        <v>1.996</v>
      </c>
      <c r="F4">
        <v>1.7549999999999999</v>
      </c>
      <c r="G4">
        <v>2.0720000000000001</v>
      </c>
      <c r="H4">
        <v>1.6890000000000001</v>
      </c>
      <c r="I4">
        <v>1.6259999999999999</v>
      </c>
      <c r="J4">
        <v>2.359</v>
      </c>
      <c r="K4">
        <v>2.8290000000000002</v>
      </c>
      <c r="L4">
        <v>2.1819999999999999</v>
      </c>
      <c r="M4">
        <v>1.258</v>
      </c>
    </row>
    <row r="5" spans="1:13" x14ac:dyDescent="0.25">
      <c r="B5" t="s">
        <v>35</v>
      </c>
      <c r="C5" t="s">
        <v>36</v>
      </c>
      <c r="D5" t="s">
        <v>37</v>
      </c>
      <c r="E5" t="s">
        <v>38</v>
      </c>
      <c r="F5" t="s">
        <v>39</v>
      </c>
      <c r="G5" t="s">
        <v>40</v>
      </c>
      <c r="H5" t="s">
        <v>41</v>
      </c>
      <c r="I5" t="s">
        <v>42</v>
      </c>
      <c r="J5" t="s">
        <v>43</v>
      </c>
      <c r="K5" t="s">
        <v>44</v>
      </c>
      <c r="L5" t="s">
        <v>45</v>
      </c>
      <c r="M5" t="s">
        <v>46</v>
      </c>
    </row>
    <row r="7" spans="1:13" x14ac:dyDescent="0.25">
      <c r="A7" t="s">
        <v>24</v>
      </c>
      <c r="B7">
        <v>2.39</v>
      </c>
      <c r="C7">
        <v>4.6950000000000003</v>
      </c>
      <c r="D7">
        <v>3.2770000000000001</v>
      </c>
      <c r="E7">
        <v>2.3570000000000002</v>
      </c>
      <c r="F7">
        <v>1.849</v>
      </c>
      <c r="G7">
        <v>2.1970000000000001</v>
      </c>
      <c r="H7">
        <v>1.675</v>
      </c>
      <c r="I7">
        <v>1.6739999999999999</v>
      </c>
      <c r="J7">
        <v>2.786</v>
      </c>
      <c r="K7">
        <v>1.617</v>
      </c>
      <c r="L7">
        <v>2.2450000000000001</v>
      </c>
      <c r="M7">
        <v>1.349</v>
      </c>
    </row>
    <row r="8" spans="1:13" x14ac:dyDescent="0.25">
      <c r="B8" t="s">
        <v>47</v>
      </c>
      <c r="C8" t="s">
        <v>48</v>
      </c>
      <c r="D8" t="s">
        <v>49</v>
      </c>
      <c r="E8" t="s">
        <v>50</v>
      </c>
      <c r="F8" t="s">
        <v>51</v>
      </c>
      <c r="G8" t="s">
        <v>52</v>
      </c>
      <c r="H8" t="s">
        <v>53</v>
      </c>
      <c r="I8" t="s">
        <v>54</v>
      </c>
      <c r="J8" t="s">
        <v>55</v>
      </c>
      <c r="K8" t="s">
        <v>56</v>
      </c>
      <c r="L8" t="s">
        <v>57</v>
      </c>
      <c r="M8" t="s">
        <v>58</v>
      </c>
    </row>
    <row r="10" spans="1:13" x14ac:dyDescent="0.25">
      <c r="A10" t="s">
        <v>59</v>
      </c>
      <c r="B10">
        <v>2.7669999999999999</v>
      </c>
      <c r="C10">
        <v>4.8620000000000001</v>
      </c>
      <c r="D10">
        <v>7.2380000000000004</v>
      </c>
      <c r="E10">
        <v>3.9849999999999999</v>
      </c>
      <c r="F10">
        <v>2.0059999999999998</v>
      </c>
      <c r="G10">
        <v>2.5019999999999998</v>
      </c>
      <c r="H10">
        <v>3.1909999999999998</v>
      </c>
      <c r="I10">
        <v>2.177</v>
      </c>
      <c r="J10">
        <v>3.653</v>
      </c>
      <c r="K10">
        <v>7.0919999999999996</v>
      </c>
      <c r="L10">
        <v>2.7949999999999999</v>
      </c>
      <c r="M10">
        <v>1.5489999999999999</v>
      </c>
    </row>
    <row r="11" spans="1:13" x14ac:dyDescent="0.25">
      <c r="B11" t="s">
        <v>60</v>
      </c>
      <c r="C11" t="s">
        <v>61</v>
      </c>
      <c r="D11" t="s">
        <v>62</v>
      </c>
      <c r="E11" t="s">
        <v>63</v>
      </c>
      <c r="F11" t="s">
        <v>64</v>
      </c>
      <c r="G11" t="s">
        <v>65</v>
      </c>
      <c r="H11" t="s">
        <v>66</v>
      </c>
      <c r="I11" t="s">
        <v>67</v>
      </c>
      <c r="J11" t="s">
        <v>68</v>
      </c>
      <c r="K11" t="s">
        <v>69</v>
      </c>
      <c r="L11" t="s">
        <v>70</v>
      </c>
      <c r="M11" t="s">
        <v>71</v>
      </c>
    </row>
    <row r="13" spans="1:13" x14ac:dyDescent="0.25">
      <c r="A13" t="s">
        <v>26</v>
      </c>
      <c r="B13">
        <v>1.7749999999999999</v>
      </c>
      <c r="C13">
        <v>2.0760000000000001</v>
      </c>
      <c r="D13">
        <v>3.0139999999999998</v>
      </c>
      <c r="E13">
        <v>2.0859999999999999</v>
      </c>
      <c r="F13">
        <v>1.554</v>
      </c>
      <c r="G13">
        <v>1.6950000000000001</v>
      </c>
      <c r="H13">
        <v>1.9950000000000001</v>
      </c>
      <c r="I13">
        <v>1.58</v>
      </c>
      <c r="J13">
        <v>2.0590000000000002</v>
      </c>
      <c r="K13" t="s">
        <v>15</v>
      </c>
      <c r="L13">
        <v>1.6759999999999999</v>
      </c>
      <c r="M13">
        <v>1.2030000000000001</v>
      </c>
    </row>
    <row r="14" spans="1:13" x14ac:dyDescent="0.25">
      <c r="B14" t="s">
        <v>72</v>
      </c>
      <c r="C14" t="s">
        <v>73</v>
      </c>
      <c r="D14" t="s">
        <v>74</v>
      </c>
      <c r="E14" t="s">
        <v>75</v>
      </c>
      <c r="F14" t="s">
        <v>76</v>
      </c>
      <c r="G14" t="s">
        <v>77</v>
      </c>
      <c r="H14" t="s">
        <v>78</v>
      </c>
      <c r="I14" t="s">
        <v>79</v>
      </c>
      <c r="J14" t="s">
        <v>80</v>
      </c>
      <c r="K14" t="s">
        <v>15</v>
      </c>
      <c r="L14" t="s">
        <v>81</v>
      </c>
      <c r="M14" t="s">
        <v>82</v>
      </c>
    </row>
    <row r="16" spans="1:13" x14ac:dyDescent="0.25">
      <c r="A16" t="s">
        <v>27</v>
      </c>
      <c r="B16">
        <v>1.718</v>
      </c>
      <c r="C16">
        <v>1.859</v>
      </c>
      <c r="D16">
        <v>2.1070000000000002</v>
      </c>
      <c r="E16">
        <v>1.794</v>
      </c>
      <c r="F16">
        <v>1.627</v>
      </c>
      <c r="G16">
        <v>1.6519999999999999</v>
      </c>
      <c r="H16">
        <v>1.4410000000000001</v>
      </c>
      <c r="I16">
        <v>1.399</v>
      </c>
      <c r="J16">
        <v>1.833</v>
      </c>
      <c r="K16">
        <v>2.74</v>
      </c>
      <c r="L16">
        <v>1.8029999999999999</v>
      </c>
      <c r="M16">
        <v>1.167</v>
      </c>
    </row>
    <row r="17" spans="1:13" x14ac:dyDescent="0.25">
      <c r="B17" t="s">
        <v>83</v>
      </c>
      <c r="C17" t="s">
        <v>84</v>
      </c>
      <c r="D17" t="s">
        <v>85</v>
      </c>
      <c r="E17" t="s">
        <v>86</v>
      </c>
      <c r="F17" t="s">
        <v>87</v>
      </c>
      <c r="G17" t="s">
        <v>88</v>
      </c>
      <c r="H17" t="s">
        <v>89</v>
      </c>
      <c r="I17" t="s">
        <v>90</v>
      </c>
      <c r="J17" t="s">
        <v>91</v>
      </c>
      <c r="K17" t="s">
        <v>92</v>
      </c>
      <c r="L17" t="s">
        <v>93</v>
      </c>
      <c r="M17" t="s">
        <v>94</v>
      </c>
    </row>
    <row r="19" spans="1:13" x14ac:dyDescent="0.25">
      <c r="A19" t="s">
        <v>28</v>
      </c>
      <c r="B19">
        <v>1.9910000000000001</v>
      </c>
      <c r="C19">
        <v>2.407</v>
      </c>
      <c r="D19">
        <v>2.379</v>
      </c>
      <c r="E19">
        <v>1.7270000000000001</v>
      </c>
      <c r="F19">
        <v>1.621</v>
      </c>
      <c r="G19">
        <v>2.016</v>
      </c>
      <c r="H19">
        <v>1.4019999999999999</v>
      </c>
      <c r="I19">
        <v>1.448</v>
      </c>
      <c r="J19">
        <v>2.0089999999999999</v>
      </c>
      <c r="K19">
        <v>2.2330000000000001</v>
      </c>
      <c r="L19">
        <v>1.7310000000000001</v>
      </c>
      <c r="M19">
        <v>1.214</v>
      </c>
    </row>
    <row r="20" spans="1:13" x14ac:dyDescent="0.25">
      <c r="B20" t="s">
        <v>95</v>
      </c>
      <c r="C20" t="s">
        <v>96</v>
      </c>
      <c r="D20" t="s">
        <v>97</v>
      </c>
      <c r="E20" t="s">
        <v>98</v>
      </c>
      <c r="F20" t="s">
        <v>99</v>
      </c>
      <c r="G20" t="s">
        <v>100</v>
      </c>
      <c r="H20" t="s">
        <v>101</v>
      </c>
      <c r="I20" t="s">
        <v>102</v>
      </c>
      <c r="J20" t="s">
        <v>103</v>
      </c>
      <c r="K20" t="s">
        <v>104</v>
      </c>
      <c r="L20" t="s">
        <v>105</v>
      </c>
      <c r="M20" t="s">
        <v>106</v>
      </c>
    </row>
    <row r="22" spans="1:13" x14ac:dyDescent="0.25">
      <c r="A22" t="s">
        <v>29</v>
      </c>
      <c r="B22">
        <v>1.579</v>
      </c>
      <c r="C22">
        <v>1.722</v>
      </c>
      <c r="D22">
        <v>3.0070000000000001</v>
      </c>
      <c r="E22">
        <v>2.3370000000000002</v>
      </c>
      <c r="F22">
        <v>1.5169999999999999</v>
      </c>
      <c r="G22">
        <v>1.5349999999999999</v>
      </c>
      <c r="H22" t="s">
        <v>15</v>
      </c>
      <c r="I22">
        <v>2.0019999999999998</v>
      </c>
      <c r="J22">
        <v>2.0070000000000001</v>
      </c>
      <c r="K22" t="s">
        <v>15</v>
      </c>
      <c r="L22">
        <v>2.2480000000000002</v>
      </c>
      <c r="M22">
        <v>1.1830000000000001</v>
      </c>
    </row>
    <row r="23" spans="1:13" x14ac:dyDescent="0.25">
      <c r="B23" t="s">
        <v>107</v>
      </c>
      <c r="C23" t="s">
        <v>108</v>
      </c>
      <c r="D23" t="s">
        <v>109</v>
      </c>
      <c r="E23" t="s">
        <v>110</v>
      </c>
      <c r="F23" t="s">
        <v>111</v>
      </c>
      <c r="G23" t="s">
        <v>112</v>
      </c>
      <c r="H23" t="s">
        <v>15</v>
      </c>
      <c r="I23" t="s">
        <v>113</v>
      </c>
      <c r="J23" t="s">
        <v>114</v>
      </c>
      <c r="K23" t="s">
        <v>15</v>
      </c>
      <c r="L23" t="s">
        <v>115</v>
      </c>
      <c r="M23" t="s">
        <v>116</v>
      </c>
    </row>
    <row r="25" spans="1:13" x14ac:dyDescent="0.25">
      <c r="A25" t="s">
        <v>30</v>
      </c>
      <c r="B25">
        <v>1.982</v>
      </c>
      <c r="C25">
        <v>2.9169999999999998</v>
      </c>
      <c r="D25">
        <v>6.1609999999999996</v>
      </c>
      <c r="E25" t="s">
        <v>15</v>
      </c>
      <c r="F25">
        <v>1.286</v>
      </c>
      <c r="G25">
        <v>1.77</v>
      </c>
      <c r="H25" t="s">
        <v>15</v>
      </c>
      <c r="I25" t="s">
        <v>15</v>
      </c>
      <c r="J25">
        <v>2.7160000000000002</v>
      </c>
      <c r="K25" t="s">
        <v>15</v>
      </c>
      <c r="L25" t="s">
        <v>15</v>
      </c>
      <c r="M25">
        <v>1.3660000000000001</v>
      </c>
    </row>
    <row r="26" spans="1:13" x14ac:dyDescent="0.25">
      <c r="B26" t="s">
        <v>117</v>
      </c>
      <c r="C26" t="s">
        <v>118</v>
      </c>
      <c r="D26" t="s">
        <v>119</v>
      </c>
      <c r="E26" t="s">
        <v>15</v>
      </c>
      <c r="F26" t="s">
        <v>120</v>
      </c>
      <c r="G26" t="s">
        <v>121</v>
      </c>
      <c r="H26" t="s">
        <v>15</v>
      </c>
      <c r="I26" t="s">
        <v>15</v>
      </c>
      <c r="J26" t="s">
        <v>122</v>
      </c>
      <c r="K26" t="s">
        <v>15</v>
      </c>
      <c r="L26" t="s">
        <v>15</v>
      </c>
      <c r="M26" t="s">
        <v>123</v>
      </c>
    </row>
    <row r="28" spans="1:13" x14ac:dyDescent="0.25">
      <c r="A28" t="s">
        <v>31</v>
      </c>
      <c r="B28">
        <v>2.4910000000000001</v>
      </c>
      <c r="C28">
        <v>3.6059999999999999</v>
      </c>
      <c r="D28">
        <v>4.0919999999999996</v>
      </c>
      <c r="E28">
        <v>2.5529999999999999</v>
      </c>
      <c r="F28">
        <v>1.9019999999999999</v>
      </c>
      <c r="G28">
        <v>2.3279999999999998</v>
      </c>
      <c r="H28">
        <v>2.1920000000000002</v>
      </c>
      <c r="I28">
        <v>1.786</v>
      </c>
      <c r="J28">
        <v>3.2250000000000001</v>
      </c>
      <c r="K28">
        <v>4.4550000000000001</v>
      </c>
      <c r="L28">
        <v>2.238</v>
      </c>
      <c r="M28">
        <v>1.387</v>
      </c>
    </row>
    <row r="29" spans="1:13" x14ac:dyDescent="0.25">
      <c r="B29" t="s">
        <v>124</v>
      </c>
      <c r="C29" t="s">
        <v>125</v>
      </c>
      <c r="D29" t="s">
        <v>126</v>
      </c>
      <c r="E29" t="s">
        <v>127</v>
      </c>
      <c r="F29" t="s">
        <v>128</v>
      </c>
      <c r="G29" t="s">
        <v>129</v>
      </c>
      <c r="H29" t="s">
        <v>130</v>
      </c>
      <c r="I29" t="s">
        <v>131</v>
      </c>
      <c r="J29" t="s">
        <v>132</v>
      </c>
      <c r="K29" t="s">
        <v>133</v>
      </c>
      <c r="L29" t="s">
        <v>134</v>
      </c>
      <c r="M29" t="s">
        <v>135</v>
      </c>
    </row>
    <row r="31" spans="1:13" x14ac:dyDescent="0.25">
      <c r="A31" t="s">
        <v>32</v>
      </c>
      <c r="B31">
        <v>2.3359999999999999</v>
      </c>
      <c r="C31">
        <v>1.056</v>
      </c>
      <c r="D31">
        <v>5.3929999999999998</v>
      </c>
      <c r="E31">
        <v>2.8130000000000002</v>
      </c>
      <c r="F31">
        <v>1.542</v>
      </c>
      <c r="G31">
        <v>1.9910000000000001</v>
      </c>
      <c r="H31" t="s">
        <v>15</v>
      </c>
      <c r="I31" t="s">
        <v>15</v>
      </c>
      <c r="J31">
        <v>2.7</v>
      </c>
      <c r="K31">
        <v>36.811</v>
      </c>
      <c r="L31">
        <v>4.4269999999999996</v>
      </c>
      <c r="M31">
        <v>1.302</v>
      </c>
    </row>
    <row r="32" spans="1:13" x14ac:dyDescent="0.25">
      <c r="B32" t="s">
        <v>136</v>
      </c>
      <c r="C32" t="s">
        <v>137</v>
      </c>
      <c r="D32" t="s">
        <v>138</v>
      </c>
      <c r="E32" t="s">
        <v>139</v>
      </c>
      <c r="F32" t="s">
        <v>140</v>
      </c>
      <c r="G32" t="s">
        <v>141</v>
      </c>
      <c r="H32" t="s">
        <v>15</v>
      </c>
      <c r="I32" t="s">
        <v>15</v>
      </c>
      <c r="J32" t="s">
        <v>142</v>
      </c>
      <c r="K32" t="s">
        <v>143</v>
      </c>
      <c r="L32" t="s">
        <v>144</v>
      </c>
      <c r="M32" t="s">
        <v>145</v>
      </c>
    </row>
    <row r="34" spans="1:13" x14ac:dyDescent="0.25">
      <c r="A34" t="s">
        <v>33</v>
      </c>
      <c r="B34">
        <v>2.238</v>
      </c>
      <c r="C34">
        <v>3.1850000000000001</v>
      </c>
      <c r="D34">
        <v>2.2829999999999999</v>
      </c>
      <c r="E34">
        <v>1.976</v>
      </c>
      <c r="F34">
        <v>1.8839999999999999</v>
      </c>
      <c r="G34">
        <v>2.0190000000000001</v>
      </c>
      <c r="H34">
        <v>1.0740000000000001</v>
      </c>
      <c r="I34">
        <v>1.522</v>
      </c>
      <c r="J34">
        <v>2.4729999999999999</v>
      </c>
      <c r="K34">
        <v>6.1550000000000002</v>
      </c>
      <c r="L34">
        <v>4.3419999999999996</v>
      </c>
      <c r="M34">
        <v>1.2949999999999999</v>
      </c>
    </row>
    <row r="35" spans="1:13" x14ac:dyDescent="0.25">
      <c r="B35" t="s">
        <v>146</v>
      </c>
      <c r="C35" t="s">
        <v>147</v>
      </c>
      <c r="D35" t="s">
        <v>148</v>
      </c>
      <c r="E35" t="s">
        <v>149</v>
      </c>
      <c r="F35" t="s">
        <v>150</v>
      </c>
      <c r="G35" t="s">
        <v>151</v>
      </c>
      <c r="H35" t="s">
        <v>152</v>
      </c>
      <c r="I35" t="s">
        <v>153</v>
      </c>
      <c r="J35" t="s">
        <v>154</v>
      </c>
      <c r="K35" t="s">
        <v>155</v>
      </c>
      <c r="L35" t="s">
        <v>156</v>
      </c>
      <c r="M35" t="s">
        <v>157</v>
      </c>
    </row>
    <row r="37" spans="1:13" x14ac:dyDescent="0.25">
      <c r="A37" t="s">
        <v>158</v>
      </c>
      <c r="B37">
        <v>0.31900000000000001</v>
      </c>
      <c r="C37">
        <v>0.44600000000000001</v>
      </c>
      <c r="D37">
        <v>0.44700000000000001</v>
      </c>
      <c r="E37">
        <v>0.316</v>
      </c>
      <c r="F37">
        <v>0.23</v>
      </c>
      <c r="G37">
        <v>0.29599999999999999</v>
      </c>
      <c r="H37">
        <v>0.22500000000000001</v>
      </c>
      <c r="I37">
        <v>0.19500000000000001</v>
      </c>
      <c r="J37">
        <v>0.35799999999999998</v>
      </c>
      <c r="K37">
        <v>0.437</v>
      </c>
      <c r="L37">
        <v>0.29699999999999999</v>
      </c>
      <c r="M37">
        <v>0.109</v>
      </c>
    </row>
    <row r="38" spans="1:13" x14ac:dyDescent="0.25">
      <c r="B38" t="s">
        <v>159</v>
      </c>
      <c r="C38" t="s">
        <v>160</v>
      </c>
      <c r="D38" t="s">
        <v>161</v>
      </c>
      <c r="E38" t="s">
        <v>162</v>
      </c>
      <c r="F38" t="s">
        <v>163</v>
      </c>
      <c r="G38" t="s">
        <v>164</v>
      </c>
      <c r="H38" t="s">
        <v>165</v>
      </c>
      <c r="I38" t="s">
        <v>166</v>
      </c>
      <c r="J38" t="s">
        <v>167</v>
      </c>
      <c r="K38" t="s">
        <v>168</v>
      </c>
      <c r="L38" t="s">
        <v>169</v>
      </c>
      <c r="M38" t="s">
        <v>170</v>
      </c>
    </row>
    <row r="39" spans="1:13" ht="15.75" thickBot="1" x14ac:dyDescent="0.3">
      <c r="A39" s="9" t="s">
        <v>171</v>
      </c>
      <c r="B39" s="9">
        <v>396097</v>
      </c>
      <c r="C39" s="9">
        <v>396097</v>
      </c>
      <c r="D39" s="9">
        <v>396097</v>
      </c>
      <c r="E39" s="9">
        <v>396097</v>
      </c>
      <c r="F39" s="9">
        <v>396097</v>
      </c>
      <c r="G39" s="9">
        <v>396097</v>
      </c>
      <c r="H39" s="9">
        <v>396097</v>
      </c>
      <c r="I39" s="9">
        <v>396097</v>
      </c>
      <c r="J39" s="9">
        <v>396097</v>
      </c>
      <c r="K39" s="9">
        <v>396097</v>
      </c>
      <c r="L39" s="9">
        <v>396097</v>
      </c>
      <c r="M39" s="9">
        <v>396097</v>
      </c>
    </row>
    <row r="40" spans="1:13" ht="15.75" thickTop="1" x14ac:dyDescent="0.25"/>
  </sheetData>
  <mergeCells count="2">
    <mergeCell ref="A1:M1"/>
    <mergeCell ref="B2:M2"/>
  </mergeCells>
  <conditionalFormatting sqref="B4:M4 B7:M7 B10:M10 B13:M13 B16:M16 B19:M19 B22:M22 B25:M25 B28:M28 B31:M31 B34:M34">
    <cfRule type="colorScale" priority="1">
      <colorScale>
        <cfvo type="min"/>
        <cfvo type="max"/>
        <color theme="0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topLeftCell="A16" workbookViewId="0">
      <selection activeCell="H45" sqref="H45"/>
    </sheetView>
  </sheetViews>
  <sheetFormatPr defaultRowHeight="15" x14ac:dyDescent="0.25"/>
  <cols>
    <col min="1" max="1" width="26.140625" bestFit="1" customWidth="1"/>
    <col min="2" max="2" width="13.28515625" bestFit="1" customWidth="1"/>
    <col min="3" max="3" width="15.85546875" bestFit="1" customWidth="1"/>
    <col min="4" max="5" width="13.28515625" bestFit="1" customWidth="1"/>
    <col min="6" max="7" width="12.140625" bestFit="1" customWidth="1"/>
    <col min="8" max="8" width="13.28515625" bestFit="1" customWidth="1"/>
    <col min="9" max="9" width="14.42578125" bestFit="1" customWidth="1"/>
    <col min="10" max="10" width="12.140625" bestFit="1" customWidth="1"/>
    <col min="11" max="11" width="14.85546875" bestFit="1" customWidth="1"/>
    <col min="12" max="12" width="12.42578125" bestFit="1" customWidth="1"/>
    <col min="13" max="13" width="12.140625" bestFit="1" customWidth="1"/>
  </cols>
  <sheetData>
    <row r="1" spans="1:13" x14ac:dyDescent="0.25">
      <c r="A1" s="10" t="s">
        <v>172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</row>
    <row r="2" spans="1:13" x14ac:dyDescent="0.25">
      <c r="B2" s="10" t="s">
        <v>22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</row>
    <row r="3" spans="1:13" x14ac:dyDescent="0.25">
      <c r="A3" s="8" t="s">
        <v>13</v>
      </c>
      <c r="B3" s="1" t="s">
        <v>23</v>
      </c>
      <c r="C3" s="1" t="s">
        <v>24</v>
      </c>
      <c r="D3" s="1" t="s">
        <v>25</v>
      </c>
      <c r="E3" s="1" t="s">
        <v>26</v>
      </c>
      <c r="F3" s="1" t="s">
        <v>27</v>
      </c>
      <c r="G3" s="1" t="s">
        <v>28</v>
      </c>
      <c r="H3" s="1" t="s">
        <v>29</v>
      </c>
      <c r="I3" s="1" t="s">
        <v>30</v>
      </c>
      <c r="J3" s="1" t="s">
        <v>31</v>
      </c>
      <c r="K3" s="1" t="s">
        <v>32</v>
      </c>
      <c r="L3" s="1" t="s">
        <v>33</v>
      </c>
      <c r="M3" s="1" t="s">
        <v>34</v>
      </c>
    </row>
    <row r="4" spans="1:13" x14ac:dyDescent="0.25">
      <c r="A4" t="s">
        <v>23</v>
      </c>
      <c r="B4">
        <v>2.6659999999999999</v>
      </c>
      <c r="C4">
        <v>4.4539999999999997</v>
      </c>
      <c r="D4">
        <v>4.1879999999999997</v>
      </c>
      <c r="E4">
        <v>2.5979999999999999</v>
      </c>
      <c r="F4">
        <v>2.0920000000000001</v>
      </c>
      <c r="G4">
        <v>2.5939999999999999</v>
      </c>
      <c r="H4">
        <v>1.82</v>
      </c>
      <c r="I4">
        <v>1.81</v>
      </c>
      <c r="J4">
        <v>3.08</v>
      </c>
      <c r="K4">
        <v>3.3130000000000002</v>
      </c>
      <c r="L4">
        <v>3.23</v>
      </c>
      <c r="M4">
        <v>1.327</v>
      </c>
    </row>
    <row r="5" spans="1:13" x14ac:dyDescent="0.25">
      <c r="B5" t="s">
        <v>173</v>
      </c>
      <c r="C5" t="s">
        <v>174</v>
      </c>
      <c r="D5" t="s">
        <v>175</v>
      </c>
      <c r="E5" t="s">
        <v>176</v>
      </c>
      <c r="F5" t="s">
        <v>177</v>
      </c>
      <c r="G5" t="s">
        <v>178</v>
      </c>
      <c r="H5" t="s">
        <v>179</v>
      </c>
      <c r="I5" t="s">
        <v>180</v>
      </c>
      <c r="J5" t="s">
        <v>181</v>
      </c>
      <c r="K5" t="s">
        <v>182</v>
      </c>
      <c r="L5" t="s">
        <v>183</v>
      </c>
      <c r="M5" t="s">
        <v>184</v>
      </c>
    </row>
    <row r="7" spans="1:13" x14ac:dyDescent="0.25">
      <c r="A7" t="s">
        <v>24</v>
      </c>
      <c r="B7">
        <v>3.024</v>
      </c>
      <c r="C7">
        <v>7.2160000000000002</v>
      </c>
      <c r="D7">
        <v>4.6360000000000001</v>
      </c>
      <c r="E7">
        <v>2.9049999999999998</v>
      </c>
      <c r="F7">
        <v>2.2429999999999999</v>
      </c>
      <c r="G7">
        <v>2.7610000000000001</v>
      </c>
      <c r="H7">
        <v>1.83</v>
      </c>
      <c r="I7">
        <v>1.857</v>
      </c>
      <c r="J7">
        <v>3.6030000000000002</v>
      </c>
      <c r="K7">
        <v>2.0609999999999999</v>
      </c>
      <c r="L7">
        <v>3.6179999999999999</v>
      </c>
      <c r="M7">
        <v>1.454</v>
      </c>
    </row>
    <row r="8" spans="1:13" x14ac:dyDescent="0.25">
      <c r="B8" t="s">
        <v>185</v>
      </c>
      <c r="C8" t="s">
        <v>186</v>
      </c>
      <c r="D8" t="s">
        <v>187</v>
      </c>
      <c r="E8" t="s">
        <v>188</v>
      </c>
      <c r="F8" t="s">
        <v>189</v>
      </c>
      <c r="G8" t="s">
        <v>190</v>
      </c>
      <c r="H8" t="s">
        <v>191</v>
      </c>
      <c r="I8" t="s">
        <v>192</v>
      </c>
      <c r="J8" t="s">
        <v>193</v>
      </c>
      <c r="K8" t="s">
        <v>194</v>
      </c>
      <c r="L8" t="s">
        <v>195</v>
      </c>
      <c r="M8" t="s">
        <v>196</v>
      </c>
    </row>
    <row r="10" spans="1:13" x14ac:dyDescent="0.25">
      <c r="A10" t="s">
        <v>59</v>
      </c>
      <c r="B10">
        <v>3.4380000000000002</v>
      </c>
      <c r="C10">
        <v>6.44</v>
      </c>
      <c r="D10">
        <v>10.759</v>
      </c>
      <c r="E10">
        <v>4.7169999999999996</v>
      </c>
      <c r="F10">
        <v>2.4649999999999999</v>
      </c>
      <c r="G10">
        <v>3.016</v>
      </c>
      <c r="H10">
        <v>3.319</v>
      </c>
      <c r="I10">
        <v>2.6309999999999998</v>
      </c>
      <c r="J10">
        <v>4.7750000000000004</v>
      </c>
      <c r="K10">
        <v>7.883</v>
      </c>
      <c r="L10">
        <v>3.4630000000000001</v>
      </c>
      <c r="M10">
        <v>1.667</v>
      </c>
    </row>
    <row r="11" spans="1:13" x14ac:dyDescent="0.25">
      <c r="B11" t="s">
        <v>197</v>
      </c>
      <c r="C11" t="s">
        <v>198</v>
      </c>
      <c r="D11" t="s">
        <v>199</v>
      </c>
      <c r="E11" t="s">
        <v>200</v>
      </c>
      <c r="F11" t="s">
        <v>201</v>
      </c>
      <c r="G11" t="s">
        <v>202</v>
      </c>
      <c r="H11" t="s">
        <v>203</v>
      </c>
      <c r="I11" t="s">
        <v>204</v>
      </c>
      <c r="J11" t="s">
        <v>205</v>
      </c>
      <c r="K11" t="s">
        <v>206</v>
      </c>
      <c r="L11" t="s">
        <v>207</v>
      </c>
      <c r="M11" t="s">
        <v>208</v>
      </c>
    </row>
    <row r="13" spans="1:13" x14ac:dyDescent="0.25">
      <c r="A13" t="s">
        <v>26</v>
      </c>
      <c r="B13">
        <v>2.1179999999999999</v>
      </c>
      <c r="C13">
        <v>2.3820000000000001</v>
      </c>
      <c r="D13">
        <v>3.69</v>
      </c>
      <c r="E13">
        <v>2.5339999999999998</v>
      </c>
      <c r="F13">
        <v>2.0019999999999998</v>
      </c>
      <c r="G13">
        <v>1.9790000000000001</v>
      </c>
      <c r="H13">
        <v>1.502</v>
      </c>
      <c r="I13">
        <v>1.6140000000000001</v>
      </c>
      <c r="J13">
        <v>2.351</v>
      </c>
      <c r="K13" s="4" t="s">
        <v>15</v>
      </c>
      <c r="L13">
        <v>1.8340000000000001</v>
      </c>
      <c r="M13">
        <v>1.2470000000000001</v>
      </c>
    </row>
    <row r="14" spans="1:13" x14ac:dyDescent="0.25">
      <c r="B14" t="s">
        <v>209</v>
      </c>
      <c r="C14" t="s">
        <v>210</v>
      </c>
      <c r="D14" t="s">
        <v>211</v>
      </c>
      <c r="E14" t="s">
        <v>212</v>
      </c>
      <c r="F14" t="s">
        <v>213</v>
      </c>
      <c r="G14" t="s">
        <v>214</v>
      </c>
      <c r="H14" t="s">
        <v>215</v>
      </c>
      <c r="I14" t="s">
        <v>216</v>
      </c>
      <c r="J14" t="s">
        <v>217</v>
      </c>
      <c r="K14" s="4" t="s">
        <v>15</v>
      </c>
      <c r="L14" t="s">
        <v>218</v>
      </c>
      <c r="M14" t="s">
        <v>219</v>
      </c>
    </row>
    <row r="16" spans="1:13" x14ac:dyDescent="0.25">
      <c r="A16" t="s">
        <v>27</v>
      </c>
      <c r="B16">
        <v>2.1019999999999999</v>
      </c>
      <c r="C16">
        <v>2.4430000000000001</v>
      </c>
      <c r="D16">
        <v>2.7389999999999999</v>
      </c>
      <c r="E16">
        <v>2.391</v>
      </c>
      <c r="F16">
        <v>2.0449999999999999</v>
      </c>
      <c r="G16">
        <v>2.0449999999999999</v>
      </c>
      <c r="H16">
        <v>1.5589999999999999</v>
      </c>
      <c r="I16">
        <v>1.522</v>
      </c>
      <c r="J16">
        <v>2.367</v>
      </c>
      <c r="K16">
        <v>2.7530000000000001</v>
      </c>
      <c r="L16">
        <v>2.4009999999999998</v>
      </c>
      <c r="M16">
        <v>1.2370000000000001</v>
      </c>
    </row>
    <row r="17" spans="1:13" x14ac:dyDescent="0.25">
      <c r="B17" t="s">
        <v>220</v>
      </c>
      <c r="C17" t="s">
        <v>221</v>
      </c>
      <c r="D17" t="s">
        <v>222</v>
      </c>
      <c r="E17" t="s">
        <v>223</v>
      </c>
      <c r="F17" t="s">
        <v>224</v>
      </c>
      <c r="G17" t="s">
        <v>225</v>
      </c>
      <c r="H17" t="s">
        <v>226</v>
      </c>
      <c r="I17" t="s">
        <v>227</v>
      </c>
      <c r="J17" t="s">
        <v>228</v>
      </c>
      <c r="K17" t="s">
        <v>229</v>
      </c>
      <c r="L17" t="s">
        <v>230</v>
      </c>
      <c r="M17" t="s">
        <v>231</v>
      </c>
    </row>
    <row r="19" spans="1:13" x14ac:dyDescent="0.25">
      <c r="A19" t="s">
        <v>28</v>
      </c>
      <c r="B19">
        <v>2.4889999999999999</v>
      </c>
      <c r="C19">
        <v>3.1739999999999999</v>
      </c>
      <c r="D19">
        <v>3.2280000000000002</v>
      </c>
      <c r="E19">
        <v>2.2189999999999999</v>
      </c>
      <c r="F19">
        <v>1.994</v>
      </c>
      <c r="G19">
        <v>2.5489999999999999</v>
      </c>
      <c r="H19">
        <v>1.421</v>
      </c>
      <c r="I19">
        <v>1.6120000000000001</v>
      </c>
      <c r="J19">
        <v>2.6419999999999999</v>
      </c>
      <c r="K19">
        <v>2.948</v>
      </c>
      <c r="L19">
        <v>2.38</v>
      </c>
      <c r="M19">
        <v>1.2889999999999999</v>
      </c>
    </row>
    <row r="20" spans="1:13" x14ac:dyDescent="0.25">
      <c r="B20" t="s">
        <v>232</v>
      </c>
      <c r="C20" t="s">
        <v>233</v>
      </c>
      <c r="D20" t="s">
        <v>234</v>
      </c>
      <c r="E20" t="s">
        <v>235</v>
      </c>
      <c r="F20" t="s">
        <v>236</v>
      </c>
      <c r="G20" t="s">
        <v>237</v>
      </c>
      <c r="H20" t="s">
        <v>238</v>
      </c>
      <c r="I20" t="s">
        <v>239</v>
      </c>
      <c r="J20" t="s">
        <v>240</v>
      </c>
      <c r="K20" t="s">
        <v>241</v>
      </c>
      <c r="L20" t="s">
        <v>242</v>
      </c>
      <c r="M20" t="s">
        <v>243</v>
      </c>
    </row>
    <row r="22" spans="1:13" x14ac:dyDescent="0.25">
      <c r="A22" t="s">
        <v>29</v>
      </c>
      <c r="B22">
        <v>1.859</v>
      </c>
      <c r="C22">
        <v>2.8559999999999999</v>
      </c>
      <c r="D22">
        <v>2.7690000000000001</v>
      </c>
      <c r="E22">
        <v>1.726</v>
      </c>
      <c r="F22">
        <v>1.8839999999999999</v>
      </c>
      <c r="G22">
        <v>1.498</v>
      </c>
      <c r="H22">
        <v>3.4460000000000002</v>
      </c>
      <c r="I22">
        <v>2.1480000000000001</v>
      </c>
      <c r="J22">
        <v>2.5249999999999999</v>
      </c>
      <c r="K22" s="4" t="s">
        <v>15</v>
      </c>
      <c r="L22" s="4" t="s">
        <v>15</v>
      </c>
      <c r="M22">
        <v>1.2110000000000001</v>
      </c>
    </row>
    <row r="23" spans="1:13" x14ac:dyDescent="0.25">
      <c r="B23" t="s">
        <v>244</v>
      </c>
      <c r="C23" t="s">
        <v>245</v>
      </c>
      <c r="D23" t="s">
        <v>246</v>
      </c>
      <c r="E23" t="s">
        <v>247</v>
      </c>
      <c r="F23" t="s">
        <v>248</v>
      </c>
      <c r="G23" t="s">
        <v>249</v>
      </c>
      <c r="H23" t="s">
        <v>250</v>
      </c>
      <c r="I23" t="s">
        <v>251</v>
      </c>
      <c r="J23" t="s">
        <v>252</v>
      </c>
      <c r="K23" s="4" t="s">
        <v>15</v>
      </c>
      <c r="L23" s="4" t="s">
        <v>15</v>
      </c>
      <c r="M23" t="s">
        <v>253</v>
      </c>
    </row>
    <row r="25" spans="1:13" x14ac:dyDescent="0.25">
      <c r="A25" t="s">
        <v>30</v>
      </c>
      <c r="B25">
        <v>2.7490000000000001</v>
      </c>
      <c r="C25">
        <v>3.0609999999999999</v>
      </c>
      <c r="D25">
        <v>9.6869999999999994</v>
      </c>
      <c r="E25">
        <v>7.9859999999999998</v>
      </c>
      <c r="F25">
        <v>2.3479999999999999</v>
      </c>
      <c r="G25">
        <v>1.8320000000000001</v>
      </c>
      <c r="H25" s="4" t="s">
        <v>15</v>
      </c>
      <c r="I25" s="4" t="s">
        <v>15</v>
      </c>
      <c r="J25">
        <v>3.7349999999999999</v>
      </c>
      <c r="K25" s="4" t="s">
        <v>15</v>
      </c>
      <c r="L25" s="4" t="s">
        <v>15</v>
      </c>
      <c r="M25">
        <v>1.4910000000000001</v>
      </c>
    </row>
    <row r="26" spans="1:13" x14ac:dyDescent="0.25">
      <c r="B26" t="s">
        <v>254</v>
      </c>
      <c r="C26" t="s">
        <v>255</v>
      </c>
      <c r="D26" t="s">
        <v>256</v>
      </c>
      <c r="E26" t="s">
        <v>257</v>
      </c>
      <c r="F26" t="s">
        <v>258</v>
      </c>
      <c r="G26" t="s">
        <v>259</v>
      </c>
      <c r="H26" s="4" t="s">
        <v>15</v>
      </c>
      <c r="I26" s="4" t="s">
        <v>15</v>
      </c>
      <c r="J26" t="s">
        <v>260</v>
      </c>
      <c r="K26" s="4" t="s">
        <v>15</v>
      </c>
      <c r="L26" s="4" t="s">
        <v>15</v>
      </c>
      <c r="M26" t="s">
        <v>261</v>
      </c>
    </row>
    <row r="28" spans="1:13" x14ac:dyDescent="0.25">
      <c r="A28" t="s">
        <v>31</v>
      </c>
      <c r="B28">
        <v>3.09</v>
      </c>
      <c r="C28">
        <v>5.1040000000000001</v>
      </c>
      <c r="D28">
        <v>5.8170000000000002</v>
      </c>
      <c r="E28">
        <v>2.8679999999999999</v>
      </c>
      <c r="F28">
        <v>2.3290000000000002</v>
      </c>
      <c r="G28">
        <v>2.7909999999999999</v>
      </c>
      <c r="H28">
        <v>2.3769999999999998</v>
      </c>
      <c r="I28">
        <v>2.2679999999999998</v>
      </c>
      <c r="J28">
        <v>4.1159999999999997</v>
      </c>
      <c r="K28">
        <v>4.2080000000000002</v>
      </c>
      <c r="L28">
        <v>3.2269999999999999</v>
      </c>
      <c r="M28">
        <v>1.482</v>
      </c>
    </row>
    <row r="29" spans="1:13" x14ac:dyDescent="0.25">
      <c r="B29" t="s">
        <v>262</v>
      </c>
      <c r="C29" t="s">
        <v>263</v>
      </c>
      <c r="D29" t="s">
        <v>264</v>
      </c>
      <c r="E29" t="s">
        <v>265</v>
      </c>
      <c r="F29" t="s">
        <v>266</v>
      </c>
      <c r="G29" t="s">
        <v>267</v>
      </c>
      <c r="H29" t="s">
        <v>268</v>
      </c>
      <c r="I29" t="s">
        <v>269</v>
      </c>
      <c r="J29" t="s">
        <v>270</v>
      </c>
      <c r="K29" t="s">
        <v>271</v>
      </c>
      <c r="L29" t="s">
        <v>272</v>
      </c>
      <c r="M29" t="s">
        <v>273</v>
      </c>
    </row>
    <row r="31" spans="1:13" x14ac:dyDescent="0.25">
      <c r="A31" t="s">
        <v>32</v>
      </c>
      <c r="B31">
        <v>2.907</v>
      </c>
      <c r="C31">
        <v>1.8149999999999999</v>
      </c>
      <c r="D31">
        <v>9.0039999999999996</v>
      </c>
      <c r="E31">
        <v>5.19</v>
      </c>
      <c r="F31">
        <v>1.944</v>
      </c>
      <c r="G31">
        <v>2.4489999999999998</v>
      </c>
      <c r="H31" s="4" t="s">
        <v>15</v>
      </c>
      <c r="I31" s="4" t="s">
        <v>15</v>
      </c>
      <c r="J31">
        <v>3.577</v>
      </c>
      <c r="K31">
        <v>33.070999999999998</v>
      </c>
      <c r="L31">
        <v>7.3479999999999999</v>
      </c>
      <c r="M31">
        <v>1.462</v>
      </c>
    </row>
    <row r="32" spans="1:13" x14ac:dyDescent="0.25">
      <c r="B32" t="s">
        <v>274</v>
      </c>
      <c r="C32" t="s">
        <v>275</v>
      </c>
      <c r="D32" t="s">
        <v>276</v>
      </c>
      <c r="E32" t="s">
        <v>277</v>
      </c>
      <c r="F32" t="s">
        <v>278</v>
      </c>
      <c r="G32" t="s">
        <v>279</v>
      </c>
      <c r="H32" s="4" t="s">
        <v>15</v>
      </c>
      <c r="I32" s="4" t="s">
        <v>15</v>
      </c>
      <c r="J32" t="s">
        <v>280</v>
      </c>
      <c r="K32" t="s">
        <v>281</v>
      </c>
      <c r="L32" t="s">
        <v>282</v>
      </c>
      <c r="M32" t="s">
        <v>283</v>
      </c>
    </row>
    <row r="34" spans="1:13" x14ac:dyDescent="0.25">
      <c r="A34" t="s">
        <v>33</v>
      </c>
      <c r="B34">
        <v>2.7639999999999998</v>
      </c>
      <c r="C34">
        <v>4.2149999999999999</v>
      </c>
      <c r="D34">
        <v>3.4710000000000001</v>
      </c>
      <c r="E34">
        <v>2.1</v>
      </c>
      <c r="F34">
        <v>2.4129999999999998</v>
      </c>
      <c r="G34">
        <v>2.5880000000000001</v>
      </c>
      <c r="H34">
        <v>1.329</v>
      </c>
      <c r="I34">
        <v>2.2599999999999998</v>
      </c>
      <c r="J34">
        <v>3.2669999999999999</v>
      </c>
      <c r="K34">
        <v>5.5449999999999999</v>
      </c>
      <c r="L34">
        <v>6.5279999999999996</v>
      </c>
      <c r="M34">
        <v>1.41</v>
      </c>
    </row>
    <row r="35" spans="1:13" x14ac:dyDescent="0.25">
      <c r="B35" t="s">
        <v>284</v>
      </c>
      <c r="C35" t="s">
        <v>285</v>
      </c>
      <c r="D35" t="s">
        <v>286</v>
      </c>
      <c r="E35" t="s">
        <v>287</v>
      </c>
      <c r="F35" t="s">
        <v>288</v>
      </c>
      <c r="G35" t="s">
        <v>289</v>
      </c>
      <c r="H35" t="s">
        <v>290</v>
      </c>
      <c r="I35" t="s">
        <v>291</v>
      </c>
      <c r="J35" t="s">
        <v>292</v>
      </c>
      <c r="K35" t="s">
        <v>293</v>
      </c>
      <c r="L35" t="s">
        <v>294</v>
      </c>
      <c r="M35" t="s">
        <v>295</v>
      </c>
    </row>
    <row r="37" spans="1:13" x14ac:dyDescent="0.25">
      <c r="A37" t="s">
        <v>158</v>
      </c>
      <c r="B37">
        <v>0.40899999999999997</v>
      </c>
      <c r="C37">
        <v>0.56100000000000005</v>
      </c>
      <c r="D37">
        <v>0.56000000000000005</v>
      </c>
      <c r="E37">
        <v>0.39100000000000001</v>
      </c>
      <c r="F37">
        <v>0.312</v>
      </c>
      <c r="G37">
        <v>0.38100000000000001</v>
      </c>
      <c r="H37">
        <v>0.248</v>
      </c>
      <c r="I37">
        <v>0.248</v>
      </c>
      <c r="J37">
        <v>0.45200000000000001</v>
      </c>
      <c r="K37">
        <v>0.47299999999999998</v>
      </c>
      <c r="L37">
        <v>0.42099999999999999</v>
      </c>
      <c r="M37">
        <v>0.13700000000000001</v>
      </c>
    </row>
    <row r="38" spans="1:13" x14ac:dyDescent="0.25">
      <c r="B38" t="s">
        <v>296</v>
      </c>
      <c r="C38" t="s">
        <v>297</v>
      </c>
      <c r="D38" t="s">
        <v>298</v>
      </c>
      <c r="E38" t="s">
        <v>299</v>
      </c>
      <c r="F38" t="s">
        <v>300</v>
      </c>
      <c r="G38" t="s">
        <v>301</v>
      </c>
      <c r="H38" t="s">
        <v>302</v>
      </c>
      <c r="I38" t="s">
        <v>303</v>
      </c>
      <c r="J38" t="s">
        <v>304</v>
      </c>
      <c r="K38" t="s">
        <v>305</v>
      </c>
      <c r="L38" t="s">
        <v>306</v>
      </c>
      <c r="M38" t="s">
        <v>307</v>
      </c>
    </row>
    <row r="39" spans="1:13" ht="15.75" thickBot="1" x14ac:dyDescent="0.3">
      <c r="A39" s="9" t="s">
        <v>171</v>
      </c>
      <c r="B39" s="9">
        <v>396097</v>
      </c>
      <c r="C39" s="9">
        <v>396097</v>
      </c>
      <c r="D39" s="9">
        <v>396097</v>
      </c>
      <c r="E39" s="9">
        <v>396097</v>
      </c>
      <c r="F39" s="9">
        <v>396097</v>
      </c>
      <c r="G39" s="9">
        <v>396097</v>
      </c>
      <c r="H39" s="9">
        <v>396097</v>
      </c>
      <c r="I39" s="9">
        <v>396097</v>
      </c>
      <c r="J39" s="9">
        <v>396097</v>
      </c>
      <c r="K39" s="9">
        <v>396097</v>
      </c>
      <c r="L39" s="9">
        <v>396097</v>
      </c>
      <c r="M39" s="9">
        <v>396097</v>
      </c>
    </row>
    <row r="40" spans="1:13" ht="15.75" thickTop="1" x14ac:dyDescent="0.25"/>
  </sheetData>
  <mergeCells count="2">
    <mergeCell ref="A1:M1"/>
    <mergeCell ref="B2:M2"/>
  </mergeCells>
  <conditionalFormatting sqref="B4:M4 B7:M7 B10:M10 B13:J13 B16:M16 B19:M19 B22:J22 B25:G25 B28:M28 B31:G31 B34:M34 J25 J31:M31 L13:M13 M22 M25">
    <cfRule type="colorScale" priority="10">
      <colorScale>
        <cfvo type="min"/>
        <cfvo type="max"/>
        <color theme="0"/>
        <color rgb="FFF8696B"/>
      </colorScale>
    </cfRule>
  </conditionalFormatting>
  <conditionalFormatting sqref="H25">
    <cfRule type="colorScale" priority="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31"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25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31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13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22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25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L25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L22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topLeftCell="A16" workbookViewId="0">
      <selection activeCell="J11" sqref="J11"/>
    </sheetView>
  </sheetViews>
  <sheetFormatPr defaultRowHeight="15" x14ac:dyDescent="0.25"/>
  <cols>
    <col min="1" max="1" width="26.140625" bestFit="1" customWidth="1"/>
    <col min="2" max="2" width="13.28515625" bestFit="1" customWidth="1"/>
    <col min="3" max="3" width="15.85546875" bestFit="1" customWidth="1"/>
    <col min="4" max="5" width="13.28515625" bestFit="1" customWidth="1"/>
    <col min="6" max="7" width="12.140625" bestFit="1" customWidth="1"/>
    <col min="8" max="8" width="13.28515625" bestFit="1" customWidth="1"/>
    <col min="9" max="9" width="14.42578125" bestFit="1" customWidth="1"/>
    <col min="10" max="10" width="12.140625" bestFit="1" customWidth="1"/>
    <col min="11" max="11" width="14.85546875" bestFit="1" customWidth="1"/>
    <col min="12" max="12" width="12.42578125" bestFit="1" customWidth="1"/>
    <col min="13" max="13" width="12.140625" bestFit="1" customWidth="1"/>
  </cols>
  <sheetData>
    <row r="1" spans="1:13" x14ac:dyDescent="0.25">
      <c r="A1" s="10" t="s">
        <v>308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</row>
    <row r="2" spans="1:13" x14ac:dyDescent="0.25">
      <c r="B2" s="10" t="s">
        <v>22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</row>
    <row r="3" spans="1:13" x14ac:dyDescent="0.25">
      <c r="A3" s="8" t="s">
        <v>13</v>
      </c>
      <c r="B3" s="1" t="s">
        <v>23</v>
      </c>
      <c r="C3" s="1" t="s">
        <v>24</v>
      </c>
      <c r="D3" s="1" t="s">
        <v>25</v>
      </c>
      <c r="E3" s="1" t="s">
        <v>26</v>
      </c>
      <c r="F3" s="1" t="s">
        <v>27</v>
      </c>
      <c r="G3" s="1" t="s">
        <v>28</v>
      </c>
      <c r="H3" s="1" t="s">
        <v>29</v>
      </c>
      <c r="I3" s="1" t="s">
        <v>30</v>
      </c>
      <c r="J3" s="1" t="s">
        <v>31</v>
      </c>
      <c r="K3" s="1" t="s">
        <v>32</v>
      </c>
      <c r="L3" s="1" t="s">
        <v>33</v>
      </c>
      <c r="M3" s="1" t="s">
        <v>34</v>
      </c>
    </row>
    <row r="4" spans="1:13" x14ac:dyDescent="0.25">
      <c r="A4" t="s">
        <v>23</v>
      </c>
      <c r="B4">
        <v>2.4769999999999999</v>
      </c>
      <c r="C4">
        <v>3.9860000000000002</v>
      </c>
      <c r="D4">
        <v>3.68</v>
      </c>
      <c r="E4">
        <v>2.355</v>
      </c>
      <c r="F4">
        <v>1.994</v>
      </c>
      <c r="G4">
        <v>2.41</v>
      </c>
      <c r="H4">
        <v>1.9850000000000001</v>
      </c>
      <c r="I4">
        <v>1.804</v>
      </c>
      <c r="J4">
        <v>2.754</v>
      </c>
      <c r="K4">
        <v>3.0670000000000002</v>
      </c>
      <c r="L4">
        <v>2.8039999999999998</v>
      </c>
      <c r="M4">
        <v>1.33</v>
      </c>
    </row>
    <row r="5" spans="1:13" x14ac:dyDescent="0.25">
      <c r="B5" t="s">
        <v>309</v>
      </c>
      <c r="C5" t="s">
        <v>310</v>
      </c>
      <c r="D5" t="s">
        <v>311</v>
      </c>
      <c r="E5" t="s">
        <v>312</v>
      </c>
      <c r="F5" t="s">
        <v>313</v>
      </c>
      <c r="G5" t="s">
        <v>314</v>
      </c>
      <c r="H5" t="s">
        <v>315</v>
      </c>
      <c r="I5" t="s">
        <v>316</v>
      </c>
      <c r="J5" t="s">
        <v>317</v>
      </c>
      <c r="K5" t="s">
        <v>318</v>
      </c>
      <c r="L5" t="s">
        <v>319</v>
      </c>
      <c r="M5" t="s">
        <v>320</v>
      </c>
    </row>
    <row r="7" spans="1:13" x14ac:dyDescent="0.25">
      <c r="A7" t="s">
        <v>24</v>
      </c>
      <c r="B7">
        <v>2.8940000000000001</v>
      </c>
      <c r="C7">
        <v>6.3890000000000002</v>
      </c>
      <c r="D7">
        <v>4.242</v>
      </c>
      <c r="E7">
        <v>2.65</v>
      </c>
      <c r="F7">
        <v>2.1789999999999998</v>
      </c>
      <c r="G7">
        <v>2.66</v>
      </c>
      <c r="H7">
        <v>2.129</v>
      </c>
      <c r="I7">
        <v>1.907</v>
      </c>
      <c r="J7">
        <v>3.355</v>
      </c>
      <c r="K7">
        <v>1.9259999999999999</v>
      </c>
      <c r="L7">
        <v>2.887</v>
      </c>
      <c r="M7">
        <v>1.4750000000000001</v>
      </c>
    </row>
    <row r="8" spans="1:13" x14ac:dyDescent="0.25">
      <c r="B8" t="s">
        <v>321</v>
      </c>
      <c r="C8" t="s">
        <v>322</v>
      </c>
      <c r="D8" t="s">
        <v>323</v>
      </c>
      <c r="E8" t="s">
        <v>324</v>
      </c>
      <c r="F8" t="s">
        <v>325</v>
      </c>
      <c r="G8" t="s">
        <v>326</v>
      </c>
      <c r="H8" t="s">
        <v>327</v>
      </c>
      <c r="I8" t="s">
        <v>328</v>
      </c>
      <c r="J8" t="s">
        <v>329</v>
      </c>
      <c r="K8" t="s">
        <v>330</v>
      </c>
      <c r="L8" t="s">
        <v>331</v>
      </c>
      <c r="M8" t="s">
        <v>332</v>
      </c>
    </row>
    <row r="10" spans="1:13" x14ac:dyDescent="0.25">
      <c r="A10" t="s">
        <v>59</v>
      </c>
      <c r="B10">
        <v>3.198</v>
      </c>
      <c r="C10">
        <v>5.6920000000000002</v>
      </c>
      <c r="D10">
        <v>9.0299999999999994</v>
      </c>
      <c r="E10">
        <v>4.0629999999999997</v>
      </c>
      <c r="F10">
        <v>2.331</v>
      </c>
      <c r="G10">
        <v>2.8570000000000002</v>
      </c>
      <c r="H10">
        <v>3.2360000000000002</v>
      </c>
      <c r="I10">
        <v>2.3980000000000001</v>
      </c>
      <c r="J10">
        <v>4.3280000000000003</v>
      </c>
      <c r="K10">
        <v>7.45</v>
      </c>
      <c r="L10">
        <v>3.0409999999999999</v>
      </c>
      <c r="M10">
        <v>1.669</v>
      </c>
    </row>
    <row r="11" spans="1:13" x14ac:dyDescent="0.25">
      <c r="B11" t="s">
        <v>333</v>
      </c>
      <c r="C11" t="s">
        <v>334</v>
      </c>
      <c r="D11" t="s">
        <v>335</v>
      </c>
      <c r="E11" t="s">
        <v>336</v>
      </c>
      <c r="F11" t="s">
        <v>337</v>
      </c>
      <c r="G11" t="s">
        <v>338</v>
      </c>
      <c r="H11" t="s">
        <v>339</v>
      </c>
      <c r="I11" t="s">
        <v>340</v>
      </c>
      <c r="J11" t="s">
        <v>341</v>
      </c>
      <c r="K11" t="s">
        <v>342</v>
      </c>
      <c r="L11" t="s">
        <v>343</v>
      </c>
      <c r="M11" t="s">
        <v>344</v>
      </c>
    </row>
    <row r="13" spans="1:13" x14ac:dyDescent="0.25">
      <c r="A13" t="s">
        <v>26</v>
      </c>
      <c r="B13">
        <v>2.0419999999999998</v>
      </c>
      <c r="C13">
        <v>2.415</v>
      </c>
      <c r="D13">
        <v>3.75</v>
      </c>
      <c r="E13">
        <v>2.508</v>
      </c>
      <c r="F13">
        <v>1.9390000000000001</v>
      </c>
      <c r="G13">
        <v>1.9910000000000001</v>
      </c>
      <c r="H13">
        <v>1.6639999999999999</v>
      </c>
      <c r="I13">
        <v>1.6339999999999999</v>
      </c>
      <c r="J13">
        <v>2.5859999999999999</v>
      </c>
      <c r="K13" s="4" t="s">
        <v>15</v>
      </c>
      <c r="L13">
        <v>1.833</v>
      </c>
      <c r="M13">
        <v>1.288</v>
      </c>
    </row>
    <row r="14" spans="1:13" x14ac:dyDescent="0.25">
      <c r="B14" t="s">
        <v>345</v>
      </c>
      <c r="C14" t="s">
        <v>346</v>
      </c>
      <c r="D14" t="s">
        <v>347</v>
      </c>
      <c r="E14" t="s">
        <v>348</v>
      </c>
      <c r="F14" t="s">
        <v>349</v>
      </c>
      <c r="G14" t="s">
        <v>350</v>
      </c>
      <c r="H14" t="s">
        <v>351</v>
      </c>
      <c r="I14" t="s">
        <v>352</v>
      </c>
      <c r="J14" t="s">
        <v>353</v>
      </c>
      <c r="K14" s="4" t="s">
        <v>15</v>
      </c>
      <c r="L14" t="s">
        <v>354</v>
      </c>
      <c r="M14" t="s">
        <v>355</v>
      </c>
    </row>
    <row r="16" spans="1:13" x14ac:dyDescent="0.25">
      <c r="A16" t="s">
        <v>27</v>
      </c>
      <c r="B16">
        <v>1.988</v>
      </c>
      <c r="C16">
        <v>2.3559999999999999</v>
      </c>
      <c r="D16">
        <v>2.5150000000000001</v>
      </c>
      <c r="E16">
        <v>2.2709999999999999</v>
      </c>
      <c r="F16">
        <v>1.9379999999999999</v>
      </c>
      <c r="G16">
        <v>1.9379999999999999</v>
      </c>
      <c r="H16">
        <v>1.84</v>
      </c>
      <c r="I16">
        <v>1.579</v>
      </c>
      <c r="J16">
        <v>2.1349999999999998</v>
      </c>
      <c r="K16">
        <v>2.4319999999999999</v>
      </c>
      <c r="L16">
        <v>2.2749999999999999</v>
      </c>
      <c r="M16">
        <v>1.24</v>
      </c>
    </row>
    <row r="17" spans="1:13" x14ac:dyDescent="0.25">
      <c r="B17" t="s">
        <v>356</v>
      </c>
      <c r="C17" t="s">
        <v>357</v>
      </c>
      <c r="D17" t="s">
        <v>358</v>
      </c>
      <c r="E17" t="s">
        <v>359</v>
      </c>
      <c r="F17" t="s">
        <v>360</v>
      </c>
      <c r="G17" t="s">
        <v>361</v>
      </c>
      <c r="H17" t="s">
        <v>362</v>
      </c>
      <c r="I17" t="s">
        <v>363</v>
      </c>
      <c r="J17" t="s">
        <v>364</v>
      </c>
      <c r="K17" t="s">
        <v>365</v>
      </c>
      <c r="L17" t="s">
        <v>366</v>
      </c>
      <c r="M17" t="s">
        <v>367</v>
      </c>
    </row>
    <row r="19" spans="1:13" x14ac:dyDescent="0.25">
      <c r="A19" t="s">
        <v>28</v>
      </c>
      <c r="B19">
        <v>2.2679999999999998</v>
      </c>
      <c r="C19">
        <v>2.9089999999999998</v>
      </c>
      <c r="D19">
        <v>2.7669999999999999</v>
      </c>
      <c r="E19">
        <v>1.99</v>
      </c>
      <c r="F19">
        <v>1.867</v>
      </c>
      <c r="G19">
        <v>2.3239999999999998</v>
      </c>
      <c r="H19">
        <v>1.68</v>
      </c>
      <c r="I19">
        <v>1.623</v>
      </c>
      <c r="J19">
        <v>2.3380000000000001</v>
      </c>
      <c r="K19">
        <v>2.8220000000000001</v>
      </c>
      <c r="L19">
        <v>2.141</v>
      </c>
      <c r="M19">
        <v>1.2789999999999999</v>
      </c>
    </row>
    <row r="20" spans="1:13" x14ac:dyDescent="0.25">
      <c r="B20" t="s">
        <v>368</v>
      </c>
      <c r="C20" t="s">
        <v>369</v>
      </c>
      <c r="D20" t="s">
        <v>370</v>
      </c>
      <c r="E20" t="s">
        <v>371</v>
      </c>
      <c r="F20" t="s">
        <v>372</v>
      </c>
      <c r="G20" t="s">
        <v>373</v>
      </c>
      <c r="H20" t="s">
        <v>374</v>
      </c>
      <c r="I20" t="s">
        <v>375</v>
      </c>
      <c r="J20" t="s">
        <v>376</v>
      </c>
      <c r="K20" t="s">
        <v>377</v>
      </c>
      <c r="L20" t="s">
        <v>378</v>
      </c>
      <c r="M20" t="s">
        <v>379</v>
      </c>
    </row>
    <row r="22" spans="1:13" x14ac:dyDescent="0.25">
      <c r="A22" t="s">
        <v>29</v>
      </c>
      <c r="B22">
        <v>1.609</v>
      </c>
      <c r="C22">
        <v>2.1589999999999998</v>
      </c>
      <c r="D22">
        <v>2.4820000000000002</v>
      </c>
      <c r="E22" s="4" t="s">
        <v>15</v>
      </c>
      <c r="F22">
        <v>1.4370000000000001</v>
      </c>
      <c r="G22">
        <v>1.41</v>
      </c>
      <c r="H22" s="4" t="s">
        <v>15</v>
      </c>
      <c r="I22">
        <v>1.8879999999999999</v>
      </c>
      <c r="J22">
        <v>1.9650000000000001</v>
      </c>
      <c r="K22" s="4" t="s">
        <v>15</v>
      </c>
      <c r="L22" s="4" t="s">
        <v>15</v>
      </c>
      <c r="M22">
        <v>1.149</v>
      </c>
    </row>
    <row r="23" spans="1:13" x14ac:dyDescent="0.25">
      <c r="B23" t="s">
        <v>380</v>
      </c>
      <c r="C23" t="s">
        <v>381</v>
      </c>
      <c r="D23" t="s">
        <v>382</v>
      </c>
      <c r="E23" s="4" t="s">
        <v>15</v>
      </c>
      <c r="F23" t="s">
        <v>383</v>
      </c>
      <c r="G23" t="s">
        <v>384</v>
      </c>
      <c r="H23" s="4" t="s">
        <v>15</v>
      </c>
      <c r="I23" t="s">
        <v>385</v>
      </c>
      <c r="J23" t="s">
        <v>386</v>
      </c>
      <c r="K23" s="4" t="s">
        <v>15</v>
      </c>
      <c r="L23" s="4" t="s">
        <v>15</v>
      </c>
      <c r="M23" t="s">
        <v>387</v>
      </c>
    </row>
    <row r="25" spans="1:13" x14ac:dyDescent="0.25">
      <c r="A25" t="s">
        <v>30</v>
      </c>
      <c r="B25">
        <v>2.2440000000000002</v>
      </c>
      <c r="C25" s="4" t="s">
        <v>15</v>
      </c>
      <c r="D25">
        <v>7.4260000000000002</v>
      </c>
      <c r="E25" s="4" t="s">
        <v>15</v>
      </c>
      <c r="F25">
        <v>1.1080000000000001</v>
      </c>
      <c r="G25">
        <v>1.671</v>
      </c>
      <c r="H25" s="4" t="s">
        <v>15</v>
      </c>
      <c r="I25" s="4" t="s">
        <v>15</v>
      </c>
      <c r="J25">
        <v>2.81</v>
      </c>
      <c r="K25" s="4" t="s">
        <v>15</v>
      </c>
      <c r="L25" s="4" t="s">
        <v>15</v>
      </c>
      <c r="M25">
        <v>1.284</v>
      </c>
    </row>
    <row r="26" spans="1:13" x14ac:dyDescent="0.25">
      <c r="B26" t="s">
        <v>388</v>
      </c>
      <c r="C26" s="4" t="s">
        <v>15</v>
      </c>
      <c r="D26" t="s">
        <v>389</v>
      </c>
      <c r="E26" s="4" t="s">
        <v>15</v>
      </c>
      <c r="F26" t="s">
        <v>390</v>
      </c>
      <c r="G26" t="s">
        <v>391</v>
      </c>
      <c r="H26" s="4" t="s">
        <v>15</v>
      </c>
      <c r="I26" s="4" t="s">
        <v>15</v>
      </c>
      <c r="J26" t="s">
        <v>392</v>
      </c>
      <c r="K26" s="4" t="s">
        <v>15</v>
      </c>
      <c r="L26" s="4" t="s">
        <v>15</v>
      </c>
      <c r="M26" t="s">
        <v>393</v>
      </c>
    </row>
    <row r="28" spans="1:13" x14ac:dyDescent="0.25">
      <c r="A28" t="s">
        <v>31</v>
      </c>
      <c r="B28">
        <v>2.8519999999999999</v>
      </c>
      <c r="C28">
        <v>4.4050000000000002</v>
      </c>
      <c r="D28">
        <v>4.883</v>
      </c>
      <c r="E28">
        <v>3.0209999999999999</v>
      </c>
      <c r="F28">
        <v>2.2879999999999998</v>
      </c>
      <c r="G28">
        <v>2.5710000000000002</v>
      </c>
      <c r="H28">
        <v>2.6440000000000001</v>
      </c>
      <c r="I28">
        <v>2.0779999999999998</v>
      </c>
      <c r="J28">
        <v>3.601</v>
      </c>
      <c r="K28">
        <v>3.4279999999999999</v>
      </c>
      <c r="L28">
        <v>2.7440000000000002</v>
      </c>
      <c r="M28">
        <v>1.4790000000000001</v>
      </c>
    </row>
    <row r="29" spans="1:13" x14ac:dyDescent="0.25">
      <c r="B29" t="s">
        <v>394</v>
      </c>
      <c r="C29" t="s">
        <v>395</v>
      </c>
      <c r="D29" t="s">
        <v>396</v>
      </c>
      <c r="E29" t="s">
        <v>397</v>
      </c>
      <c r="F29" t="s">
        <v>398</v>
      </c>
      <c r="G29" t="s">
        <v>399</v>
      </c>
      <c r="H29" t="s">
        <v>400</v>
      </c>
      <c r="I29" t="s">
        <v>401</v>
      </c>
      <c r="J29" t="s">
        <v>402</v>
      </c>
      <c r="K29" t="s">
        <v>403</v>
      </c>
      <c r="L29" t="s">
        <v>404</v>
      </c>
      <c r="M29" t="s">
        <v>405</v>
      </c>
    </row>
    <row r="31" spans="1:13" x14ac:dyDescent="0.25">
      <c r="A31" t="s">
        <v>32</v>
      </c>
      <c r="B31">
        <v>2.5009999999999999</v>
      </c>
      <c r="C31">
        <v>1.093</v>
      </c>
      <c r="D31">
        <v>6.3150000000000004</v>
      </c>
      <c r="E31">
        <v>2.9620000000000002</v>
      </c>
      <c r="F31">
        <v>1.772</v>
      </c>
      <c r="G31">
        <v>2.036</v>
      </c>
      <c r="H31" s="4" t="s">
        <v>15</v>
      </c>
      <c r="I31" s="4" t="s">
        <v>15</v>
      </c>
      <c r="J31">
        <v>3.137</v>
      </c>
      <c r="K31" s="4" t="s">
        <v>15</v>
      </c>
      <c r="L31">
        <v>5.516</v>
      </c>
      <c r="M31">
        <v>1.351</v>
      </c>
    </row>
    <row r="32" spans="1:13" x14ac:dyDescent="0.25">
      <c r="B32" t="s">
        <v>406</v>
      </c>
      <c r="C32" t="s">
        <v>407</v>
      </c>
      <c r="D32" t="s">
        <v>408</v>
      </c>
      <c r="E32" t="s">
        <v>409</v>
      </c>
      <c r="F32" t="s">
        <v>410</v>
      </c>
      <c r="G32" t="s">
        <v>411</v>
      </c>
      <c r="H32" s="4" t="s">
        <v>15</v>
      </c>
      <c r="I32" s="4" t="s">
        <v>15</v>
      </c>
      <c r="J32" t="s">
        <v>412</v>
      </c>
      <c r="K32" s="4" t="s">
        <v>15</v>
      </c>
      <c r="L32" t="s">
        <v>413</v>
      </c>
      <c r="M32" t="s">
        <v>414</v>
      </c>
    </row>
    <row r="34" spans="1:13" x14ac:dyDescent="0.25">
      <c r="A34" t="s">
        <v>33</v>
      </c>
      <c r="B34">
        <v>2.5830000000000002</v>
      </c>
      <c r="C34">
        <v>3.4609999999999999</v>
      </c>
      <c r="D34">
        <v>3.4620000000000002</v>
      </c>
      <c r="E34">
        <v>2.2759999999999998</v>
      </c>
      <c r="F34">
        <v>2.2989999999999999</v>
      </c>
      <c r="G34">
        <v>2.5</v>
      </c>
      <c r="H34">
        <v>2.4710000000000001</v>
      </c>
      <c r="I34">
        <v>1.71</v>
      </c>
      <c r="J34">
        <v>2.9319999999999999</v>
      </c>
      <c r="K34">
        <v>5.4969999999999999</v>
      </c>
      <c r="L34">
        <v>5.5140000000000002</v>
      </c>
      <c r="M34">
        <v>1.417</v>
      </c>
    </row>
    <row r="35" spans="1:13" x14ac:dyDescent="0.25">
      <c r="B35" t="s">
        <v>415</v>
      </c>
      <c r="C35" t="s">
        <v>416</v>
      </c>
      <c r="D35" t="s">
        <v>417</v>
      </c>
      <c r="E35" t="s">
        <v>418</v>
      </c>
      <c r="F35" t="s">
        <v>419</v>
      </c>
      <c r="G35" t="s">
        <v>420</v>
      </c>
      <c r="H35" t="s">
        <v>421</v>
      </c>
      <c r="I35" t="s">
        <v>422</v>
      </c>
      <c r="J35" t="s">
        <v>423</v>
      </c>
      <c r="K35" t="s">
        <v>424</v>
      </c>
      <c r="L35" t="s">
        <v>425</v>
      </c>
      <c r="M35" t="s">
        <v>426</v>
      </c>
    </row>
    <row r="37" spans="1:13" x14ac:dyDescent="0.25">
      <c r="A37" t="s">
        <v>158</v>
      </c>
      <c r="B37">
        <v>0.38200000000000001</v>
      </c>
      <c r="C37">
        <v>0.52500000000000002</v>
      </c>
      <c r="D37">
        <v>0.51700000000000002</v>
      </c>
      <c r="E37">
        <v>0.36299999999999999</v>
      </c>
      <c r="F37">
        <v>0.29299999999999998</v>
      </c>
      <c r="G37">
        <v>0.35699999999999998</v>
      </c>
      <c r="H37">
        <v>0.29399999999999998</v>
      </c>
      <c r="I37">
        <v>0.24</v>
      </c>
      <c r="J37">
        <v>0.41699999999999998</v>
      </c>
      <c r="K37">
        <v>0.44400000000000001</v>
      </c>
      <c r="L37">
        <v>0.371</v>
      </c>
      <c r="M37">
        <v>0.13800000000000001</v>
      </c>
    </row>
    <row r="38" spans="1:13" x14ac:dyDescent="0.25">
      <c r="B38" t="s">
        <v>427</v>
      </c>
      <c r="C38" t="s">
        <v>428</v>
      </c>
      <c r="D38" t="s">
        <v>429</v>
      </c>
      <c r="E38" t="s">
        <v>430</v>
      </c>
      <c r="F38" t="s">
        <v>431</v>
      </c>
      <c r="G38" t="s">
        <v>432</v>
      </c>
      <c r="H38" t="s">
        <v>433</v>
      </c>
      <c r="I38" t="s">
        <v>434</v>
      </c>
      <c r="J38" t="s">
        <v>435</v>
      </c>
      <c r="K38" t="s">
        <v>436</v>
      </c>
      <c r="L38" t="s">
        <v>437</v>
      </c>
      <c r="M38" t="s">
        <v>438</v>
      </c>
    </row>
    <row r="39" spans="1:13" ht="15.75" thickBot="1" x14ac:dyDescent="0.3">
      <c r="A39" s="9" t="s">
        <v>171</v>
      </c>
      <c r="B39" s="9">
        <v>396097</v>
      </c>
      <c r="C39" s="9">
        <v>396097</v>
      </c>
      <c r="D39" s="9">
        <v>396097</v>
      </c>
      <c r="E39" s="9">
        <v>396097</v>
      </c>
      <c r="F39" s="9">
        <v>396097</v>
      </c>
      <c r="G39" s="9">
        <v>396097</v>
      </c>
      <c r="H39" s="9">
        <v>396097</v>
      </c>
      <c r="I39" s="9">
        <v>396097</v>
      </c>
      <c r="J39" s="9">
        <v>396097</v>
      </c>
      <c r="K39" s="9">
        <v>396097</v>
      </c>
      <c r="L39" s="9">
        <v>396097</v>
      </c>
      <c r="M39" s="9">
        <v>396097</v>
      </c>
    </row>
    <row r="40" spans="1:13" ht="15.75" thickTop="1" x14ac:dyDescent="0.25"/>
  </sheetData>
  <mergeCells count="2">
    <mergeCell ref="A1:M1"/>
    <mergeCell ref="B2:M2"/>
  </mergeCells>
  <conditionalFormatting sqref="B4:M4 B7:M7 B10:M10 B13:J13 B16:M16 B19:M19 B22:D22 B25 B28:M28 B31:G31 B34:M34 D25 F25:G25 F22:G22 I22:J22 J25 J31 L13:M13 M22 M25 L31:M31">
    <cfRule type="colorScale" priority="15">
      <colorScale>
        <cfvo type="min"/>
        <cfvo type="max"/>
        <color theme="0"/>
        <color rgb="FFF8696B"/>
      </colorScale>
    </cfRule>
  </conditionalFormatting>
  <conditionalFormatting sqref="C25">
    <cfRule type="colorScale" priority="1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25">
    <cfRule type="colorScale" priority="1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22">
    <cfRule type="colorScale" priority="1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22">
    <cfRule type="colorScale" priority="1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25"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25">
    <cfRule type="colorScale" priority="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31"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31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13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22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25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L25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L22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31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topLeftCell="A19" workbookViewId="0">
      <selection activeCell="H21" sqref="H21"/>
    </sheetView>
  </sheetViews>
  <sheetFormatPr defaultRowHeight="15" x14ac:dyDescent="0.25"/>
  <cols>
    <col min="1" max="1" width="26.140625" bestFit="1" customWidth="1"/>
    <col min="2" max="2" width="13.28515625" bestFit="1" customWidth="1"/>
    <col min="3" max="3" width="15.85546875" bestFit="1" customWidth="1"/>
    <col min="4" max="5" width="13.28515625" bestFit="1" customWidth="1"/>
    <col min="6" max="7" width="12.140625" bestFit="1" customWidth="1"/>
    <col min="8" max="8" width="13.28515625" bestFit="1" customWidth="1"/>
    <col min="9" max="9" width="14.42578125" bestFit="1" customWidth="1"/>
    <col min="10" max="10" width="12.140625" bestFit="1" customWidth="1"/>
    <col min="11" max="11" width="14.85546875" bestFit="1" customWidth="1"/>
    <col min="12" max="12" width="12.42578125" bestFit="1" customWidth="1"/>
    <col min="13" max="13" width="12.140625" bestFit="1" customWidth="1"/>
  </cols>
  <sheetData>
    <row r="1" spans="1:13" x14ac:dyDescent="0.25">
      <c r="A1" s="10" t="s">
        <v>439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</row>
    <row r="2" spans="1:13" x14ac:dyDescent="0.25">
      <c r="B2" s="10" t="s">
        <v>22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</row>
    <row r="3" spans="1:13" x14ac:dyDescent="0.25">
      <c r="A3" s="8" t="s">
        <v>13</v>
      </c>
      <c r="B3" s="1" t="s">
        <v>23</v>
      </c>
      <c r="C3" s="1" t="s">
        <v>24</v>
      </c>
      <c r="D3" s="1" t="s">
        <v>25</v>
      </c>
      <c r="E3" s="1" t="s">
        <v>26</v>
      </c>
      <c r="F3" s="1" t="s">
        <v>27</v>
      </c>
      <c r="G3" s="1" t="s">
        <v>28</v>
      </c>
      <c r="H3" s="1" t="s">
        <v>29</v>
      </c>
      <c r="I3" s="1" t="s">
        <v>30</v>
      </c>
      <c r="J3" s="1" t="s">
        <v>31</v>
      </c>
      <c r="K3" s="1" t="s">
        <v>32</v>
      </c>
      <c r="L3" s="1" t="s">
        <v>33</v>
      </c>
      <c r="M3" s="1" t="s">
        <v>34</v>
      </c>
    </row>
    <row r="4" spans="1:13" x14ac:dyDescent="0.25">
      <c r="A4" t="s">
        <v>23</v>
      </c>
      <c r="B4">
        <v>1.0069999999999999</v>
      </c>
      <c r="C4">
        <v>1.0189999999999999</v>
      </c>
      <c r="D4">
        <v>1.0089999999999999</v>
      </c>
      <c r="E4">
        <v>1.024</v>
      </c>
      <c r="F4">
        <v>1.01</v>
      </c>
      <c r="G4">
        <v>0.995</v>
      </c>
      <c r="H4">
        <v>0.94599999999999995</v>
      </c>
      <c r="I4">
        <v>0.93899999999999995</v>
      </c>
      <c r="J4">
        <v>0.999</v>
      </c>
      <c r="K4">
        <v>1.3320000000000001</v>
      </c>
      <c r="L4">
        <v>1.095</v>
      </c>
      <c r="M4">
        <v>1.0009999999999999</v>
      </c>
    </row>
    <row r="5" spans="1:13" x14ac:dyDescent="0.25">
      <c r="B5" t="s">
        <v>440</v>
      </c>
      <c r="C5" t="s">
        <v>441</v>
      </c>
      <c r="D5" t="s">
        <v>442</v>
      </c>
      <c r="E5" t="s">
        <v>443</v>
      </c>
      <c r="F5" t="s">
        <v>444</v>
      </c>
      <c r="G5" t="s">
        <v>445</v>
      </c>
      <c r="H5" t="s">
        <v>446</v>
      </c>
      <c r="I5" t="s">
        <v>447</v>
      </c>
      <c r="J5" t="s">
        <v>448</v>
      </c>
      <c r="K5" t="s">
        <v>449</v>
      </c>
      <c r="L5" t="s">
        <v>450</v>
      </c>
      <c r="M5" t="s">
        <v>451</v>
      </c>
    </row>
    <row r="7" spans="1:13" x14ac:dyDescent="0.25">
      <c r="A7" t="s">
        <v>24</v>
      </c>
      <c r="B7">
        <v>1.0029999999999999</v>
      </c>
      <c r="C7">
        <v>0.997</v>
      </c>
      <c r="D7">
        <v>1.016</v>
      </c>
      <c r="E7">
        <v>0.88300000000000001</v>
      </c>
      <c r="F7">
        <v>0.99199999999999999</v>
      </c>
      <c r="G7">
        <v>1.0029999999999999</v>
      </c>
      <c r="H7">
        <v>0.91200000000000003</v>
      </c>
      <c r="I7">
        <v>0.88700000000000001</v>
      </c>
      <c r="J7">
        <v>0.95399999999999996</v>
      </c>
      <c r="K7">
        <v>1.3460000000000001</v>
      </c>
      <c r="L7">
        <v>1.1459999999999999</v>
      </c>
      <c r="M7">
        <v>0.997</v>
      </c>
    </row>
    <row r="8" spans="1:13" x14ac:dyDescent="0.25">
      <c r="B8" t="s">
        <v>452</v>
      </c>
      <c r="C8" t="s">
        <v>453</v>
      </c>
      <c r="D8" t="s">
        <v>454</v>
      </c>
      <c r="E8" t="s">
        <v>455</v>
      </c>
      <c r="F8" t="s">
        <v>456</v>
      </c>
      <c r="G8" t="s">
        <v>457</v>
      </c>
      <c r="H8" t="s">
        <v>458</v>
      </c>
      <c r="I8" t="s">
        <v>459</v>
      </c>
      <c r="J8" t="s">
        <v>460</v>
      </c>
      <c r="K8" t="s">
        <v>461</v>
      </c>
      <c r="L8" t="s">
        <v>462</v>
      </c>
      <c r="M8" t="s">
        <v>463</v>
      </c>
    </row>
    <row r="10" spans="1:13" x14ac:dyDescent="0.25">
      <c r="A10" t="s">
        <v>59</v>
      </c>
      <c r="B10">
        <v>0.997</v>
      </c>
      <c r="C10">
        <v>0.95</v>
      </c>
      <c r="D10">
        <v>0.88500000000000001</v>
      </c>
      <c r="E10">
        <v>1.0169999999999999</v>
      </c>
      <c r="F10">
        <v>1.0349999999999999</v>
      </c>
      <c r="G10">
        <v>0.96899999999999997</v>
      </c>
      <c r="H10">
        <v>0.83899999999999997</v>
      </c>
      <c r="I10">
        <v>0.94599999999999995</v>
      </c>
      <c r="J10">
        <v>1.012</v>
      </c>
      <c r="K10">
        <v>2.5049999999999999</v>
      </c>
      <c r="L10">
        <v>0.91400000000000003</v>
      </c>
      <c r="M10">
        <v>0.996</v>
      </c>
    </row>
    <row r="11" spans="1:13" x14ac:dyDescent="0.25">
      <c r="B11" t="s">
        <v>464</v>
      </c>
      <c r="C11" t="s">
        <v>465</v>
      </c>
      <c r="D11" t="s">
        <v>466</v>
      </c>
      <c r="E11" t="s">
        <v>467</v>
      </c>
      <c r="F11" t="s">
        <v>468</v>
      </c>
      <c r="G11" t="s">
        <v>469</v>
      </c>
      <c r="H11" t="s">
        <v>470</v>
      </c>
      <c r="I11" t="s">
        <v>471</v>
      </c>
      <c r="J11" t="s">
        <v>472</v>
      </c>
      <c r="K11" t="s">
        <v>473</v>
      </c>
      <c r="L11" t="s">
        <v>474</v>
      </c>
      <c r="M11" t="s">
        <v>475</v>
      </c>
    </row>
    <row r="13" spans="1:13" x14ac:dyDescent="0.25">
      <c r="A13" t="s">
        <v>26</v>
      </c>
      <c r="B13">
        <v>1.0209999999999999</v>
      </c>
      <c r="C13">
        <v>1.109</v>
      </c>
      <c r="D13">
        <v>1.0029999999999999</v>
      </c>
      <c r="E13">
        <v>0.83599999999999997</v>
      </c>
      <c r="F13">
        <v>0.97</v>
      </c>
      <c r="G13">
        <v>1.0189999999999999</v>
      </c>
      <c r="H13">
        <v>1.514</v>
      </c>
      <c r="I13">
        <v>1.351</v>
      </c>
      <c r="J13">
        <v>0.97599999999999998</v>
      </c>
      <c r="K13" s="4" t="s">
        <v>15</v>
      </c>
      <c r="L13">
        <v>0.93600000000000005</v>
      </c>
      <c r="M13">
        <v>1.0049999999999999</v>
      </c>
    </row>
    <row r="14" spans="1:13" x14ac:dyDescent="0.25">
      <c r="B14" t="s">
        <v>476</v>
      </c>
      <c r="C14" t="s">
        <v>477</v>
      </c>
      <c r="D14" t="s">
        <v>478</v>
      </c>
      <c r="E14" t="s">
        <v>479</v>
      </c>
      <c r="F14" t="s">
        <v>480</v>
      </c>
      <c r="G14" t="s">
        <v>481</v>
      </c>
      <c r="H14" t="s">
        <v>482</v>
      </c>
      <c r="I14" t="s">
        <v>483</v>
      </c>
      <c r="J14" t="s">
        <v>484</v>
      </c>
      <c r="K14" s="4" t="s">
        <v>15</v>
      </c>
      <c r="L14" t="s">
        <v>485</v>
      </c>
      <c r="M14" t="s">
        <v>486</v>
      </c>
    </row>
    <row r="16" spans="1:13" x14ac:dyDescent="0.25">
      <c r="A16" t="s">
        <v>27</v>
      </c>
      <c r="B16">
        <v>0.97499999999999998</v>
      </c>
      <c r="C16">
        <v>1.01</v>
      </c>
      <c r="D16">
        <v>1.0049999999999999</v>
      </c>
      <c r="E16">
        <v>0.97399999999999998</v>
      </c>
      <c r="F16">
        <v>1.006</v>
      </c>
      <c r="G16">
        <v>0.94299999999999995</v>
      </c>
      <c r="H16">
        <v>0.77300000000000002</v>
      </c>
      <c r="I16">
        <v>1.028</v>
      </c>
      <c r="J16">
        <v>1.0169999999999999</v>
      </c>
      <c r="K16">
        <v>1.7010000000000001</v>
      </c>
      <c r="L16">
        <v>1.042</v>
      </c>
      <c r="M16">
        <v>0.996</v>
      </c>
    </row>
    <row r="17" spans="1:13" x14ac:dyDescent="0.25">
      <c r="B17" t="s">
        <v>487</v>
      </c>
      <c r="C17" t="s">
        <v>488</v>
      </c>
      <c r="D17" t="s">
        <v>489</v>
      </c>
      <c r="E17" t="s">
        <v>490</v>
      </c>
      <c r="F17" t="s">
        <v>491</v>
      </c>
      <c r="G17" t="s">
        <v>492</v>
      </c>
      <c r="H17" t="s">
        <v>493</v>
      </c>
      <c r="I17" t="s">
        <v>494</v>
      </c>
      <c r="J17" t="s">
        <v>495</v>
      </c>
      <c r="K17" t="s">
        <v>496</v>
      </c>
      <c r="L17" t="s">
        <v>497</v>
      </c>
      <c r="M17" t="s">
        <v>498</v>
      </c>
    </row>
    <row r="19" spans="1:13" x14ac:dyDescent="0.25">
      <c r="A19" t="s">
        <v>28</v>
      </c>
      <c r="B19">
        <v>1.014</v>
      </c>
      <c r="C19">
        <v>1.0389999999999999</v>
      </c>
      <c r="D19">
        <v>1.0249999999999999</v>
      </c>
      <c r="E19">
        <v>1.0069999999999999</v>
      </c>
      <c r="F19">
        <v>1.0389999999999999</v>
      </c>
      <c r="G19">
        <v>1.0069999999999999</v>
      </c>
      <c r="H19">
        <v>1.018</v>
      </c>
      <c r="I19">
        <v>0.96899999999999997</v>
      </c>
      <c r="J19">
        <v>1.0409999999999999</v>
      </c>
      <c r="K19">
        <v>1.3420000000000001</v>
      </c>
      <c r="L19">
        <v>1.052</v>
      </c>
      <c r="M19">
        <v>1.006</v>
      </c>
    </row>
    <row r="20" spans="1:13" x14ac:dyDescent="0.25">
      <c r="B20" t="s">
        <v>499</v>
      </c>
      <c r="C20" t="s">
        <v>500</v>
      </c>
      <c r="D20" t="s">
        <v>501</v>
      </c>
      <c r="E20" t="s">
        <v>502</v>
      </c>
      <c r="F20" t="s">
        <v>503</v>
      </c>
      <c r="G20" t="s">
        <v>504</v>
      </c>
      <c r="H20" t="s">
        <v>505</v>
      </c>
      <c r="I20" t="s">
        <v>506</v>
      </c>
      <c r="J20" t="s">
        <v>507</v>
      </c>
      <c r="K20" t="s">
        <v>508</v>
      </c>
      <c r="L20" t="s">
        <v>509</v>
      </c>
      <c r="M20" t="s">
        <v>510</v>
      </c>
    </row>
    <row r="22" spans="1:13" x14ac:dyDescent="0.25">
      <c r="A22" t="s">
        <v>29</v>
      </c>
      <c r="B22">
        <v>0.79100000000000004</v>
      </c>
      <c r="C22">
        <v>0.52500000000000002</v>
      </c>
      <c r="D22">
        <v>0.86899999999999999</v>
      </c>
      <c r="E22">
        <v>1.006</v>
      </c>
      <c r="F22">
        <v>0.94799999999999995</v>
      </c>
      <c r="G22">
        <v>0.78700000000000003</v>
      </c>
      <c r="H22" s="4" t="s">
        <v>15</v>
      </c>
      <c r="I22" s="4" t="s">
        <v>15</v>
      </c>
      <c r="J22">
        <v>0.86899999999999999</v>
      </c>
      <c r="K22" s="4" t="s">
        <v>15</v>
      </c>
      <c r="L22" s="4" t="s">
        <v>15</v>
      </c>
      <c r="M22">
        <v>0.95599999999999996</v>
      </c>
    </row>
    <row r="23" spans="1:13" x14ac:dyDescent="0.25">
      <c r="B23" t="s">
        <v>511</v>
      </c>
      <c r="C23" t="s">
        <v>512</v>
      </c>
      <c r="D23" t="s">
        <v>513</v>
      </c>
      <c r="E23" t="s">
        <v>514</v>
      </c>
      <c r="F23" t="s">
        <v>515</v>
      </c>
      <c r="G23" t="s">
        <v>516</v>
      </c>
      <c r="H23" s="4" t="s">
        <v>15</v>
      </c>
      <c r="I23" s="4" t="s">
        <v>15</v>
      </c>
      <c r="J23" t="s">
        <v>517</v>
      </c>
      <c r="K23" s="4" t="s">
        <v>15</v>
      </c>
      <c r="L23" s="4" t="s">
        <v>15</v>
      </c>
      <c r="M23" t="s">
        <v>518</v>
      </c>
    </row>
    <row r="25" spans="1:13" x14ac:dyDescent="0.25">
      <c r="A25" t="s">
        <v>30</v>
      </c>
      <c r="B25">
        <v>0.77400000000000002</v>
      </c>
      <c r="C25" s="4" t="s">
        <v>15</v>
      </c>
      <c r="D25" s="4" t="s">
        <v>15</v>
      </c>
      <c r="E25" s="4" t="s">
        <v>15</v>
      </c>
      <c r="F25" s="4" t="s">
        <v>15</v>
      </c>
      <c r="G25">
        <v>0.89600000000000002</v>
      </c>
      <c r="H25" s="4" t="s">
        <v>15</v>
      </c>
      <c r="I25" s="4" t="s">
        <v>15</v>
      </c>
      <c r="J25" s="4" t="s">
        <v>15</v>
      </c>
      <c r="K25" s="4" t="s">
        <v>15</v>
      </c>
      <c r="L25" s="4" t="s">
        <v>15</v>
      </c>
      <c r="M25">
        <v>0.96099999999999997</v>
      </c>
    </row>
    <row r="26" spans="1:13" x14ac:dyDescent="0.25">
      <c r="B26" t="s">
        <v>519</v>
      </c>
      <c r="C26" s="4" t="s">
        <v>15</v>
      </c>
      <c r="D26" s="4" t="s">
        <v>15</v>
      </c>
      <c r="E26" s="4" t="s">
        <v>15</v>
      </c>
      <c r="F26" s="4" t="s">
        <v>15</v>
      </c>
      <c r="G26" t="s">
        <v>520</v>
      </c>
      <c r="H26" s="4" t="s">
        <v>15</v>
      </c>
      <c r="I26" s="4" t="s">
        <v>15</v>
      </c>
      <c r="J26" s="4" t="s">
        <v>15</v>
      </c>
      <c r="K26" s="4" t="s">
        <v>15</v>
      </c>
      <c r="L26" s="4" t="s">
        <v>15</v>
      </c>
      <c r="M26" t="s">
        <v>521</v>
      </c>
    </row>
    <row r="28" spans="1:13" x14ac:dyDescent="0.25">
      <c r="A28" t="s">
        <v>31</v>
      </c>
      <c r="B28">
        <v>1.0489999999999999</v>
      </c>
      <c r="C28">
        <v>0.98899999999999999</v>
      </c>
      <c r="D28">
        <v>0.86299999999999999</v>
      </c>
      <c r="E28">
        <v>0.99399999999999999</v>
      </c>
      <c r="F28">
        <v>1.0760000000000001</v>
      </c>
      <c r="G28">
        <v>0.99</v>
      </c>
      <c r="H28">
        <v>1.0469999999999999</v>
      </c>
      <c r="I28">
        <v>0.78800000000000003</v>
      </c>
      <c r="J28">
        <v>0.96299999999999997</v>
      </c>
      <c r="K28">
        <v>2.048</v>
      </c>
      <c r="L28">
        <v>0.91400000000000003</v>
      </c>
      <c r="M28">
        <v>0.998</v>
      </c>
    </row>
    <row r="29" spans="1:13" x14ac:dyDescent="0.25">
      <c r="B29" t="s">
        <v>522</v>
      </c>
      <c r="C29" t="s">
        <v>523</v>
      </c>
      <c r="D29" t="s">
        <v>524</v>
      </c>
      <c r="E29" t="s">
        <v>525</v>
      </c>
      <c r="F29" t="s">
        <v>526</v>
      </c>
      <c r="G29" t="s">
        <v>527</v>
      </c>
      <c r="H29" t="s">
        <v>528</v>
      </c>
      <c r="I29" t="s">
        <v>529</v>
      </c>
      <c r="J29" t="s">
        <v>530</v>
      </c>
      <c r="K29" t="s">
        <v>531</v>
      </c>
      <c r="L29" t="s">
        <v>532</v>
      </c>
      <c r="M29" t="s">
        <v>533</v>
      </c>
    </row>
    <row r="31" spans="1:13" x14ac:dyDescent="0.25">
      <c r="A31" t="s">
        <v>32</v>
      </c>
      <c r="B31">
        <v>0.89200000000000002</v>
      </c>
      <c r="C31">
        <v>0.80200000000000005</v>
      </c>
      <c r="D31" s="4" t="s">
        <v>15</v>
      </c>
      <c r="E31" s="4" t="s">
        <v>15</v>
      </c>
      <c r="F31">
        <v>1.155</v>
      </c>
      <c r="G31">
        <v>0.78300000000000003</v>
      </c>
      <c r="H31" s="4" t="s">
        <v>15</v>
      </c>
      <c r="I31" s="4" t="s">
        <v>15</v>
      </c>
      <c r="J31">
        <v>0.75900000000000001</v>
      </c>
      <c r="K31" s="4" t="s">
        <v>15</v>
      </c>
      <c r="L31" s="4" t="s">
        <v>15</v>
      </c>
      <c r="M31">
        <v>0.97499999999999998</v>
      </c>
    </row>
    <row r="32" spans="1:13" x14ac:dyDescent="0.25">
      <c r="B32" t="s">
        <v>534</v>
      </c>
      <c r="C32" t="s">
        <v>535</v>
      </c>
      <c r="D32" s="4" t="s">
        <v>15</v>
      </c>
      <c r="E32" s="4" t="s">
        <v>15</v>
      </c>
      <c r="F32" t="s">
        <v>536</v>
      </c>
      <c r="G32" t="s">
        <v>537</v>
      </c>
      <c r="H32" s="4" t="s">
        <v>15</v>
      </c>
      <c r="I32" s="4" t="s">
        <v>15</v>
      </c>
      <c r="J32" t="s">
        <v>538</v>
      </c>
      <c r="K32" s="4" t="s">
        <v>15</v>
      </c>
      <c r="L32" s="4" t="s">
        <v>15</v>
      </c>
      <c r="M32" t="s">
        <v>539</v>
      </c>
    </row>
    <row r="34" spans="1:13" x14ac:dyDescent="0.25">
      <c r="A34" t="s">
        <v>33</v>
      </c>
      <c r="B34">
        <v>1.0329999999999999</v>
      </c>
      <c r="C34">
        <v>0.88400000000000001</v>
      </c>
      <c r="D34">
        <v>1.165</v>
      </c>
      <c r="E34">
        <v>1.1759999999999999</v>
      </c>
      <c r="F34">
        <v>1.198</v>
      </c>
      <c r="G34">
        <v>0.99</v>
      </c>
      <c r="H34">
        <v>1.9219999999999999</v>
      </c>
      <c r="I34">
        <v>0.77200000000000002</v>
      </c>
      <c r="J34">
        <v>1.0049999999999999</v>
      </c>
      <c r="K34" s="4" t="s">
        <v>15</v>
      </c>
      <c r="L34">
        <v>2.0990000000000002</v>
      </c>
      <c r="M34">
        <v>1.0209999999999999</v>
      </c>
    </row>
    <row r="35" spans="1:13" x14ac:dyDescent="0.25">
      <c r="B35" t="s">
        <v>540</v>
      </c>
      <c r="C35" t="s">
        <v>541</v>
      </c>
      <c r="D35" t="s">
        <v>542</v>
      </c>
      <c r="E35" t="s">
        <v>543</v>
      </c>
      <c r="F35" t="s">
        <v>544</v>
      </c>
      <c r="G35" t="s">
        <v>545</v>
      </c>
      <c r="H35" t="s">
        <v>546</v>
      </c>
      <c r="I35" t="s">
        <v>547</v>
      </c>
      <c r="J35" t="s">
        <v>548</v>
      </c>
      <c r="K35" s="4" t="s">
        <v>15</v>
      </c>
      <c r="L35" t="s">
        <v>549</v>
      </c>
      <c r="M35" t="s">
        <v>550</v>
      </c>
    </row>
    <row r="37" spans="1:13" x14ac:dyDescent="0.25">
      <c r="A37" t="s">
        <v>158</v>
      </c>
      <c r="B37">
        <v>2E-3</v>
      </c>
      <c r="C37">
        <v>1E-3</v>
      </c>
      <c r="D37">
        <v>-5.0000000000000001E-3</v>
      </c>
      <c r="E37">
        <v>-1.2E-2</v>
      </c>
      <c r="F37">
        <v>1.2E-2</v>
      </c>
      <c r="G37">
        <v>-6.0000000000000001E-3</v>
      </c>
      <c r="H37">
        <v>-1.2999999999999999E-2</v>
      </c>
      <c r="I37">
        <v>-2.8000000000000001E-2</v>
      </c>
      <c r="J37">
        <v>-1E-3</v>
      </c>
      <c r="K37">
        <v>0.221</v>
      </c>
      <c r="L37">
        <v>3.2000000000000001E-2</v>
      </c>
      <c r="M37">
        <v>0</v>
      </c>
    </row>
    <row r="38" spans="1:13" x14ac:dyDescent="0.25">
      <c r="B38" t="s">
        <v>551</v>
      </c>
      <c r="C38" t="s">
        <v>552</v>
      </c>
      <c r="D38" t="s">
        <v>553</v>
      </c>
      <c r="E38" t="s">
        <v>554</v>
      </c>
      <c r="F38" t="s">
        <v>555</v>
      </c>
      <c r="G38" t="s">
        <v>556</v>
      </c>
      <c r="H38" t="s">
        <v>557</v>
      </c>
      <c r="I38" t="s">
        <v>558</v>
      </c>
      <c r="J38" t="s">
        <v>559</v>
      </c>
      <c r="K38" t="s">
        <v>560</v>
      </c>
      <c r="L38" t="s">
        <v>561</v>
      </c>
      <c r="M38" t="s">
        <v>562</v>
      </c>
    </row>
    <row r="39" spans="1:13" ht="15.75" thickBot="1" x14ac:dyDescent="0.3">
      <c r="A39" s="9" t="s">
        <v>171</v>
      </c>
      <c r="B39" s="9">
        <v>396097</v>
      </c>
      <c r="C39" s="9">
        <v>396097</v>
      </c>
      <c r="D39" s="9">
        <v>396097</v>
      </c>
      <c r="E39" s="9">
        <v>396097</v>
      </c>
      <c r="F39" s="9">
        <v>396097</v>
      </c>
      <c r="G39" s="9">
        <v>396097</v>
      </c>
      <c r="H39" s="9">
        <v>396097</v>
      </c>
      <c r="I39" s="9">
        <v>396097</v>
      </c>
      <c r="J39" s="9">
        <v>396097</v>
      </c>
      <c r="K39" s="9">
        <v>396097</v>
      </c>
      <c r="L39" s="9">
        <v>396097</v>
      </c>
      <c r="M39" s="9">
        <v>396097</v>
      </c>
    </row>
    <row r="40" spans="1:13" ht="15.75" thickTop="1" x14ac:dyDescent="0.25"/>
  </sheetData>
  <mergeCells count="2">
    <mergeCell ref="A1:M1"/>
    <mergeCell ref="B2:M2"/>
  </mergeCells>
  <conditionalFormatting sqref="B4:M4 B7:M7 B10:M10 B13:J13 B16:M16 B19:M19 B22:G22 B25 B28:M28 B31:C31 B34:J34 G25 M25 J22 M22 L13:M13 F31:G31 J31 M31 L34:M34">
    <cfRule type="colorScale" priority="22">
      <colorScale>
        <cfvo type="min"/>
        <cfvo type="max"/>
        <color theme="0"/>
        <color rgb="FFF8696B"/>
      </colorScale>
    </cfRule>
  </conditionalFormatting>
  <conditionalFormatting sqref="C25">
    <cfRule type="colorScale" priority="2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25">
    <cfRule type="colorScale" priority="2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25">
    <cfRule type="colorScale" priority="1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25">
    <cfRule type="colorScale" priority="1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25">
    <cfRule type="colorScale" priority="1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25">
    <cfRule type="colorScale" priority="1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25">
    <cfRule type="colorScale" priority="1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25">
    <cfRule type="colorScale" priority="1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L25">
    <cfRule type="colorScale" priority="1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22">
    <cfRule type="colorScale" priority="1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22">
    <cfRule type="colorScale" priority="1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22"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L22">
    <cfRule type="colorScale" priority="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13"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31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31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31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31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31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L31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34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topLeftCell="A19" zoomScaleNormal="100" workbookViewId="0">
      <selection activeCell="N18" sqref="N18"/>
    </sheetView>
  </sheetViews>
  <sheetFormatPr defaultRowHeight="15" x14ac:dyDescent="0.25"/>
  <cols>
    <col min="1" max="1" width="26.140625" bestFit="1" customWidth="1"/>
    <col min="2" max="2" width="13.28515625" bestFit="1" customWidth="1"/>
    <col min="3" max="3" width="15.85546875" bestFit="1" customWidth="1"/>
    <col min="4" max="5" width="13.28515625" bestFit="1" customWidth="1"/>
    <col min="6" max="7" width="12.140625" bestFit="1" customWidth="1"/>
    <col min="8" max="8" width="13.28515625" bestFit="1" customWidth="1"/>
    <col min="9" max="9" width="14.42578125" bestFit="1" customWidth="1"/>
    <col min="10" max="10" width="12.140625" bestFit="1" customWidth="1"/>
    <col min="11" max="11" width="14.85546875" bestFit="1" customWidth="1"/>
    <col min="12" max="12" width="12.42578125" bestFit="1" customWidth="1"/>
    <col min="13" max="13" width="12.140625" bestFit="1" customWidth="1"/>
  </cols>
  <sheetData>
    <row r="1" spans="1:13" x14ac:dyDescent="0.25">
      <c r="A1" s="10" t="s">
        <v>563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</row>
    <row r="2" spans="1:13" x14ac:dyDescent="0.25">
      <c r="B2" s="10" t="s">
        <v>22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</row>
    <row r="3" spans="1:13" x14ac:dyDescent="0.25">
      <c r="A3" s="8" t="s">
        <v>13</v>
      </c>
      <c r="B3" s="1" t="s">
        <v>23</v>
      </c>
      <c r="C3" s="1" t="s">
        <v>24</v>
      </c>
      <c r="D3" s="1" t="s">
        <v>25</v>
      </c>
      <c r="E3" s="1" t="s">
        <v>26</v>
      </c>
      <c r="F3" s="1" t="s">
        <v>27</v>
      </c>
      <c r="G3" s="1" t="s">
        <v>28</v>
      </c>
      <c r="H3" s="1" t="s">
        <v>29</v>
      </c>
      <c r="I3" s="1" t="s">
        <v>30</v>
      </c>
      <c r="J3" s="1" t="s">
        <v>31</v>
      </c>
      <c r="K3" s="1" t="s">
        <v>32</v>
      </c>
      <c r="L3" s="1" t="s">
        <v>33</v>
      </c>
      <c r="M3" s="1" t="s">
        <v>34</v>
      </c>
    </row>
    <row r="4" spans="1:13" x14ac:dyDescent="0.25">
      <c r="A4" t="s">
        <v>23</v>
      </c>
      <c r="B4">
        <v>2.1230000000000002</v>
      </c>
      <c r="C4">
        <v>3.1110000000000002</v>
      </c>
      <c r="D4">
        <v>2.9460000000000002</v>
      </c>
      <c r="E4">
        <v>1.978</v>
      </c>
      <c r="F4">
        <v>1.7430000000000001</v>
      </c>
      <c r="G4">
        <v>2.0640000000000001</v>
      </c>
      <c r="H4">
        <v>1.6879999999999999</v>
      </c>
      <c r="I4">
        <v>1.621</v>
      </c>
      <c r="J4">
        <v>2.3340000000000001</v>
      </c>
      <c r="K4">
        <v>2.8690000000000002</v>
      </c>
      <c r="L4">
        <v>2.2000000000000002</v>
      </c>
      <c r="M4">
        <v>1.2529999999999999</v>
      </c>
    </row>
    <row r="5" spans="1:13" x14ac:dyDescent="0.25">
      <c r="B5" t="s">
        <v>564</v>
      </c>
      <c r="C5" t="s">
        <v>565</v>
      </c>
      <c r="D5" t="s">
        <v>566</v>
      </c>
      <c r="E5" t="s">
        <v>567</v>
      </c>
      <c r="F5" t="s">
        <v>568</v>
      </c>
      <c r="G5" t="s">
        <v>569</v>
      </c>
      <c r="H5" t="s">
        <v>570</v>
      </c>
      <c r="I5" t="s">
        <v>571</v>
      </c>
      <c r="J5" t="s">
        <v>572</v>
      </c>
      <c r="K5" t="s">
        <v>573</v>
      </c>
      <c r="L5" t="s">
        <v>574</v>
      </c>
      <c r="M5" t="s">
        <v>575</v>
      </c>
    </row>
    <row r="7" spans="1:13" x14ac:dyDescent="0.25">
      <c r="A7" t="s">
        <v>24</v>
      </c>
      <c r="B7">
        <v>2.3690000000000002</v>
      </c>
      <c r="C7">
        <v>4.6529999999999996</v>
      </c>
      <c r="D7">
        <v>3.222</v>
      </c>
      <c r="E7">
        <v>2.34</v>
      </c>
      <c r="F7">
        <v>1.841</v>
      </c>
      <c r="G7">
        <v>2.198</v>
      </c>
      <c r="H7">
        <v>1.6890000000000001</v>
      </c>
      <c r="I7">
        <v>1.66</v>
      </c>
      <c r="J7">
        <v>2.77</v>
      </c>
      <c r="K7">
        <v>1.6519999999999999</v>
      </c>
      <c r="L7">
        <v>2.2919999999999998</v>
      </c>
      <c r="M7">
        <v>1.3440000000000001</v>
      </c>
    </row>
    <row r="8" spans="1:13" x14ac:dyDescent="0.25">
      <c r="B8" t="s">
        <v>576</v>
      </c>
      <c r="C8" t="s">
        <v>577</v>
      </c>
      <c r="D8" t="s">
        <v>578</v>
      </c>
      <c r="E8" t="s">
        <v>579</v>
      </c>
      <c r="F8" t="s">
        <v>580</v>
      </c>
      <c r="G8" t="s">
        <v>581</v>
      </c>
      <c r="H8" t="s">
        <v>582</v>
      </c>
      <c r="I8" t="s">
        <v>583</v>
      </c>
      <c r="J8" t="s">
        <v>584</v>
      </c>
      <c r="K8" t="s">
        <v>585</v>
      </c>
      <c r="L8" t="s">
        <v>586</v>
      </c>
      <c r="M8" t="s">
        <v>587</v>
      </c>
    </row>
    <row r="10" spans="1:13" x14ac:dyDescent="0.25">
      <c r="A10" t="s">
        <v>59</v>
      </c>
      <c r="B10">
        <v>2.746</v>
      </c>
      <c r="C10">
        <v>4.8680000000000003</v>
      </c>
      <c r="D10">
        <v>7.2060000000000004</v>
      </c>
      <c r="E10">
        <v>4.0179999999999998</v>
      </c>
      <c r="F10">
        <v>1.9850000000000001</v>
      </c>
      <c r="G10">
        <v>2.5169999999999999</v>
      </c>
      <c r="H10">
        <v>3.2120000000000002</v>
      </c>
      <c r="I10">
        <v>2.1379999999999999</v>
      </c>
      <c r="J10">
        <v>3.629</v>
      </c>
      <c r="K10">
        <v>7.2779999999999996</v>
      </c>
      <c r="L10">
        <v>2.8359999999999999</v>
      </c>
      <c r="M10">
        <v>1.5429999999999999</v>
      </c>
    </row>
    <row r="11" spans="1:13" x14ac:dyDescent="0.25">
      <c r="B11" t="s">
        <v>588</v>
      </c>
      <c r="C11" t="s">
        <v>589</v>
      </c>
      <c r="D11" t="s">
        <v>590</v>
      </c>
      <c r="E11" t="s">
        <v>591</v>
      </c>
      <c r="F11" t="s">
        <v>592</v>
      </c>
      <c r="G11" t="s">
        <v>593</v>
      </c>
      <c r="H11" t="s">
        <v>594</v>
      </c>
      <c r="I11" t="s">
        <v>595</v>
      </c>
      <c r="J11" t="s">
        <v>596</v>
      </c>
      <c r="K11" t="s">
        <v>597</v>
      </c>
      <c r="L11" t="s">
        <v>598</v>
      </c>
      <c r="M11" t="s">
        <v>599</v>
      </c>
    </row>
    <row r="13" spans="1:13" x14ac:dyDescent="0.25">
      <c r="A13" t="s">
        <v>26</v>
      </c>
      <c r="B13">
        <v>1.7689999999999999</v>
      </c>
      <c r="C13">
        <v>2.093</v>
      </c>
      <c r="D13">
        <v>2.9929999999999999</v>
      </c>
      <c r="E13">
        <v>2.073</v>
      </c>
      <c r="F13">
        <v>1.5529999999999999</v>
      </c>
      <c r="G13">
        <v>1.712</v>
      </c>
      <c r="H13">
        <v>2.0179999999999998</v>
      </c>
      <c r="I13">
        <v>1.54</v>
      </c>
      <c r="J13">
        <v>2.0779999999999998</v>
      </c>
      <c r="K13" t="s">
        <v>15</v>
      </c>
      <c r="L13">
        <v>1.6919999999999999</v>
      </c>
      <c r="M13">
        <v>1.2030000000000001</v>
      </c>
    </row>
    <row r="14" spans="1:13" x14ac:dyDescent="0.25">
      <c r="B14" t="s">
        <v>600</v>
      </c>
      <c r="C14" t="s">
        <v>601</v>
      </c>
      <c r="D14" t="s">
        <v>602</v>
      </c>
      <c r="E14" t="s">
        <v>603</v>
      </c>
      <c r="F14" t="s">
        <v>604</v>
      </c>
      <c r="G14" t="s">
        <v>605</v>
      </c>
      <c r="H14" t="s">
        <v>606</v>
      </c>
      <c r="I14" t="s">
        <v>607</v>
      </c>
      <c r="J14" t="s">
        <v>608</v>
      </c>
      <c r="K14" t="s">
        <v>15</v>
      </c>
      <c r="L14" t="s">
        <v>609</v>
      </c>
      <c r="M14" t="s">
        <v>610</v>
      </c>
    </row>
    <row r="16" spans="1:13" x14ac:dyDescent="0.25">
      <c r="A16" t="s">
        <v>27</v>
      </c>
      <c r="B16">
        <v>1.728</v>
      </c>
      <c r="C16">
        <v>1.889</v>
      </c>
      <c r="D16">
        <v>2.1320000000000001</v>
      </c>
      <c r="E16">
        <v>1.8129999999999999</v>
      </c>
      <c r="F16">
        <v>1.635</v>
      </c>
      <c r="G16">
        <v>1.66</v>
      </c>
      <c r="H16">
        <v>1.452</v>
      </c>
      <c r="I16">
        <v>1.409</v>
      </c>
      <c r="J16">
        <v>1.843</v>
      </c>
      <c r="K16">
        <v>2.665</v>
      </c>
      <c r="L16">
        <v>1.8169999999999999</v>
      </c>
      <c r="M16">
        <v>1.1679999999999999</v>
      </c>
    </row>
    <row r="17" spans="1:13" x14ac:dyDescent="0.25">
      <c r="B17" t="s">
        <v>611</v>
      </c>
      <c r="C17" t="s">
        <v>612</v>
      </c>
      <c r="D17" t="s">
        <v>613</v>
      </c>
      <c r="E17" t="s">
        <v>614</v>
      </c>
      <c r="F17" t="s">
        <v>615</v>
      </c>
      <c r="G17" t="s">
        <v>616</v>
      </c>
      <c r="H17" t="s">
        <v>617</v>
      </c>
      <c r="I17" t="s">
        <v>618</v>
      </c>
      <c r="J17" t="s">
        <v>619</v>
      </c>
      <c r="K17" t="s">
        <v>620</v>
      </c>
      <c r="L17" t="s">
        <v>621</v>
      </c>
      <c r="M17" t="s">
        <v>622</v>
      </c>
    </row>
    <row r="19" spans="1:13" x14ac:dyDescent="0.25">
      <c r="A19" t="s">
        <v>28</v>
      </c>
      <c r="B19">
        <v>1.9850000000000001</v>
      </c>
      <c r="C19">
        <v>2.4209999999999998</v>
      </c>
      <c r="D19">
        <v>2.3740000000000001</v>
      </c>
      <c r="E19">
        <v>1.6950000000000001</v>
      </c>
      <c r="F19">
        <v>1.613</v>
      </c>
      <c r="G19">
        <v>2.012</v>
      </c>
      <c r="H19">
        <v>1.407</v>
      </c>
      <c r="I19">
        <v>1.4590000000000001</v>
      </c>
      <c r="J19">
        <v>1.9970000000000001</v>
      </c>
      <c r="K19">
        <v>2.31</v>
      </c>
      <c r="L19">
        <v>1.736</v>
      </c>
      <c r="M19">
        <v>1.2110000000000001</v>
      </c>
    </row>
    <row r="20" spans="1:13" x14ac:dyDescent="0.25">
      <c r="B20" t="s">
        <v>623</v>
      </c>
      <c r="C20" t="s">
        <v>624</v>
      </c>
      <c r="D20" t="s">
        <v>625</v>
      </c>
      <c r="E20" t="s">
        <v>626</v>
      </c>
      <c r="F20" t="s">
        <v>627</v>
      </c>
      <c r="G20" t="s">
        <v>628</v>
      </c>
      <c r="H20" t="s">
        <v>629</v>
      </c>
      <c r="I20" t="s">
        <v>630</v>
      </c>
      <c r="J20" t="s">
        <v>631</v>
      </c>
      <c r="K20" t="s">
        <v>632</v>
      </c>
      <c r="L20" t="s">
        <v>633</v>
      </c>
      <c r="M20" t="s">
        <v>634</v>
      </c>
    </row>
    <row r="22" spans="1:13" x14ac:dyDescent="0.25">
      <c r="A22" t="s">
        <v>29</v>
      </c>
      <c r="B22">
        <v>1.58</v>
      </c>
      <c r="C22">
        <v>1.76</v>
      </c>
      <c r="D22">
        <v>3.1230000000000002</v>
      </c>
      <c r="E22">
        <v>2.3029999999999999</v>
      </c>
      <c r="F22">
        <v>1.486</v>
      </c>
      <c r="G22">
        <v>1.53</v>
      </c>
      <c r="H22" t="s">
        <v>15</v>
      </c>
      <c r="I22">
        <v>1.976</v>
      </c>
      <c r="J22">
        <v>2.0259999999999998</v>
      </c>
      <c r="K22" t="s">
        <v>15</v>
      </c>
      <c r="L22">
        <v>2.2269999999999999</v>
      </c>
      <c r="M22">
        <v>1.1819999999999999</v>
      </c>
    </row>
    <row r="23" spans="1:13" x14ac:dyDescent="0.25">
      <c r="B23" t="s">
        <v>635</v>
      </c>
      <c r="C23" t="s">
        <v>636</v>
      </c>
      <c r="D23" t="s">
        <v>637</v>
      </c>
      <c r="E23" t="s">
        <v>638</v>
      </c>
      <c r="F23" t="s">
        <v>639</v>
      </c>
      <c r="G23" t="s">
        <v>640</v>
      </c>
      <c r="H23" t="s">
        <v>15</v>
      </c>
      <c r="I23" t="s">
        <v>641</v>
      </c>
      <c r="J23" t="s">
        <v>642</v>
      </c>
      <c r="K23" t="s">
        <v>15</v>
      </c>
      <c r="L23" t="s">
        <v>643</v>
      </c>
      <c r="M23" t="s">
        <v>644</v>
      </c>
    </row>
    <row r="25" spans="1:13" x14ac:dyDescent="0.25">
      <c r="A25" t="s">
        <v>30</v>
      </c>
      <c r="B25">
        <v>2.0489999999999999</v>
      </c>
      <c r="C25">
        <v>3.0950000000000002</v>
      </c>
      <c r="D25">
        <v>6.48</v>
      </c>
      <c r="E25">
        <v>5.633</v>
      </c>
      <c r="F25">
        <v>1.3240000000000001</v>
      </c>
      <c r="G25">
        <v>1.8109999999999999</v>
      </c>
      <c r="H25" t="s">
        <v>15</v>
      </c>
      <c r="I25" t="s">
        <v>15</v>
      </c>
      <c r="J25">
        <v>2.8090000000000002</v>
      </c>
      <c r="K25" t="s">
        <v>15</v>
      </c>
      <c r="L25" t="s">
        <v>15</v>
      </c>
      <c r="M25">
        <v>1.387</v>
      </c>
    </row>
    <row r="26" spans="1:13" x14ac:dyDescent="0.25">
      <c r="B26" t="s">
        <v>645</v>
      </c>
      <c r="C26" t="s">
        <v>646</v>
      </c>
      <c r="D26" t="s">
        <v>647</v>
      </c>
      <c r="E26" t="s">
        <v>648</v>
      </c>
      <c r="F26" t="s">
        <v>649</v>
      </c>
      <c r="G26" t="s">
        <v>650</v>
      </c>
      <c r="H26" t="s">
        <v>15</v>
      </c>
      <c r="I26" t="s">
        <v>15</v>
      </c>
      <c r="J26" t="s">
        <v>651</v>
      </c>
      <c r="K26" t="s">
        <v>15</v>
      </c>
      <c r="L26" t="s">
        <v>15</v>
      </c>
      <c r="M26" t="s">
        <v>652</v>
      </c>
    </row>
    <row r="28" spans="1:13" x14ac:dyDescent="0.25">
      <c r="A28" t="s">
        <v>31</v>
      </c>
      <c r="B28">
        <v>2.468</v>
      </c>
      <c r="C28">
        <v>3.532</v>
      </c>
      <c r="D28">
        <v>4.0510000000000002</v>
      </c>
      <c r="E28">
        <v>2.5430000000000001</v>
      </c>
      <c r="F28">
        <v>1.9039999999999999</v>
      </c>
      <c r="G28">
        <v>2.3250000000000002</v>
      </c>
      <c r="H28">
        <v>2.1509999999999998</v>
      </c>
      <c r="I28">
        <v>1.8009999999999999</v>
      </c>
      <c r="J28">
        <v>3.1829999999999998</v>
      </c>
      <c r="K28">
        <v>4.4169999999999998</v>
      </c>
      <c r="L28">
        <v>2.2559999999999998</v>
      </c>
      <c r="M28">
        <v>1.379</v>
      </c>
    </row>
    <row r="29" spans="1:13" x14ac:dyDescent="0.25">
      <c r="B29" t="s">
        <v>653</v>
      </c>
      <c r="C29" t="s">
        <v>654</v>
      </c>
      <c r="D29" t="s">
        <v>655</v>
      </c>
      <c r="E29" t="s">
        <v>656</v>
      </c>
      <c r="F29" t="s">
        <v>657</v>
      </c>
      <c r="G29" t="s">
        <v>658</v>
      </c>
      <c r="H29" t="s">
        <v>659</v>
      </c>
      <c r="I29" t="s">
        <v>660</v>
      </c>
      <c r="J29" t="s">
        <v>661</v>
      </c>
      <c r="K29" t="s">
        <v>662</v>
      </c>
      <c r="L29" t="s">
        <v>663</v>
      </c>
      <c r="M29" t="s">
        <v>664</v>
      </c>
    </row>
    <row r="31" spans="1:13" x14ac:dyDescent="0.25">
      <c r="A31" t="s">
        <v>32</v>
      </c>
      <c r="B31">
        <v>2.3359999999999999</v>
      </c>
      <c r="C31">
        <v>1.0129999999999999</v>
      </c>
      <c r="D31">
        <v>5.4139999999999997</v>
      </c>
      <c r="E31">
        <v>2.4940000000000002</v>
      </c>
      <c r="F31">
        <v>1.504</v>
      </c>
      <c r="G31">
        <v>1.9870000000000001</v>
      </c>
      <c r="H31" t="s">
        <v>15</v>
      </c>
      <c r="I31" t="s">
        <v>15</v>
      </c>
      <c r="J31">
        <v>2.7789999999999999</v>
      </c>
      <c r="K31">
        <v>37.368000000000002</v>
      </c>
      <c r="L31">
        <v>4.3579999999999997</v>
      </c>
      <c r="M31">
        <v>1.296</v>
      </c>
    </row>
    <row r="32" spans="1:13" x14ac:dyDescent="0.25">
      <c r="B32" t="s">
        <v>665</v>
      </c>
      <c r="C32" t="s">
        <v>666</v>
      </c>
      <c r="D32" t="s">
        <v>667</v>
      </c>
      <c r="E32" t="s">
        <v>668</v>
      </c>
      <c r="F32" t="s">
        <v>669</v>
      </c>
      <c r="G32" t="s">
        <v>670</v>
      </c>
      <c r="H32" t="s">
        <v>15</v>
      </c>
      <c r="I32" t="s">
        <v>15</v>
      </c>
      <c r="J32" t="s">
        <v>671</v>
      </c>
      <c r="K32" t="s">
        <v>672</v>
      </c>
      <c r="L32" t="s">
        <v>673</v>
      </c>
      <c r="M32" t="s">
        <v>674</v>
      </c>
    </row>
    <row r="34" spans="1:13" x14ac:dyDescent="0.25">
      <c r="A34" t="s">
        <v>33</v>
      </c>
      <c r="B34">
        <v>2.2200000000000002</v>
      </c>
      <c r="C34">
        <v>3.149</v>
      </c>
      <c r="D34">
        <v>2.306</v>
      </c>
      <c r="E34">
        <v>1.927</v>
      </c>
      <c r="F34">
        <v>1.881</v>
      </c>
      <c r="G34">
        <v>2.0259999999999998</v>
      </c>
      <c r="H34">
        <v>1.099</v>
      </c>
      <c r="I34">
        <v>1.49</v>
      </c>
      <c r="J34">
        <v>2.4470000000000001</v>
      </c>
      <c r="K34">
        <v>6.3579999999999997</v>
      </c>
      <c r="L34">
        <v>4.3369999999999997</v>
      </c>
      <c r="M34">
        <v>1.2909999999999999</v>
      </c>
    </row>
    <row r="35" spans="1:13" x14ac:dyDescent="0.25">
      <c r="B35" t="s">
        <v>675</v>
      </c>
      <c r="C35" t="s">
        <v>676</v>
      </c>
      <c r="D35" t="s">
        <v>677</v>
      </c>
      <c r="E35" t="s">
        <v>678</v>
      </c>
      <c r="F35" t="s">
        <v>679</v>
      </c>
      <c r="G35" t="s">
        <v>680</v>
      </c>
      <c r="H35" t="s">
        <v>681</v>
      </c>
      <c r="I35" t="s">
        <v>682</v>
      </c>
      <c r="J35" t="s">
        <v>683</v>
      </c>
      <c r="K35" t="s">
        <v>684</v>
      </c>
      <c r="L35" t="s">
        <v>685</v>
      </c>
      <c r="M35" t="s">
        <v>686</v>
      </c>
    </row>
    <row r="37" spans="1:13" x14ac:dyDescent="0.25">
      <c r="A37" t="s">
        <v>158</v>
      </c>
      <c r="B37">
        <v>0.317</v>
      </c>
      <c r="C37">
        <v>0.443</v>
      </c>
      <c r="D37">
        <v>0.443</v>
      </c>
      <c r="E37">
        <v>0.312</v>
      </c>
      <c r="F37">
        <v>0.22800000000000001</v>
      </c>
      <c r="G37">
        <v>0.29599999999999999</v>
      </c>
      <c r="H37">
        <v>0.22500000000000001</v>
      </c>
      <c r="I37">
        <v>0.19400000000000001</v>
      </c>
      <c r="J37">
        <v>0.35399999999999998</v>
      </c>
      <c r="K37">
        <v>0.438</v>
      </c>
      <c r="L37">
        <v>0.3</v>
      </c>
      <c r="M37">
        <v>0.107</v>
      </c>
    </row>
    <row r="38" spans="1:13" x14ac:dyDescent="0.25">
      <c r="B38" t="s">
        <v>687</v>
      </c>
      <c r="C38" t="s">
        <v>688</v>
      </c>
      <c r="D38" t="s">
        <v>689</v>
      </c>
      <c r="E38" t="s">
        <v>690</v>
      </c>
      <c r="F38" t="s">
        <v>691</v>
      </c>
      <c r="G38" t="s">
        <v>692</v>
      </c>
      <c r="H38" t="s">
        <v>693</v>
      </c>
      <c r="I38" t="s">
        <v>694</v>
      </c>
      <c r="J38" t="s">
        <v>695</v>
      </c>
      <c r="K38" t="s">
        <v>696</v>
      </c>
      <c r="L38" t="s">
        <v>697</v>
      </c>
      <c r="M38" t="s">
        <v>698</v>
      </c>
    </row>
    <row r="39" spans="1:13" ht="15.75" thickBot="1" x14ac:dyDescent="0.3">
      <c r="A39" s="9" t="s">
        <v>171</v>
      </c>
      <c r="B39" s="9">
        <v>396097</v>
      </c>
      <c r="C39" s="9">
        <v>396097</v>
      </c>
      <c r="D39" s="9">
        <v>396097</v>
      </c>
      <c r="E39" s="9">
        <v>396097</v>
      </c>
      <c r="F39" s="9">
        <v>396097</v>
      </c>
      <c r="G39" s="9">
        <v>396097</v>
      </c>
      <c r="H39" s="9">
        <v>396097</v>
      </c>
      <c r="I39" s="9">
        <v>396097</v>
      </c>
      <c r="J39" s="9">
        <v>396097</v>
      </c>
      <c r="K39" s="9">
        <v>396097</v>
      </c>
      <c r="L39" s="9">
        <v>396097</v>
      </c>
      <c r="M39" s="9">
        <v>396097</v>
      </c>
    </row>
    <row r="40" spans="1:13" ht="15.75" thickTop="1" x14ac:dyDescent="0.25"/>
  </sheetData>
  <mergeCells count="2">
    <mergeCell ref="A1:M1"/>
    <mergeCell ref="B2:M2"/>
  </mergeCells>
  <conditionalFormatting sqref="B4:M4 B7:M7 B10:M10 B13:J13 B16:M16 B19:M19 B22:J22 B25:G25 B28:M28 B31:G31 B34:M34 J25 J31:M31 L22:M22 M25 L13:M13">
    <cfRule type="colorScale" priority="9">
      <colorScale>
        <cfvo type="min"/>
        <cfvo type="max"/>
        <color theme="0"/>
        <color rgb="FFF8696B"/>
      </colorScale>
    </cfRule>
  </conditionalFormatting>
  <conditionalFormatting sqref="H25"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31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31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25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22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25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L25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13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8"/>
  <sheetViews>
    <sheetView topLeftCell="A49" workbookViewId="0">
      <selection activeCell="R40" sqref="R40"/>
    </sheetView>
  </sheetViews>
  <sheetFormatPr defaultRowHeight="15" x14ac:dyDescent="0.25"/>
  <sheetData>
    <row r="1" spans="1:17" x14ac:dyDescent="0.25">
      <c r="A1" s="11" t="s">
        <v>11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</row>
    <row r="2" spans="1:17" x14ac:dyDescent="0.25">
      <c r="A2" s="1" t="str">
        <f>""</f>
        <v/>
      </c>
      <c r="B2" s="10" t="s">
        <v>12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</row>
    <row r="3" spans="1:17" x14ac:dyDescent="0.25">
      <c r="A3" s="2" t="s">
        <v>13</v>
      </c>
      <c r="B3" s="3" t="str">
        <f>"Any diagnosis"</f>
        <v>Any diagnosis</v>
      </c>
      <c r="C3" s="3" t="str">
        <f>"Substance abuse"</f>
        <v>Substance abuse</v>
      </c>
      <c r="D3" s="3" t="str">
        <f>"Skizophrenia"</f>
        <v>Skizophrenia</v>
      </c>
      <c r="E3" s="3" t="str">
        <f>"Bipolar"</f>
        <v>Bipolar</v>
      </c>
      <c r="F3" s="3" t="str">
        <f>"Other mood"</f>
        <v>Other mood</v>
      </c>
      <c r="G3" s="3" t="str">
        <f>"Neurotic"</f>
        <v>Neurotic</v>
      </c>
      <c r="H3" s="3" t="str">
        <f>"OCD"</f>
        <v>OCD</v>
      </c>
      <c r="I3" s="3" t="str">
        <f>"Eating disorder"</f>
        <v>Eating disorder</v>
      </c>
      <c r="J3" s="3" t="str">
        <f>"Personality"</f>
        <v>Personality</v>
      </c>
      <c r="K3" s="3" t="str">
        <f>"Developmental"</f>
        <v>Developmental</v>
      </c>
      <c r="L3" s="3" t="str">
        <f>"Externalizing"</f>
        <v>Externalizing</v>
      </c>
      <c r="M3" s="3" t="str">
        <f>"1 diagnosis"</f>
        <v>1 diagnosis</v>
      </c>
      <c r="N3" s="3" t="str">
        <f>"2 diagnosis"</f>
        <v>2 diagnosis</v>
      </c>
      <c r="O3" s="3" t="str">
        <f>"3 diagnosis"</f>
        <v>3 diagnosis</v>
      </c>
      <c r="P3" s="3" t="str">
        <f>"4 diagnosis"</f>
        <v>4 diagnosis</v>
      </c>
      <c r="Q3" s="3" t="str">
        <f>"5+ diagnosis"</f>
        <v>5+ diagnosis</v>
      </c>
    </row>
    <row r="4" spans="1:17" x14ac:dyDescent="0.25">
      <c r="A4" s="1" t="str">
        <f>"Any diagnosis"</f>
        <v>Any diagnosis</v>
      </c>
      <c r="B4" t="str">
        <f>""</f>
        <v/>
      </c>
      <c r="C4" t="str">
        <f>""</f>
        <v/>
      </c>
      <c r="D4" t="str">
        <f>""</f>
        <v/>
      </c>
      <c r="E4" t="str">
        <f>""</f>
        <v/>
      </c>
      <c r="F4" t="str">
        <f>""</f>
        <v/>
      </c>
      <c r="G4" t="str">
        <f>""</f>
        <v/>
      </c>
      <c r="H4" t="str">
        <f>""</f>
        <v/>
      </c>
      <c r="I4" t="str">
        <f>""</f>
        <v/>
      </c>
      <c r="J4" t="str">
        <f>""</f>
        <v/>
      </c>
      <c r="K4" t="str">
        <f>""</f>
        <v/>
      </c>
      <c r="L4" t="str">
        <f>""</f>
        <v/>
      </c>
      <c r="M4" t="str">
        <f>""</f>
        <v/>
      </c>
      <c r="N4" t="str">
        <f>""</f>
        <v/>
      </c>
      <c r="O4" t="str">
        <f>""</f>
        <v/>
      </c>
      <c r="P4" t="str">
        <f>""</f>
        <v/>
      </c>
      <c r="Q4" t="str">
        <f>""</f>
        <v/>
      </c>
    </row>
    <row r="5" spans="1:17" x14ac:dyDescent="0.25">
      <c r="A5" t="str">
        <f>"Correlation"</f>
        <v>Correlation</v>
      </c>
      <c r="B5" s="4">
        <v>0.22</v>
      </c>
      <c r="C5" s="4">
        <v>0.26900000000000002</v>
      </c>
      <c r="D5" s="4">
        <v>0.23899999999999999</v>
      </c>
      <c r="E5" s="4">
        <v>0.13900000000000001</v>
      </c>
      <c r="F5" s="4">
        <v>0.14099999999999999</v>
      </c>
      <c r="G5" s="4">
        <v>0.19900000000000001</v>
      </c>
      <c r="H5" s="4">
        <v>9.1999999999999998E-2</v>
      </c>
      <c r="I5" s="4">
        <v>9.0999999999999998E-2</v>
      </c>
      <c r="J5" s="4">
        <v>0.20599999999999999</v>
      </c>
      <c r="K5" s="4">
        <v>0.16600000000000001</v>
      </c>
      <c r="L5" s="4">
        <v>0.14599999999999999</v>
      </c>
      <c r="M5" s="4">
        <v>0.14899999999999999</v>
      </c>
      <c r="N5" s="4">
        <v>0.152</v>
      </c>
      <c r="O5" s="4">
        <v>0.17699999999999999</v>
      </c>
      <c r="P5" s="4">
        <v>0.20300000000000001</v>
      </c>
      <c r="Q5" s="4">
        <v>0.219</v>
      </c>
    </row>
    <row r="6" spans="1:17" x14ac:dyDescent="0.25">
      <c r="A6" t="str">
        <f>"p-value"</f>
        <v>p-value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</row>
    <row r="7" spans="1:17" x14ac:dyDescent="0.25">
      <c r="A7" t="str">
        <f>"Overlap N"</f>
        <v>Overlap N</v>
      </c>
      <c r="B7" s="4">
        <v>8808</v>
      </c>
      <c r="C7" s="4">
        <v>2358</v>
      </c>
      <c r="D7" s="4">
        <v>1433</v>
      </c>
      <c r="E7" s="4">
        <v>644</v>
      </c>
      <c r="F7" s="4">
        <v>3256</v>
      </c>
      <c r="G7" s="4">
        <v>5894</v>
      </c>
      <c r="H7" s="4">
        <v>186</v>
      </c>
      <c r="I7" s="4">
        <v>340</v>
      </c>
      <c r="J7" s="4">
        <v>2630</v>
      </c>
      <c r="K7" s="4">
        <v>59</v>
      </c>
      <c r="L7" s="4">
        <v>331</v>
      </c>
      <c r="M7" s="4">
        <v>4242</v>
      </c>
      <c r="N7" s="4">
        <v>2278</v>
      </c>
      <c r="O7" s="4">
        <v>1283</v>
      </c>
      <c r="P7" s="4">
        <v>651</v>
      </c>
      <c r="Q7" s="4">
        <v>354</v>
      </c>
    </row>
    <row r="8" spans="1:17" x14ac:dyDescent="0.25">
      <c r="A8" s="1" t="str">
        <f>"Substance abuse"</f>
        <v>Substance abuse</v>
      </c>
      <c r="B8" s="5" t="s">
        <v>14</v>
      </c>
      <c r="C8" s="5" t="s">
        <v>14</v>
      </c>
      <c r="D8" s="5" t="s">
        <v>14</v>
      </c>
      <c r="E8" s="5" t="s">
        <v>14</v>
      </c>
      <c r="F8" s="5" t="s">
        <v>14</v>
      </c>
      <c r="G8" s="5" t="s">
        <v>14</v>
      </c>
      <c r="H8" s="5" t="s">
        <v>14</v>
      </c>
      <c r="I8" s="5" t="s">
        <v>14</v>
      </c>
      <c r="J8" s="5" t="s">
        <v>14</v>
      </c>
      <c r="K8" s="5" t="s">
        <v>14</v>
      </c>
      <c r="L8" s="5" t="s">
        <v>14</v>
      </c>
      <c r="M8" s="5" t="s">
        <v>14</v>
      </c>
      <c r="N8" s="5" t="s">
        <v>14</v>
      </c>
      <c r="O8" s="5" t="s">
        <v>14</v>
      </c>
      <c r="P8" s="5" t="s">
        <v>14</v>
      </c>
      <c r="Q8" s="5" t="s">
        <v>14</v>
      </c>
    </row>
    <row r="9" spans="1:17" x14ac:dyDescent="0.25">
      <c r="A9" t="str">
        <f>"Correlation"</f>
        <v>Correlation</v>
      </c>
      <c r="B9" s="4">
        <v>0.223</v>
      </c>
      <c r="C9" s="4">
        <v>0.33200000000000002</v>
      </c>
      <c r="D9" s="4">
        <v>0.23400000000000001</v>
      </c>
      <c r="E9" s="4">
        <v>0.154</v>
      </c>
      <c r="F9" s="4">
        <v>0.13600000000000001</v>
      </c>
      <c r="G9" s="4">
        <v>0.19</v>
      </c>
      <c r="H9" s="4">
        <v>7.9000000000000001E-2</v>
      </c>
      <c r="I9" s="4">
        <v>8.5000000000000006E-2</v>
      </c>
      <c r="J9" s="4">
        <v>0.221</v>
      </c>
      <c r="K9" s="4">
        <v>6.4000000000000001E-2</v>
      </c>
      <c r="L9" s="4">
        <v>0.13300000000000001</v>
      </c>
      <c r="M9" s="4">
        <v>0.13500000000000001</v>
      </c>
      <c r="N9" s="4">
        <v>0.152</v>
      </c>
      <c r="O9" s="4">
        <v>0.19900000000000001</v>
      </c>
      <c r="P9" s="4">
        <v>0.21099999999999999</v>
      </c>
      <c r="Q9" s="4">
        <v>0.23599999999999999</v>
      </c>
    </row>
    <row r="10" spans="1:17" x14ac:dyDescent="0.25">
      <c r="A10" t="str">
        <f>"p-value"</f>
        <v>p-value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7.4999999999999997E-2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</row>
    <row r="11" spans="1:17" x14ac:dyDescent="0.25">
      <c r="A11" t="str">
        <f>"Overlap N"</f>
        <v>Overlap N</v>
      </c>
      <c r="B11" s="4">
        <v>4092</v>
      </c>
      <c r="C11" s="4">
        <v>1477</v>
      </c>
      <c r="D11" s="4">
        <v>706</v>
      </c>
      <c r="E11" s="4">
        <v>325</v>
      </c>
      <c r="F11" s="4">
        <v>1456</v>
      </c>
      <c r="G11" s="4">
        <v>2661</v>
      </c>
      <c r="H11" s="4">
        <v>79</v>
      </c>
      <c r="I11" s="4">
        <v>149</v>
      </c>
      <c r="J11" s="4">
        <v>1330</v>
      </c>
      <c r="K11" s="4">
        <v>16</v>
      </c>
      <c r="L11" s="4">
        <v>149</v>
      </c>
      <c r="M11" s="4">
        <v>1834</v>
      </c>
      <c r="N11" s="4">
        <v>1054</v>
      </c>
      <c r="O11" s="4">
        <v>670</v>
      </c>
      <c r="P11" s="4">
        <v>337</v>
      </c>
      <c r="Q11" s="4">
        <v>197</v>
      </c>
    </row>
    <row r="12" spans="1:17" x14ac:dyDescent="0.25">
      <c r="A12" s="1" t="str">
        <f>"Skizophrenia"</f>
        <v>Skizophrenia</v>
      </c>
      <c r="B12" s="5" t="s">
        <v>14</v>
      </c>
      <c r="C12" s="5" t="s">
        <v>14</v>
      </c>
      <c r="D12" s="5" t="s">
        <v>14</v>
      </c>
      <c r="E12" s="5" t="s">
        <v>14</v>
      </c>
      <c r="F12" s="5" t="s">
        <v>14</v>
      </c>
      <c r="G12" s="5" t="s">
        <v>14</v>
      </c>
      <c r="H12" s="5" t="s">
        <v>14</v>
      </c>
      <c r="I12" s="5" t="s">
        <v>14</v>
      </c>
      <c r="J12" s="5" t="s">
        <v>14</v>
      </c>
      <c r="K12" s="5" t="s">
        <v>14</v>
      </c>
      <c r="L12" s="5" t="s">
        <v>14</v>
      </c>
      <c r="M12" s="5" t="s">
        <v>14</v>
      </c>
      <c r="N12" s="5" t="s">
        <v>14</v>
      </c>
      <c r="O12" s="5" t="s">
        <v>14</v>
      </c>
      <c r="P12" s="5" t="s">
        <v>14</v>
      </c>
      <c r="Q12" s="5" t="s">
        <v>14</v>
      </c>
    </row>
    <row r="13" spans="1:17" x14ac:dyDescent="0.25">
      <c r="A13" t="str">
        <f>"Correlation"</f>
        <v>Correlation</v>
      </c>
      <c r="B13" s="4">
        <v>0.22800000000000001</v>
      </c>
      <c r="C13" s="4">
        <v>0.29799999999999999</v>
      </c>
      <c r="D13" s="4">
        <v>0.36399999999999999</v>
      </c>
      <c r="E13" s="4">
        <v>0.22700000000000001</v>
      </c>
      <c r="F13" s="4">
        <v>0.13500000000000001</v>
      </c>
      <c r="G13" s="4">
        <v>0.19400000000000001</v>
      </c>
      <c r="H13" s="4">
        <v>0.16500000000000001</v>
      </c>
      <c r="I13" s="4">
        <v>0.114</v>
      </c>
      <c r="J13" s="4">
        <v>0.249</v>
      </c>
      <c r="K13" s="4">
        <v>0.26</v>
      </c>
      <c r="L13" s="4">
        <v>0.15</v>
      </c>
      <c r="M13" s="4">
        <v>0.1</v>
      </c>
      <c r="N13" s="4">
        <v>0.15</v>
      </c>
      <c r="O13" s="4">
        <v>0.214</v>
      </c>
      <c r="P13" s="4">
        <v>0.25800000000000001</v>
      </c>
      <c r="Q13" s="4">
        <v>0.30599999999999999</v>
      </c>
    </row>
    <row r="14" spans="1:17" x14ac:dyDescent="0.25">
      <c r="A14" t="str">
        <f>"p-value"</f>
        <v>p-value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</row>
    <row r="15" spans="1:17" x14ac:dyDescent="0.25">
      <c r="A15" t="str">
        <f>"Overlap N"</f>
        <v>Overlap N</v>
      </c>
      <c r="B15" s="4">
        <v>1616</v>
      </c>
      <c r="C15" s="4">
        <v>571</v>
      </c>
      <c r="D15" s="4">
        <v>519</v>
      </c>
      <c r="E15" s="4">
        <v>191</v>
      </c>
      <c r="F15" s="4">
        <v>555</v>
      </c>
      <c r="G15" s="4">
        <v>1052</v>
      </c>
      <c r="H15" s="4">
        <v>52</v>
      </c>
      <c r="I15" s="4">
        <v>68</v>
      </c>
      <c r="J15" s="4">
        <v>609</v>
      </c>
      <c r="K15" s="4">
        <v>23</v>
      </c>
      <c r="L15" s="4">
        <v>66</v>
      </c>
      <c r="M15" s="4">
        <v>606</v>
      </c>
      <c r="N15" s="4">
        <v>408</v>
      </c>
      <c r="O15" s="4">
        <v>296</v>
      </c>
      <c r="P15" s="4">
        <v>181</v>
      </c>
      <c r="Q15" s="4">
        <v>125</v>
      </c>
    </row>
    <row r="16" spans="1:17" x14ac:dyDescent="0.25">
      <c r="A16" s="1" t="str">
        <f>"Bipolar"</f>
        <v>Bipolar</v>
      </c>
      <c r="B16" s="5" t="s">
        <v>14</v>
      </c>
      <c r="C16" s="5" t="s">
        <v>14</v>
      </c>
      <c r="D16" s="5" t="s">
        <v>14</v>
      </c>
      <c r="E16" s="5" t="s">
        <v>14</v>
      </c>
      <c r="F16" s="5" t="s">
        <v>14</v>
      </c>
      <c r="G16" s="5" t="s">
        <v>14</v>
      </c>
      <c r="H16" s="5" t="s">
        <v>14</v>
      </c>
      <c r="I16" s="5" t="s">
        <v>14</v>
      </c>
      <c r="J16" s="5" t="s">
        <v>14</v>
      </c>
      <c r="K16" s="5" t="s">
        <v>14</v>
      </c>
      <c r="L16" s="5" t="s">
        <v>14</v>
      </c>
      <c r="M16" s="5" t="s">
        <v>14</v>
      </c>
      <c r="N16" s="5" t="s">
        <v>14</v>
      </c>
      <c r="O16" s="5" t="s">
        <v>14</v>
      </c>
      <c r="P16" s="5" t="s">
        <v>14</v>
      </c>
      <c r="Q16" s="5" t="s">
        <v>14</v>
      </c>
    </row>
    <row r="17" spans="1:17" x14ac:dyDescent="0.25">
      <c r="A17" t="str">
        <f>"Correlation"</f>
        <v>Correlation</v>
      </c>
      <c r="B17" s="4">
        <v>0.113</v>
      </c>
      <c r="C17" s="4">
        <v>0.115</v>
      </c>
      <c r="D17" s="4">
        <v>0.16900000000000001</v>
      </c>
      <c r="E17" s="4">
        <v>0.10199999999999999</v>
      </c>
      <c r="F17" s="4">
        <v>7.4999999999999997E-2</v>
      </c>
      <c r="G17" s="4">
        <v>9.8000000000000004E-2</v>
      </c>
      <c r="H17" s="4">
        <v>8.5000000000000006E-2</v>
      </c>
      <c r="I17" s="4">
        <v>5.8000000000000003E-2</v>
      </c>
      <c r="J17" s="4">
        <v>0.11899999999999999</v>
      </c>
      <c r="K17" s="4" t="s">
        <v>15</v>
      </c>
      <c r="L17" s="4">
        <v>6.5000000000000002E-2</v>
      </c>
      <c r="M17" s="4">
        <v>6.6000000000000003E-2</v>
      </c>
      <c r="N17" s="4">
        <v>9.4E-2</v>
      </c>
      <c r="O17" s="4">
        <v>5.6000000000000001E-2</v>
      </c>
      <c r="P17" s="4">
        <v>0.14000000000000001</v>
      </c>
      <c r="Q17" s="4">
        <v>0.13700000000000001</v>
      </c>
    </row>
    <row r="18" spans="1:17" x14ac:dyDescent="0.25">
      <c r="A18" t="str">
        <f>"p-value"</f>
        <v>p-value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0.02</v>
      </c>
      <c r="I18" s="4">
        <v>5.1999999999999998E-2</v>
      </c>
      <c r="J18" s="4">
        <v>0</v>
      </c>
      <c r="K18" s="4" t="s">
        <v>15</v>
      </c>
      <c r="L18" s="4">
        <v>0.04</v>
      </c>
      <c r="M18" s="4">
        <v>0</v>
      </c>
      <c r="N18" s="4">
        <v>0</v>
      </c>
      <c r="O18" s="4">
        <v>6.0000000000000001E-3</v>
      </c>
      <c r="P18" s="4">
        <v>0</v>
      </c>
      <c r="Q18" s="4">
        <v>0</v>
      </c>
    </row>
    <row r="19" spans="1:17" x14ac:dyDescent="0.25">
      <c r="A19" t="str">
        <f>"Overlap N"</f>
        <v>Overlap N</v>
      </c>
      <c r="B19" s="4">
        <v>491</v>
      </c>
      <c r="C19" s="4">
        <v>113</v>
      </c>
      <c r="D19" s="4">
        <v>102</v>
      </c>
      <c r="E19" s="4">
        <v>44</v>
      </c>
      <c r="F19" s="4">
        <v>186</v>
      </c>
      <c r="G19" s="4">
        <v>322</v>
      </c>
      <c r="H19" s="4">
        <v>14</v>
      </c>
      <c r="I19" s="4">
        <v>21</v>
      </c>
      <c r="J19" s="4">
        <v>155</v>
      </c>
      <c r="K19" s="4" t="s">
        <v>15</v>
      </c>
      <c r="L19" s="4">
        <v>17</v>
      </c>
      <c r="M19" s="4">
        <v>227</v>
      </c>
      <c r="N19" s="4">
        <v>139</v>
      </c>
      <c r="O19" s="4">
        <v>57</v>
      </c>
      <c r="P19" s="4">
        <v>45</v>
      </c>
      <c r="Q19" s="4">
        <v>23</v>
      </c>
    </row>
    <row r="20" spans="1:17" x14ac:dyDescent="0.25">
      <c r="A20" s="1" t="str">
        <f>"Other mood"</f>
        <v>Other mood</v>
      </c>
      <c r="B20" s="5" t="s">
        <v>14</v>
      </c>
      <c r="C20" s="5" t="s">
        <v>14</v>
      </c>
      <c r="D20" s="5" t="s">
        <v>14</v>
      </c>
      <c r="E20" s="5" t="s">
        <v>14</v>
      </c>
      <c r="F20" s="5" t="s">
        <v>14</v>
      </c>
      <c r="G20" s="5" t="s">
        <v>14</v>
      </c>
      <c r="H20" s="5" t="s">
        <v>14</v>
      </c>
      <c r="I20" s="5" t="s">
        <v>14</v>
      </c>
      <c r="J20" s="5" t="s">
        <v>14</v>
      </c>
      <c r="K20" s="5" t="s">
        <v>14</v>
      </c>
      <c r="L20" s="5" t="s">
        <v>14</v>
      </c>
      <c r="M20" s="5" t="s">
        <v>14</v>
      </c>
      <c r="N20" s="5" t="s">
        <v>14</v>
      </c>
      <c r="O20" s="5" t="s">
        <v>14</v>
      </c>
      <c r="P20" s="5" t="s">
        <v>14</v>
      </c>
      <c r="Q20" s="5" t="s">
        <v>14</v>
      </c>
    </row>
    <row r="21" spans="1:17" x14ac:dyDescent="0.25">
      <c r="A21" t="str">
        <f>"Correlation"</f>
        <v>Correlation</v>
      </c>
      <c r="B21" s="4">
        <v>0.13200000000000001</v>
      </c>
      <c r="C21" s="4">
        <v>0.11899999999999999</v>
      </c>
      <c r="D21" s="4">
        <v>0.13700000000000001</v>
      </c>
      <c r="E21" s="4">
        <v>9.9000000000000005E-2</v>
      </c>
      <c r="F21" s="4">
        <v>0.10299999999999999</v>
      </c>
      <c r="G21" s="4">
        <v>0.115</v>
      </c>
      <c r="H21" s="4">
        <v>5.3999999999999999E-2</v>
      </c>
      <c r="I21" s="4">
        <v>5.1999999999999998E-2</v>
      </c>
      <c r="J21" s="4">
        <v>0.122</v>
      </c>
      <c r="K21" s="4">
        <v>0.13700000000000001</v>
      </c>
      <c r="L21" s="4">
        <v>9.1999999999999998E-2</v>
      </c>
      <c r="M21" s="4">
        <v>0.09</v>
      </c>
      <c r="N21" s="4">
        <v>9.9000000000000005E-2</v>
      </c>
      <c r="O21" s="4">
        <v>9.9000000000000005E-2</v>
      </c>
      <c r="P21" s="4">
        <v>0.109</v>
      </c>
      <c r="Q21" s="4">
        <v>0.124</v>
      </c>
    </row>
    <row r="22" spans="1:17" x14ac:dyDescent="0.25">
      <c r="A22" t="str">
        <f>"p-value"</f>
        <v>p-value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1.0999999999999999E-2</v>
      </c>
      <c r="I22" s="4">
        <v>2E-3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</row>
    <row r="23" spans="1:17" x14ac:dyDescent="0.25">
      <c r="A23" t="str">
        <f>"Overlap N"</f>
        <v>Overlap N</v>
      </c>
      <c r="B23" s="4">
        <v>2585</v>
      </c>
      <c r="C23" s="4">
        <v>546</v>
      </c>
      <c r="D23" s="4">
        <v>387</v>
      </c>
      <c r="E23" s="4">
        <v>204</v>
      </c>
      <c r="F23" s="4">
        <v>1047</v>
      </c>
      <c r="G23" s="4">
        <v>1701</v>
      </c>
      <c r="H23" s="4">
        <v>55</v>
      </c>
      <c r="I23" s="4">
        <v>101</v>
      </c>
      <c r="J23" s="4">
        <v>747</v>
      </c>
      <c r="K23" s="4">
        <v>21</v>
      </c>
      <c r="L23" s="4">
        <v>98</v>
      </c>
      <c r="M23" s="4">
        <v>1270</v>
      </c>
      <c r="N23" s="4">
        <v>694</v>
      </c>
      <c r="O23" s="4">
        <v>356</v>
      </c>
      <c r="P23" s="4">
        <v>171</v>
      </c>
      <c r="Q23" s="4">
        <v>94</v>
      </c>
    </row>
    <row r="24" spans="1:17" x14ac:dyDescent="0.25">
      <c r="A24" s="1" t="str">
        <f>"Neurotic"</f>
        <v>Neurotic</v>
      </c>
      <c r="B24" s="5" t="s">
        <v>14</v>
      </c>
      <c r="C24" s="5" t="s">
        <v>14</v>
      </c>
      <c r="D24" s="5" t="s">
        <v>14</v>
      </c>
      <c r="E24" s="5" t="s">
        <v>14</v>
      </c>
      <c r="F24" s="5" t="s">
        <v>14</v>
      </c>
      <c r="G24" s="5" t="s">
        <v>14</v>
      </c>
      <c r="H24" s="5" t="s">
        <v>14</v>
      </c>
      <c r="I24" s="5" t="s">
        <v>14</v>
      </c>
      <c r="J24" s="5" t="s">
        <v>14</v>
      </c>
      <c r="K24" s="5" t="s">
        <v>14</v>
      </c>
      <c r="L24" s="5" t="s">
        <v>14</v>
      </c>
      <c r="M24" s="5" t="s">
        <v>14</v>
      </c>
      <c r="N24" s="5" t="s">
        <v>14</v>
      </c>
      <c r="O24" s="5" t="s">
        <v>14</v>
      </c>
      <c r="P24" s="5" t="s">
        <v>14</v>
      </c>
      <c r="Q24" s="5" t="s">
        <v>14</v>
      </c>
    </row>
    <row r="25" spans="1:17" x14ac:dyDescent="0.25">
      <c r="A25" t="str">
        <f>"Correlation"</f>
        <v>Correlation</v>
      </c>
      <c r="B25" s="4">
        <v>0.183</v>
      </c>
      <c r="C25" s="4">
        <v>0.187</v>
      </c>
      <c r="D25" s="4">
        <v>0.17299999999999999</v>
      </c>
      <c r="E25" s="4">
        <v>0.1</v>
      </c>
      <c r="F25" s="4">
        <v>0.111</v>
      </c>
      <c r="G25" s="4">
        <v>0.17599999999999999</v>
      </c>
      <c r="H25" s="4">
        <v>5.3999999999999999E-2</v>
      </c>
      <c r="I25" s="4">
        <v>6.3E-2</v>
      </c>
      <c r="J25" s="4">
        <v>0.153</v>
      </c>
      <c r="K25" s="4">
        <v>0.11600000000000001</v>
      </c>
      <c r="L25" s="4">
        <v>9.1999999999999998E-2</v>
      </c>
      <c r="M25" s="4">
        <v>0.14000000000000001</v>
      </c>
      <c r="N25" s="4">
        <v>0.12</v>
      </c>
      <c r="O25" s="4">
        <v>0.129</v>
      </c>
      <c r="P25" s="4">
        <v>0.14099999999999999</v>
      </c>
      <c r="Q25" s="4">
        <v>0.159</v>
      </c>
    </row>
    <row r="26" spans="1:17" x14ac:dyDescent="0.25">
      <c r="A26" t="str">
        <f>"p-value"</f>
        <v>p-value</v>
      </c>
      <c r="B26" s="4">
        <v>0</v>
      </c>
      <c r="C26" s="4">
        <v>0</v>
      </c>
      <c r="D26" s="4">
        <v>0</v>
      </c>
      <c r="E26" s="4">
        <v>0</v>
      </c>
      <c r="F26" s="4">
        <v>0</v>
      </c>
      <c r="G26" s="4">
        <v>0</v>
      </c>
      <c r="H26" s="4">
        <v>3.0000000000000001E-3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</row>
    <row r="27" spans="1:17" x14ac:dyDescent="0.25">
      <c r="A27" t="str">
        <f>"Overlap N"</f>
        <v>Overlap N</v>
      </c>
      <c r="B27" s="4">
        <v>4870</v>
      </c>
      <c r="C27" s="4">
        <v>1145</v>
      </c>
      <c r="D27" s="4">
        <v>719</v>
      </c>
      <c r="E27" s="4">
        <v>332</v>
      </c>
      <c r="F27" s="4">
        <v>1765</v>
      </c>
      <c r="G27" s="4">
        <v>3366</v>
      </c>
      <c r="H27" s="4">
        <v>91</v>
      </c>
      <c r="I27" s="4">
        <v>177</v>
      </c>
      <c r="J27" s="4">
        <v>1360</v>
      </c>
      <c r="K27" s="4">
        <v>29</v>
      </c>
      <c r="L27" s="4">
        <v>159</v>
      </c>
      <c r="M27" s="4">
        <v>2481</v>
      </c>
      <c r="N27" s="4">
        <v>1234</v>
      </c>
      <c r="O27" s="4">
        <v>659</v>
      </c>
      <c r="P27" s="4">
        <v>319</v>
      </c>
      <c r="Q27" s="4">
        <v>177</v>
      </c>
    </row>
    <row r="28" spans="1:17" x14ac:dyDescent="0.25">
      <c r="A28" s="1" t="str">
        <f>"OCD"</f>
        <v>OCD</v>
      </c>
      <c r="B28" s="5" t="s">
        <v>14</v>
      </c>
      <c r="C28" s="5" t="s">
        <v>14</v>
      </c>
      <c r="D28" s="5" t="s">
        <v>14</v>
      </c>
      <c r="E28" s="5" t="s">
        <v>14</v>
      </c>
      <c r="F28" s="5" t="s">
        <v>14</v>
      </c>
      <c r="G28" s="5" t="s">
        <v>14</v>
      </c>
      <c r="H28" s="5" t="s">
        <v>14</v>
      </c>
      <c r="I28" s="5" t="s">
        <v>14</v>
      </c>
      <c r="J28" s="5" t="s">
        <v>14</v>
      </c>
      <c r="K28" s="5" t="s">
        <v>14</v>
      </c>
      <c r="L28" s="5" t="s">
        <v>14</v>
      </c>
      <c r="M28" s="5" t="s">
        <v>14</v>
      </c>
      <c r="N28" s="5" t="s">
        <v>14</v>
      </c>
      <c r="O28" s="5" t="s">
        <v>14</v>
      </c>
      <c r="P28" s="5" t="s">
        <v>14</v>
      </c>
      <c r="Q28" s="5" t="s">
        <v>14</v>
      </c>
    </row>
    <row r="29" spans="1:17" x14ac:dyDescent="0.25">
      <c r="A29" t="str">
        <f>"Correlation"</f>
        <v>Correlation</v>
      </c>
      <c r="B29" s="4">
        <v>7.8E-2</v>
      </c>
      <c r="C29" s="4">
        <v>7.2999999999999995E-2</v>
      </c>
      <c r="D29" s="4">
        <v>0.14699999999999999</v>
      </c>
      <c r="E29" s="4">
        <v>0.104</v>
      </c>
      <c r="F29" s="4">
        <v>6.2E-2</v>
      </c>
      <c r="G29" s="4">
        <v>6.9000000000000006E-2</v>
      </c>
      <c r="H29" s="4" t="s">
        <v>15</v>
      </c>
      <c r="I29" s="4">
        <v>7.9000000000000001E-2</v>
      </c>
      <c r="J29" s="4">
        <v>0.1</v>
      </c>
      <c r="K29" s="4" t="s">
        <v>15</v>
      </c>
      <c r="L29" s="4">
        <v>9.0999999999999998E-2</v>
      </c>
      <c r="M29" s="4">
        <v>4.9000000000000002E-2</v>
      </c>
      <c r="N29" s="4">
        <v>5.0000000000000001E-3</v>
      </c>
      <c r="O29" s="4">
        <v>9.6000000000000002E-2</v>
      </c>
      <c r="P29" s="4">
        <v>0.13400000000000001</v>
      </c>
      <c r="Q29" s="4" t="s">
        <v>15</v>
      </c>
    </row>
    <row r="30" spans="1:17" x14ac:dyDescent="0.25">
      <c r="A30" t="str">
        <f>"p-value"</f>
        <v>p-value</v>
      </c>
      <c r="B30" s="4">
        <v>0</v>
      </c>
      <c r="C30" s="4">
        <v>1.2E-2</v>
      </c>
      <c r="D30" s="4">
        <v>0</v>
      </c>
      <c r="E30" s="4">
        <v>5.0000000000000001E-3</v>
      </c>
      <c r="F30" s="4">
        <v>8.9999999999999993E-3</v>
      </c>
      <c r="G30" s="4">
        <v>1E-3</v>
      </c>
      <c r="H30" s="4" t="s">
        <v>15</v>
      </c>
      <c r="I30" s="4">
        <v>9.5000000000000001E-2</v>
      </c>
      <c r="J30" s="4">
        <v>0</v>
      </c>
      <c r="K30" s="4" t="s">
        <v>15</v>
      </c>
      <c r="L30" s="4">
        <v>5.5E-2</v>
      </c>
      <c r="M30" s="4">
        <v>2.5000000000000001E-2</v>
      </c>
      <c r="N30" s="4">
        <v>0.82499999999999996</v>
      </c>
      <c r="O30" s="4">
        <v>2E-3</v>
      </c>
      <c r="P30" s="4">
        <v>1E-3</v>
      </c>
      <c r="Q30" s="4" t="s">
        <v>15</v>
      </c>
    </row>
    <row r="31" spans="1:17" x14ac:dyDescent="0.25">
      <c r="A31" t="str">
        <f>"Overlap N"</f>
        <v>Overlap N</v>
      </c>
      <c r="B31" s="4">
        <v>118</v>
      </c>
      <c r="C31" s="4">
        <v>25</v>
      </c>
      <c r="D31" s="4">
        <v>27</v>
      </c>
      <c r="E31" s="4">
        <v>13</v>
      </c>
      <c r="F31" s="4">
        <v>48</v>
      </c>
      <c r="G31" s="4">
        <v>78</v>
      </c>
      <c r="H31" s="4" t="s">
        <v>15</v>
      </c>
      <c r="I31" s="4">
        <v>7</v>
      </c>
      <c r="J31" s="4">
        <v>40</v>
      </c>
      <c r="K31" s="4" t="s">
        <v>15</v>
      </c>
      <c r="L31" s="4">
        <v>6</v>
      </c>
      <c r="M31" s="4">
        <v>57</v>
      </c>
      <c r="N31" s="4">
        <v>22</v>
      </c>
      <c r="O31" s="4">
        <v>21</v>
      </c>
      <c r="P31" s="4">
        <v>13</v>
      </c>
      <c r="Q31" s="4" t="s">
        <v>15</v>
      </c>
    </row>
    <row r="32" spans="1:17" x14ac:dyDescent="0.25">
      <c r="A32" s="1" t="str">
        <f>"Eating disorder"</f>
        <v>Eating disorder</v>
      </c>
      <c r="B32" s="5" t="s">
        <v>14</v>
      </c>
      <c r="C32" s="5" t="s">
        <v>14</v>
      </c>
      <c r="D32" s="5" t="s">
        <v>14</v>
      </c>
      <c r="E32" s="5" t="s">
        <v>14</v>
      </c>
      <c r="F32" s="5" t="s">
        <v>14</v>
      </c>
      <c r="G32" s="5" t="s">
        <v>14</v>
      </c>
      <c r="H32" s="5" t="s">
        <v>14</v>
      </c>
      <c r="I32" s="5" t="s">
        <v>14</v>
      </c>
      <c r="J32" s="5" t="s">
        <v>14</v>
      </c>
      <c r="K32" s="5" t="s">
        <v>14</v>
      </c>
      <c r="L32" s="5" t="s">
        <v>14</v>
      </c>
      <c r="M32" s="5" t="s">
        <v>14</v>
      </c>
      <c r="N32" s="5" t="s">
        <v>14</v>
      </c>
      <c r="O32" s="5" t="s">
        <v>14</v>
      </c>
      <c r="P32" s="5" t="s">
        <v>14</v>
      </c>
      <c r="Q32" s="5" t="s">
        <v>14</v>
      </c>
    </row>
    <row r="33" spans="1:17" x14ac:dyDescent="0.25">
      <c r="A33" t="str">
        <f>"Correlation"</f>
        <v>Correlation</v>
      </c>
      <c r="B33" s="4">
        <v>0.104</v>
      </c>
      <c r="C33" s="4">
        <v>0.13200000000000001</v>
      </c>
      <c r="D33" s="4">
        <v>0.22500000000000001</v>
      </c>
      <c r="E33" s="4" t="s">
        <v>15</v>
      </c>
      <c r="F33" s="4">
        <v>3.2000000000000001E-2</v>
      </c>
      <c r="G33" s="4">
        <v>8.1000000000000003E-2</v>
      </c>
      <c r="H33" s="4" t="s">
        <v>15</v>
      </c>
      <c r="I33" s="4" t="s">
        <v>15</v>
      </c>
      <c r="J33" s="4">
        <v>0.128</v>
      </c>
      <c r="K33" s="4" t="s">
        <v>15</v>
      </c>
      <c r="L33" s="4" t="s">
        <v>15</v>
      </c>
      <c r="M33" s="4">
        <v>1.4999999999999999E-2</v>
      </c>
      <c r="N33" s="4">
        <v>0.107</v>
      </c>
      <c r="O33" s="4" t="s">
        <v>15</v>
      </c>
      <c r="P33" s="4" t="s">
        <v>15</v>
      </c>
      <c r="Q33" s="4" t="s">
        <v>15</v>
      </c>
    </row>
    <row r="34" spans="1:17" x14ac:dyDescent="0.25">
      <c r="A34" t="str">
        <f>"p-value"</f>
        <v>p-value</v>
      </c>
      <c r="B34" s="4">
        <v>5.0000000000000001E-3</v>
      </c>
      <c r="C34" s="4">
        <v>1.2999999999999999E-2</v>
      </c>
      <c r="D34" s="4">
        <v>0</v>
      </c>
      <c r="E34" s="4" t="s">
        <v>15</v>
      </c>
      <c r="F34" s="4">
        <v>0.50700000000000001</v>
      </c>
      <c r="G34" s="4">
        <v>5.1999999999999998E-2</v>
      </c>
      <c r="H34" s="4" t="s">
        <v>15</v>
      </c>
      <c r="I34" s="4" t="s">
        <v>15</v>
      </c>
      <c r="J34" s="4">
        <v>8.9999999999999993E-3</v>
      </c>
      <c r="K34" s="4" t="s">
        <v>15</v>
      </c>
      <c r="L34" s="4" t="s">
        <v>15</v>
      </c>
      <c r="M34" s="4">
        <v>0.69899999999999995</v>
      </c>
      <c r="N34" s="4">
        <v>2.8000000000000001E-2</v>
      </c>
      <c r="O34" s="4" t="s">
        <v>15</v>
      </c>
      <c r="P34" s="4" t="s">
        <v>15</v>
      </c>
      <c r="Q34" s="4" t="s">
        <v>15</v>
      </c>
    </row>
    <row r="35" spans="1:17" x14ac:dyDescent="0.25">
      <c r="A35" t="str">
        <f>"Overlap N"</f>
        <v>Overlap N</v>
      </c>
      <c r="B35" s="4">
        <v>24</v>
      </c>
      <c r="C35" s="4">
        <v>7</v>
      </c>
      <c r="D35" s="4">
        <v>9</v>
      </c>
      <c r="E35" s="4" t="s">
        <v>15</v>
      </c>
      <c r="F35" s="4">
        <v>7</v>
      </c>
      <c r="G35" s="4">
        <v>15</v>
      </c>
      <c r="H35" s="4" t="s">
        <v>15</v>
      </c>
      <c r="I35" s="4" t="s">
        <v>15</v>
      </c>
      <c r="J35" s="4">
        <v>9</v>
      </c>
      <c r="K35" s="4" t="s">
        <v>15</v>
      </c>
      <c r="L35" s="4" t="s">
        <v>15</v>
      </c>
      <c r="M35" s="4">
        <v>8</v>
      </c>
      <c r="N35" s="4">
        <v>8</v>
      </c>
      <c r="O35" s="4" t="s">
        <v>15</v>
      </c>
      <c r="P35" s="4" t="s">
        <v>15</v>
      </c>
      <c r="Q35" s="4" t="s">
        <v>15</v>
      </c>
    </row>
    <row r="36" spans="1:17" x14ac:dyDescent="0.25">
      <c r="A36" s="1" t="str">
        <f>"Personality"</f>
        <v>Personality</v>
      </c>
      <c r="B36" s="5" t="s">
        <v>14</v>
      </c>
      <c r="C36" s="5" t="s">
        <v>14</v>
      </c>
      <c r="D36" s="5" t="s">
        <v>14</v>
      </c>
      <c r="E36" s="5" t="s">
        <v>14</v>
      </c>
      <c r="F36" s="5" t="s">
        <v>14</v>
      </c>
      <c r="G36" s="5" t="s">
        <v>14</v>
      </c>
      <c r="H36" s="5" t="s">
        <v>14</v>
      </c>
      <c r="I36" s="5" t="s">
        <v>14</v>
      </c>
      <c r="J36" s="5" t="s">
        <v>14</v>
      </c>
      <c r="K36" s="5" t="s">
        <v>14</v>
      </c>
      <c r="L36" s="5" t="s">
        <v>14</v>
      </c>
      <c r="M36" s="5" t="s">
        <v>14</v>
      </c>
      <c r="N36" s="5" t="s">
        <v>14</v>
      </c>
      <c r="O36" s="5" t="s">
        <v>14</v>
      </c>
      <c r="P36" s="5" t="s">
        <v>14</v>
      </c>
      <c r="Q36" s="5" t="s">
        <v>14</v>
      </c>
    </row>
    <row r="37" spans="1:17" x14ac:dyDescent="0.25">
      <c r="A37" t="str">
        <f>"Correlation"</f>
        <v>Correlation</v>
      </c>
      <c r="B37" s="4">
        <v>0.21199999999999999</v>
      </c>
      <c r="C37" s="4">
        <v>0.245</v>
      </c>
      <c r="D37" s="4">
        <v>0.25700000000000001</v>
      </c>
      <c r="E37" s="4">
        <v>0.153</v>
      </c>
      <c r="F37" s="4">
        <v>0.129</v>
      </c>
      <c r="G37" s="4">
        <v>0.185</v>
      </c>
      <c r="H37" s="4">
        <v>0.112</v>
      </c>
      <c r="I37" s="4">
        <v>8.6999999999999994E-2</v>
      </c>
      <c r="J37" s="4">
        <v>0.23200000000000001</v>
      </c>
      <c r="K37" s="4">
        <v>0.19800000000000001</v>
      </c>
      <c r="L37" s="4">
        <v>0.12</v>
      </c>
      <c r="M37" s="4">
        <v>0.126</v>
      </c>
      <c r="N37" s="4">
        <v>0.14899999999999999</v>
      </c>
      <c r="O37" s="4">
        <v>0.16800000000000001</v>
      </c>
      <c r="P37" s="4">
        <v>0.20499999999999999</v>
      </c>
      <c r="Q37" s="4">
        <v>0.23599999999999999</v>
      </c>
    </row>
    <row r="38" spans="1:17" x14ac:dyDescent="0.25">
      <c r="A38" t="str">
        <f>"p-value"</f>
        <v>p-value</v>
      </c>
      <c r="B38" s="4">
        <v>0</v>
      </c>
      <c r="C38" s="4">
        <v>0</v>
      </c>
      <c r="D38" s="4">
        <v>0</v>
      </c>
      <c r="E38" s="4">
        <v>0</v>
      </c>
      <c r="F38" s="4">
        <v>0</v>
      </c>
      <c r="G38" s="4">
        <v>0</v>
      </c>
      <c r="H38" s="4">
        <v>0</v>
      </c>
      <c r="I38" s="4">
        <v>0</v>
      </c>
      <c r="J38" s="4">
        <v>0</v>
      </c>
      <c r="K38" s="4">
        <v>0</v>
      </c>
      <c r="L38" s="4">
        <v>0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</row>
    <row r="39" spans="1:17" x14ac:dyDescent="0.25">
      <c r="A39" t="str">
        <f>"Overlap N"</f>
        <v>Overlap N</v>
      </c>
      <c r="B39" s="4">
        <v>2028</v>
      </c>
      <c r="C39" s="4">
        <v>592</v>
      </c>
      <c r="D39" s="4">
        <v>424</v>
      </c>
      <c r="E39" s="4">
        <v>170</v>
      </c>
      <c r="F39" s="4">
        <v>716</v>
      </c>
      <c r="G39" s="4">
        <v>1342</v>
      </c>
      <c r="H39" s="4">
        <v>49</v>
      </c>
      <c r="I39" s="4">
        <v>76</v>
      </c>
      <c r="J39" s="4">
        <v>736</v>
      </c>
      <c r="K39" s="4">
        <v>20</v>
      </c>
      <c r="L39" s="4">
        <v>72</v>
      </c>
      <c r="M39" s="4">
        <v>894</v>
      </c>
      <c r="N39" s="4">
        <v>535</v>
      </c>
      <c r="O39" s="4">
        <v>310</v>
      </c>
      <c r="P39" s="4">
        <v>178</v>
      </c>
      <c r="Q39" s="4">
        <v>111</v>
      </c>
    </row>
    <row r="40" spans="1:17" x14ac:dyDescent="0.25">
      <c r="A40" s="1" t="str">
        <f>"Developmental"</f>
        <v>Developmental</v>
      </c>
      <c r="B40" s="5" t="s">
        <v>14</v>
      </c>
      <c r="C40" s="5" t="s">
        <v>14</v>
      </c>
      <c r="D40" s="5" t="s">
        <v>14</v>
      </c>
      <c r="E40" s="5" t="s">
        <v>14</v>
      </c>
      <c r="F40" s="5" t="s">
        <v>14</v>
      </c>
      <c r="G40" s="5" t="s">
        <v>14</v>
      </c>
      <c r="H40" s="5" t="s">
        <v>14</v>
      </c>
      <c r="I40" s="5" t="s">
        <v>14</v>
      </c>
      <c r="J40" s="5" t="s">
        <v>14</v>
      </c>
      <c r="K40" s="5" t="s">
        <v>14</v>
      </c>
      <c r="L40" s="5" t="s">
        <v>14</v>
      </c>
      <c r="M40" s="5" t="s">
        <v>14</v>
      </c>
      <c r="N40" s="5" t="s">
        <v>14</v>
      </c>
      <c r="O40" s="5" t="s">
        <v>14</v>
      </c>
      <c r="P40" s="5" t="s">
        <v>14</v>
      </c>
      <c r="Q40" s="5" t="s">
        <v>14</v>
      </c>
    </row>
    <row r="41" spans="1:17" x14ac:dyDescent="0.25">
      <c r="A41" t="str">
        <f>"Correlation"</f>
        <v>Correlation</v>
      </c>
      <c r="B41" s="4">
        <v>0.14199999999999999</v>
      </c>
      <c r="C41" s="4">
        <v>7.0000000000000001E-3</v>
      </c>
      <c r="D41" s="4">
        <v>0.22500000000000001</v>
      </c>
      <c r="E41" s="4">
        <v>0.122</v>
      </c>
      <c r="F41" s="4">
        <v>6.0999999999999999E-2</v>
      </c>
      <c r="G41" s="4">
        <v>0.107</v>
      </c>
      <c r="H41" s="4" t="s">
        <v>15</v>
      </c>
      <c r="I41" s="4" t="s">
        <v>15</v>
      </c>
      <c r="J41" s="4">
        <v>0.13800000000000001</v>
      </c>
      <c r="K41" s="4">
        <v>0.39900000000000002</v>
      </c>
      <c r="L41" s="4">
        <v>0.16800000000000001</v>
      </c>
      <c r="M41" s="4">
        <v>8.2000000000000003E-2</v>
      </c>
      <c r="N41" s="4">
        <v>0.129</v>
      </c>
      <c r="O41" s="4">
        <v>0.106</v>
      </c>
      <c r="P41" s="4">
        <v>0.13200000000000001</v>
      </c>
      <c r="Q41" s="4" t="s">
        <v>15</v>
      </c>
    </row>
    <row r="42" spans="1:17" x14ac:dyDescent="0.25">
      <c r="A42" t="str">
        <f>"p-value"</f>
        <v>p-value</v>
      </c>
      <c r="B42" s="4">
        <v>0</v>
      </c>
      <c r="C42" s="4">
        <v>0.85299999999999998</v>
      </c>
      <c r="D42" s="4">
        <v>0</v>
      </c>
      <c r="E42" s="4">
        <v>8.9999999999999993E-3</v>
      </c>
      <c r="F42" s="4">
        <v>4.2999999999999997E-2</v>
      </c>
      <c r="G42" s="4">
        <v>0</v>
      </c>
      <c r="H42" s="4" t="s">
        <v>15</v>
      </c>
      <c r="I42" s="4" t="s">
        <v>15</v>
      </c>
      <c r="J42" s="4">
        <v>0</v>
      </c>
      <c r="K42" s="4">
        <v>0</v>
      </c>
      <c r="L42" s="4">
        <v>3.0000000000000001E-3</v>
      </c>
      <c r="M42" s="4">
        <v>4.0000000000000001E-3</v>
      </c>
      <c r="N42" s="4">
        <v>0</v>
      </c>
      <c r="O42" s="4">
        <v>8.0000000000000002E-3</v>
      </c>
      <c r="P42" s="4">
        <v>8.0000000000000002E-3</v>
      </c>
      <c r="Q42" s="4" t="s">
        <v>15</v>
      </c>
    </row>
    <row r="43" spans="1:17" x14ac:dyDescent="0.25">
      <c r="A43" t="str">
        <f>"Overlap N"</f>
        <v>Overlap N</v>
      </c>
      <c r="B43" s="4">
        <v>82</v>
      </c>
      <c r="C43" s="4">
        <v>8</v>
      </c>
      <c r="D43" s="4">
        <v>24</v>
      </c>
      <c r="E43" s="4">
        <v>8</v>
      </c>
      <c r="F43" s="4">
        <v>25</v>
      </c>
      <c r="G43" s="4">
        <v>50</v>
      </c>
      <c r="H43" s="4" t="s">
        <v>15</v>
      </c>
      <c r="I43" s="4" t="s">
        <v>15</v>
      </c>
      <c r="J43" s="4">
        <v>27</v>
      </c>
      <c r="K43" s="4">
        <v>7</v>
      </c>
      <c r="L43" s="4">
        <v>6</v>
      </c>
      <c r="M43" s="4">
        <v>36</v>
      </c>
      <c r="N43" s="4">
        <v>26</v>
      </c>
      <c r="O43" s="4">
        <v>12</v>
      </c>
      <c r="P43" s="4">
        <v>7</v>
      </c>
      <c r="Q43" s="4" t="s">
        <v>15</v>
      </c>
    </row>
    <row r="44" spans="1:17" x14ac:dyDescent="0.25">
      <c r="A44" s="1" t="str">
        <f>"Externalizing"</f>
        <v>Externalizing</v>
      </c>
      <c r="B44" s="5" t="s">
        <v>14</v>
      </c>
      <c r="C44" s="5" t="s">
        <v>14</v>
      </c>
      <c r="D44" s="5" t="s">
        <v>14</v>
      </c>
      <c r="E44" s="5" t="s">
        <v>14</v>
      </c>
      <c r="F44" s="5" t="s">
        <v>14</v>
      </c>
      <c r="G44" s="5" t="s">
        <v>14</v>
      </c>
      <c r="H44" s="5" t="s">
        <v>14</v>
      </c>
      <c r="I44" s="5" t="s">
        <v>14</v>
      </c>
      <c r="J44" s="5" t="s">
        <v>14</v>
      </c>
      <c r="K44" s="5" t="s">
        <v>14</v>
      </c>
      <c r="L44" s="5" t="s">
        <v>14</v>
      </c>
      <c r="M44" s="5" t="s">
        <v>14</v>
      </c>
      <c r="N44" s="5" t="s">
        <v>14</v>
      </c>
      <c r="O44" s="5" t="s">
        <v>14</v>
      </c>
      <c r="P44" s="5" t="s">
        <v>14</v>
      </c>
      <c r="Q44" s="5" t="s">
        <v>14</v>
      </c>
    </row>
    <row r="45" spans="1:17" x14ac:dyDescent="0.25">
      <c r="A45" t="str">
        <f>"Correlation"</f>
        <v>Correlation</v>
      </c>
      <c r="B45" s="4">
        <v>0.158</v>
      </c>
      <c r="C45" s="4">
        <v>0.185</v>
      </c>
      <c r="D45" s="4">
        <v>0.12</v>
      </c>
      <c r="E45" s="4">
        <v>9.1999999999999998E-2</v>
      </c>
      <c r="F45" s="4">
        <v>0.107</v>
      </c>
      <c r="G45" s="4">
        <v>0.129</v>
      </c>
      <c r="H45" s="4">
        <v>8.0000000000000002E-3</v>
      </c>
      <c r="I45" s="4">
        <v>5.1999999999999998E-2</v>
      </c>
      <c r="J45" s="4">
        <v>0.14799999999999999</v>
      </c>
      <c r="K45" s="4">
        <v>0.20799999999999999</v>
      </c>
      <c r="L45" s="4">
        <v>0.19600000000000001</v>
      </c>
      <c r="M45" s="4">
        <v>0.108</v>
      </c>
      <c r="N45" s="4">
        <v>0.10299999999999999</v>
      </c>
      <c r="O45" s="4">
        <v>0.12</v>
      </c>
      <c r="P45" s="4">
        <v>0.14199999999999999</v>
      </c>
      <c r="Q45" s="4">
        <v>0.13900000000000001</v>
      </c>
    </row>
    <row r="46" spans="1:17" x14ac:dyDescent="0.25">
      <c r="A46" t="str">
        <f>"p-value"</f>
        <v>p-value</v>
      </c>
      <c r="B46" s="4">
        <v>0</v>
      </c>
      <c r="C46" s="4">
        <v>0</v>
      </c>
      <c r="D46" s="4">
        <v>0</v>
      </c>
      <c r="E46" s="4">
        <v>0</v>
      </c>
      <c r="F46" s="4">
        <v>0</v>
      </c>
      <c r="G46" s="4">
        <v>0</v>
      </c>
      <c r="H46" s="4">
        <v>0.83</v>
      </c>
      <c r="I46" s="4">
        <v>0.11799999999999999</v>
      </c>
      <c r="J46" s="4">
        <v>0</v>
      </c>
      <c r="K46" s="4">
        <v>0</v>
      </c>
      <c r="L46" s="4">
        <v>0</v>
      </c>
      <c r="M46" s="4">
        <v>0</v>
      </c>
      <c r="N46" s="4">
        <v>0</v>
      </c>
      <c r="O46" s="4">
        <v>0</v>
      </c>
      <c r="P46" s="4">
        <v>0</v>
      </c>
      <c r="Q46" s="4">
        <v>0</v>
      </c>
    </row>
    <row r="47" spans="1:17" x14ac:dyDescent="0.25">
      <c r="A47" t="str">
        <f>"Overlap N"</f>
        <v>Overlap N</v>
      </c>
      <c r="B47" s="4">
        <v>463</v>
      </c>
      <c r="C47" s="4">
        <v>133</v>
      </c>
      <c r="D47" s="4">
        <v>62</v>
      </c>
      <c r="E47" s="4">
        <v>33</v>
      </c>
      <c r="F47" s="4">
        <v>175</v>
      </c>
      <c r="G47" s="4">
        <v>295</v>
      </c>
      <c r="H47" s="4">
        <v>6</v>
      </c>
      <c r="I47" s="4">
        <v>16</v>
      </c>
      <c r="J47" s="4">
        <v>145</v>
      </c>
      <c r="K47" s="4">
        <v>7</v>
      </c>
      <c r="L47" s="4">
        <v>34</v>
      </c>
      <c r="M47" s="4">
        <v>222</v>
      </c>
      <c r="N47" s="4">
        <v>117</v>
      </c>
      <c r="O47" s="4">
        <v>68</v>
      </c>
      <c r="P47" s="4">
        <v>37</v>
      </c>
      <c r="Q47" s="4">
        <v>19</v>
      </c>
    </row>
    <row r="48" spans="1:17" x14ac:dyDescent="0.25">
      <c r="A48" s="1" t="str">
        <f>"1 diagnosis"</f>
        <v>1 diagnosis</v>
      </c>
      <c r="B48" s="5" t="s">
        <v>14</v>
      </c>
      <c r="C48" s="5" t="s">
        <v>14</v>
      </c>
      <c r="D48" s="5" t="s">
        <v>14</v>
      </c>
      <c r="E48" s="5" t="s">
        <v>14</v>
      </c>
      <c r="F48" s="5" t="s">
        <v>14</v>
      </c>
      <c r="G48" s="5" t="s">
        <v>14</v>
      </c>
      <c r="H48" s="5" t="s">
        <v>14</v>
      </c>
      <c r="I48" s="5" t="s">
        <v>14</v>
      </c>
      <c r="J48" s="5" t="s">
        <v>14</v>
      </c>
      <c r="K48" s="5" t="s">
        <v>14</v>
      </c>
      <c r="L48" s="5" t="s">
        <v>14</v>
      </c>
      <c r="M48" s="5" t="s">
        <v>14</v>
      </c>
      <c r="N48" s="5" t="s">
        <v>14</v>
      </c>
      <c r="O48" s="5" t="s">
        <v>14</v>
      </c>
      <c r="P48" s="5" t="s">
        <v>14</v>
      </c>
      <c r="Q48" s="5" t="s">
        <v>14</v>
      </c>
    </row>
    <row r="49" spans="1:17" x14ac:dyDescent="0.25">
      <c r="A49" t="str">
        <f>"Correlation"</f>
        <v>Correlation</v>
      </c>
      <c r="B49" s="4">
        <v>0.16200000000000001</v>
      </c>
      <c r="C49" s="4">
        <v>0.184</v>
      </c>
      <c r="D49" s="4">
        <v>0.13300000000000001</v>
      </c>
      <c r="E49" s="4">
        <v>0.06</v>
      </c>
      <c r="F49" s="4">
        <v>0.10299999999999999</v>
      </c>
      <c r="G49" s="4">
        <v>0.152</v>
      </c>
      <c r="H49" s="4">
        <v>6.2E-2</v>
      </c>
      <c r="I49" s="4">
        <v>8.2000000000000003E-2</v>
      </c>
      <c r="J49" s="4">
        <v>0.13500000000000001</v>
      </c>
      <c r="K49" s="4">
        <v>9.4E-2</v>
      </c>
      <c r="L49" s="4">
        <v>0.111</v>
      </c>
      <c r="M49" s="4">
        <v>0.122</v>
      </c>
      <c r="N49" s="4">
        <v>0.107</v>
      </c>
      <c r="O49" s="4">
        <v>0.121</v>
      </c>
      <c r="P49" s="4">
        <v>0.13500000000000001</v>
      </c>
      <c r="Q49" s="4">
        <v>0.123</v>
      </c>
    </row>
    <row r="50" spans="1:17" x14ac:dyDescent="0.25">
      <c r="A50" t="str">
        <f>"p-value"</f>
        <v>p-value</v>
      </c>
      <c r="B50" s="4">
        <v>0</v>
      </c>
      <c r="C50" s="4">
        <v>0</v>
      </c>
      <c r="D50" s="4">
        <v>0</v>
      </c>
      <c r="E50" s="4">
        <v>0</v>
      </c>
      <c r="F50" s="4">
        <v>0</v>
      </c>
      <c r="G50" s="4">
        <v>0</v>
      </c>
      <c r="H50" s="4">
        <v>1E-3</v>
      </c>
      <c r="I50" s="4">
        <v>0</v>
      </c>
      <c r="J50" s="4">
        <v>0</v>
      </c>
      <c r="K50" s="4">
        <v>4.0000000000000001E-3</v>
      </c>
      <c r="L50" s="4">
        <v>0</v>
      </c>
      <c r="M50" s="4">
        <v>0</v>
      </c>
      <c r="N50" s="4">
        <v>0</v>
      </c>
      <c r="O50" s="4">
        <v>0</v>
      </c>
      <c r="P50" s="4">
        <v>0</v>
      </c>
      <c r="Q50" s="4">
        <v>0</v>
      </c>
    </row>
    <row r="51" spans="1:17" x14ac:dyDescent="0.25">
      <c r="A51" t="str">
        <f>"Overlap N"</f>
        <v>Overlap N</v>
      </c>
      <c r="B51" s="4">
        <v>4319</v>
      </c>
      <c r="C51" s="4">
        <v>1066</v>
      </c>
      <c r="D51" s="4">
        <v>573</v>
      </c>
      <c r="E51" s="4">
        <v>256</v>
      </c>
      <c r="F51" s="4">
        <v>1609</v>
      </c>
      <c r="G51" s="4">
        <v>2937</v>
      </c>
      <c r="H51" s="4">
        <v>89</v>
      </c>
      <c r="I51" s="4">
        <v>183</v>
      </c>
      <c r="J51" s="4">
        <v>1197</v>
      </c>
      <c r="K51" s="4">
        <v>24</v>
      </c>
      <c r="L51" s="4">
        <v>164</v>
      </c>
      <c r="M51" s="4">
        <v>2186</v>
      </c>
      <c r="N51" s="4">
        <v>1101</v>
      </c>
      <c r="O51" s="4">
        <v>599</v>
      </c>
      <c r="P51" s="4">
        <v>293</v>
      </c>
      <c r="Q51" s="4">
        <v>140</v>
      </c>
    </row>
    <row r="52" spans="1:17" x14ac:dyDescent="0.25">
      <c r="A52" s="1" t="str">
        <f>"2 diagnosis"</f>
        <v>2 diagnosis</v>
      </c>
      <c r="B52" s="5" t="s">
        <v>14</v>
      </c>
      <c r="C52" s="5" t="s">
        <v>14</v>
      </c>
      <c r="D52" s="5" t="s">
        <v>14</v>
      </c>
      <c r="E52" s="5" t="s">
        <v>14</v>
      </c>
      <c r="F52" s="5" t="s">
        <v>14</v>
      </c>
      <c r="G52" s="5" t="s">
        <v>14</v>
      </c>
      <c r="H52" s="5" t="s">
        <v>14</v>
      </c>
      <c r="I52" s="5" t="s">
        <v>14</v>
      </c>
      <c r="J52" s="5" t="s">
        <v>14</v>
      </c>
      <c r="K52" s="5" t="s">
        <v>14</v>
      </c>
      <c r="L52" s="5" t="s">
        <v>14</v>
      </c>
      <c r="M52" s="5" t="s">
        <v>14</v>
      </c>
      <c r="N52" s="5" t="s">
        <v>14</v>
      </c>
      <c r="O52" s="5" t="s">
        <v>14</v>
      </c>
      <c r="P52" s="5" t="s">
        <v>14</v>
      </c>
      <c r="Q52" s="5" t="s">
        <v>14</v>
      </c>
    </row>
    <row r="53" spans="1:17" x14ac:dyDescent="0.25">
      <c r="A53" t="str">
        <f>"Correlation"</f>
        <v>Correlation</v>
      </c>
      <c r="B53" s="4">
        <v>0.17699999999999999</v>
      </c>
      <c r="C53" s="4">
        <v>0.20599999999999999</v>
      </c>
      <c r="D53" s="4">
        <v>0.19500000000000001</v>
      </c>
      <c r="E53" s="4">
        <v>0.124</v>
      </c>
      <c r="F53" s="4">
        <v>0.11899999999999999</v>
      </c>
      <c r="G53" s="4">
        <v>0.153</v>
      </c>
      <c r="H53" s="4">
        <v>8.4000000000000005E-2</v>
      </c>
      <c r="I53" s="4">
        <v>4.9000000000000002E-2</v>
      </c>
      <c r="J53" s="4">
        <v>0.16</v>
      </c>
      <c r="K53" s="4">
        <v>9.9000000000000005E-2</v>
      </c>
      <c r="L53" s="4">
        <v>0.11799999999999999</v>
      </c>
      <c r="M53" s="4">
        <v>0.11700000000000001</v>
      </c>
      <c r="N53" s="4">
        <v>0.128</v>
      </c>
      <c r="O53" s="4">
        <v>0.14099999999999999</v>
      </c>
      <c r="P53" s="4">
        <v>0.153</v>
      </c>
      <c r="Q53" s="4">
        <v>0.161</v>
      </c>
    </row>
    <row r="54" spans="1:17" x14ac:dyDescent="0.25">
      <c r="A54" t="str">
        <f>"p-value"</f>
        <v>p-value</v>
      </c>
      <c r="B54" s="4">
        <v>0</v>
      </c>
      <c r="C54" s="4">
        <v>0</v>
      </c>
      <c r="D54" s="4">
        <v>0</v>
      </c>
      <c r="E54" s="4">
        <v>0</v>
      </c>
      <c r="F54" s="4">
        <v>0</v>
      </c>
      <c r="G54" s="4">
        <v>0</v>
      </c>
      <c r="H54" s="4">
        <v>0</v>
      </c>
      <c r="I54" s="4">
        <v>6.0000000000000001E-3</v>
      </c>
      <c r="J54" s="4">
        <v>0</v>
      </c>
      <c r="K54" s="4">
        <v>8.9999999999999993E-3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</row>
    <row r="55" spans="1:17" x14ac:dyDescent="0.25">
      <c r="A55" t="str">
        <f>"Overlap N"</f>
        <v>Overlap N</v>
      </c>
      <c r="B55" s="4">
        <v>2493</v>
      </c>
      <c r="C55" s="4">
        <v>670</v>
      </c>
      <c r="D55" s="4">
        <v>428</v>
      </c>
      <c r="E55" s="4">
        <v>196</v>
      </c>
      <c r="F55" s="4">
        <v>937</v>
      </c>
      <c r="G55" s="4">
        <v>1636</v>
      </c>
      <c r="H55" s="4">
        <v>56</v>
      </c>
      <c r="I55" s="4">
        <v>83</v>
      </c>
      <c r="J55" s="4">
        <v>740</v>
      </c>
      <c r="K55" s="4">
        <v>14</v>
      </c>
      <c r="L55" s="4">
        <v>96</v>
      </c>
      <c r="M55" s="4">
        <v>1182</v>
      </c>
      <c r="N55" s="4">
        <v>663</v>
      </c>
      <c r="O55" s="4">
        <v>368</v>
      </c>
      <c r="P55" s="4">
        <v>182</v>
      </c>
      <c r="Q55" s="4">
        <v>98</v>
      </c>
    </row>
    <row r="56" spans="1:17" x14ac:dyDescent="0.25">
      <c r="A56" s="1" t="str">
        <f>"3 diagnosis"</f>
        <v>3 diagnosis</v>
      </c>
      <c r="B56" s="5" t="s">
        <v>14</v>
      </c>
      <c r="C56" s="5" t="s">
        <v>14</v>
      </c>
      <c r="D56" s="5" t="s">
        <v>14</v>
      </c>
      <c r="E56" s="5" t="s">
        <v>14</v>
      </c>
      <c r="F56" s="5" t="s">
        <v>14</v>
      </c>
      <c r="G56" s="5" t="s">
        <v>14</v>
      </c>
      <c r="H56" s="5" t="s">
        <v>14</v>
      </c>
      <c r="I56" s="5" t="s">
        <v>14</v>
      </c>
      <c r="J56" s="5" t="s">
        <v>14</v>
      </c>
      <c r="K56" s="5" t="s">
        <v>14</v>
      </c>
      <c r="L56" s="5" t="s">
        <v>14</v>
      </c>
      <c r="M56" s="5" t="s">
        <v>14</v>
      </c>
      <c r="N56" s="5" t="s">
        <v>14</v>
      </c>
      <c r="O56" s="5" t="s">
        <v>14</v>
      </c>
      <c r="P56" s="5" t="s">
        <v>14</v>
      </c>
      <c r="Q56" s="5" t="s">
        <v>14</v>
      </c>
    </row>
    <row r="57" spans="1:17" x14ac:dyDescent="0.25">
      <c r="A57" t="str">
        <f>"Correlation"</f>
        <v>Correlation</v>
      </c>
      <c r="B57" s="4">
        <v>0.17199999999999999</v>
      </c>
      <c r="C57" s="4">
        <v>0.218</v>
      </c>
      <c r="D57" s="4">
        <v>0.217</v>
      </c>
      <c r="E57" s="4">
        <v>0.157</v>
      </c>
      <c r="F57" s="4">
        <v>0.10199999999999999</v>
      </c>
      <c r="G57" s="4">
        <v>0.15</v>
      </c>
      <c r="H57" s="4">
        <v>4.3999999999999997E-2</v>
      </c>
      <c r="I57" s="4">
        <v>5.8999999999999997E-2</v>
      </c>
      <c r="J57" s="4">
        <v>0.17599999999999999</v>
      </c>
      <c r="K57" s="4">
        <v>0.183</v>
      </c>
      <c r="L57" s="4">
        <v>9.7000000000000003E-2</v>
      </c>
      <c r="M57" s="4">
        <v>0.10299999999999999</v>
      </c>
      <c r="N57" s="4">
        <v>0.11600000000000001</v>
      </c>
      <c r="O57" s="4">
        <v>0.15</v>
      </c>
      <c r="P57" s="4">
        <v>0.155</v>
      </c>
      <c r="Q57" s="4">
        <v>0.2</v>
      </c>
    </row>
    <row r="58" spans="1:17" x14ac:dyDescent="0.25">
      <c r="A58" t="str">
        <f>"p-value"</f>
        <v>p-value</v>
      </c>
      <c r="B58" s="4">
        <v>0</v>
      </c>
      <c r="C58" s="4">
        <v>0</v>
      </c>
      <c r="D58" s="4">
        <v>0</v>
      </c>
      <c r="E58" s="4">
        <v>0</v>
      </c>
      <c r="F58" s="4">
        <v>0</v>
      </c>
      <c r="G58" s="4">
        <v>0</v>
      </c>
      <c r="H58" s="4">
        <v>0.11899999999999999</v>
      </c>
      <c r="I58" s="4">
        <v>0.01</v>
      </c>
      <c r="J58" s="4">
        <v>0</v>
      </c>
      <c r="K58" s="4">
        <v>0</v>
      </c>
      <c r="L58" s="4">
        <v>0</v>
      </c>
      <c r="M58" s="4">
        <v>0</v>
      </c>
      <c r="N58" s="4">
        <v>0</v>
      </c>
      <c r="O58" s="4">
        <v>0</v>
      </c>
      <c r="P58" s="4">
        <v>0</v>
      </c>
      <c r="Q58" s="4">
        <v>0</v>
      </c>
    </row>
    <row r="59" spans="1:17" x14ac:dyDescent="0.25">
      <c r="A59" t="str">
        <f>"Overlap N"</f>
        <v>Overlap N</v>
      </c>
      <c r="B59" s="4">
        <v>1222</v>
      </c>
      <c r="C59" s="4">
        <v>370</v>
      </c>
      <c r="D59" s="4">
        <v>250</v>
      </c>
      <c r="E59" s="4">
        <v>120</v>
      </c>
      <c r="F59" s="4">
        <v>432</v>
      </c>
      <c r="G59" s="4">
        <v>806</v>
      </c>
      <c r="H59" s="4">
        <v>21</v>
      </c>
      <c r="I59" s="4">
        <v>43</v>
      </c>
      <c r="J59" s="4">
        <v>404</v>
      </c>
      <c r="K59" s="4">
        <v>13</v>
      </c>
      <c r="L59" s="4">
        <v>43</v>
      </c>
      <c r="M59" s="4">
        <v>551</v>
      </c>
      <c r="N59" s="4">
        <v>314</v>
      </c>
      <c r="O59" s="4">
        <v>196</v>
      </c>
      <c r="P59" s="4">
        <v>96</v>
      </c>
      <c r="Q59" s="4">
        <v>65</v>
      </c>
    </row>
    <row r="60" spans="1:17" x14ac:dyDescent="0.25">
      <c r="A60" s="1" t="str">
        <f>"4 diagnosis"</f>
        <v>4 diagnosis</v>
      </c>
      <c r="B60" s="5" t="s">
        <v>14</v>
      </c>
      <c r="C60" s="5" t="s">
        <v>14</v>
      </c>
      <c r="D60" s="5" t="s">
        <v>14</v>
      </c>
      <c r="E60" s="5" t="s">
        <v>14</v>
      </c>
      <c r="F60" s="5" t="s">
        <v>14</v>
      </c>
      <c r="G60" s="5" t="s">
        <v>14</v>
      </c>
      <c r="H60" s="5" t="s">
        <v>14</v>
      </c>
      <c r="I60" s="5" t="s">
        <v>14</v>
      </c>
      <c r="J60" s="5" t="s">
        <v>14</v>
      </c>
      <c r="K60" s="5" t="s">
        <v>14</v>
      </c>
      <c r="L60" s="5" t="s">
        <v>14</v>
      </c>
      <c r="M60" s="5" t="s">
        <v>14</v>
      </c>
      <c r="N60" s="5" t="s">
        <v>14</v>
      </c>
      <c r="O60" s="5" t="s">
        <v>14</v>
      </c>
      <c r="P60" s="5" t="s">
        <v>14</v>
      </c>
      <c r="Q60" s="5" t="s">
        <v>14</v>
      </c>
    </row>
    <row r="61" spans="1:17" x14ac:dyDescent="0.25">
      <c r="A61" t="str">
        <f>"Correlation"</f>
        <v>Correlation</v>
      </c>
      <c r="B61" s="4">
        <v>0.16700000000000001</v>
      </c>
      <c r="C61" s="4">
        <v>0.22500000000000001</v>
      </c>
      <c r="D61" s="4">
        <v>0.22500000000000001</v>
      </c>
      <c r="E61" s="4">
        <v>0.13200000000000001</v>
      </c>
      <c r="F61" s="4">
        <v>0.11700000000000001</v>
      </c>
      <c r="G61" s="4">
        <v>0.151</v>
      </c>
      <c r="H61" s="4">
        <v>0.10100000000000001</v>
      </c>
      <c r="I61" s="4">
        <v>4.8000000000000001E-2</v>
      </c>
      <c r="J61" s="4">
        <v>0.193</v>
      </c>
      <c r="K61" s="4" t="s">
        <v>15</v>
      </c>
      <c r="L61" s="4">
        <v>9.7000000000000003E-2</v>
      </c>
      <c r="M61" s="4">
        <v>7.6999999999999999E-2</v>
      </c>
      <c r="N61" s="4">
        <v>0.123</v>
      </c>
      <c r="O61" s="4">
        <v>0.13</v>
      </c>
      <c r="P61" s="4">
        <v>0.20399999999999999</v>
      </c>
      <c r="Q61" s="4">
        <v>0.219</v>
      </c>
    </row>
    <row r="62" spans="1:17" x14ac:dyDescent="0.25">
      <c r="A62" t="str">
        <f>"p-value"</f>
        <v>p-value</v>
      </c>
      <c r="B62" s="4">
        <v>0</v>
      </c>
      <c r="C62" s="4">
        <v>0</v>
      </c>
      <c r="D62" s="4">
        <v>0</v>
      </c>
      <c r="E62" s="4">
        <v>0</v>
      </c>
      <c r="F62" s="4">
        <v>0</v>
      </c>
      <c r="G62" s="4">
        <v>0</v>
      </c>
      <c r="H62" s="4">
        <v>7.0000000000000001E-3</v>
      </c>
      <c r="I62" s="4">
        <v>0.13700000000000001</v>
      </c>
      <c r="J62" s="4">
        <v>0</v>
      </c>
      <c r="K62" s="4" t="s">
        <v>15</v>
      </c>
      <c r="L62" s="4">
        <v>3.0000000000000001E-3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</row>
    <row r="63" spans="1:17" x14ac:dyDescent="0.25">
      <c r="A63" t="str">
        <f>"Overlap N"</f>
        <v>Overlap N</v>
      </c>
      <c r="B63" s="4">
        <v>526</v>
      </c>
      <c r="C63" s="4">
        <v>177</v>
      </c>
      <c r="D63" s="4">
        <v>122</v>
      </c>
      <c r="E63" s="4">
        <v>47</v>
      </c>
      <c r="F63" s="4">
        <v>201</v>
      </c>
      <c r="G63" s="4">
        <v>355</v>
      </c>
      <c r="H63" s="4">
        <v>14</v>
      </c>
      <c r="I63" s="4">
        <v>17</v>
      </c>
      <c r="J63" s="4">
        <v>198</v>
      </c>
      <c r="K63" s="4" t="s">
        <v>15</v>
      </c>
      <c r="L63" s="4">
        <v>19</v>
      </c>
      <c r="M63" s="4">
        <v>210</v>
      </c>
      <c r="N63" s="4">
        <v>143</v>
      </c>
      <c r="O63" s="4">
        <v>79</v>
      </c>
      <c r="P63" s="4">
        <v>59</v>
      </c>
      <c r="Q63" s="4">
        <v>35</v>
      </c>
    </row>
    <row r="64" spans="1:17" x14ac:dyDescent="0.25">
      <c r="A64" s="1" t="str">
        <f>"5+ diagnosis"</f>
        <v>5+ diagnosis</v>
      </c>
      <c r="B64" s="5" t="s">
        <v>14</v>
      </c>
      <c r="C64" s="5" t="s">
        <v>14</v>
      </c>
      <c r="D64" s="5" t="s">
        <v>14</v>
      </c>
      <c r="E64" s="5" t="s">
        <v>14</v>
      </c>
      <c r="F64" s="5" t="s">
        <v>14</v>
      </c>
      <c r="G64" s="5" t="s">
        <v>14</v>
      </c>
      <c r="H64" s="5" t="s">
        <v>14</v>
      </c>
      <c r="I64" s="5" t="s">
        <v>14</v>
      </c>
      <c r="J64" s="5" t="s">
        <v>14</v>
      </c>
      <c r="K64" s="5" t="s">
        <v>14</v>
      </c>
      <c r="L64" s="5" t="s">
        <v>14</v>
      </c>
      <c r="M64" s="5" t="s">
        <v>14</v>
      </c>
      <c r="N64" s="5" t="s">
        <v>14</v>
      </c>
      <c r="O64" s="5" t="s">
        <v>14</v>
      </c>
      <c r="P64" s="5" t="s">
        <v>14</v>
      </c>
      <c r="Q64" s="5" t="s">
        <v>14</v>
      </c>
    </row>
    <row r="65" spans="1:17" x14ac:dyDescent="0.25">
      <c r="A65" t="str">
        <f>"Correlation"</f>
        <v>Correlation</v>
      </c>
      <c r="B65" s="4">
        <v>0.187</v>
      </c>
      <c r="C65" s="4">
        <v>0.20799999999999999</v>
      </c>
      <c r="D65" s="4">
        <v>0.23400000000000001</v>
      </c>
      <c r="E65" s="4">
        <v>0.157</v>
      </c>
      <c r="F65" s="4">
        <v>9.1999999999999998E-2</v>
      </c>
      <c r="G65" s="4">
        <v>0.157</v>
      </c>
      <c r="H65" s="4">
        <v>9.6000000000000002E-2</v>
      </c>
      <c r="I65" s="4">
        <v>0.13200000000000001</v>
      </c>
      <c r="J65" s="4">
        <v>0.19500000000000001</v>
      </c>
      <c r="K65" s="4" t="s">
        <v>15</v>
      </c>
      <c r="L65" s="4">
        <v>0.105</v>
      </c>
      <c r="M65" s="4">
        <v>0.121</v>
      </c>
      <c r="N65" s="4">
        <v>0.105</v>
      </c>
      <c r="O65" s="4">
        <v>0.154</v>
      </c>
      <c r="P65" s="4">
        <v>0.16200000000000001</v>
      </c>
      <c r="Q65" s="4">
        <v>0.21199999999999999</v>
      </c>
    </row>
    <row r="66" spans="1:17" x14ac:dyDescent="0.25">
      <c r="A66" t="str">
        <f>"p-value"</f>
        <v>p-value</v>
      </c>
      <c r="B66" s="4">
        <v>0</v>
      </c>
      <c r="C66" s="4">
        <v>0</v>
      </c>
      <c r="D66" s="4">
        <v>0</v>
      </c>
      <c r="E66" s="4">
        <v>0</v>
      </c>
      <c r="F66" s="4">
        <v>0</v>
      </c>
      <c r="G66" s="4">
        <v>0</v>
      </c>
      <c r="H66" s="4">
        <v>4.5999999999999999E-2</v>
      </c>
      <c r="I66" s="4">
        <v>0</v>
      </c>
      <c r="J66" s="4">
        <v>0</v>
      </c>
      <c r="K66" s="4" t="s">
        <v>15</v>
      </c>
      <c r="L66" s="4">
        <v>1.2999999999999999E-2</v>
      </c>
      <c r="M66" s="4">
        <v>0</v>
      </c>
      <c r="N66" s="4">
        <v>0</v>
      </c>
      <c r="O66" s="4">
        <v>0</v>
      </c>
      <c r="P66" s="4">
        <v>0</v>
      </c>
      <c r="Q66" s="4">
        <v>0</v>
      </c>
    </row>
    <row r="67" spans="1:17" ht="15.75" thickBot="1" x14ac:dyDescent="0.3">
      <c r="A67" s="6" t="str">
        <f>"Overlap N"</f>
        <v>Overlap N</v>
      </c>
      <c r="B67" s="7">
        <v>248</v>
      </c>
      <c r="C67" s="7">
        <v>75</v>
      </c>
      <c r="D67" s="7">
        <v>60</v>
      </c>
      <c r="E67" s="7">
        <v>25</v>
      </c>
      <c r="F67" s="7">
        <v>77</v>
      </c>
      <c r="G67" s="7">
        <v>160</v>
      </c>
      <c r="H67" s="7">
        <v>6</v>
      </c>
      <c r="I67" s="7">
        <v>14</v>
      </c>
      <c r="J67" s="7">
        <v>91</v>
      </c>
      <c r="K67" s="7" t="s">
        <v>15</v>
      </c>
      <c r="L67" s="7">
        <v>9</v>
      </c>
      <c r="M67" s="7">
        <v>113</v>
      </c>
      <c r="N67" s="7">
        <v>57</v>
      </c>
      <c r="O67" s="7">
        <v>41</v>
      </c>
      <c r="P67" s="7">
        <v>21</v>
      </c>
      <c r="Q67" s="7">
        <v>16</v>
      </c>
    </row>
    <row r="68" spans="1:17" ht="15.75" thickTop="1" x14ac:dyDescent="0.25"/>
  </sheetData>
  <mergeCells count="2">
    <mergeCell ref="A1:Q1"/>
    <mergeCell ref="B2:Q2"/>
  </mergeCells>
  <conditionalFormatting sqref="B19:J19 B31:J31 B35:G35 B43:G43 B67:J67 B63:J63 B7:Q7 B11:Q11 B15:Q15 B23:Q23 B27:Q27 B39:Q39 B47:Q47 B51:Q51 B55:Q55 B59:Q59 L31:P31 L19:Q19 I43:P43 J35:N35 L63:Q63 L67:Q67">
    <cfRule type="cellIs" dxfId="87" priority="27" operator="lessThan">
      <formula>6</formula>
    </cfRule>
  </conditionalFormatting>
  <conditionalFormatting sqref="K31">
    <cfRule type="cellIs" dxfId="86" priority="25" operator="lessThan">
      <formula>6</formula>
    </cfRule>
  </conditionalFormatting>
  <conditionalFormatting sqref="K29">
    <cfRule type="colorScale" priority="2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19">
    <cfRule type="cellIs" dxfId="85" priority="23" operator="lessThan">
      <formula>6</formula>
    </cfRule>
  </conditionalFormatting>
  <conditionalFormatting sqref="K17">
    <cfRule type="colorScale" priority="2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43">
    <cfRule type="cellIs" dxfId="84" priority="21" operator="lessThan">
      <formula>6</formula>
    </cfRule>
  </conditionalFormatting>
  <conditionalFormatting sqref="H41">
    <cfRule type="colorScale" priority="2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35">
    <cfRule type="cellIs" dxfId="83" priority="19" operator="lessThan">
      <formula>6</formula>
    </cfRule>
  </conditionalFormatting>
  <conditionalFormatting sqref="H33">
    <cfRule type="colorScale" priority="1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35">
    <cfRule type="cellIs" dxfId="82" priority="17" operator="lessThan">
      <formula>6</formula>
    </cfRule>
  </conditionalFormatting>
  <conditionalFormatting sqref="I33">
    <cfRule type="colorScale" priority="1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O35">
    <cfRule type="cellIs" dxfId="81" priority="15" operator="lessThan">
      <formula>6</formula>
    </cfRule>
  </conditionalFormatting>
  <conditionalFormatting sqref="O33">
    <cfRule type="colorScale" priority="1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P35">
    <cfRule type="cellIs" dxfId="80" priority="13" operator="lessThan">
      <formula>6</formula>
    </cfRule>
  </conditionalFormatting>
  <conditionalFormatting sqref="P33">
    <cfRule type="colorScale" priority="1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Q35">
    <cfRule type="cellIs" dxfId="79" priority="11" operator="lessThan">
      <formula>6</formula>
    </cfRule>
  </conditionalFormatting>
  <conditionalFormatting sqref="Q33"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Q31">
    <cfRule type="cellIs" dxfId="78" priority="9" operator="lessThan">
      <formula>6</formula>
    </cfRule>
  </conditionalFormatting>
  <conditionalFormatting sqref="Q29"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Q43">
    <cfRule type="cellIs" dxfId="77" priority="7" operator="lessThan">
      <formula>6</formula>
    </cfRule>
  </conditionalFormatting>
  <conditionalFormatting sqref="Q41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63">
    <cfRule type="cellIs" dxfId="76" priority="5" operator="lessThan">
      <formula>6</formula>
    </cfRule>
  </conditionalFormatting>
  <conditionalFormatting sqref="K61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67">
    <cfRule type="cellIs" dxfId="75" priority="3" operator="lessThan">
      <formula>6</formula>
    </cfRule>
  </conditionalFormatting>
  <conditionalFormatting sqref="K65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49:Q49 B5:Q5 B9:Q9 B13:Q13 B17:J17 B21:Q21 B25:Q25 B29:J29 B33:G33 B37:Q37 B41:G41 B45:Q45 B53:Q53 B57:Q57 B61:J61 B65:J65 L29:P29 L17:Q17 I41:P41 J33:N33 L61:Q61 L65:Q65">
    <cfRule type="colorScale" priority="99">
      <colorScale>
        <cfvo type="min"/>
        <cfvo type="max"/>
        <color theme="0"/>
        <color rgb="FFF8696B"/>
      </colorScale>
    </cfRule>
  </conditionalFormatting>
  <conditionalFormatting sqref="B49:Q49 B5:Q5 B9:Q9 B13:Q13 B17:Q17 B21:Q21 B25:Q25 B29:Q29 B33:Q33 B37:Q37 B41:Q41 B45:Q45 B53:Q53 B57:Q57 B61:Q61 B65:Q65">
    <cfRule type="colorScale" priority="139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8"/>
  <sheetViews>
    <sheetView topLeftCell="A55" workbookViewId="0">
      <selection activeCell="R15" sqref="R15"/>
    </sheetView>
  </sheetViews>
  <sheetFormatPr defaultRowHeight="15" x14ac:dyDescent="0.25"/>
  <cols>
    <col min="1" max="1" width="16.42578125" bestFit="1" customWidth="1"/>
  </cols>
  <sheetData>
    <row r="1" spans="1:17" x14ac:dyDescent="0.25">
      <c r="A1" s="11" t="s">
        <v>16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</row>
    <row r="2" spans="1:17" x14ac:dyDescent="0.25">
      <c r="A2" s="1" t="str">
        <f>""</f>
        <v/>
      </c>
      <c r="B2" s="10" t="s">
        <v>12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</row>
    <row r="3" spans="1:17" x14ac:dyDescent="0.25">
      <c r="A3" s="2" t="s">
        <v>13</v>
      </c>
      <c r="B3" s="3" t="str">
        <f>"Any diagnosis"</f>
        <v>Any diagnosis</v>
      </c>
      <c r="C3" s="3" t="str">
        <f>"Substance abuse"</f>
        <v>Substance abuse</v>
      </c>
      <c r="D3" s="3" t="str">
        <f>"Skizophrenia"</f>
        <v>Skizophrenia</v>
      </c>
      <c r="E3" s="3" t="str">
        <f>"Bipolar"</f>
        <v>Bipolar</v>
      </c>
      <c r="F3" s="3" t="str">
        <f>"Other mood"</f>
        <v>Other mood</v>
      </c>
      <c r="G3" s="3" t="str">
        <f>"Neurotic"</f>
        <v>Neurotic</v>
      </c>
      <c r="H3" s="3" t="str">
        <f>"OCD"</f>
        <v>OCD</v>
      </c>
      <c r="I3" s="3" t="str">
        <f>"Eating disorder"</f>
        <v>Eating disorder</v>
      </c>
      <c r="J3" s="3" t="str">
        <f>"Personality"</f>
        <v>Personality</v>
      </c>
      <c r="K3" s="3" t="str">
        <f>"Developmental"</f>
        <v>Developmental</v>
      </c>
      <c r="L3" s="3" t="str">
        <f>"Externalizing"</f>
        <v>Externalizing</v>
      </c>
      <c r="M3" s="3" t="str">
        <f>"1 diagnosis"</f>
        <v>1 diagnosis</v>
      </c>
      <c r="N3" s="3" t="str">
        <f>"2 diagnosis"</f>
        <v>2 diagnosis</v>
      </c>
      <c r="O3" s="3" t="str">
        <f>"3 diagnosis"</f>
        <v>3 diagnosis</v>
      </c>
      <c r="P3" s="3" t="str">
        <f>"4 diagnosis"</f>
        <v>4 diagnosis</v>
      </c>
      <c r="Q3" s="3" t="str">
        <f>"5+ diagnosis"</f>
        <v>5+ diagnosis</v>
      </c>
    </row>
    <row r="4" spans="1:17" x14ac:dyDescent="0.25">
      <c r="A4" s="1" t="str">
        <f>"Any diagnosis"</f>
        <v>Any diagnosis</v>
      </c>
      <c r="B4" t="str">
        <f>""</f>
        <v/>
      </c>
      <c r="C4" t="str">
        <f>""</f>
        <v/>
      </c>
      <c r="D4" t="str">
        <f>""</f>
        <v/>
      </c>
      <c r="E4" t="str">
        <f>""</f>
        <v/>
      </c>
      <c r="F4" t="str">
        <f>""</f>
        <v/>
      </c>
      <c r="G4" t="str">
        <f>""</f>
        <v/>
      </c>
      <c r="H4" t="str">
        <f>""</f>
        <v/>
      </c>
      <c r="I4" t="str">
        <f>""</f>
        <v/>
      </c>
      <c r="J4" t="str">
        <f>""</f>
        <v/>
      </c>
      <c r="K4" t="str">
        <f>""</f>
        <v/>
      </c>
      <c r="L4" t="str">
        <f>""</f>
        <v/>
      </c>
      <c r="M4" t="str">
        <f>""</f>
        <v/>
      </c>
      <c r="N4" t="str">
        <f>""</f>
        <v/>
      </c>
      <c r="O4" t="str">
        <f>""</f>
        <v/>
      </c>
      <c r="P4" t="str">
        <f>""</f>
        <v/>
      </c>
      <c r="Q4" t="str">
        <f>""</f>
        <v/>
      </c>
    </row>
    <row r="5" spans="1:17" x14ac:dyDescent="0.25">
      <c r="A5" t="str">
        <f>"Correlation"</f>
        <v>Correlation</v>
      </c>
      <c r="B5" s="4">
        <v>0.28199999999999997</v>
      </c>
      <c r="C5" s="4">
        <v>0.34499999999999997</v>
      </c>
      <c r="D5" s="4">
        <v>0.311</v>
      </c>
      <c r="E5" s="4">
        <v>0.192</v>
      </c>
      <c r="F5" s="4">
        <v>0.185</v>
      </c>
      <c r="G5" s="4">
        <v>0.25900000000000001</v>
      </c>
      <c r="H5" s="4">
        <v>0.105</v>
      </c>
      <c r="I5" s="4">
        <v>0.111</v>
      </c>
      <c r="J5" s="4">
        <v>0.26800000000000002</v>
      </c>
      <c r="K5" s="4">
        <v>0.192</v>
      </c>
      <c r="L5" s="4">
        <v>0.223</v>
      </c>
      <c r="M5" s="4">
        <v>0.193</v>
      </c>
      <c r="N5" s="4">
        <v>0.19600000000000001</v>
      </c>
      <c r="O5" s="4">
        <v>0.23499999999999999</v>
      </c>
      <c r="P5" s="4">
        <v>0.26700000000000002</v>
      </c>
      <c r="Q5" s="4">
        <v>0.30599999999999999</v>
      </c>
    </row>
    <row r="6" spans="1:17" x14ac:dyDescent="0.25">
      <c r="A6" t="str">
        <f>"p-value"</f>
        <v>p-value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</row>
    <row r="7" spans="1:17" x14ac:dyDescent="0.25">
      <c r="A7" t="str">
        <f>"Overlap N"</f>
        <v>Overlap N</v>
      </c>
      <c r="B7" s="4">
        <v>9228</v>
      </c>
      <c r="C7" s="4">
        <v>2442</v>
      </c>
      <c r="D7" s="4">
        <v>1463</v>
      </c>
      <c r="E7" s="4">
        <v>657</v>
      </c>
      <c r="F7" s="4">
        <v>3376</v>
      </c>
      <c r="G7" s="4">
        <v>6255</v>
      </c>
      <c r="H7" s="4">
        <v>187</v>
      </c>
      <c r="I7" s="4">
        <v>347</v>
      </c>
      <c r="J7" s="4">
        <v>2647</v>
      </c>
      <c r="K7" s="4">
        <v>63</v>
      </c>
      <c r="L7" s="4">
        <v>410</v>
      </c>
      <c r="M7" s="4">
        <v>4491</v>
      </c>
      <c r="N7" s="4">
        <v>2371</v>
      </c>
      <c r="O7" s="4">
        <v>1332</v>
      </c>
      <c r="P7" s="4">
        <v>665</v>
      </c>
      <c r="Q7" s="4">
        <v>369</v>
      </c>
    </row>
    <row r="8" spans="1:17" x14ac:dyDescent="0.25">
      <c r="A8" s="1" t="str">
        <f>"Substance abuse"</f>
        <v>Substance abuse</v>
      </c>
      <c r="B8" s="5" t="s">
        <v>14</v>
      </c>
      <c r="C8" s="5" t="s">
        <v>14</v>
      </c>
      <c r="D8" s="5" t="s">
        <v>14</v>
      </c>
      <c r="E8" s="5" t="s">
        <v>14</v>
      </c>
      <c r="F8" s="5" t="s">
        <v>14</v>
      </c>
      <c r="G8" s="5" t="s">
        <v>14</v>
      </c>
      <c r="H8" s="5" t="s">
        <v>14</v>
      </c>
      <c r="I8" s="5" t="s">
        <v>14</v>
      </c>
      <c r="J8" s="5" t="s">
        <v>14</v>
      </c>
      <c r="K8" s="5" t="s">
        <v>14</v>
      </c>
      <c r="L8" s="5" t="s">
        <v>14</v>
      </c>
      <c r="M8" s="5" t="s">
        <v>14</v>
      </c>
      <c r="N8" s="5" t="s">
        <v>14</v>
      </c>
      <c r="O8" s="5" t="s">
        <v>14</v>
      </c>
      <c r="P8" s="5" t="s">
        <v>14</v>
      </c>
      <c r="Q8" s="5" t="s">
        <v>14</v>
      </c>
    </row>
    <row r="9" spans="1:17" x14ac:dyDescent="0.25">
      <c r="A9" t="str">
        <f>"Correlation"</f>
        <v>Correlation</v>
      </c>
      <c r="B9" s="4">
        <v>0.28299999999999997</v>
      </c>
      <c r="C9" s="4">
        <v>0.42299999999999999</v>
      </c>
      <c r="D9" s="4">
        <v>0.30199999999999999</v>
      </c>
      <c r="E9" s="4">
        <v>0.191</v>
      </c>
      <c r="F9" s="4">
        <v>0.18</v>
      </c>
      <c r="G9" s="4">
        <v>0.246</v>
      </c>
      <c r="H9" s="4">
        <v>9.2999999999999999E-2</v>
      </c>
      <c r="I9" s="4">
        <v>0.10199999999999999</v>
      </c>
      <c r="J9" s="4">
        <v>0.27500000000000002</v>
      </c>
      <c r="K9" s="4">
        <v>9.9000000000000005E-2</v>
      </c>
      <c r="L9" s="4">
        <v>0.219</v>
      </c>
      <c r="M9" s="4">
        <v>0.17</v>
      </c>
      <c r="N9" s="4">
        <v>0.2</v>
      </c>
      <c r="O9" s="4">
        <v>0.26</v>
      </c>
      <c r="P9" s="4">
        <v>0.26100000000000001</v>
      </c>
      <c r="Q9" s="4">
        <v>0.32400000000000001</v>
      </c>
    </row>
    <row r="10" spans="1:17" x14ac:dyDescent="0.25">
      <c r="A10" t="str">
        <f>"p-value"</f>
        <v>p-value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5.0000000000000001E-3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</row>
    <row r="11" spans="1:17" x14ac:dyDescent="0.25">
      <c r="A11" t="str">
        <f>"Overlap N"</f>
        <v>Overlap N</v>
      </c>
      <c r="B11" s="4">
        <v>4391</v>
      </c>
      <c r="C11" s="4">
        <v>1677</v>
      </c>
      <c r="D11" s="4">
        <v>755</v>
      </c>
      <c r="E11" s="4">
        <v>324</v>
      </c>
      <c r="F11" s="4">
        <v>1553</v>
      </c>
      <c r="G11" s="4">
        <v>2881</v>
      </c>
      <c r="H11" s="4">
        <v>81</v>
      </c>
      <c r="I11" s="4">
        <v>153</v>
      </c>
      <c r="J11" s="4">
        <v>1363</v>
      </c>
      <c r="K11" s="4">
        <v>19</v>
      </c>
      <c r="L11" s="4">
        <v>208</v>
      </c>
      <c r="M11" s="4">
        <v>1939</v>
      </c>
      <c r="N11" s="4">
        <v>1149</v>
      </c>
      <c r="O11" s="4">
        <v>736</v>
      </c>
      <c r="P11" s="4">
        <v>344</v>
      </c>
      <c r="Q11" s="4">
        <v>223</v>
      </c>
    </row>
    <row r="12" spans="1:17" x14ac:dyDescent="0.25">
      <c r="A12" s="1" t="str">
        <f>"Skizophrenia"</f>
        <v>Skizophrenia</v>
      </c>
      <c r="B12" s="5" t="s">
        <v>14</v>
      </c>
      <c r="C12" s="5" t="s">
        <v>14</v>
      </c>
      <c r="D12" s="5" t="s">
        <v>14</v>
      </c>
      <c r="E12" s="5" t="s">
        <v>14</v>
      </c>
      <c r="F12" s="5" t="s">
        <v>14</v>
      </c>
      <c r="G12" s="5" t="s">
        <v>14</v>
      </c>
      <c r="H12" s="5" t="s">
        <v>14</v>
      </c>
      <c r="I12" s="5" t="s">
        <v>14</v>
      </c>
      <c r="J12" s="5" t="s">
        <v>14</v>
      </c>
      <c r="K12" s="5" t="s">
        <v>14</v>
      </c>
      <c r="L12" s="5" t="s">
        <v>14</v>
      </c>
      <c r="M12" s="5" t="s">
        <v>14</v>
      </c>
      <c r="N12" s="5" t="s">
        <v>14</v>
      </c>
      <c r="O12" s="5" t="s">
        <v>14</v>
      </c>
      <c r="P12" s="5" t="s">
        <v>14</v>
      </c>
      <c r="Q12" s="5" t="s">
        <v>14</v>
      </c>
    </row>
    <row r="13" spans="1:17" x14ac:dyDescent="0.25">
      <c r="A13" t="str">
        <f>"Correlation"</f>
        <v>Correlation</v>
      </c>
      <c r="B13" s="4">
        <v>0.27700000000000002</v>
      </c>
      <c r="C13" s="4">
        <v>0.35</v>
      </c>
      <c r="D13" s="4">
        <v>0.436</v>
      </c>
      <c r="E13" s="4">
        <v>0.253</v>
      </c>
      <c r="F13" s="4">
        <v>0.17599999999999999</v>
      </c>
      <c r="G13" s="4">
        <v>0.23400000000000001</v>
      </c>
      <c r="H13" s="4">
        <v>0.17</v>
      </c>
      <c r="I13" s="4">
        <v>0.14299999999999999</v>
      </c>
      <c r="J13" s="4">
        <v>0.3</v>
      </c>
      <c r="K13" s="4">
        <v>0.27500000000000002</v>
      </c>
      <c r="L13" s="4">
        <v>0.183</v>
      </c>
      <c r="M13" s="4">
        <v>0.13300000000000001</v>
      </c>
      <c r="N13" s="4">
        <v>0.183</v>
      </c>
      <c r="O13" s="4">
        <v>0.252</v>
      </c>
      <c r="P13" s="4">
        <v>0.313</v>
      </c>
      <c r="Q13" s="4">
        <v>0.36799999999999999</v>
      </c>
    </row>
    <row r="14" spans="1:17" x14ac:dyDescent="0.25">
      <c r="A14" t="str">
        <f>"p-value"</f>
        <v>p-value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</row>
    <row r="15" spans="1:17" x14ac:dyDescent="0.25">
      <c r="A15" t="str">
        <f>"Overlap N"</f>
        <v>Overlap N</v>
      </c>
      <c r="B15" s="4">
        <v>1720</v>
      </c>
      <c r="C15" s="4">
        <v>597</v>
      </c>
      <c r="D15" s="4">
        <v>582</v>
      </c>
      <c r="E15" s="4">
        <v>185</v>
      </c>
      <c r="F15" s="4">
        <v>603</v>
      </c>
      <c r="G15" s="4">
        <v>1110</v>
      </c>
      <c r="H15" s="4">
        <v>51</v>
      </c>
      <c r="I15" s="4">
        <v>76</v>
      </c>
      <c r="J15" s="4">
        <v>638</v>
      </c>
      <c r="K15" s="4">
        <v>24</v>
      </c>
      <c r="L15" s="4">
        <v>74</v>
      </c>
      <c r="M15" s="4">
        <v>652</v>
      </c>
      <c r="N15" s="4">
        <v>432</v>
      </c>
      <c r="O15" s="4">
        <v>307</v>
      </c>
      <c r="P15" s="4">
        <v>196</v>
      </c>
      <c r="Q15" s="4">
        <v>133</v>
      </c>
    </row>
    <row r="16" spans="1:17" x14ac:dyDescent="0.25">
      <c r="A16" s="1" t="str">
        <f>"Bipolar"</f>
        <v>Bipolar</v>
      </c>
      <c r="B16" s="5" t="s">
        <v>14</v>
      </c>
      <c r="C16" s="5" t="s">
        <v>14</v>
      </c>
      <c r="D16" s="5" t="s">
        <v>14</v>
      </c>
      <c r="E16" s="5" t="s">
        <v>14</v>
      </c>
      <c r="F16" s="5" t="s">
        <v>14</v>
      </c>
      <c r="G16" s="5" t="s">
        <v>14</v>
      </c>
      <c r="H16" s="5" t="s">
        <v>14</v>
      </c>
      <c r="I16" s="5" t="s">
        <v>14</v>
      </c>
      <c r="J16" s="5" t="s">
        <v>14</v>
      </c>
      <c r="K16" s="5" t="s">
        <v>14</v>
      </c>
      <c r="L16" s="5" t="s">
        <v>14</v>
      </c>
      <c r="M16" s="5" t="s">
        <v>14</v>
      </c>
      <c r="N16" s="5" t="s">
        <v>14</v>
      </c>
      <c r="O16" s="5" t="s">
        <v>14</v>
      </c>
      <c r="P16" s="5" t="s">
        <v>14</v>
      </c>
      <c r="Q16" s="5" t="s">
        <v>14</v>
      </c>
    </row>
    <row r="17" spans="1:17" x14ac:dyDescent="0.25">
      <c r="A17" t="str">
        <f>"Correlation"</f>
        <v>Correlation</v>
      </c>
      <c r="B17" s="4">
        <v>0.14799999999999999</v>
      </c>
      <c r="C17" s="4">
        <v>0.13400000000000001</v>
      </c>
      <c r="D17" s="4">
        <v>0.19900000000000001</v>
      </c>
      <c r="E17" s="4">
        <v>0.129</v>
      </c>
      <c r="F17" s="4">
        <v>0.12</v>
      </c>
      <c r="G17" s="4">
        <v>0.126</v>
      </c>
      <c r="H17" s="4">
        <v>4.8000000000000001E-2</v>
      </c>
      <c r="I17" s="4">
        <v>6.0999999999999999E-2</v>
      </c>
      <c r="J17" s="4">
        <v>0.13900000000000001</v>
      </c>
      <c r="K17" s="4" t="s">
        <v>15</v>
      </c>
      <c r="L17" s="4">
        <v>7.5999999999999998E-2</v>
      </c>
      <c r="M17" s="4">
        <v>0.1</v>
      </c>
      <c r="N17" s="4">
        <v>0.112</v>
      </c>
      <c r="O17" s="4">
        <v>8.4000000000000005E-2</v>
      </c>
      <c r="P17" s="4">
        <v>0.156</v>
      </c>
      <c r="Q17" s="4">
        <v>0.17499999999999999</v>
      </c>
    </row>
    <row r="18" spans="1:17" x14ac:dyDescent="0.25">
      <c r="A18" t="str">
        <f>"p-value"</f>
        <v>p-value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0.17499999999999999</v>
      </c>
      <c r="I18" s="4">
        <v>4.3999999999999997E-2</v>
      </c>
      <c r="J18" s="4">
        <v>0</v>
      </c>
      <c r="K18" s="4" t="s">
        <v>15</v>
      </c>
      <c r="L18" s="4">
        <v>0.02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</row>
    <row r="19" spans="1:17" x14ac:dyDescent="0.25">
      <c r="A19" t="str">
        <f>"Overlap N"</f>
        <v>Overlap N</v>
      </c>
      <c r="B19" s="4">
        <v>512</v>
      </c>
      <c r="C19" s="4">
        <v>105</v>
      </c>
      <c r="D19" s="4">
        <v>99</v>
      </c>
      <c r="E19" s="4">
        <v>44</v>
      </c>
      <c r="F19" s="4">
        <v>212</v>
      </c>
      <c r="G19" s="4">
        <v>333</v>
      </c>
      <c r="H19" s="4">
        <v>10</v>
      </c>
      <c r="I19" s="4">
        <v>20</v>
      </c>
      <c r="J19" s="4">
        <v>145</v>
      </c>
      <c r="K19" s="4" t="s">
        <v>15</v>
      </c>
      <c r="L19" s="4">
        <v>17</v>
      </c>
      <c r="M19" s="4">
        <v>251</v>
      </c>
      <c r="N19" s="4">
        <v>139</v>
      </c>
      <c r="O19" s="4">
        <v>58</v>
      </c>
      <c r="P19" s="4">
        <v>41</v>
      </c>
      <c r="Q19" s="4">
        <v>23</v>
      </c>
    </row>
    <row r="20" spans="1:17" x14ac:dyDescent="0.25">
      <c r="A20" s="1" t="str">
        <f>"Other mood"</f>
        <v>Other mood</v>
      </c>
      <c r="B20" s="5" t="s">
        <v>14</v>
      </c>
      <c r="C20" s="5" t="s">
        <v>14</v>
      </c>
      <c r="D20" s="5" t="s">
        <v>14</v>
      </c>
      <c r="E20" s="5" t="s">
        <v>14</v>
      </c>
      <c r="F20" s="5" t="s">
        <v>14</v>
      </c>
      <c r="G20" s="5" t="s">
        <v>14</v>
      </c>
      <c r="H20" s="5" t="s">
        <v>14</v>
      </c>
      <c r="I20" s="5" t="s">
        <v>14</v>
      </c>
      <c r="J20" s="5" t="s">
        <v>14</v>
      </c>
      <c r="K20" s="5" t="s">
        <v>14</v>
      </c>
      <c r="L20" s="5" t="s">
        <v>14</v>
      </c>
      <c r="M20" s="5" t="s">
        <v>14</v>
      </c>
      <c r="N20" s="5" t="s">
        <v>14</v>
      </c>
      <c r="O20" s="5" t="s">
        <v>14</v>
      </c>
      <c r="P20" s="5" t="s">
        <v>14</v>
      </c>
      <c r="Q20" s="5" t="s">
        <v>14</v>
      </c>
    </row>
    <row r="21" spans="1:17" x14ac:dyDescent="0.25">
      <c r="A21" t="str">
        <f>"Correlation"</f>
        <v>Correlation</v>
      </c>
      <c r="B21" s="4">
        <v>0.18099999999999999</v>
      </c>
      <c r="C21" s="4">
        <v>0.17199999999999999</v>
      </c>
      <c r="D21" s="4">
        <v>0.184</v>
      </c>
      <c r="E21" s="4">
        <v>0.14899999999999999</v>
      </c>
      <c r="F21" s="4">
        <v>0.153</v>
      </c>
      <c r="G21" s="4">
        <v>0.16400000000000001</v>
      </c>
      <c r="H21" s="4">
        <v>6.5000000000000002E-2</v>
      </c>
      <c r="I21" s="4">
        <v>6.6000000000000003E-2</v>
      </c>
      <c r="J21" s="4">
        <v>0.17299999999999999</v>
      </c>
      <c r="K21" s="4">
        <v>0.13700000000000001</v>
      </c>
      <c r="L21" s="4">
        <v>0.13900000000000001</v>
      </c>
      <c r="M21" s="4">
        <v>0.121</v>
      </c>
      <c r="N21" s="4">
        <v>0.13</v>
      </c>
      <c r="O21" s="4">
        <v>0.14199999999999999</v>
      </c>
      <c r="P21" s="4">
        <v>0.17299999999999999</v>
      </c>
      <c r="Q21" s="4">
        <v>0.20200000000000001</v>
      </c>
    </row>
    <row r="22" spans="1:17" x14ac:dyDescent="0.25">
      <c r="A22" t="str">
        <f>"p-value"</f>
        <v>p-value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2E-3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</row>
    <row r="23" spans="1:17" x14ac:dyDescent="0.25">
      <c r="A23" t="str">
        <f>"Overlap N"</f>
        <v>Overlap N</v>
      </c>
      <c r="B23" s="4">
        <v>2732</v>
      </c>
      <c r="C23" s="4">
        <v>569</v>
      </c>
      <c r="D23" s="4">
        <v>392</v>
      </c>
      <c r="E23" s="4">
        <v>220</v>
      </c>
      <c r="F23" s="4">
        <v>1156</v>
      </c>
      <c r="G23" s="4">
        <v>1835</v>
      </c>
      <c r="H23" s="4">
        <v>56</v>
      </c>
      <c r="I23" s="4">
        <v>102</v>
      </c>
      <c r="J23" s="4">
        <v>774</v>
      </c>
      <c r="K23" s="4">
        <v>20</v>
      </c>
      <c r="L23" s="4">
        <v>117</v>
      </c>
      <c r="M23" s="4">
        <v>1338</v>
      </c>
      <c r="N23" s="4">
        <v>718</v>
      </c>
      <c r="O23" s="4">
        <v>373</v>
      </c>
      <c r="P23" s="4">
        <v>194</v>
      </c>
      <c r="Q23" s="4">
        <v>109</v>
      </c>
    </row>
    <row r="24" spans="1:17" x14ac:dyDescent="0.25">
      <c r="A24" s="1" t="str">
        <f>"Neurotic"</f>
        <v>Neurotic</v>
      </c>
      <c r="B24" s="5" t="s">
        <v>14</v>
      </c>
      <c r="C24" s="5" t="s">
        <v>14</v>
      </c>
      <c r="D24" s="5" t="s">
        <v>14</v>
      </c>
      <c r="E24" s="5" t="s">
        <v>14</v>
      </c>
      <c r="F24" s="5" t="s">
        <v>14</v>
      </c>
      <c r="G24" s="5" t="s">
        <v>14</v>
      </c>
      <c r="H24" s="5" t="s">
        <v>14</v>
      </c>
      <c r="I24" s="5" t="s">
        <v>14</v>
      </c>
      <c r="J24" s="5" t="s">
        <v>14</v>
      </c>
      <c r="K24" s="5" t="s">
        <v>14</v>
      </c>
      <c r="L24" s="5" t="s">
        <v>14</v>
      </c>
      <c r="M24" s="5" t="s">
        <v>14</v>
      </c>
      <c r="N24" s="5" t="s">
        <v>14</v>
      </c>
      <c r="O24" s="5" t="s">
        <v>14</v>
      </c>
      <c r="P24" s="5" t="s">
        <v>14</v>
      </c>
      <c r="Q24" s="5" t="s">
        <v>14</v>
      </c>
    </row>
    <row r="25" spans="1:17" x14ac:dyDescent="0.25">
      <c r="A25" t="str">
        <f>"Correlation"</f>
        <v>Correlation</v>
      </c>
      <c r="B25" s="4">
        <v>0.24099999999999999</v>
      </c>
      <c r="C25" s="4">
        <v>0.245</v>
      </c>
      <c r="D25" s="4">
        <v>0.23400000000000001</v>
      </c>
      <c r="E25" s="4">
        <v>0.14599999999999999</v>
      </c>
      <c r="F25" s="4">
        <v>0.159</v>
      </c>
      <c r="G25" s="4">
        <v>0.23499999999999999</v>
      </c>
      <c r="H25" s="4">
        <v>5.5E-2</v>
      </c>
      <c r="I25" s="4">
        <v>8.1000000000000003E-2</v>
      </c>
      <c r="J25" s="4">
        <v>0.21199999999999999</v>
      </c>
      <c r="K25" s="4">
        <v>0.159</v>
      </c>
      <c r="L25" s="4">
        <v>0.14899999999999999</v>
      </c>
      <c r="M25" s="4">
        <v>0.182</v>
      </c>
      <c r="N25" s="4">
        <v>0.159</v>
      </c>
      <c r="O25" s="4">
        <v>0.18099999999999999</v>
      </c>
      <c r="P25" s="4">
        <v>0.20300000000000001</v>
      </c>
      <c r="Q25" s="4">
        <v>0.23599999999999999</v>
      </c>
    </row>
    <row r="26" spans="1:17" x14ac:dyDescent="0.25">
      <c r="A26" t="str">
        <f>"p-value"</f>
        <v>p-value</v>
      </c>
      <c r="B26" s="4">
        <v>0</v>
      </c>
      <c r="C26" s="4">
        <v>0</v>
      </c>
      <c r="D26" s="4">
        <v>0</v>
      </c>
      <c r="E26" s="4">
        <v>0</v>
      </c>
      <c r="F26" s="4">
        <v>0</v>
      </c>
      <c r="G26" s="4">
        <v>0</v>
      </c>
      <c r="H26" s="4">
        <v>3.0000000000000001E-3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</row>
    <row r="27" spans="1:17" x14ac:dyDescent="0.25">
      <c r="A27" t="str">
        <f>"Overlap N"</f>
        <v>Overlap N</v>
      </c>
      <c r="B27" s="4">
        <v>5182</v>
      </c>
      <c r="C27" s="4">
        <v>1175</v>
      </c>
      <c r="D27" s="4">
        <v>743</v>
      </c>
      <c r="E27" s="4">
        <v>343</v>
      </c>
      <c r="F27" s="4">
        <v>1901</v>
      </c>
      <c r="G27" s="4">
        <v>3649</v>
      </c>
      <c r="H27" s="4">
        <v>87</v>
      </c>
      <c r="I27" s="4">
        <v>182</v>
      </c>
      <c r="J27" s="4">
        <v>1413</v>
      </c>
      <c r="K27" s="4">
        <v>35</v>
      </c>
      <c r="L27" s="4">
        <v>193</v>
      </c>
      <c r="M27" s="4">
        <v>2657</v>
      </c>
      <c r="N27" s="4">
        <v>1291</v>
      </c>
      <c r="O27" s="4">
        <v>699</v>
      </c>
      <c r="P27" s="4">
        <v>343</v>
      </c>
      <c r="Q27" s="4">
        <v>192</v>
      </c>
    </row>
    <row r="28" spans="1:17" x14ac:dyDescent="0.25">
      <c r="A28" s="1" t="str">
        <f>"OCD"</f>
        <v>OCD</v>
      </c>
      <c r="B28" s="5" t="s">
        <v>14</v>
      </c>
      <c r="C28" s="5" t="s">
        <v>14</v>
      </c>
      <c r="D28" s="5" t="s">
        <v>14</v>
      </c>
      <c r="E28" s="5" t="s">
        <v>14</v>
      </c>
      <c r="F28" s="5" t="s">
        <v>14</v>
      </c>
      <c r="G28" s="5" t="s">
        <v>14</v>
      </c>
      <c r="H28" s="5" t="s">
        <v>14</v>
      </c>
      <c r="I28" s="5" t="s">
        <v>14</v>
      </c>
      <c r="J28" s="5" t="s">
        <v>14</v>
      </c>
      <c r="K28" s="5" t="s">
        <v>14</v>
      </c>
      <c r="L28" s="5" t="s">
        <v>14</v>
      </c>
      <c r="M28" s="5" t="s">
        <v>14</v>
      </c>
      <c r="N28" s="5" t="s">
        <v>14</v>
      </c>
      <c r="O28" s="5" t="s">
        <v>14</v>
      </c>
      <c r="P28" s="5" t="s">
        <v>14</v>
      </c>
      <c r="Q28" s="5" t="s">
        <v>14</v>
      </c>
    </row>
    <row r="29" spans="1:17" x14ac:dyDescent="0.25">
      <c r="A29" t="str">
        <f>"Correlation"</f>
        <v>Correlation</v>
      </c>
      <c r="B29" s="4">
        <v>0.106</v>
      </c>
      <c r="C29" s="4">
        <v>0.14499999999999999</v>
      </c>
      <c r="D29" s="4">
        <v>0.13100000000000001</v>
      </c>
      <c r="E29" s="4">
        <v>6.4000000000000001E-2</v>
      </c>
      <c r="F29" s="4">
        <v>9.5000000000000001E-2</v>
      </c>
      <c r="G29" s="4">
        <v>6.4000000000000001E-2</v>
      </c>
      <c r="H29" s="4">
        <v>0.13800000000000001</v>
      </c>
      <c r="I29" s="4">
        <v>8.6999999999999994E-2</v>
      </c>
      <c r="J29" s="4">
        <v>0.13200000000000001</v>
      </c>
      <c r="K29" s="4" t="s">
        <v>15</v>
      </c>
      <c r="L29" s="4" t="s">
        <v>15</v>
      </c>
      <c r="M29" s="4">
        <v>7.5999999999999998E-2</v>
      </c>
      <c r="N29" s="4">
        <v>3.9E-2</v>
      </c>
      <c r="O29" s="4">
        <v>0.10299999999999999</v>
      </c>
      <c r="P29" s="4">
        <v>0.13700000000000001</v>
      </c>
      <c r="Q29" s="4" t="s">
        <v>15</v>
      </c>
    </row>
    <row r="30" spans="1:17" x14ac:dyDescent="0.25">
      <c r="A30" t="str">
        <f>"p-value"</f>
        <v>p-value</v>
      </c>
      <c r="B30" s="4">
        <v>0</v>
      </c>
      <c r="C30" s="4">
        <v>0</v>
      </c>
      <c r="D30" s="4">
        <v>0</v>
      </c>
      <c r="E30" s="4">
        <v>0.152</v>
      </c>
      <c r="F30" s="4">
        <v>0</v>
      </c>
      <c r="G30" s="4">
        <v>2E-3</v>
      </c>
      <c r="H30" s="4">
        <v>8.9999999999999993E-3</v>
      </c>
      <c r="I30" s="4">
        <v>4.9000000000000002E-2</v>
      </c>
      <c r="J30" s="4">
        <v>0</v>
      </c>
      <c r="K30" s="4" t="s">
        <v>15</v>
      </c>
      <c r="L30" s="4" t="s">
        <v>15</v>
      </c>
      <c r="M30" s="4">
        <v>1E-3</v>
      </c>
      <c r="N30" s="4">
        <v>0.161</v>
      </c>
      <c r="O30" s="4">
        <v>2E-3</v>
      </c>
      <c r="P30" s="4">
        <v>1E-3</v>
      </c>
      <c r="Q30" s="4" t="s">
        <v>15</v>
      </c>
    </row>
    <row r="31" spans="1:17" x14ac:dyDescent="0.25">
      <c r="A31" t="str">
        <f>"Overlap N"</f>
        <v>Overlap N</v>
      </c>
      <c r="B31" s="4">
        <v>122</v>
      </c>
      <c r="C31" s="4">
        <v>33</v>
      </c>
      <c r="D31" s="4">
        <v>20</v>
      </c>
      <c r="E31" s="4">
        <v>8</v>
      </c>
      <c r="F31" s="4">
        <v>53</v>
      </c>
      <c r="G31" s="4">
        <v>69</v>
      </c>
      <c r="H31" s="4">
        <v>6</v>
      </c>
      <c r="I31" s="4">
        <v>7</v>
      </c>
      <c r="J31" s="4">
        <v>41</v>
      </c>
      <c r="K31" s="4" t="s">
        <v>15</v>
      </c>
      <c r="L31" s="4" t="s">
        <v>15</v>
      </c>
      <c r="M31" s="4">
        <v>62</v>
      </c>
      <c r="N31" s="4">
        <v>25</v>
      </c>
      <c r="O31" s="4">
        <v>19</v>
      </c>
      <c r="P31" s="4">
        <v>11</v>
      </c>
      <c r="Q31" s="4" t="s">
        <v>15</v>
      </c>
    </row>
    <row r="32" spans="1:17" x14ac:dyDescent="0.25">
      <c r="A32" s="1" t="str">
        <f>"Eating disorder"</f>
        <v>Eating disorder</v>
      </c>
      <c r="B32" s="5" t="s">
        <v>14</v>
      </c>
      <c r="C32" s="5" t="s">
        <v>14</v>
      </c>
      <c r="D32" s="5" t="s">
        <v>14</v>
      </c>
      <c r="E32" s="5" t="s">
        <v>14</v>
      </c>
      <c r="F32" s="5" t="s">
        <v>14</v>
      </c>
      <c r="G32" s="5" t="s">
        <v>14</v>
      </c>
      <c r="H32" s="5" t="s">
        <v>14</v>
      </c>
      <c r="I32" s="5" t="s">
        <v>14</v>
      </c>
      <c r="J32" s="5" t="s">
        <v>14</v>
      </c>
      <c r="K32" s="5" t="s">
        <v>14</v>
      </c>
      <c r="L32" s="5" t="s">
        <v>14</v>
      </c>
      <c r="M32" s="5" t="s">
        <v>14</v>
      </c>
      <c r="N32" s="5" t="s">
        <v>14</v>
      </c>
      <c r="O32" s="5" t="s">
        <v>14</v>
      </c>
      <c r="P32" s="5" t="s">
        <v>14</v>
      </c>
      <c r="Q32" s="5" t="s">
        <v>14</v>
      </c>
    </row>
    <row r="33" spans="1:17" x14ac:dyDescent="0.25">
      <c r="A33" t="str">
        <f>"Correlation"</f>
        <v>Correlation</v>
      </c>
      <c r="B33" s="4">
        <v>0.155</v>
      </c>
      <c r="C33" s="4">
        <v>0.13500000000000001</v>
      </c>
      <c r="D33" s="4">
        <v>0.28299999999999997</v>
      </c>
      <c r="E33" s="4">
        <v>0.24099999999999999</v>
      </c>
      <c r="F33" s="4">
        <v>0.114</v>
      </c>
      <c r="G33" s="4">
        <v>8.5000000000000006E-2</v>
      </c>
      <c r="H33" s="4" t="s">
        <v>15</v>
      </c>
      <c r="I33" s="4" t="s">
        <v>15</v>
      </c>
      <c r="J33" s="4">
        <v>0.16900000000000001</v>
      </c>
      <c r="K33" s="4" t="s">
        <v>15</v>
      </c>
      <c r="L33" s="4" t="s">
        <v>15</v>
      </c>
      <c r="M33" s="4">
        <v>8.6999999999999994E-2</v>
      </c>
      <c r="N33" s="4">
        <v>0.10100000000000001</v>
      </c>
      <c r="O33" s="4" t="s">
        <v>15</v>
      </c>
      <c r="P33" s="4" t="s">
        <v>15</v>
      </c>
      <c r="Q33" s="4" t="s">
        <v>15</v>
      </c>
    </row>
    <row r="34" spans="1:17" x14ac:dyDescent="0.25">
      <c r="A34" t="str">
        <f>"p-value"</f>
        <v>p-value</v>
      </c>
      <c r="B34" s="4">
        <v>0</v>
      </c>
      <c r="C34" s="4">
        <v>1.7000000000000001E-2</v>
      </c>
      <c r="D34" s="4">
        <v>0</v>
      </c>
      <c r="E34" s="4">
        <v>0</v>
      </c>
      <c r="F34" s="4">
        <v>1.7000000000000001E-2</v>
      </c>
      <c r="G34" s="4">
        <v>4.2000000000000003E-2</v>
      </c>
      <c r="H34" s="4" t="s">
        <v>15</v>
      </c>
      <c r="I34" s="4" t="s">
        <v>15</v>
      </c>
      <c r="J34" s="4">
        <v>1E-3</v>
      </c>
      <c r="K34" s="4" t="s">
        <v>15</v>
      </c>
      <c r="L34" s="4" t="s">
        <v>15</v>
      </c>
      <c r="M34" s="4">
        <v>4.3999999999999997E-2</v>
      </c>
      <c r="N34" s="4">
        <v>4.3999999999999997E-2</v>
      </c>
      <c r="O34" s="4" t="s">
        <v>15</v>
      </c>
      <c r="P34" s="4" t="s">
        <v>15</v>
      </c>
      <c r="Q34" s="4" t="s">
        <v>15</v>
      </c>
    </row>
    <row r="35" spans="1:17" x14ac:dyDescent="0.25">
      <c r="A35" t="str">
        <f>"Overlap N"</f>
        <v>Overlap N</v>
      </c>
      <c r="B35" s="4">
        <v>28</v>
      </c>
      <c r="C35" s="4">
        <v>6</v>
      </c>
      <c r="D35" s="4">
        <v>11</v>
      </c>
      <c r="E35" s="4">
        <v>6</v>
      </c>
      <c r="F35" s="4">
        <v>11</v>
      </c>
      <c r="G35" s="4">
        <v>14</v>
      </c>
      <c r="H35" s="4" t="s">
        <v>15</v>
      </c>
      <c r="I35" s="4" t="s">
        <v>15</v>
      </c>
      <c r="J35" s="4">
        <v>10</v>
      </c>
      <c r="K35" s="4" t="s">
        <v>15</v>
      </c>
      <c r="L35" s="4" t="s">
        <v>15</v>
      </c>
      <c r="M35" s="4">
        <v>12</v>
      </c>
      <c r="N35" s="4">
        <v>7</v>
      </c>
      <c r="O35" s="4" t="s">
        <v>15</v>
      </c>
      <c r="P35" s="4" t="s">
        <v>15</v>
      </c>
      <c r="Q35" s="4" t="s">
        <v>15</v>
      </c>
    </row>
    <row r="36" spans="1:17" x14ac:dyDescent="0.25">
      <c r="A36" s="1" t="str">
        <f>"Personality"</f>
        <v>Personality</v>
      </c>
      <c r="B36" s="5" t="s">
        <v>14</v>
      </c>
      <c r="C36" s="5" t="s">
        <v>14</v>
      </c>
      <c r="D36" s="5" t="s">
        <v>14</v>
      </c>
      <c r="E36" s="5" t="s">
        <v>14</v>
      </c>
      <c r="F36" s="5" t="s">
        <v>14</v>
      </c>
      <c r="G36" s="5" t="s">
        <v>14</v>
      </c>
      <c r="H36" s="5" t="s">
        <v>14</v>
      </c>
      <c r="I36" s="5" t="s">
        <v>14</v>
      </c>
      <c r="J36" s="5" t="s">
        <v>14</v>
      </c>
      <c r="K36" s="5" t="s">
        <v>14</v>
      </c>
      <c r="L36" s="5" t="s">
        <v>14</v>
      </c>
      <c r="M36" s="5" t="s">
        <v>14</v>
      </c>
      <c r="N36" s="5" t="s">
        <v>14</v>
      </c>
      <c r="O36" s="5" t="s">
        <v>14</v>
      </c>
      <c r="P36" s="5" t="s">
        <v>14</v>
      </c>
      <c r="Q36" s="5" t="s">
        <v>14</v>
      </c>
    </row>
    <row r="37" spans="1:17" x14ac:dyDescent="0.25">
      <c r="A37" t="str">
        <f>"Correlation"</f>
        <v>Correlation</v>
      </c>
      <c r="B37" s="4">
        <v>0.26100000000000001</v>
      </c>
      <c r="C37" s="4">
        <v>0.312</v>
      </c>
      <c r="D37" s="4">
        <v>0.32100000000000001</v>
      </c>
      <c r="E37" s="4">
        <v>0.17100000000000001</v>
      </c>
      <c r="F37" s="4">
        <v>0.17</v>
      </c>
      <c r="G37" s="4">
        <v>0.22500000000000001</v>
      </c>
      <c r="H37" s="4">
        <v>0.124</v>
      </c>
      <c r="I37" s="4">
        <v>0.124</v>
      </c>
      <c r="J37" s="4">
        <v>0.27800000000000002</v>
      </c>
      <c r="K37" s="4">
        <v>0.189</v>
      </c>
      <c r="L37" s="4">
        <v>0.17899999999999999</v>
      </c>
      <c r="M37" s="4">
        <v>0.159</v>
      </c>
      <c r="N37" s="4">
        <v>0.17899999999999999</v>
      </c>
      <c r="O37" s="4">
        <v>0.222</v>
      </c>
      <c r="P37" s="4">
        <v>0.25900000000000001</v>
      </c>
      <c r="Q37" s="4">
        <v>0.28899999999999998</v>
      </c>
    </row>
    <row r="38" spans="1:17" x14ac:dyDescent="0.25">
      <c r="A38" t="str">
        <f>"p-value"</f>
        <v>p-value</v>
      </c>
      <c r="B38" s="4">
        <v>0</v>
      </c>
      <c r="C38" s="4">
        <v>0</v>
      </c>
      <c r="D38" s="4">
        <v>0</v>
      </c>
      <c r="E38" s="4">
        <v>0</v>
      </c>
      <c r="F38" s="4">
        <v>0</v>
      </c>
      <c r="G38" s="4">
        <v>0</v>
      </c>
      <c r="H38" s="4">
        <v>0</v>
      </c>
      <c r="I38" s="4">
        <v>0</v>
      </c>
      <c r="J38" s="4">
        <v>0</v>
      </c>
      <c r="K38" s="4">
        <v>0</v>
      </c>
      <c r="L38" s="4">
        <v>0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</row>
    <row r="39" spans="1:17" x14ac:dyDescent="0.25">
      <c r="A39" t="str">
        <f>"Overlap N"</f>
        <v>Overlap N</v>
      </c>
      <c r="B39" s="4">
        <v>2158</v>
      </c>
      <c r="C39" s="4">
        <v>655</v>
      </c>
      <c r="D39" s="4">
        <v>463</v>
      </c>
      <c r="E39" s="4">
        <v>157</v>
      </c>
      <c r="F39" s="4">
        <v>775</v>
      </c>
      <c r="G39" s="4">
        <v>1409</v>
      </c>
      <c r="H39" s="4">
        <v>50</v>
      </c>
      <c r="I39" s="4">
        <v>89</v>
      </c>
      <c r="J39" s="4">
        <v>754</v>
      </c>
      <c r="K39" s="4">
        <v>18</v>
      </c>
      <c r="L39" s="4">
        <v>93</v>
      </c>
      <c r="M39" s="4">
        <v>953</v>
      </c>
      <c r="N39" s="4">
        <v>555</v>
      </c>
      <c r="O39" s="4">
        <v>345</v>
      </c>
      <c r="P39" s="4">
        <v>192</v>
      </c>
      <c r="Q39" s="4">
        <v>113</v>
      </c>
    </row>
    <row r="40" spans="1:17" x14ac:dyDescent="0.25">
      <c r="A40" s="1" t="str">
        <f>"Developmental"</f>
        <v>Developmental</v>
      </c>
      <c r="B40" s="5" t="s">
        <v>14</v>
      </c>
      <c r="C40" s="5" t="s">
        <v>14</v>
      </c>
      <c r="D40" s="5" t="s">
        <v>14</v>
      </c>
      <c r="E40" s="5" t="s">
        <v>14</v>
      </c>
      <c r="F40" s="5" t="s">
        <v>14</v>
      </c>
      <c r="G40" s="5" t="s">
        <v>14</v>
      </c>
      <c r="H40" s="5" t="s">
        <v>14</v>
      </c>
      <c r="I40" s="5" t="s">
        <v>14</v>
      </c>
      <c r="J40" s="5" t="s">
        <v>14</v>
      </c>
      <c r="K40" s="5" t="s">
        <v>14</v>
      </c>
      <c r="L40" s="5" t="s">
        <v>14</v>
      </c>
      <c r="M40" s="5" t="s">
        <v>14</v>
      </c>
      <c r="N40" s="5" t="s">
        <v>14</v>
      </c>
      <c r="O40" s="5" t="s">
        <v>14</v>
      </c>
      <c r="P40" s="5" t="s">
        <v>14</v>
      </c>
      <c r="Q40" s="5" t="s">
        <v>14</v>
      </c>
    </row>
    <row r="41" spans="1:17" x14ac:dyDescent="0.25">
      <c r="A41" t="str">
        <f>"Correlation"</f>
        <v>Correlation</v>
      </c>
      <c r="B41" s="4">
        <v>0.17799999999999999</v>
      </c>
      <c r="C41" s="4">
        <v>7.3999999999999996E-2</v>
      </c>
      <c r="D41" s="4">
        <v>0.29699999999999999</v>
      </c>
      <c r="E41" s="4">
        <v>0.20100000000000001</v>
      </c>
      <c r="F41" s="4">
        <v>9.5000000000000001E-2</v>
      </c>
      <c r="G41" s="4">
        <v>0.14000000000000001</v>
      </c>
      <c r="H41" s="4" t="s">
        <v>15</v>
      </c>
      <c r="I41" s="4" t="s">
        <v>15</v>
      </c>
      <c r="J41" s="4">
        <v>0.17699999999999999</v>
      </c>
      <c r="K41" s="4">
        <v>0.38200000000000001</v>
      </c>
      <c r="L41" s="4">
        <v>0.23300000000000001</v>
      </c>
      <c r="M41" s="4">
        <v>9.2999999999999999E-2</v>
      </c>
      <c r="N41" s="4">
        <v>0.13700000000000001</v>
      </c>
      <c r="O41" s="4">
        <v>0.159</v>
      </c>
      <c r="P41" s="4">
        <v>0.17499999999999999</v>
      </c>
      <c r="Q41" s="4" t="s">
        <v>15</v>
      </c>
    </row>
    <row r="42" spans="1:17" x14ac:dyDescent="0.25">
      <c r="A42" t="str">
        <f>"p-value"</f>
        <v>p-value</v>
      </c>
      <c r="B42" s="4">
        <v>0</v>
      </c>
      <c r="C42" s="4">
        <v>6.2E-2</v>
      </c>
      <c r="D42" s="4">
        <v>0</v>
      </c>
      <c r="E42" s="4">
        <v>0</v>
      </c>
      <c r="F42" s="4">
        <v>2E-3</v>
      </c>
      <c r="G42" s="4">
        <v>0</v>
      </c>
      <c r="H42" s="4" t="s">
        <v>15</v>
      </c>
      <c r="I42" s="4" t="s">
        <v>15</v>
      </c>
      <c r="J42" s="4">
        <v>0</v>
      </c>
      <c r="K42" s="4">
        <v>0</v>
      </c>
      <c r="L42" s="4">
        <v>0</v>
      </c>
      <c r="M42" s="4">
        <v>1E-3</v>
      </c>
      <c r="N42" s="4">
        <v>0</v>
      </c>
      <c r="O42" s="4">
        <v>0</v>
      </c>
      <c r="P42" s="4">
        <v>1E-3</v>
      </c>
      <c r="Q42" s="4" t="s">
        <v>15</v>
      </c>
    </row>
    <row r="43" spans="1:17" x14ac:dyDescent="0.25">
      <c r="A43" t="str">
        <f>"Overlap N"</f>
        <v>Overlap N</v>
      </c>
      <c r="B43" s="4">
        <v>88</v>
      </c>
      <c r="C43" s="4">
        <v>11</v>
      </c>
      <c r="D43" s="4">
        <v>31</v>
      </c>
      <c r="E43" s="4">
        <v>12</v>
      </c>
      <c r="F43" s="4">
        <v>28</v>
      </c>
      <c r="G43" s="4">
        <v>54</v>
      </c>
      <c r="H43" s="4" t="s">
        <v>15</v>
      </c>
      <c r="I43" s="4" t="s">
        <v>15</v>
      </c>
      <c r="J43" s="4">
        <v>29</v>
      </c>
      <c r="K43" s="4">
        <v>6</v>
      </c>
      <c r="L43" s="4">
        <v>9</v>
      </c>
      <c r="M43" s="4">
        <v>36</v>
      </c>
      <c r="N43" s="4">
        <v>25</v>
      </c>
      <c r="O43" s="4">
        <v>15</v>
      </c>
      <c r="P43" s="4">
        <v>8</v>
      </c>
      <c r="Q43" s="4" t="s">
        <v>15</v>
      </c>
    </row>
    <row r="44" spans="1:17" x14ac:dyDescent="0.25">
      <c r="A44" s="1" t="str">
        <f>"Externalizing"</f>
        <v>Externalizing</v>
      </c>
      <c r="B44" s="5" t="s">
        <v>14</v>
      </c>
      <c r="C44" s="5" t="s">
        <v>14</v>
      </c>
      <c r="D44" s="5" t="s">
        <v>14</v>
      </c>
      <c r="E44" s="5" t="s">
        <v>14</v>
      </c>
      <c r="F44" s="5" t="s">
        <v>14</v>
      </c>
      <c r="G44" s="5" t="s">
        <v>14</v>
      </c>
      <c r="H44" s="5" t="s">
        <v>14</v>
      </c>
      <c r="I44" s="5" t="s">
        <v>14</v>
      </c>
      <c r="J44" s="5" t="s">
        <v>14</v>
      </c>
      <c r="K44" s="5" t="s">
        <v>14</v>
      </c>
      <c r="L44" s="5" t="s">
        <v>14</v>
      </c>
      <c r="M44" s="5" t="s">
        <v>14</v>
      </c>
      <c r="N44" s="5" t="s">
        <v>14</v>
      </c>
      <c r="O44" s="5" t="s">
        <v>14</v>
      </c>
      <c r="P44" s="5" t="s">
        <v>14</v>
      </c>
      <c r="Q44" s="5" t="s">
        <v>14</v>
      </c>
    </row>
    <row r="45" spans="1:17" x14ac:dyDescent="0.25">
      <c r="A45" t="str">
        <f>"Correlation"</f>
        <v>Correlation</v>
      </c>
      <c r="B45" s="4">
        <v>0.19900000000000001</v>
      </c>
      <c r="C45" s="4">
        <v>0.23</v>
      </c>
      <c r="D45" s="4">
        <v>0.183</v>
      </c>
      <c r="E45" s="4">
        <v>9.8000000000000004E-2</v>
      </c>
      <c r="F45" s="4">
        <v>0.151</v>
      </c>
      <c r="G45" s="4">
        <v>0.17499999999999999</v>
      </c>
      <c r="H45" s="4">
        <v>3.2000000000000001E-2</v>
      </c>
      <c r="I45" s="4">
        <v>0.105</v>
      </c>
      <c r="J45" s="4">
        <v>0.193</v>
      </c>
      <c r="K45" s="4">
        <v>0.19400000000000001</v>
      </c>
      <c r="L45" s="4">
        <v>0.25800000000000001</v>
      </c>
      <c r="M45" s="4">
        <v>0.125</v>
      </c>
      <c r="N45" s="4">
        <v>0.13</v>
      </c>
      <c r="O45" s="4">
        <v>0.16400000000000001</v>
      </c>
      <c r="P45" s="4">
        <v>0.20699999999999999</v>
      </c>
      <c r="Q45" s="4">
        <v>0.21099999999999999</v>
      </c>
    </row>
    <row r="46" spans="1:17" x14ac:dyDescent="0.25">
      <c r="A46" t="str">
        <f>"p-value"</f>
        <v>p-value</v>
      </c>
      <c r="B46" s="4">
        <v>0</v>
      </c>
      <c r="C46" s="4">
        <v>0</v>
      </c>
      <c r="D46" s="4">
        <v>0</v>
      </c>
      <c r="E46" s="4">
        <v>0</v>
      </c>
      <c r="F46" s="4">
        <v>0</v>
      </c>
      <c r="G46" s="4">
        <v>0</v>
      </c>
      <c r="H46" s="4">
        <v>0.38100000000000001</v>
      </c>
      <c r="I46" s="4">
        <v>1E-3</v>
      </c>
      <c r="J46" s="4">
        <v>0</v>
      </c>
      <c r="K46" s="4">
        <v>1E-3</v>
      </c>
      <c r="L46" s="4">
        <v>0</v>
      </c>
      <c r="M46" s="4">
        <v>0</v>
      </c>
      <c r="N46" s="4">
        <v>0</v>
      </c>
      <c r="O46" s="4">
        <v>0</v>
      </c>
      <c r="P46" s="4">
        <v>0</v>
      </c>
      <c r="Q46" s="4">
        <v>0</v>
      </c>
    </row>
    <row r="47" spans="1:17" x14ac:dyDescent="0.25">
      <c r="A47" t="str">
        <f>"Overlap N"</f>
        <v>Overlap N</v>
      </c>
      <c r="B47" s="4">
        <v>494</v>
      </c>
      <c r="C47" s="4">
        <v>141</v>
      </c>
      <c r="D47" s="4">
        <v>74</v>
      </c>
      <c r="E47" s="4">
        <v>29</v>
      </c>
      <c r="F47" s="4">
        <v>198</v>
      </c>
      <c r="G47" s="4">
        <v>329</v>
      </c>
      <c r="H47" s="4">
        <v>7</v>
      </c>
      <c r="I47" s="4">
        <v>22</v>
      </c>
      <c r="J47" s="4">
        <v>155</v>
      </c>
      <c r="K47" s="4">
        <v>6</v>
      </c>
      <c r="L47" s="4">
        <v>46</v>
      </c>
      <c r="M47" s="4">
        <v>225</v>
      </c>
      <c r="N47" s="4">
        <v>123</v>
      </c>
      <c r="O47" s="4">
        <v>76</v>
      </c>
      <c r="P47" s="4">
        <v>46</v>
      </c>
      <c r="Q47" s="4">
        <v>24</v>
      </c>
    </row>
    <row r="48" spans="1:17" x14ac:dyDescent="0.25">
      <c r="A48" s="1" t="str">
        <f>"1 diagnosis"</f>
        <v>1 diagnosis</v>
      </c>
      <c r="B48" s="5" t="s">
        <v>14</v>
      </c>
      <c r="C48" s="5" t="s">
        <v>14</v>
      </c>
      <c r="D48" s="5" t="s">
        <v>14</v>
      </c>
      <c r="E48" s="5" t="s">
        <v>14</v>
      </c>
      <c r="F48" s="5" t="s">
        <v>14</v>
      </c>
      <c r="G48" s="5" t="s">
        <v>14</v>
      </c>
      <c r="H48" s="5" t="s">
        <v>14</v>
      </c>
      <c r="I48" s="5" t="s">
        <v>14</v>
      </c>
      <c r="J48" s="5" t="s">
        <v>14</v>
      </c>
      <c r="K48" s="5" t="s">
        <v>14</v>
      </c>
      <c r="L48" s="5" t="s">
        <v>14</v>
      </c>
      <c r="M48" s="5" t="s">
        <v>14</v>
      </c>
      <c r="N48" s="5" t="s">
        <v>14</v>
      </c>
      <c r="O48" s="5" t="s">
        <v>14</v>
      </c>
      <c r="P48" s="5" t="s">
        <v>14</v>
      </c>
      <c r="Q48" s="5" t="s">
        <v>14</v>
      </c>
    </row>
    <row r="49" spans="1:17" x14ac:dyDescent="0.25">
      <c r="A49" t="str">
        <f>"Correlation"</f>
        <v>Correlation</v>
      </c>
      <c r="B49" s="4">
        <v>0.20599999999999999</v>
      </c>
      <c r="C49" s="4">
        <v>0.224</v>
      </c>
      <c r="D49" s="4">
        <v>0.17399999999999999</v>
      </c>
      <c r="E49" s="4">
        <v>0.113</v>
      </c>
      <c r="F49" s="4">
        <v>0.121</v>
      </c>
      <c r="G49" s="4">
        <v>0.19900000000000001</v>
      </c>
      <c r="H49" s="4">
        <v>7.4999999999999997E-2</v>
      </c>
      <c r="I49" s="4">
        <v>8.5999999999999993E-2</v>
      </c>
      <c r="J49" s="4">
        <v>0.17</v>
      </c>
      <c r="K49" s="4">
        <v>0.129</v>
      </c>
      <c r="L49" s="4">
        <v>0.16500000000000001</v>
      </c>
      <c r="M49" s="4">
        <v>0.16</v>
      </c>
      <c r="N49" s="4">
        <v>0.14000000000000001</v>
      </c>
      <c r="O49" s="4">
        <v>0.152</v>
      </c>
      <c r="P49" s="4">
        <v>0.16700000000000001</v>
      </c>
      <c r="Q49" s="4">
        <v>0.16400000000000001</v>
      </c>
    </row>
    <row r="50" spans="1:17" x14ac:dyDescent="0.25">
      <c r="A50" t="str">
        <f>"p-value"</f>
        <v>p-value</v>
      </c>
      <c r="B50" s="4">
        <v>0</v>
      </c>
      <c r="C50" s="4">
        <v>0</v>
      </c>
      <c r="D50" s="4">
        <v>0</v>
      </c>
      <c r="E50" s="4">
        <v>0</v>
      </c>
      <c r="F50" s="4">
        <v>0</v>
      </c>
      <c r="G50" s="4">
        <v>0</v>
      </c>
      <c r="H50" s="4">
        <v>0</v>
      </c>
      <c r="I50" s="4">
        <v>0</v>
      </c>
      <c r="J50" s="4">
        <v>0</v>
      </c>
      <c r="K50" s="4">
        <v>0</v>
      </c>
      <c r="L50" s="4">
        <v>0</v>
      </c>
      <c r="M50" s="4">
        <v>0</v>
      </c>
      <c r="N50" s="4">
        <v>0</v>
      </c>
      <c r="O50" s="4">
        <v>0</v>
      </c>
      <c r="P50" s="4">
        <v>0</v>
      </c>
      <c r="Q50" s="4">
        <v>0</v>
      </c>
    </row>
    <row r="51" spans="1:17" x14ac:dyDescent="0.25">
      <c r="A51" t="str">
        <f>"Overlap N"</f>
        <v>Overlap N</v>
      </c>
      <c r="B51" s="4">
        <v>4450</v>
      </c>
      <c r="C51" s="4">
        <v>1030</v>
      </c>
      <c r="D51" s="4">
        <v>553</v>
      </c>
      <c r="E51" s="4">
        <v>277</v>
      </c>
      <c r="F51" s="4">
        <v>1560</v>
      </c>
      <c r="G51" s="4">
        <v>3089</v>
      </c>
      <c r="H51" s="4">
        <v>91</v>
      </c>
      <c r="I51" s="4">
        <v>175</v>
      </c>
      <c r="J51" s="4">
        <v>1144</v>
      </c>
      <c r="K51" s="4">
        <v>28</v>
      </c>
      <c r="L51" s="4">
        <v>196</v>
      </c>
      <c r="M51" s="4">
        <v>2328</v>
      </c>
      <c r="N51" s="4">
        <v>1129</v>
      </c>
      <c r="O51" s="4">
        <v>585</v>
      </c>
      <c r="P51" s="4">
        <v>277</v>
      </c>
      <c r="Q51" s="4">
        <v>131</v>
      </c>
    </row>
    <row r="52" spans="1:17" x14ac:dyDescent="0.25">
      <c r="A52" s="1" t="str">
        <f>"2 diagnosis"</f>
        <v>2 diagnosis</v>
      </c>
      <c r="B52" s="5" t="s">
        <v>14</v>
      </c>
      <c r="C52" s="5" t="s">
        <v>14</v>
      </c>
      <c r="D52" s="5" t="s">
        <v>14</v>
      </c>
      <c r="E52" s="5" t="s">
        <v>14</v>
      </c>
      <c r="F52" s="5" t="s">
        <v>14</v>
      </c>
      <c r="G52" s="5" t="s">
        <v>14</v>
      </c>
      <c r="H52" s="5" t="s">
        <v>14</v>
      </c>
      <c r="I52" s="5" t="s">
        <v>14</v>
      </c>
      <c r="J52" s="5" t="s">
        <v>14</v>
      </c>
      <c r="K52" s="5" t="s">
        <v>14</v>
      </c>
      <c r="L52" s="5" t="s">
        <v>14</v>
      </c>
      <c r="M52" s="5" t="s">
        <v>14</v>
      </c>
      <c r="N52" s="5" t="s">
        <v>14</v>
      </c>
      <c r="O52" s="5" t="s">
        <v>14</v>
      </c>
      <c r="P52" s="5" t="s">
        <v>14</v>
      </c>
      <c r="Q52" s="5" t="s">
        <v>14</v>
      </c>
    </row>
    <row r="53" spans="1:17" x14ac:dyDescent="0.25">
      <c r="A53" t="str">
        <f>"Correlation"</f>
        <v>Correlation</v>
      </c>
      <c r="B53" s="4">
        <v>0.219</v>
      </c>
      <c r="C53" s="4">
        <v>0.26700000000000002</v>
      </c>
      <c r="D53" s="4">
        <v>0.24</v>
      </c>
      <c r="E53" s="4">
        <v>0.155</v>
      </c>
      <c r="F53" s="4">
        <v>0.153</v>
      </c>
      <c r="G53" s="4">
        <v>0.193</v>
      </c>
      <c r="H53" s="4">
        <v>8.1000000000000003E-2</v>
      </c>
      <c r="I53" s="4">
        <v>7.8E-2</v>
      </c>
      <c r="J53" s="4">
        <v>0.21099999999999999</v>
      </c>
      <c r="K53" s="4">
        <v>0.11700000000000001</v>
      </c>
      <c r="L53" s="4">
        <v>0.17199999999999999</v>
      </c>
      <c r="M53" s="4">
        <v>0.14099999999999999</v>
      </c>
      <c r="N53" s="4">
        <v>0.159</v>
      </c>
      <c r="O53" s="4">
        <v>0.188</v>
      </c>
      <c r="P53" s="4">
        <v>0.20200000000000001</v>
      </c>
      <c r="Q53" s="4">
        <v>0.22</v>
      </c>
    </row>
    <row r="54" spans="1:17" x14ac:dyDescent="0.25">
      <c r="A54" t="str">
        <f>"p-value"</f>
        <v>p-value</v>
      </c>
      <c r="B54" s="4">
        <v>0</v>
      </c>
      <c r="C54" s="4">
        <v>0</v>
      </c>
      <c r="D54" s="4">
        <v>0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2E-3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</row>
    <row r="55" spans="1:17" x14ac:dyDescent="0.25">
      <c r="A55" t="str">
        <f>"Overlap N"</f>
        <v>Overlap N</v>
      </c>
      <c r="B55" s="4">
        <v>2586</v>
      </c>
      <c r="C55" s="4">
        <v>718</v>
      </c>
      <c r="D55" s="4">
        <v>429</v>
      </c>
      <c r="E55" s="4">
        <v>193</v>
      </c>
      <c r="F55" s="4">
        <v>978</v>
      </c>
      <c r="G55" s="4">
        <v>1708</v>
      </c>
      <c r="H55" s="4">
        <v>52</v>
      </c>
      <c r="I55" s="4">
        <v>92</v>
      </c>
      <c r="J55" s="4">
        <v>769</v>
      </c>
      <c r="K55" s="4">
        <v>15</v>
      </c>
      <c r="L55" s="4">
        <v>119</v>
      </c>
      <c r="M55" s="4">
        <v>1213</v>
      </c>
      <c r="N55" s="4">
        <v>686</v>
      </c>
      <c r="O55" s="4">
        <v>393</v>
      </c>
      <c r="P55" s="4">
        <v>191</v>
      </c>
      <c r="Q55" s="4">
        <v>103</v>
      </c>
    </row>
    <row r="56" spans="1:17" x14ac:dyDescent="0.25">
      <c r="A56" s="1" t="str">
        <f>"3 diagnosis"</f>
        <v>3 diagnosis</v>
      </c>
      <c r="B56" s="5" t="s">
        <v>14</v>
      </c>
      <c r="C56" s="5" t="s">
        <v>14</v>
      </c>
      <c r="D56" s="5" t="s">
        <v>14</v>
      </c>
      <c r="E56" s="5" t="s">
        <v>14</v>
      </c>
      <c r="F56" s="5" t="s">
        <v>14</v>
      </c>
      <c r="G56" s="5" t="s">
        <v>14</v>
      </c>
      <c r="H56" s="5" t="s">
        <v>14</v>
      </c>
      <c r="I56" s="5" t="s">
        <v>14</v>
      </c>
      <c r="J56" s="5" t="s">
        <v>14</v>
      </c>
      <c r="K56" s="5" t="s">
        <v>14</v>
      </c>
      <c r="L56" s="5" t="s">
        <v>14</v>
      </c>
      <c r="M56" s="5" t="s">
        <v>14</v>
      </c>
      <c r="N56" s="5" t="s">
        <v>14</v>
      </c>
      <c r="O56" s="5" t="s">
        <v>14</v>
      </c>
      <c r="P56" s="5" t="s">
        <v>14</v>
      </c>
      <c r="Q56" s="5" t="s">
        <v>14</v>
      </c>
    </row>
    <row r="57" spans="1:17" x14ac:dyDescent="0.25">
      <c r="A57" t="str">
        <f>"Correlation"</f>
        <v>Correlation</v>
      </c>
      <c r="B57" s="4">
        <v>0.218</v>
      </c>
      <c r="C57" s="4">
        <v>0.26900000000000002</v>
      </c>
      <c r="D57" s="4">
        <v>0.26500000000000001</v>
      </c>
      <c r="E57" s="4">
        <v>0.17499999999999999</v>
      </c>
      <c r="F57" s="4">
        <v>0.154</v>
      </c>
      <c r="G57" s="4">
        <v>0.193</v>
      </c>
      <c r="H57" s="4">
        <v>7.5999999999999998E-2</v>
      </c>
      <c r="I57" s="4">
        <v>7.1999999999999995E-2</v>
      </c>
      <c r="J57" s="4">
        <v>0.22</v>
      </c>
      <c r="K57" s="4">
        <v>0.16500000000000001</v>
      </c>
      <c r="L57" s="4">
        <v>0.17499999999999999</v>
      </c>
      <c r="M57" s="4">
        <v>0.128</v>
      </c>
      <c r="N57" s="4">
        <v>0.151</v>
      </c>
      <c r="O57" s="4">
        <v>0.19500000000000001</v>
      </c>
      <c r="P57" s="4">
        <v>0.20100000000000001</v>
      </c>
      <c r="Q57" s="4">
        <v>0.26800000000000002</v>
      </c>
    </row>
    <row r="58" spans="1:17" x14ac:dyDescent="0.25">
      <c r="A58" t="str">
        <f>"p-value"</f>
        <v>p-value</v>
      </c>
      <c r="B58" s="4">
        <v>0</v>
      </c>
      <c r="C58" s="4">
        <v>0</v>
      </c>
      <c r="D58" s="4">
        <v>0</v>
      </c>
      <c r="E58" s="4">
        <v>0</v>
      </c>
      <c r="F58" s="4">
        <v>0</v>
      </c>
      <c r="G58" s="4">
        <v>0</v>
      </c>
      <c r="H58" s="4">
        <v>7.0000000000000001E-3</v>
      </c>
      <c r="I58" s="4">
        <v>2E-3</v>
      </c>
      <c r="J58" s="4">
        <v>0</v>
      </c>
      <c r="K58" s="4">
        <v>0</v>
      </c>
      <c r="L58" s="4">
        <v>0</v>
      </c>
      <c r="M58" s="4">
        <v>0</v>
      </c>
      <c r="N58" s="4">
        <v>0</v>
      </c>
      <c r="O58" s="4">
        <v>0</v>
      </c>
      <c r="P58" s="4">
        <v>0</v>
      </c>
      <c r="Q58" s="4">
        <v>0</v>
      </c>
    </row>
    <row r="59" spans="1:17" x14ac:dyDescent="0.25">
      <c r="A59" t="str">
        <f>"Overlap N"</f>
        <v>Overlap N</v>
      </c>
      <c r="B59" s="4">
        <v>1301</v>
      </c>
      <c r="C59" s="4">
        <v>391</v>
      </c>
      <c r="D59" s="4">
        <v>260</v>
      </c>
      <c r="E59" s="4">
        <v>112</v>
      </c>
      <c r="F59" s="4">
        <v>496</v>
      </c>
      <c r="G59" s="4">
        <v>869</v>
      </c>
      <c r="H59" s="4">
        <v>25</v>
      </c>
      <c r="I59" s="4">
        <v>44</v>
      </c>
      <c r="J59" s="4">
        <v>417</v>
      </c>
      <c r="K59" s="4">
        <v>11</v>
      </c>
      <c r="L59" s="4">
        <v>64</v>
      </c>
      <c r="M59" s="4">
        <v>575</v>
      </c>
      <c r="N59" s="4">
        <v>337</v>
      </c>
      <c r="O59" s="4">
        <v>213</v>
      </c>
      <c r="P59" s="4">
        <v>102</v>
      </c>
      <c r="Q59" s="4">
        <v>74</v>
      </c>
    </row>
    <row r="60" spans="1:17" x14ac:dyDescent="0.25">
      <c r="A60" s="1" t="str">
        <f>"4 diagnosis"</f>
        <v>4 diagnosis</v>
      </c>
      <c r="B60" s="5" t="s">
        <v>14</v>
      </c>
      <c r="C60" s="5" t="s">
        <v>14</v>
      </c>
      <c r="D60" s="5" t="s">
        <v>14</v>
      </c>
      <c r="E60" s="5" t="s">
        <v>14</v>
      </c>
      <c r="F60" s="5" t="s">
        <v>14</v>
      </c>
      <c r="G60" s="5" t="s">
        <v>14</v>
      </c>
      <c r="H60" s="5" t="s">
        <v>14</v>
      </c>
      <c r="I60" s="5" t="s">
        <v>14</v>
      </c>
      <c r="J60" s="5" t="s">
        <v>14</v>
      </c>
      <c r="K60" s="5" t="s">
        <v>14</v>
      </c>
      <c r="L60" s="5" t="s">
        <v>14</v>
      </c>
      <c r="M60" s="5" t="s">
        <v>14</v>
      </c>
      <c r="N60" s="5" t="s">
        <v>14</v>
      </c>
      <c r="O60" s="5" t="s">
        <v>14</v>
      </c>
      <c r="P60" s="5" t="s">
        <v>14</v>
      </c>
      <c r="Q60" s="5" t="s">
        <v>14</v>
      </c>
    </row>
    <row r="61" spans="1:17" x14ac:dyDescent="0.25">
      <c r="A61" t="str">
        <f>"Correlation"</f>
        <v>Correlation</v>
      </c>
      <c r="B61" s="4">
        <v>0.23899999999999999</v>
      </c>
      <c r="C61" s="4">
        <v>0.29699999999999999</v>
      </c>
      <c r="D61" s="4">
        <v>0.29499999999999998</v>
      </c>
      <c r="E61" s="4">
        <v>0.17499999999999999</v>
      </c>
      <c r="F61" s="4">
        <v>0.17599999999999999</v>
      </c>
      <c r="G61" s="4">
        <v>0.21199999999999999</v>
      </c>
      <c r="H61" s="4">
        <v>0.108</v>
      </c>
      <c r="I61" s="4">
        <v>7.0999999999999994E-2</v>
      </c>
      <c r="J61" s="4">
        <v>0.251</v>
      </c>
      <c r="K61" s="4">
        <v>0.183</v>
      </c>
      <c r="L61" s="4">
        <v>0.129</v>
      </c>
      <c r="M61" s="4">
        <v>0.13600000000000001</v>
      </c>
      <c r="N61" s="4">
        <v>0.159</v>
      </c>
      <c r="O61" s="4">
        <v>0.18</v>
      </c>
      <c r="P61" s="4">
        <v>0.26500000000000001</v>
      </c>
      <c r="Q61" s="4">
        <v>0.29299999999999998</v>
      </c>
    </row>
    <row r="62" spans="1:17" x14ac:dyDescent="0.25">
      <c r="A62" t="str">
        <f>"p-value"</f>
        <v>p-value</v>
      </c>
      <c r="B62" s="4">
        <v>0</v>
      </c>
      <c r="C62" s="4">
        <v>0</v>
      </c>
      <c r="D62" s="4">
        <v>0</v>
      </c>
      <c r="E62" s="4">
        <v>0</v>
      </c>
      <c r="F62" s="4">
        <v>0</v>
      </c>
      <c r="G62" s="4">
        <v>0</v>
      </c>
      <c r="H62" s="4">
        <v>3.0000000000000001E-3</v>
      </c>
      <c r="I62" s="4">
        <v>2.1000000000000001E-2</v>
      </c>
      <c r="J62" s="4">
        <v>0</v>
      </c>
      <c r="K62" s="4">
        <v>2E-3</v>
      </c>
      <c r="L62" s="4">
        <v>0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</row>
    <row r="63" spans="1:17" x14ac:dyDescent="0.25">
      <c r="A63" t="str">
        <f>"Overlap N"</f>
        <v>Overlap N</v>
      </c>
      <c r="B63" s="4">
        <v>621</v>
      </c>
      <c r="C63" s="4">
        <v>212</v>
      </c>
      <c r="D63" s="4">
        <v>146</v>
      </c>
      <c r="E63" s="4">
        <v>52</v>
      </c>
      <c r="F63" s="4">
        <v>244</v>
      </c>
      <c r="G63" s="4">
        <v>417</v>
      </c>
      <c r="H63" s="4">
        <v>14</v>
      </c>
      <c r="I63" s="4">
        <v>19</v>
      </c>
      <c r="J63" s="4">
        <v>223</v>
      </c>
      <c r="K63" s="4">
        <v>6</v>
      </c>
      <c r="L63" s="4">
        <v>22</v>
      </c>
      <c r="M63" s="4">
        <v>260</v>
      </c>
      <c r="N63" s="4">
        <v>157</v>
      </c>
      <c r="O63" s="4">
        <v>91</v>
      </c>
      <c r="P63" s="4">
        <v>70</v>
      </c>
      <c r="Q63" s="4">
        <v>43</v>
      </c>
    </row>
    <row r="64" spans="1:17" x14ac:dyDescent="0.25">
      <c r="A64" s="1" t="str">
        <f>"5+ diagnosis"</f>
        <v>5+ diagnosis</v>
      </c>
      <c r="B64" s="5" t="s">
        <v>14</v>
      </c>
      <c r="C64" s="5" t="s">
        <v>14</v>
      </c>
      <c r="D64" s="5" t="s">
        <v>14</v>
      </c>
      <c r="E64" s="5" t="s">
        <v>14</v>
      </c>
      <c r="F64" s="5" t="s">
        <v>14</v>
      </c>
      <c r="G64" s="5" t="s">
        <v>14</v>
      </c>
      <c r="H64" s="5" t="s">
        <v>14</v>
      </c>
      <c r="I64" s="5" t="s">
        <v>14</v>
      </c>
      <c r="J64" s="5" t="s">
        <v>14</v>
      </c>
      <c r="K64" s="5" t="s">
        <v>14</v>
      </c>
      <c r="L64" s="5" t="s">
        <v>14</v>
      </c>
      <c r="M64" s="5" t="s">
        <v>14</v>
      </c>
      <c r="N64" s="5" t="s">
        <v>14</v>
      </c>
      <c r="O64" s="5" t="s">
        <v>14</v>
      </c>
      <c r="P64" s="5" t="s">
        <v>14</v>
      </c>
      <c r="Q64" s="5" t="s">
        <v>14</v>
      </c>
    </row>
    <row r="65" spans="1:17" x14ac:dyDescent="0.25">
      <c r="A65" t="str">
        <f>"Correlation"</f>
        <v>Correlation</v>
      </c>
      <c r="B65" s="4">
        <v>0.23200000000000001</v>
      </c>
      <c r="C65" s="4">
        <v>0.27600000000000002</v>
      </c>
      <c r="D65" s="4">
        <v>0.307</v>
      </c>
      <c r="E65" s="4">
        <v>0.16800000000000001</v>
      </c>
      <c r="F65" s="4">
        <v>0.154</v>
      </c>
      <c r="G65" s="4">
        <v>0.192</v>
      </c>
      <c r="H65" s="4" t="s">
        <v>15</v>
      </c>
      <c r="I65" s="4">
        <v>0.16800000000000001</v>
      </c>
      <c r="J65" s="4">
        <v>0.23100000000000001</v>
      </c>
      <c r="K65" s="4" t="s">
        <v>15</v>
      </c>
      <c r="L65" s="4">
        <v>0.11600000000000001</v>
      </c>
      <c r="M65" s="4">
        <v>0.13700000000000001</v>
      </c>
      <c r="N65" s="4">
        <v>0.13600000000000001</v>
      </c>
      <c r="O65" s="4">
        <v>0.21099999999999999</v>
      </c>
      <c r="P65" s="4">
        <v>0.216</v>
      </c>
      <c r="Q65" s="4">
        <v>0.26500000000000001</v>
      </c>
    </row>
    <row r="66" spans="1:17" x14ac:dyDescent="0.25">
      <c r="A66" t="str">
        <f>"p-value"</f>
        <v>p-value</v>
      </c>
      <c r="B66" s="4">
        <v>0</v>
      </c>
      <c r="C66" s="4">
        <v>0</v>
      </c>
      <c r="D66" s="4">
        <v>0</v>
      </c>
      <c r="E66" s="4">
        <v>0</v>
      </c>
      <c r="F66" s="4">
        <v>0</v>
      </c>
      <c r="G66" s="4">
        <v>0</v>
      </c>
      <c r="H66" s="4" t="s">
        <v>15</v>
      </c>
      <c r="I66" s="4">
        <v>0</v>
      </c>
      <c r="J66" s="4">
        <v>0</v>
      </c>
      <c r="K66" s="4" t="s">
        <v>15</v>
      </c>
      <c r="L66" s="4">
        <v>8.0000000000000002E-3</v>
      </c>
      <c r="M66" s="4">
        <v>0</v>
      </c>
      <c r="N66" s="4">
        <v>0</v>
      </c>
      <c r="O66" s="4">
        <v>0</v>
      </c>
      <c r="P66" s="4">
        <v>0</v>
      </c>
      <c r="Q66" s="4">
        <v>0</v>
      </c>
    </row>
    <row r="67" spans="1:17" ht="15.75" thickBot="1" x14ac:dyDescent="0.3">
      <c r="A67" s="6" t="str">
        <f>"Overlap N"</f>
        <v>Overlap N</v>
      </c>
      <c r="B67" s="7">
        <v>270</v>
      </c>
      <c r="C67" s="7">
        <v>91</v>
      </c>
      <c r="D67" s="7">
        <v>75</v>
      </c>
      <c r="E67" s="7">
        <v>23</v>
      </c>
      <c r="F67" s="7">
        <v>98</v>
      </c>
      <c r="G67" s="7">
        <v>172</v>
      </c>
      <c r="H67" s="7" t="s">
        <v>15</v>
      </c>
      <c r="I67" s="7">
        <v>17</v>
      </c>
      <c r="J67" s="7">
        <v>94</v>
      </c>
      <c r="K67" s="7" t="s">
        <v>15</v>
      </c>
      <c r="L67" s="7">
        <v>9</v>
      </c>
      <c r="M67" s="7">
        <v>115</v>
      </c>
      <c r="N67" s="7">
        <v>62</v>
      </c>
      <c r="O67" s="7">
        <v>50</v>
      </c>
      <c r="P67" s="7">
        <v>25</v>
      </c>
      <c r="Q67" s="7">
        <v>18</v>
      </c>
    </row>
    <row r="68" spans="1:17" ht="15.75" thickTop="1" x14ac:dyDescent="0.25"/>
  </sheetData>
  <mergeCells count="2">
    <mergeCell ref="A1:Q1"/>
    <mergeCell ref="B2:Q2"/>
  </mergeCells>
  <conditionalFormatting sqref="S15 B19:J19 B31:J31 B35:G35 B43:G43 B7:Q7 B11:Q11 B15:Q15 B23:Q23 B27:Q27 B39:Q39 B47:Q47 B51:Q51 B55:Q55 B67:Q67 B63:Q63 B59:Q59 J35:N35 M31:P31 J43:P43 L19:Q19">
    <cfRule type="cellIs" dxfId="74" priority="26" operator="lessThan">
      <formula>6</formula>
    </cfRule>
  </conditionalFormatting>
  <conditionalFormatting sqref="I35">
    <cfRule type="cellIs" dxfId="73" priority="24" operator="lessThan">
      <formula>6</formula>
    </cfRule>
  </conditionalFormatting>
  <conditionalFormatting sqref="I33">
    <cfRule type="colorScale" priority="2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35">
    <cfRule type="cellIs" dxfId="72" priority="22" operator="lessThan">
      <formula>6</formula>
    </cfRule>
  </conditionalFormatting>
  <conditionalFormatting sqref="H33">
    <cfRule type="colorScale" priority="2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31">
    <cfRule type="cellIs" dxfId="71" priority="20" operator="lessThan">
      <formula>6</formula>
    </cfRule>
  </conditionalFormatting>
  <conditionalFormatting sqref="K29">
    <cfRule type="colorScale" priority="1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L31">
    <cfRule type="cellIs" dxfId="70" priority="18" operator="lessThan">
      <formula>6</formula>
    </cfRule>
  </conditionalFormatting>
  <conditionalFormatting sqref="L29">
    <cfRule type="colorScale" priority="1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O35">
    <cfRule type="cellIs" dxfId="69" priority="16" operator="lessThan">
      <formula>6</formula>
    </cfRule>
  </conditionalFormatting>
  <conditionalFormatting sqref="O33">
    <cfRule type="colorScale" priority="1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P35">
    <cfRule type="cellIs" dxfId="68" priority="14" operator="lessThan">
      <formula>6</formula>
    </cfRule>
  </conditionalFormatting>
  <conditionalFormatting sqref="P33">
    <cfRule type="colorScale" priority="1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Q35">
    <cfRule type="cellIs" dxfId="67" priority="12" operator="lessThan">
      <formula>6</formula>
    </cfRule>
  </conditionalFormatting>
  <conditionalFormatting sqref="Q33">
    <cfRule type="colorScale" priority="1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Q31">
    <cfRule type="cellIs" dxfId="66" priority="10" operator="lessThan">
      <formula>6</formula>
    </cfRule>
  </conditionalFormatting>
  <conditionalFormatting sqref="Q29">
    <cfRule type="colorScale" priority="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Q43">
    <cfRule type="cellIs" dxfId="65" priority="8" operator="lessThan">
      <formula>6</formula>
    </cfRule>
  </conditionalFormatting>
  <conditionalFormatting sqref="Q41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43">
    <cfRule type="cellIs" dxfId="64" priority="6" operator="lessThan">
      <formula>6</formula>
    </cfRule>
  </conditionalFormatting>
  <conditionalFormatting sqref="I41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43">
    <cfRule type="cellIs" dxfId="63" priority="4" operator="lessThan">
      <formula>6</formula>
    </cfRule>
  </conditionalFormatting>
  <conditionalFormatting sqref="H41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19">
    <cfRule type="cellIs" dxfId="62" priority="2" operator="lessThan">
      <formula>6</formula>
    </cfRule>
  </conditionalFormatting>
  <conditionalFormatting sqref="K17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49:Q49 B5:Q5 B9:Q9 B13:Q13 B17:J17 B21:Q21 B25:Q25 B29:J29 B33:G33 B37:Q37 B41:G41 B45:Q45 B53:Q53 B57:Q57 B61:Q61 B65:Q65 J33:N33 M29:P29 J41:P41 L17:Q17">
    <cfRule type="colorScale" priority="173">
      <colorScale>
        <cfvo type="min"/>
        <cfvo type="max"/>
        <color theme="0"/>
        <color rgb="FFF8696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8"/>
  <sheetViews>
    <sheetView workbookViewId="0">
      <selection activeCell="S57" sqref="S57"/>
    </sheetView>
  </sheetViews>
  <sheetFormatPr defaultRowHeight="15" x14ac:dyDescent="0.25"/>
  <cols>
    <col min="1" max="1" width="16.42578125" bestFit="1" customWidth="1"/>
  </cols>
  <sheetData>
    <row r="1" spans="1:17" x14ac:dyDescent="0.25">
      <c r="A1" s="11" t="s">
        <v>17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</row>
    <row r="2" spans="1:17" x14ac:dyDescent="0.25">
      <c r="A2" s="1" t="str">
        <f>""</f>
        <v/>
      </c>
      <c r="B2" s="10" t="s">
        <v>12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</row>
    <row r="3" spans="1:17" x14ac:dyDescent="0.25">
      <c r="A3" s="2" t="s">
        <v>13</v>
      </c>
      <c r="B3" s="3" t="str">
        <f>"Any diagnosis"</f>
        <v>Any diagnosis</v>
      </c>
      <c r="C3" s="3" t="str">
        <f>"Substance abuse"</f>
        <v>Substance abuse</v>
      </c>
      <c r="D3" s="3" t="str">
        <f>"Skizophrenia"</f>
        <v>Skizophrenia</v>
      </c>
      <c r="E3" s="3" t="str">
        <f>"Bipolar"</f>
        <v>Bipolar</v>
      </c>
      <c r="F3" s="3" t="str">
        <f>"Other mood"</f>
        <v>Other mood</v>
      </c>
      <c r="G3" s="3" t="str">
        <f>"Neurotic"</f>
        <v>Neurotic</v>
      </c>
      <c r="H3" s="3" t="str">
        <f>"OCD"</f>
        <v>OCD</v>
      </c>
      <c r="I3" s="3" t="str">
        <f>"Eating disorder"</f>
        <v>Eating disorder</v>
      </c>
      <c r="J3" s="3" t="str">
        <f>"Personality"</f>
        <v>Personality</v>
      </c>
      <c r="K3" s="3" t="str">
        <f>"Developmental"</f>
        <v>Developmental</v>
      </c>
      <c r="L3" s="3" t="str">
        <f>"Externalizing"</f>
        <v>Externalizing</v>
      </c>
      <c r="M3" s="3" t="str">
        <f>"1 diagnosis"</f>
        <v>1 diagnosis</v>
      </c>
      <c r="N3" s="3" t="str">
        <f>"2 diagnosis"</f>
        <v>2 diagnosis</v>
      </c>
      <c r="O3" s="3" t="str">
        <f>"3 diagnosis"</f>
        <v>3 diagnosis</v>
      </c>
      <c r="P3" s="3" t="str">
        <f>"4 diagnosis"</f>
        <v>4 diagnosis</v>
      </c>
      <c r="Q3" s="3" t="str">
        <f>"5+ diagnosis"</f>
        <v>5+ diagnosis</v>
      </c>
    </row>
    <row r="4" spans="1:17" x14ac:dyDescent="0.25">
      <c r="A4" s="1" t="str">
        <f>"Any diagnosis"</f>
        <v>Any diagnosis</v>
      </c>
      <c r="B4" t="str">
        <f>""</f>
        <v/>
      </c>
      <c r="C4" t="str">
        <f>""</f>
        <v/>
      </c>
      <c r="D4" t="str">
        <f>""</f>
        <v/>
      </c>
      <c r="E4" t="str">
        <f>""</f>
        <v/>
      </c>
      <c r="F4" t="str">
        <f>""</f>
        <v/>
      </c>
      <c r="G4" t="str">
        <f>""</f>
        <v/>
      </c>
      <c r="H4" t="str">
        <f>""</f>
        <v/>
      </c>
      <c r="I4" t="str">
        <f>""</f>
        <v/>
      </c>
      <c r="J4" t="str">
        <f>""</f>
        <v/>
      </c>
      <c r="K4" t="str">
        <f>""</f>
        <v/>
      </c>
      <c r="L4" t="str">
        <f>""</f>
        <v/>
      </c>
      <c r="M4" t="str">
        <f>""</f>
        <v/>
      </c>
      <c r="N4" t="str">
        <f>""</f>
        <v/>
      </c>
      <c r="O4" t="str">
        <f>""</f>
        <v/>
      </c>
      <c r="P4" t="str">
        <f>""</f>
        <v/>
      </c>
      <c r="Q4" t="str">
        <f>""</f>
        <v/>
      </c>
    </row>
    <row r="5" spans="1:17" x14ac:dyDescent="0.25">
      <c r="A5" t="str">
        <f>"Correlation"</f>
        <v>Correlation</v>
      </c>
      <c r="B5" s="4">
        <v>0.26300000000000001</v>
      </c>
      <c r="C5" s="4">
        <v>0.32500000000000001</v>
      </c>
      <c r="D5" s="4">
        <v>0.28699999999999998</v>
      </c>
      <c r="E5" s="4">
        <v>0.17299999999999999</v>
      </c>
      <c r="F5" s="4">
        <v>0.17399999999999999</v>
      </c>
      <c r="G5" s="4">
        <v>0.24099999999999999</v>
      </c>
      <c r="H5" s="4">
        <v>0.123</v>
      </c>
      <c r="I5" s="4">
        <v>0.112</v>
      </c>
      <c r="J5" s="4">
        <v>0.245</v>
      </c>
      <c r="K5" s="4">
        <v>0.17899999999999999</v>
      </c>
      <c r="L5" s="4">
        <v>0.19700000000000001</v>
      </c>
      <c r="M5" s="4">
        <v>0.17299999999999999</v>
      </c>
      <c r="N5" s="4">
        <v>0.18</v>
      </c>
      <c r="O5" s="4">
        <v>0.219</v>
      </c>
      <c r="P5" s="4">
        <v>0.247</v>
      </c>
      <c r="Q5" s="4">
        <v>0.28299999999999997</v>
      </c>
    </row>
    <row r="6" spans="1:17" x14ac:dyDescent="0.25">
      <c r="A6" t="str">
        <f>"p-value"</f>
        <v>p-value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</row>
    <row r="7" spans="1:17" x14ac:dyDescent="0.25">
      <c r="A7" t="str">
        <f>"Overlap N"</f>
        <v>Overlap N</v>
      </c>
      <c r="B7" s="4">
        <v>9532</v>
      </c>
      <c r="C7" s="4">
        <v>2685</v>
      </c>
      <c r="D7" s="4">
        <v>1562</v>
      </c>
      <c r="E7" s="4">
        <v>699</v>
      </c>
      <c r="F7" s="4">
        <v>3542</v>
      </c>
      <c r="G7" s="4">
        <v>6428</v>
      </c>
      <c r="H7" s="4">
        <v>218</v>
      </c>
      <c r="I7" s="4">
        <v>393</v>
      </c>
      <c r="J7" s="4">
        <v>2858</v>
      </c>
      <c r="K7" s="4">
        <v>60</v>
      </c>
      <c r="L7" s="4">
        <v>434</v>
      </c>
      <c r="M7" s="4">
        <v>4491</v>
      </c>
      <c r="N7" s="4">
        <v>2446</v>
      </c>
      <c r="O7" s="4">
        <v>1433</v>
      </c>
      <c r="P7" s="4">
        <v>739</v>
      </c>
      <c r="Q7" s="4">
        <v>423</v>
      </c>
    </row>
    <row r="8" spans="1:17" x14ac:dyDescent="0.25">
      <c r="A8" s="1" t="str">
        <f>"Substance abuse"</f>
        <v>Substance abuse</v>
      </c>
      <c r="B8" s="5" t="s">
        <v>14</v>
      </c>
      <c r="C8" s="5" t="s">
        <v>14</v>
      </c>
      <c r="D8" s="5" t="s">
        <v>14</v>
      </c>
      <c r="E8" s="5" t="s">
        <v>14</v>
      </c>
      <c r="F8" s="5" t="s">
        <v>14</v>
      </c>
      <c r="G8" s="5" t="s">
        <v>14</v>
      </c>
      <c r="H8" s="5" t="s">
        <v>14</v>
      </c>
      <c r="I8" s="5" t="s">
        <v>14</v>
      </c>
      <c r="J8" s="5" t="s">
        <v>14</v>
      </c>
      <c r="K8" s="5" t="s">
        <v>14</v>
      </c>
      <c r="L8" s="5" t="s">
        <v>14</v>
      </c>
      <c r="M8" s="5" t="s">
        <v>14</v>
      </c>
      <c r="N8" s="5" t="s">
        <v>14</v>
      </c>
      <c r="O8" s="5" t="s">
        <v>14</v>
      </c>
      <c r="P8" s="5" t="s">
        <v>14</v>
      </c>
      <c r="Q8" s="5" t="s">
        <v>14</v>
      </c>
    </row>
    <row r="9" spans="1:17" x14ac:dyDescent="0.25">
      <c r="A9" t="str">
        <f>"Correlation"</f>
        <v>Correlation</v>
      </c>
      <c r="B9" s="4">
        <v>0.27400000000000002</v>
      </c>
      <c r="C9" s="4">
        <v>0.40300000000000002</v>
      </c>
      <c r="D9" s="4">
        <v>0.28799999999999998</v>
      </c>
      <c r="E9" s="4">
        <v>0.17599999999999999</v>
      </c>
      <c r="F9" s="4">
        <v>0.17499999999999999</v>
      </c>
      <c r="G9" s="4">
        <v>0.23899999999999999</v>
      </c>
      <c r="H9" s="4">
        <v>0.12</v>
      </c>
      <c r="I9" s="4">
        <v>0.108</v>
      </c>
      <c r="J9" s="4">
        <v>0.26400000000000001</v>
      </c>
      <c r="K9" s="4">
        <v>8.8999999999999996E-2</v>
      </c>
      <c r="L9" s="4">
        <v>0.18</v>
      </c>
      <c r="M9" s="4">
        <v>0.159</v>
      </c>
      <c r="N9" s="4">
        <v>0.187</v>
      </c>
      <c r="O9" s="4">
        <v>0.245</v>
      </c>
      <c r="P9" s="4">
        <v>0.25900000000000001</v>
      </c>
      <c r="Q9" s="4">
        <v>0.30299999999999999</v>
      </c>
    </row>
    <row r="10" spans="1:17" x14ac:dyDescent="0.25">
      <c r="A10" t="str">
        <f>"p-value"</f>
        <v>p-value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1.2E-2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</row>
    <row r="11" spans="1:17" x14ac:dyDescent="0.25">
      <c r="A11" t="str">
        <f>"Overlap N"</f>
        <v>Overlap N</v>
      </c>
      <c r="B11" s="4">
        <v>4594</v>
      </c>
      <c r="C11" s="4">
        <v>1805</v>
      </c>
      <c r="D11" s="4">
        <v>818</v>
      </c>
      <c r="E11" s="4">
        <v>343</v>
      </c>
      <c r="F11" s="4">
        <v>1648</v>
      </c>
      <c r="G11" s="4">
        <v>3022</v>
      </c>
      <c r="H11" s="4">
        <v>101</v>
      </c>
      <c r="I11" s="4">
        <v>178</v>
      </c>
      <c r="J11" s="4">
        <v>1501</v>
      </c>
      <c r="K11" s="4">
        <v>18</v>
      </c>
      <c r="L11" s="4">
        <v>201</v>
      </c>
      <c r="M11" s="4">
        <v>1975</v>
      </c>
      <c r="N11" s="4">
        <v>1184</v>
      </c>
      <c r="O11" s="4">
        <v>782</v>
      </c>
      <c r="P11" s="4">
        <v>402</v>
      </c>
      <c r="Q11" s="4">
        <v>251</v>
      </c>
    </row>
    <row r="12" spans="1:17" x14ac:dyDescent="0.25">
      <c r="A12" s="1" t="str">
        <f>"Skizophrenia"</f>
        <v>Skizophrenia</v>
      </c>
      <c r="B12" s="5" t="s">
        <v>14</v>
      </c>
      <c r="C12" s="5" t="s">
        <v>14</v>
      </c>
      <c r="D12" s="5" t="s">
        <v>14</v>
      </c>
      <c r="E12" s="5" t="s">
        <v>14</v>
      </c>
      <c r="F12" s="5" t="s">
        <v>14</v>
      </c>
      <c r="G12" s="5" t="s">
        <v>14</v>
      </c>
      <c r="H12" s="5" t="s">
        <v>14</v>
      </c>
      <c r="I12" s="5" t="s">
        <v>14</v>
      </c>
      <c r="J12" s="5" t="s">
        <v>14</v>
      </c>
      <c r="K12" s="5" t="s">
        <v>14</v>
      </c>
      <c r="L12" s="5" t="s">
        <v>14</v>
      </c>
      <c r="M12" s="5" t="s">
        <v>14</v>
      </c>
      <c r="N12" s="5" t="s">
        <v>14</v>
      </c>
      <c r="O12" s="5" t="s">
        <v>14</v>
      </c>
      <c r="P12" s="5" t="s">
        <v>14</v>
      </c>
      <c r="Q12" s="5" t="s">
        <v>14</v>
      </c>
    </row>
    <row r="13" spans="1:17" x14ac:dyDescent="0.25">
      <c r="A13" t="str">
        <f>"Correlation"</f>
        <v>Correlation</v>
      </c>
      <c r="B13" s="4">
        <v>0.26200000000000001</v>
      </c>
      <c r="C13" s="4">
        <v>0.33100000000000002</v>
      </c>
      <c r="D13" s="4">
        <v>0.40699999999999997</v>
      </c>
      <c r="E13" s="4">
        <v>0.23</v>
      </c>
      <c r="F13" s="4">
        <v>0.16600000000000001</v>
      </c>
      <c r="G13" s="4">
        <v>0.224</v>
      </c>
      <c r="H13" s="4">
        <v>0.16800000000000001</v>
      </c>
      <c r="I13" s="4">
        <v>0.13</v>
      </c>
      <c r="J13" s="4">
        <v>0.28499999999999998</v>
      </c>
      <c r="K13" s="4">
        <v>0.26600000000000001</v>
      </c>
      <c r="L13" s="4">
        <v>0.16500000000000001</v>
      </c>
      <c r="M13" s="4">
        <v>0.11799999999999999</v>
      </c>
      <c r="N13" s="4">
        <v>0.16400000000000001</v>
      </c>
      <c r="O13" s="4">
        <v>0.251</v>
      </c>
      <c r="P13" s="4">
        <v>0.28199999999999997</v>
      </c>
      <c r="Q13" s="4">
        <v>0.34300000000000003</v>
      </c>
    </row>
    <row r="14" spans="1:17" x14ac:dyDescent="0.25">
      <c r="A14" t="str">
        <f>"p-value"</f>
        <v>p-value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</row>
    <row r="15" spans="1:17" x14ac:dyDescent="0.25">
      <c r="A15" t="str">
        <f>"Overlap N"</f>
        <v>Overlap N</v>
      </c>
      <c r="B15" s="4">
        <v>1759</v>
      </c>
      <c r="C15" s="4">
        <v>632</v>
      </c>
      <c r="D15" s="4">
        <v>584</v>
      </c>
      <c r="E15" s="4">
        <v>185</v>
      </c>
      <c r="F15" s="4">
        <v>624</v>
      </c>
      <c r="G15" s="4">
        <v>1146</v>
      </c>
      <c r="H15" s="4">
        <v>54</v>
      </c>
      <c r="I15" s="4">
        <v>79</v>
      </c>
      <c r="J15" s="4">
        <v>682</v>
      </c>
      <c r="K15" s="4">
        <v>23</v>
      </c>
      <c r="L15" s="4">
        <v>77</v>
      </c>
      <c r="M15" s="4">
        <v>649</v>
      </c>
      <c r="N15" s="4">
        <v>427</v>
      </c>
      <c r="O15" s="4">
        <v>341</v>
      </c>
      <c r="P15" s="4">
        <v>199</v>
      </c>
      <c r="Q15" s="4">
        <v>143</v>
      </c>
    </row>
    <row r="16" spans="1:17" x14ac:dyDescent="0.25">
      <c r="A16" s="1" t="str">
        <f>"Bipolar"</f>
        <v>Bipolar</v>
      </c>
      <c r="B16" s="5" t="s">
        <v>14</v>
      </c>
      <c r="C16" s="5" t="s">
        <v>14</v>
      </c>
      <c r="D16" s="5" t="s">
        <v>14</v>
      </c>
      <c r="E16" s="5" t="s">
        <v>14</v>
      </c>
      <c r="F16" s="5" t="s">
        <v>14</v>
      </c>
      <c r="G16" s="5" t="s">
        <v>14</v>
      </c>
      <c r="H16" s="5" t="s">
        <v>14</v>
      </c>
      <c r="I16" s="5" t="s">
        <v>14</v>
      </c>
      <c r="J16" s="5" t="s">
        <v>14</v>
      </c>
      <c r="K16" s="5" t="s">
        <v>14</v>
      </c>
      <c r="L16" s="5" t="s">
        <v>14</v>
      </c>
      <c r="M16" s="5" t="s">
        <v>14</v>
      </c>
      <c r="N16" s="5" t="s">
        <v>14</v>
      </c>
      <c r="O16" s="5" t="s">
        <v>14</v>
      </c>
      <c r="P16" s="5" t="s">
        <v>14</v>
      </c>
      <c r="Q16" s="5" t="s">
        <v>14</v>
      </c>
    </row>
    <row r="17" spans="1:17" x14ac:dyDescent="0.25">
      <c r="A17" t="str">
        <f>"Correlation"</f>
        <v>Correlation</v>
      </c>
      <c r="B17" s="4">
        <v>0.14199999999999999</v>
      </c>
      <c r="C17" s="4">
        <v>0.14000000000000001</v>
      </c>
      <c r="D17" s="4">
        <v>0.20499999999999999</v>
      </c>
      <c r="E17" s="4">
        <v>0.129</v>
      </c>
      <c r="F17" s="4">
        <v>0.115</v>
      </c>
      <c r="G17" s="4">
        <v>0.129</v>
      </c>
      <c r="H17" s="4">
        <v>6.0999999999999999E-2</v>
      </c>
      <c r="I17" s="4">
        <v>6.3E-2</v>
      </c>
      <c r="J17" s="4">
        <v>0.159</v>
      </c>
      <c r="K17" s="4" t="s">
        <v>15</v>
      </c>
      <c r="L17" s="4">
        <v>7.6999999999999999E-2</v>
      </c>
      <c r="M17" s="4">
        <v>7.9000000000000001E-2</v>
      </c>
      <c r="N17" s="4">
        <v>9.7000000000000003E-2</v>
      </c>
      <c r="O17" s="4">
        <v>0.10299999999999999</v>
      </c>
      <c r="P17" s="4">
        <v>0.17899999999999999</v>
      </c>
      <c r="Q17" s="4">
        <v>0.183</v>
      </c>
    </row>
    <row r="18" spans="1:17" x14ac:dyDescent="0.25">
      <c r="A18" t="str">
        <f>"p-value"</f>
        <v>p-value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8.8999999999999996E-2</v>
      </c>
      <c r="I18" s="4">
        <v>3.1E-2</v>
      </c>
      <c r="J18" s="4">
        <v>0</v>
      </c>
      <c r="K18" s="4" t="s">
        <v>15</v>
      </c>
      <c r="L18" s="4">
        <v>1.4E-2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</row>
    <row r="19" spans="1:17" x14ac:dyDescent="0.25">
      <c r="A19" t="str">
        <f>"Overlap N"</f>
        <v>Overlap N</v>
      </c>
      <c r="B19" s="4">
        <v>539</v>
      </c>
      <c r="C19" s="4">
        <v>126</v>
      </c>
      <c r="D19" s="4">
        <v>117</v>
      </c>
      <c r="E19" s="4">
        <v>50</v>
      </c>
      <c r="F19" s="4">
        <v>224</v>
      </c>
      <c r="G19" s="4">
        <v>362</v>
      </c>
      <c r="H19" s="4">
        <v>12</v>
      </c>
      <c r="I19" s="4">
        <v>23</v>
      </c>
      <c r="J19" s="4">
        <v>185</v>
      </c>
      <c r="K19" s="4" t="s">
        <v>15</v>
      </c>
      <c r="L19" s="4">
        <v>20</v>
      </c>
      <c r="M19" s="4">
        <v>240</v>
      </c>
      <c r="N19" s="4">
        <v>139</v>
      </c>
      <c r="O19" s="4">
        <v>74</v>
      </c>
      <c r="P19" s="4">
        <v>56</v>
      </c>
      <c r="Q19" s="4">
        <v>30</v>
      </c>
    </row>
    <row r="20" spans="1:17" x14ac:dyDescent="0.25">
      <c r="A20" s="1" t="str">
        <f>"Other mood"</f>
        <v>Other mood</v>
      </c>
      <c r="B20" s="5" t="s">
        <v>14</v>
      </c>
      <c r="C20" s="5" t="s">
        <v>14</v>
      </c>
      <c r="D20" s="5" t="s">
        <v>14</v>
      </c>
      <c r="E20" s="5" t="s">
        <v>14</v>
      </c>
      <c r="F20" s="5" t="s">
        <v>14</v>
      </c>
      <c r="G20" s="5" t="s">
        <v>14</v>
      </c>
      <c r="H20" s="5" t="s">
        <v>14</v>
      </c>
      <c r="I20" s="5" t="s">
        <v>14</v>
      </c>
      <c r="J20" s="5" t="s">
        <v>14</v>
      </c>
      <c r="K20" s="5" t="s">
        <v>14</v>
      </c>
      <c r="L20" s="5" t="s">
        <v>14</v>
      </c>
      <c r="M20" s="5" t="s">
        <v>14</v>
      </c>
      <c r="N20" s="5" t="s">
        <v>14</v>
      </c>
      <c r="O20" s="5" t="s">
        <v>14</v>
      </c>
      <c r="P20" s="5" t="s">
        <v>14</v>
      </c>
      <c r="Q20" s="5" t="s">
        <v>14</v>
      </c>
    </row>
    <row r="21" spans="1:17" x14ac:dyDescent="0.25">
      <c r="A21" t="str">
        <f>"Correlation"</f>
        <v>Correlation</v>
      </c>
      <c r="B21" s="4">
        <v>0.16800000000000001</v>
      </c>
      <c r="C21" s="4">
        <v>0.16800000000000001</v>
      </c>
      <c r="D21" s="4">
        <v>0.17100000000000001</v>
      </c>
      <c r="E21" s="4">
        <v>0.14199999999999999</v>
      </c>
      <c r="F21" s="4">
        <v>0.14199999999999999</v>
      </c>
      <c r="G21" s="4">
        <v>0.153</v>
      </c>
      <c r="H21" s="4">
        <v>9.1999999999999998E-2</v>
      </c>
      <c r="I21" s="4">
        <v>7.2999999999999995E-2</v>
      </c>
      <c r="J21" s="4">
        <v>0.154</v>
      </c>
      <c r="K21" s="4">
        <v>0.11899999999999999</v>
      </c>
      <c r="L21" s="4">
        <v>0.13200000000000001</v>
      </c>
      <c r="M21" s="4">
        <v>0.107</v>
      </c>
      <c r="N21" s="4">
        <v>0.122</v>
      </c>
      <c r="O21" s="4">
        <v>0.13500000000000001</v>
      </c>
      <c r="P21" s="4">
        <v>0.155</v>
      </c>
      <c r="Q21" s="4">
        <v>0.19</v>
      </c>
    </row>
    <row r="22" spans="1:17" x14ac:dyDescent="0.25">
      <c r="A22" t="str">
        <f>"p-value"</f>
        <v>p-value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1E-3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</row>
    <row r="23" spans="1:17" x14ac:dyDescent="0.25">
      <c r="A23" t="str">
        <f>"Overlap N"</f>
        <v>Overlap N</v>
      </c>
      <c r="B23" s="4">
        <v>2841</v>
      </c>
      <c r="C23" s="4">
        <v>653</v>
      </c>
      <c r="D23" s="4">
        <v>424</v>
      </c>
      <c r="E23" s="4">
        <v>241</v>
      </c>
      <c r="F23" s="4">
        <v>1201</v>
      </c>
      <c r="G23" s="4">
        <v>1901</v>
      </c>
      <c r="H23" s="4">
        <v>71</v>
      </c>
      <c r="I23" s="4">
        <v>120</v>
      </c>
      <c r="J23" s="4">
        <v>828</v>
      </c>
      <c r="K23" s="4">
        <v>18</v>
      </c>
      <c r="L23" s="4">
        <v>131</v>
      </c>
      <c r="M23" s="4">
        <v>1343</v>
      </c>
      <c r="N23" s="4">
        <v>751</v>
      </c>
      <c r="O23" s="4">
        <v>409</v>
      </c>
      <c r="P23" s="4">
        <v>211</v>
      </c>
      <c r="Q23" s="4">
        <v>127</v>
      </c>
    </row>
    <row r="24" spans="1:17" x14ac:dyDescent="0.25">
      <c r="A24" s="1" t="str">
        <f>"Neurotic"</f>
        <v>Neurotic</v>
      </c>
      <c r="B24" s="5" t="s">
        <v>14</v>
      </c>
      <c r="C24" s="5" t="s">
        <v>14</v>
      </c>
      <c r="D24" s="5" t="s">
        <v>14</v>
      </c>
      <c r="E24" s="5" t="s">
        <v>14</v>
      </c>
      <c r="F24" s="5" t="s">
        <v>14</v>
      </c>
      <c r="G24" s="5" t="s">
        <v>14</v>
      </c>
      <c r="H24" s="5" t="s">
        <v>14</v>
      </c>
      <c r="I24" s="5" t="s">
        <v>14</v>
      </c>
      <c r="J24" s="5" t="s">
        <v>14</v>
      </c>
      <c r="K24" s="5" t="s">
        <v>14</v>
      </c>
      <c r="L24" s="5" t="s">
        <v>14</v>
      </c>
      <c r="M24" s="5" t="s">
        <v>14</v>
      </c>
      <c r="N24" s="5" t="s">
        <v>14</v>
      </c>
      <c r="O24" s="5" t="s">
        <v>14</v>
      </c>
      <c r="P24" s="5" t="s">
        <v>14</v>
      </c>
      <c r="Q24" s="5" t="s">
        <v>14</v>
      </c>
    </row>
    <row r="25" spans="1:17" x14ac:dyDescent="0.25">
      <c r="A25" t="str">
        <f>"Correlation"</f>
        <v>Correlation</v>
      </c>
      <c r="B25" s="4">
        <v>0.218</v>
      </c>
      <c r="C25" s="4">
        <v>0.23</v>
      </c>
      <c r="D25" s="4">
        <v>0.20499999999999999</v>
      </c>
      <c r="E25" s="4">
        <v>0.127</v>
      </c>
      <c r="F25" s="4">
        <v>0.14499999999999999</v>
      </c>
      <c r="G25" s="4">
        <v>0.21299999999999999</v>
      </c>
      <c r="H25" s="4">
        <v>8.4000000000000005E-2</v>
      </c>
      <c r="I25" s="4">
        <v>8.4000000000000005E-2</v>
      </c>
      <c r="J25" s="4">
        <v>0.188</v>
      </c>
      <c r="K25" s="4">
        <v>0.152</v>
      </c>
      <c r="L25" s="4">
        <v>0.13200000000000001</v>
      </c>
      <c r="M25" s="4">
        <v>0.156</v>
      </c>
      <c r="N25" s="4">
        <v>0.14899999999999999</v>
      </c>
      <c r="O25" s="4">
        <v>0.16600000000000001</v>
      </c>
      <c r="P25" s="4">
        <v>0.17399999999999999</v>
      </c>
      <c r="Q25" s="4">
        <v>0.215</v>
      </c>
    </row>
    <row r="26" spans="1:17" x14ac:dyDescent="0.25">
      <c r="A26" t="str">
        <f>"p-value"</f>
        <v>p-value</v>
      </c>
      <c r="B26" s="4">
        <v>0</v>
      </c>
      <c r="C26" s="4">
        <v>0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</row>
    <row r="27" spans="1:17" x14ac:dyDescent="0.25">
      <c r="A27" t="str">
        <f>"Overlap N"</f>
        <v>Overlap N</v>
      </c>
      <c r="B27" s="4">
        <v>5258</v>
      </c>
      <c r="C27" s="4">
        <v>1296</v>
      </c>
      <c r="D27" s="4">
        <v>763</v>
      </c>
      <c r="E27" s="4">
        <v>358</v>
      </c>
      <c r="F27" s="4">
        <v>1959</v>
      </c>
      <c r="G27" s="4">
        <v>3680</v>
      </c>
      <c r="H27" s="4">
        <v>110</v>
      </c>
      <c r="I27" s="4">
        <v>208</v>
      </c>
      <c r="J27" s="4">
        <v>1496</v>
      </c>
      <c r="K27" s="4">
        <v>34</v>
      </c>
      <c r="L27" s="4">
        <v>207</v>
      </c>
      <c r="M27" s="4">
        <v>2586</v>
      </c>
      <c r="N27" s="4">
        <v>1349</v>
      </c>
      <c r="O27" s="4">
        <v>745</v>
      </c>
      <c r="P27" s="4">
        <v>360</v>
      </c>
      <c r="Q27" s="4">
        <v>218</v>
      </c>
    </row>
    <row r="28" spans="1:17" x14ac:dyDescent="0.25">
      <c r="A28" s="1" t="str">
        <f>"OCD"</f>
        <v>OCD</v>
      </c>
      <c r="B28" s="5" t="s">
        <v>14</v>
      </c>
      <c r="C28" s="5" t="s">
        <v>14</v>
      </c>
      <c r="D28" s="5" t="s">
        <v>14</v>
      </c>
      <c r="E28" s="5" t="s">
        <v>14</v>
      </c>
      <c r="F28" s="5" t="s">
        <v>14</v>
      </c>
      <c r="G28" s="5" t="s">
        <v>14</v>
      </c>
      <c r="H28" s="5" t="s">
        <v>14</v>
      </c>
      <c r="I28" s="5" t="s">
        <v>14</v>
      </c>
      <c r="J28" s="5" t="s">
        <v>14</v>
      </c>
      <c r="K28" s="5" t="s">
        <v>14</v>
      </c>
      <c r="L28" s="5" t="s">
        <v>14</v>
      </c>
      <c r="M28" s="5" t="s">
        <v>14</v>
      </c>
      <c r="N28" s="5" t="s">
        <v>14</v>
      </c>
      <c r="O28" s="5" t="s">
        <v>14</v>
      </c>
      <c r="P28" s="5" t="s">
        <v>14</v>
      </c>
      <c r="Q28" s="5" t="s">
        <v>14</v>
      </c>
    </row>
    <row r="29" spans="1:17" x14ac:dyDescent="0.25">
      <c r="A29" t="str">
        <f>"Correlation"</f>
        <v>Correlation</v>
      </c>
      <c r="B29" s="4">
        <v>8.2000000000000003E-2</v>
      </c>
      <c r="C29" s="4">
        <v>0.106</v>
      </c>
      <c r="D29" s="4">
        <v>0.11799999999999999</v>
      </c>
      <c r="E29" s="4" t="s">
        <v>15</v>
      </c>
      <c r="F29" s="4">
        <v>5.3999999999999999E-2</v>
      </c>
      <c r="G29" s="4">
        <v>5.5E-2</v>
      </c>
      <c r="H29" s="4" t="s">
        <v>15</v>
      </c>
      <c r="I29" s="4">
        <v>7.2999999999999995E-2</v>
      </c>
      <c r="J29" s="4">
        <v>9.6000000000000002E-2</v>
      </c>
      <c r="K29" s="4" t="s">
        <v>15</v>
      </c>
      <c r="L29" s="4" t="s">
        <v>15</v>
      </c>
      <c r="M29" s="4">
        <v>7.0999999999999994E-2</v>
      </c>
      <c r="N29" s="4">
        <v>1E-3</v>
      </c>
      <c r="O29" s="4">
        <v>7.8E-2</v>
      </c>
      <c r="P29" s="4">
        <v>0.126</v>
      </c>
      <c r="Q29" s="4" t="s">
        <v>15</v>
      </c>
    </row>
    <row r="30" spans="1:17" x14ac:dyDescent="0.25">
      <c r="A30" t="str">
        <f>"p-value"</f>
        <v>p-value</v>
      </c>
      <c r="B30" s="4">
        <v>0</v>
      </c>
      <c r="C30" s="4">
        <v>0</v>
      </c>
      <c r="D30" s="4">
        <v>0</v>
      </c>
      <c r="E30" s="4" t="s">
        <v>15</v>
      </c>
      <c r="F30" s="4">
        <v>2.3E-2</v>
      </c>
      <c r="G30" s="4">
        <v>8.9999999999999993E-3</v>
      </c>
      <c r="H30" s="4" t="s">
        <v>15</v>
      </c>
      <c r="I30" s="4">
        <v>0.108</v>
      </c>
      <c r="J30" s="4">
        <v>0</v>
      </c>
      <c r="K30" s="4" t="s">
        <v>15</v>
      </c>
      <c r="L30" s="4" t="s">
        <v>15</v>
      </c>
      <c r="M30" s="4">
        <v>1E-3</v>
      </c>
      <c r="N30" s="4">
        <v>0.91100000000000003</v>
      </c>
      <c r="O30" s="4">
        <v>1.6E-2</v>
      </c>
      <c r="P30" s="4">
        <v>2E-3</v>
      </c>
      <c r="Q30" s="4" t="s">
        <v>15</v>
      </c>
    </row>
    <row r="31" spans="1:17" x14ac:dyDescent="0.25">
      <c r="A31" t="str">
        <f>"Overlap N"</f>
        <v>Overlap N</v>
      </c>
      <c r="B31" s="4">
        <v>118</v>
      </c>
      <c r="C31" s="4">
        <v>30</v>
      </c>
      <c r="D31" s="4">
        <v>21</v>
      </c>
      <c r="E31" s="4" t="s">
        <v>15</v>
      </c>
      <c r="F31" s="4">
        <v>45</v>
      </c>
      <c r="G31" s="4">
        <v>71</v>
      </c>
      <c r="H31" s="4" t="s">
        <v>15</v>
      </c>
      <c r="I31" s="4">
        <v>7</v>
      </c>
      <c r="J31" s="4">
        <v>38</v>
      </c>
      <c r="K31" s="4" t="s">
        <v>15</v>
      </c>
      <c r="L31" s="4" t="s">
        <v>15</v>
      </c>
      <c r="M31" s="4">
        <v>64</v>
      </c>
      <c r="N31" s="4">
        <v>21</v>
      </c>
      <c r="O31" s="4">
        <v>18</v>
      </c>
      <c r="P31" s="4">
        <v>12</v>
      </c>
      <c r="Q31" s="4" t="s">
        <v>15</v>
      </c>
    </row>
    <row r="32" spans="1:17" x14ac:dyDescent="0.25">
      <c r="A32" s="1" t="str">
        <f>"Eating disorder"</f>
        <v>Eating disorder</v>
      </c>
      <c r="B32" s="5" t="s">
        <v>14</v>
      </c>
      <c r="C32" s="5" t="s">
        <v>14</v>
      </c>
      <c r="D32" s="5" t="s">
        <v>14</v>
      </c>
      <c r="E32" s="5" t="s">
        <v>14</v>
      </c>
      <c r="F32" s="5" t="s">
        <v>14</v>
      </c>
      <c r="G32" s="5" t="s">
        <v>14</v>
      </c>
      <c r="H32" s="5" t="s">
        <v>14</v>
      </c>
      <c r="I32" s="5" t="s">
        <v>14</v>
      </c>
      <c r="J32" s="5" t="s">
        <v>14</v>
      </c>
      <c r="K32" s="5" t="s">
        <v>14</v>
      </c>
      <c r="L32" s="5" t="s">
        <v>14</v>
      </c>
      <c r="M32" s="5" t="s">
        <v>14</v>
      </c>
      <c r="N32" s="5" t="s">
        <v>14</v>
      </c>
      <c r="O32" s="5" t="s">
        <v>14</v>
      </c>
      <c r="P32" s="5" t="s">
        <v>14</v>
      </c>
      <c r="Q32" s="5" t="s">
        <v>14</v>
      </c>
    </row>
    <row r="33" spans="1:17" x14ac:dyDescent="0.25">
      <c r="A33" t="str">
        <f>"Correlation"</f>
        <v>Correlation</v>
      </c>
      <c r="B33" s="4">
        <v>0.124</v>
      </c>
      <c r="C33" s="4" t="s">
        <v>15</v>
      </c>
      <c r="D33" s="4">
        <v>0.249</v>
      </c>
      <c r="E33" s="4" t="s">
        <v>15</v>
      </c>
      <c r="F33" s="4">
        <v>1.2999999999999999E-2</v>
      </c>
      <c r="G33" s="4">
        <v>7.1999999999999995E-2</v>
      </c>
      <c r="H33" s="4" t="s">
        <v>15</v>
      </c>
      <c r="I33" s="4" t="s">
        <v>15</v>
      </c>
      <c r="J33" s="4">
        <v>0.13200000000000001</v>
      </c>
      <c r="K33" s="4" t="s">
        <v>15</v>
      </c>
      <c r="L33" s="4" t="s">
        <v>15</v>
      </c>
      <c r="M33" s="4">
        <v>9.0999999999999998E-2</v>
      </c>
      <c r="N33" s="4">
        <v>0.09</v>
      </c>
      <c r="O33" s="4" t="s">
        <v>15</v>
      </c>
      <c r="P33" s="4" t="s">
        <v>15</v>
      </c>
      <c r="Q33" s="4" t="s">
        <v>15</v>
      </c>
    </row>
    <row r="34" spans="1:17" x14ac:dyDescent="0.25">
      <c r="A34" t="str">
        <f>"p-value"</f>
        <v>p-value</v>
      </c>
      <c r="B34" s="4">
        <v>1E-3</v>
      </c>
      <c r="C34" s="4" t="s">
        <v>15</v>
      </c>
      <c r="D34" s="4">
        <v>0</v>
      </c>
      <c r="E34" s="4" t="s">
        <v>15</v>
      </c>
      <c r="F34" s="4">
        <v>0.82399999999999995</v>
      </c>
      <c r="G34" s="4">
        <v>7.8E-2</v>
      </c>
      <c r="H34" s="4" t="s">
        <v>15</v>
      </c>
      <c r="I34" s="4" t="s">
        <v>15</v>
      </c>
      <c r="J34" s="4">
        <v>7.0000000000000001E-3</v>
      </c>
      <c r="K34" s="4" t="s">
        <v>15</v>
      </c>
      <c r="L34" s="4" t="s">
        <v>15</v>
      </c>
      <c r="M34" s="4">
        <v>3.2000000000000001E-2</v>
      </c>
      <c r="N34" s="4">
        <v>9.1999999999999998E-2</v>
      </c>
      <c r="O34" s="4" t="s">
        <v>15</v>
      </c>
      <c r="P34" s="4" t="s">
        <v>15</v>
      </c>
      <c r="Q34" s="4" t="s">
        <v>15</v>
      </c>
    </row>
    <row r="35" spans="1:17" x14ac:dyDescent="0.25">
      <c r="A35" t="str">
        <f>"Overlap N"</f>
        <v>Overlap N</v>
      </c>
      <c r="B35" s="4">
        <v>26</v>
      </c>
      <c r="C35" s="4" t="s">
        <v>15</v>
      </c>
      <c r="D35" s="4">
        <v>10</v>
      </c>
      <c r="E35" s="4" t="s">
        <v>15</v>
      </c>
      <c r="F35" s="4">
        <v>6</v>
      </c>
      <c r="G35" s="4">
        <v>14</v>
      </c>
      <c r="H35" s="4" t="s">
        <v>15</v>
      </c>
      <c r="I35" s="4" t="s">
        <v>15</v>
      </c>
      <c r="J35" s="4">
        <v>9</v>
      </c>
      <c r="K35" s="4" t="s">
        <v>15</v>
      </c>
      <c r="L35" s="4" t="s">
        <v>15</v>
      </c>
      <c r="M35" s="4">
        <v>13</v>
      </c>
      <c r="N35" s="4">
        <v>7</v>
      </c>
      <c r="O35" s="4" t="s">
        <v>15</v>
      </c>
      <c r="P35" s="4" t="s">
        <v>15</v>
      </c>
      <c r="Q35" s="4" t="s">
        <v>15</v>
      </c>
    </row>
    <row r="36" spans="1:17" x14ac:dyDescent="0.25">
      <c r="A36" s="1" t="str">
        <f>"Personality"</f>
        <v>Personality</v>
      </c>
      <c r="B36" s="5" t="s">
        <v>14</v>
      </c>
      <c r="C36" s="5" t="s">
        <v>14</v>
      </c>
      <c r="D36" s="5" t="s">
        <v>14</v>
      </c>
      <c r="E36" s="5" t="s">
        <v>14</v>
      </c>
      <c r="F36" s="5" t="s">
        <v>14</v>
      </c>
      <c r="G36" s="5" t="s">
        <v>14</v>
      </c>
      <c r="H36" s="5" t="s">
        <v>14</v>
      </c>
      <c r="I36" s="5" t="s">
        <v>14</v>
      </c>
      <c r="J36" s="5" t="s">
        <v>14</v>
      </c>
      <c r="K36" s="5" t="s">
        <v>14</v>
      </c>
      <c r="L36" s="5" t="s">
        <v>14</v>
      </c>
      <c r="M36" s="5" t="s">
        <v>14</v>
      </c>
      <c r="N36" s="5" t="s">
        <v>14</v>
      </c>
      <c r="O36" s="5" t="s">
        <v>14</v>
      </c>
      <c r="P36" s="5" t="s">
        <v>14</v>
      </c>
      <c r="Q36" s="5" t="s">
        <v>14</v>
      </c>
    </row>
    <row r="37" spans="1:17" x14ac:dyDescent="0.25">
      <c r="A37" t="str">
        <f>"Correlation"</f>
        <v>Correlation</v>
      </c>
      <c r="B37" s="4">
        <v>0.24399999999999999</v>
      </c>
      <c r="C37" s="4">
        <v>0.28699999999999998</v>
      </c>
      <c r="D37" s="4">
        <v>0.29099999999999998</v>
      </c>
      <c r="E37" s="4">
        <v>0.183</v>
      </c>
      <c r="F37" s="4">
        <v>0.16900000000000001</v>
      </c>
      <c r="G37" s="4">
        <v>0.20799999999999999</v>
      </c>
      <c r="H37" s="4">
        <v>0.14199999999999999</v>
      </c>
      <c r="I37" s="4">
        <v>0.112</v>
      </c>
      <c r="J37" s="4">
        <v>0.255</v>
      </c>
      <c r="K37" s="4">
        <v>0.159</v>
      </c>
      <c r="L37" s="4">
        <v>0.154</v>
      </c>
      <c r="M37" s="4">
        <v>0.14299999999999999</v>
      </c>
      <c r="N37" s="4">
        <v>0.16500000000000001</v>
      </c>
      <c r="O37" s="4">
        <v>0.20899999999999999</v>
      </c>
      <c r="P37" s="4">
        <v>0.222</v>
      </c>
      <c r="Q37" s="4">
        <v>0.28000000000000003</v>
      </c>
    </row>
    <row r="38" spans="1:17" x14ac:dyDescent="0.25">
      <c r="A38" t="str">
        <f>"p-value"</f>
        <v>p-value</v>
      </c>
      <c r="B38" s="4">
        <v>0</v>
      </c>
      <c r="C38" s="4">
        <v>0</v>
      </c>
      <c r="D38" s="4">
        <v>0</v>
      </c>
      <c r="E38" s="4">
        <v>0</v>
      </c>
      <c r="F38" s="4">
        <v>0</v>
      </c>
      <c r="G38" s="4">
        <v>0</v>
      </c>
      <c r="H38" s="4">
        <v>0</v>
      </c>
      <c r="I38" s="4">
        <v>0</v>
      </c>
      <c r="J38" s="4">
        <v>0</v>
      </c>
      <c r="K38" s="4">
        <v>0</v>
      </c>
      <c r="L38" s="4">
        <v>0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</row>
    <row r="39" spans="1:17" x14ac:dyDescent="0.25">
      <c r="A39" t="str">
        <f>"Overlap N"</f>
        <v>Overlap N</v>
      </c>
      <c r="B39" s="4">
        <v>2198</v>
      </c>
      <c r="C39" s="4">
        <v>681</v>
      </c>
      <c r="D39" s="4">
        <v>463</v>
      </c>
      <c r="E39" s="4">
        <v>189</v>
      </c>
      <c r="F39" s="4">
        <v>829</v>
      </c>
      <c r="G39" s="4">
        <v>1425</v>
      </c>
      <c r="H39" s="4">
        <v>60</v>
      </c>
      <c r="I39" s="4">
        <v>93</v>
      </c>
      <c r="J39" s="4">
        <v>784</v>
      </c>
      <c r="K39" s="4">
        <v>15</v>
      </c>
      <c r="L39" s="4">
        <v>94</v>
      </c>
      <c r="M39" s="4">
        <v>948</v>
      </c>
      <c r="N39" s="4">
        <v>563</v>
      </c>
      <c r="O39" s="4">
        <v>365</v>
      </c>
      <c r="P39" s="4">
        <v>190</v>
      </c>
      <c r="Q39" s="4">
        <v>132</v>
      </c>
    </row>
    <row r="40" spans="1:17" x14ac:dyDescent="0.25">
      <c r="A40" s="1" t="str">
        <f>"Developmental"</f>
        <v>Developmental</v>
      </c>
      <c r="B40" s="5" t="s">
        <v>14</v>
      </c>
      <c r="C40" s="5" t="s">
        <v>14</v>
      </c>
      <c r="D40" s="5" t="s">
        <v>14</v>
      </c>
      <c r="E40" s="5" t="s">
        <v>14</v>
      </c>
      <c r="F40" s="5" t="s">
        <v>14</v>
      </c>
      <c r="G40" s="5" t="s">
        <v>14</v>
      </c>
      <c r="H40" s="5" t="s">
        <v>14</v>
      </c>
      <c r="I40" s="5" t="s">
        <v>14</v>
      </c>
      <c r="J40" s="5" t="s">
        <v>14</v>
      </c>
      <c r="K40" s="5" t="s">
        <v>14</v>
      </c>
      <c r="L40" s="5" t="s">
        <v>14</v>
      </c>
      <c r="M40" s="5" t="s">
        <v>14</v>
      </c>
      <c r="N40" s="5" t="s">
        <v>14</v>
      </c>
      <c r="O40" s="5" t="s">
        <v>14</v>
      </c>
      <c r="P40" s="5" t="s">
        <v>14</v>
      </c>
      <c r="Q40" s="5" t="s">
        <v>14</v>
      </c>
    </row>
    <row r="41" spans="1:17" x14ac:dyDescent="0.25">
      <c r="A41" t="str">
        <f>"Correlation"</f>
        <v>Correlation</v>
      </c>
      <c r="B41" s="4">
        <v>0.153</v>
      </c>
      <c r="C41" s="4">
        <v>1.0999999999999999E-2</v>
      </c>
      <c r="D41" s="4">
        <v>0.247</v>
      </c>
      <c r="E41" s="4">
        <v>0.128</v>
      </c>
      <c r="F41" s="4">
        <v>8.2000000000000003E-2</v>
      </c>
      <c r="G41" s="4">
        <v>0.111</v>
      </c>
      <c r="H41" s="4" t="s">
        <v>15</v>
      </c>
      <c r="I41" s="4" t="s">
        <v>15</v>
      </c>
      <c r="J41" s="4">
        <v>0.161</v>
      </c>
      <c r="K41" s="4" t="s">
        <v>15</v>
      </c>
      <c r="L41" s="4">
        <v>0.19800000000000001</v>
      </c>
      <c r="M41" s="4">
        <v>8.7999999999999995E-2</v>
      </c>
      <c r="N41" s="4">
        <v>0.11799999999999999</v>
      </c>
      <c r="O41" s="4">
        <v>0.14199999999999999</v>
      </c>
      <c r="P41" s="4">
        <v>0.153</v>
      </c>
      <c r="Q41" s="4" t="s">
        <v>15</v>
      </c>
    </row>
    <row r="42" spans="1:17" x14ac:dyDescent="0.25">
      <c r="A42" t="str">
        <f>"p-value"</f>
        <v>p-value</v>
      </c>
      <c r="B42" s="4">
        <v>0</v>
      </c>
      <c r="C42" s="4">
        <v>0.70799999999999996</v>
      </c>
      <c r="D42" s="4">
        <v>0</v>
      </c>
      <c r="E42" s="4">
        <v>7.0000000000000001E-3</v>
      </c>
      <c r="F42" s="4">
        <v>7.0000000000000001E-3</v>
      </c>
      <c r="G42" s="4">
        <v>0</v>
      </c>
      <c r="H42" s="4" t="s">
        <v>15</v>
      </c>
      <c r="I42" s="4" t="s">
        <v>15</v>
      </c>
      <c r="J42" s="4">
        <v>0</v>
      </c>
      <c r="K42" s="4" t="s">
        <v>15</v>
      </c>
      <c r="L42" s="4">
        <v>0</v>
      </c>
      <c r="M42" s="4">
        <v>2E-3</v>
      </c>
      <c r="N42" s="4">
        <v>0</v>
      </c>
      <c r="O42" s="4">
        <v>0</v>
      </c>
      <c r="P42" s="4">
        <v>2E-3</v>
      </c>
      <c r="Q42" s="4" t="s">
        <v>15</v>
      </c>
    </row>
    <row r="43" spans="1:17" x14ac:dyDescent="0.25">
      <c r="A43" t="str">
        <f>"Overlap N"</f>
        <v>Overlap N</v>
      </c>
      <c r="B43" s="4">
        <v>85</v>
      </c>
      <c r="C43" s="4">
        <v>8</v>
      </c>
      <c r="D43" s="4">
        <v>26</v>
      </c>
      <c r="E43" s="4">
        <v>8</v>
      </c>
      <c r="F43" s="4">
        <v>28</v>
      </c>
      <c r="G43" s="4">
        <v>50</v>
      </c>
      <c r="H43" s="4" t="s">
        <v>15</v>
      </c>
      <c r="I43" s="4" t="s">
        <v>15</v>
      </c>
      <c r="J43" s="4">
        <v>30</v>
      </c>
      <c r="K43" s="4" t="s">
        <v>15</v>
      </c>
      <c r="L43" s="4">
        <v>8</v>
      </c>
      <c r="M43" s="4">
        <v>37</v>
      </c>
      <c r="N43" s="4">
        <v>24</v>
      </c>
      <c r="O43" s="4">
        <v>15</v>
      </c>
      <c r="P43" s="4">
        <v>8</v>
      </c>
      <c r="Q43" s="4" t="s">
        <v>15</v>
      </c>
    </row>
    <row r="44" spans="1:17" x14ac:dyDescent="0.25">
      <c r="A44" s="1" t="str">
        <f>"Externalizing"</f>
        <v>Externalizing</v>
      </c>
      <c r="B44" s="5" t="s">
        <v>14</v>
      </c>
      <c r="C44" s="5" t="s">
        <v>14</v>
      </c>
      <c r="D44" s="5" t="s">
        <v>14</v>
      </c>
      <c r="E44" s="5" t="s">
        <v>14</v>
      </c>
      <c r="F44" s="5" t="s">
        <v>14</v>
      </c>
      <c r="G44" s="5" t="s">
        <v>14</v>
      </c>
      <c r="H44" s="5" t="s">
        <v>14</v>
      </c>
      <c r="I44" s="5" t="s">
        <v>14</v>
      </c>
      <c r="J44" s="5" t="s">
        <v>14</v>
      </c>
      <c r="K44" s="5" t="s">
        <v>14</v>
      </c>
      <c r="L44" s="5" t="s">
        <v>14</v>
      </c>
      <c r="M44" s="5" t="s">
        <v>14</v>
      </c>
      <c r="N44" s="5" t="s">
        <v>14</v>
      </c>
      <c r="O44" s="5" t="s">
        <v>14</v>
      </c>
      <c r="P44" s="5" t="s">
        <v>14</v>
      </c>
      <c r="Q44" s="5" t="s">
        <v>14</v>
      </c>
    </row>
    <row r="45" spans="1:17" x14ac:dyDescent="0.25">
      <c r="A45" t="str">
        <f>"Correlation"</f>
        <v>Correlation</v>
      </c>
      <c r="B45" s="4">
        <v>0.187</v>
      </c>
      <c r="C45" s="4">
        <v>0.19900000000000001</v>
      </c>
      <c r="D45" s="4">
        <v>0.186</v>
      </c>
      <c r="E45" s="4">
        <v>0.112</v>
      </c>
      <c r="F45" s="4">
        <v>0.14399999999999999</v>
      </c>
      <c r="G45" s="4">
        <v>0.17100000000000001</v>
      </c>
      <c r="H45" s="4">
        <v>0.11</v>
      </c>
      <c r="I45" s="4">
        <v>6.8000000000000005E-2</v>
      </c>
      <c r="J45" s="4">
        <v>0.17799999999999999</v>
      </c>
      <c r="K45" s="4">
        <v>0.193</v>
      </c>
      <c r="L45" s="4">
        <v>0.23499999999999999</v>
      </c>
      <c r="M45" s="4">
        <v>0.126</v>
      </c>
      <c r="N45" s="4">
        <v>0.09</v>
      </c>
      <c r="O45" s="4">
        <v>0.14599999999999999</v>
      </c>
      <c r="P45" s="4">
        <v>0.20399999999999999</v>
      </c>
      <c r="Q45" s="4">
        <v>0.22</v>
      </c>
    </row>
    <row r="46" spans="1:17" x14ac:dyDescent="0.25">
      <c r="A46" t="str">
        <f>"p-value"</f>
        <v>p-value</v>
      </c>
      <c r="B46" s="4">
        <v>0</v>
      </c>
      <c r="C46" s="4">
        <v>0</v>
      </c>
      <c r="D46" s="4">
        <v>0</v>
      </c>
      <c r="E46" s="4">
        <v>0</v>
      </c>
      <c r="F46" s="4">
        <v>0</v>
      </c>
      <c r="G46" s="4">
        <v>0</v>
      </c>
      <c r="H46" s="4">
        <v>2E-3</v>
      </c>
      <c r="I46" s="4">
        <v>3.3000000000000002E-2</v>
      </c>
      <c r="J46" s="4">
        <v>0</v>
      </c>
      <c r="K46" s="4">
        <v>1E-3</v>
      </c>
      <c r="L46" s="4">
        <v>0</v>
      </c>
      <c r="M46" s="4">
        <v>0</v>
      </c>
      <c r="N46" s="4">
        <v>0</v>
      </c>
      <c r="O46" s="4">
        <v>0</v>
      </c>
      <c r="P46" s="4">
        <v>0</v>
      </c>
      <c r="Q46" s="4">
        <v>0</v>
      </c>
    </row>
    <row r="47" spans="1:17" x14ac:dyDescent="0.25">
      <c r="A47" t="str">
        <f>"Overlap N"</f>
        <v>Overlap N</v>
      </c>
      <c r="B47" s="4">
        <v>507</v>
      </c>
      <c r="C47" s="4">
        <v>139</v>
      </c>
      <c r="D47" s="4">
        <v>86</v>
      </c>
      <c r="E47" s="4">
        <v>36</v>
      </c>
      <c r="F47" s="4">
        <v>206</v>
      </c>
      <c r="G47" s="4">
        <v>345</v>
      </c>
      <c r="H47" s="4">
        <v>14</v>
      </c>
      <c r="I47" s="4">
        <v>19</v>
      </c>
      <c r="J47" s="4">
        <v>164</v>
      </c>
      <c r="K47" s="4">
        <v>6</v>
      </c>
      <c r="L47" s="4">
        <v>46</v>
      </c>
      <c r="M47" s="4">
        <v>239</v>
      </c>
      <c r="N47" s="4">
        <v>107</v>
      </c>
      <c r="O47" s="4">
        <v>77</v>
      </c>
      <c r="P47" s="4">
        <v>53</v>
      </c>
      <c r="Q47" s="4">
        <v>31</v>
      </c>
    </row>
    <row r="48" spans="1:17" x14ac:dyDescent="0.25">
      <c r="A48" s="1" t="str">
        <f>"1 diagnosis"</f>
        <v>1 diagnosis</v>
      </c>
      <c r="B48" s="5" t="s">
        <v>14</v>
      </c>
      <c r="C48" s="5" t="s">
        <v>14</v>
      </c>
      <c r="D48" s="5" t="s">
        <v>14</v>
      </c>
      <c r="E48" s="5" t="s">
        <v>14</v>
      </c>
      <c r="F48" s="5" t="s">
        <v>14</v>
      </c>
      <c r="G48" s="5" t="s">
        <v>14</v>
      </c>
      <c r="H48" s="5" t="s">
        <v>14</v>
      </c>
      <c r="I48" s="5" t="s">
        <v>14</v>
      </c>
      <c r="J48" s="5" t="s">
        <v>14</v>
      </c>
      <c r="K48" s="5" t="s">
        <v>14</v>
      </c>
      <c r="L48" s="5" t="s">
        <v>14</v>
      </c>
      <c r="M48" s="5" t="s">
        <v>14</v>
      </c>
      <c r="N48" s="5" t="s">
        <v>14</v>
      </c>
      <c r="O48" s="5" t="s">
        <v>14</v>
      </c>
      <c r="P48" s="5" t="s">
        <v>14</v>
      </c>
      <c r="Q48" s="5" t="s">
        <v>14</v>
      </c>
    </row>
    <row r="49" spans="1:17" x14ac:dyDescent="0.25">
      <c r="A49" t="str">
        <f>"Correlation"</f>
        <v>Correlation</v>
      </c>
      <c r="B49" s="4">
        <v>0.192</v>
      </c>
      <c r="C49" s="4">
        <v>0.216</v>
      </c>
      <c r="D49" s="4">
        <v>0.16</v>
      </c>
      <c r="E49" s="4">
        <v>0.09</v>
      </c>
      <c r="F49" s="4">
        <v>0.114</v>
      </c>
      <c r="G49" s="4">
        <v>0.18099999999999999</v>
      </c>
      <c r="H49" s="4">
        <v>7.2999999999999995E-2</v>
      </c>
      <c r="I49" s="4">
        <v>8.5999999999999993E-2</v>
      </c>
      <c r="J49" s="4">
        <v>0.157</v>
      </c>
      <c r="K49" s="4">
        <v>0.122</v>
      </c>
      <c r="L49" s="4">
        <v>0.158</v>
      </c>
      <c r="M49" s="4">
        <v>0.14499999999999999</v>
      </c>
      <c r="N49" s="4">
        <v>0.127</v>
      </c>
      <c r="O49" s="4">
        <v>0.13800000000000001</v>
      </c>
      <c r="P49" s="4">
        <v>0.16</v>
      </c>
      <c r="Q49" s="4">
        <v>0.155</v>
      </c>
    </row>
    <row r="50" spans="1:17" x14ac:dyDescent="0.25">
      <c r="A50" t="str">
        <f>"p-value"</f>
        <v>p-value</v>
      </c>
      <c r="B50" s="4">
        <v>0</v>
      </c>
      <c r="C50" s="4">
        <v>0</v>
      </c>
      <c r="D50" s="4">
        <v>0</v>
      </c>
      <c r="E50" s="4">
        <v>0</v>
      </c>
      <c r="F50" s="4">
        <v>0</v>
      </c>
      <c r="G50" s="4">
        <v>0</v>
      </c>
      <c r="H50" s="4">
        <v>0</v>
      </c>
      <c r="I50" s="4">
        <v>0</v>
      </c>
      <c r="J50" s="4">
        <v>0</v>
      </c>
      <c r="K50" s="4">
        <v>0</v>
      </c>
      <c r="L50" s="4">
        <v>0</v>
      </c>
      <c r="M50" s="4">
        <v>0</v>
      </c>
      <c r="N50" s="4">
        <v>0</v>
      </c>
      <c r="O50" s="4">
        <v>0</v>
      </c>
      <c r="P50" s="4">
        <v>0</v>
      </c>
      <c r="Q50" s="4">
        <v>0</v>
      </c>
    </row>
    <row r="51" spans="1:17" x14ac:dyDescent="0.25">
      <c r="A51" t="str">
        <f>"Overlap N"</f>
        <v>Overlap N</v>
      </c>
      <c r="B51" s="4">
        <v>4610</v>
      </c>
      <c r="C51" s="4">
        <v>1162</v>
      </c>
      <c r="D51" s="4">
        <v>602</v>
      </c>
      <c r="E51" s="4">
        <v>283</v>
      </c>
      <c r="F51" s="4">
        <v>1651</v>
      </c>
      <c r="G51" s="4">
        <v>3149</v>
      </c>
      <c r="H51" s="4">
        <v>97</v>
      </c>
      <c r="I51" s="4">
        <v>197</v>
      </c>
      <c r="J51" s="4">
        <v>1259</v>
      </c>
      <c r="K51" s="4">
        <v>27</v>
      </c>
      <c r="L51" s="4">
        <v>221</v>
      </c>
      <c r="M51" s="4">
        <v>2345</v>
      </c>
      <c r="N51" s="4">
        <v>1165</v>
      </c>
      <c r="O51" s="4">
        <v>625</v>
      </c>
      <c r="P51" s="4">
        <v>319</v>
      </c>
      <c r="Q51" s="4">
        <v>156</v>
      </c>
    </row>
    <row r="52" spans="1:17" x14ac:dyDescent="0.25">
      <c r="A52" s="1" t="str">
        <f>"2 diagnosis"</f>
        <v>2 diagnosis</v>
      </c>
      <c r="B52" s="5" t="s">
        <v>14</v>
      </c>
      <c r="C52" s="5" t="s">
        <v>14</v>
      </c>
      <c r="D52" s="5" t="s">
        <v>14</v>
      </c>
      <c r="E52" s="5" t="s">
        <v>14</v>
      </c>
      <c r="F52" s="5" t="s">
        <v>14</v>
      </c>
      <c r="G52" s="5" t="s">
        <v>14</v>
      </c>
      <c r="H52" s="5" t="s">
        <v>14</v>
      </c>
      <c r="I52" s="5" t="s">
        <v>14</v>
      </c>
      <c r="J52" s="5" t="s">
        <v>14</v>
      </c>
      <c r="K52" s="5" t="s">
        <v>14</v>
      </c>
      <c r="L52" s="5" t="s">
        <v>14</v>
      </c>
      <c r="M52" s="5" t="s">
        <v>14</v>
      </c>
      <c r="N52" s="5" t="s">
        <v>14</v>
      </c>
      <c r="O52" s="5" t="s">
        <v>14</v>
      </c>
      <c r="P52" s="5" t="s">
        <v>14</v>
      </c>
      <c r="Q52" s="5" t="s">
        <v>14</v>
      </c>
    </row>
    <row r="53" spans="1:17" x14ac:dyDescent="0.25">
      <c r="A53" t="str">
        <f>"Correlation"</f>
        <v>Correlation</v>
      </c>
      <c r="B53" s="4">
        <v>0.20899999999999999</v>
      </c>
      <c r="C53" s="4">
        <v>0.254</v>
      </c>
      <c r="D53" s="4">
        <v>0.23300000000000001</v>
      </c>
      <c r="E53" s="4">
        <v>0.14799999999999999</v>
      </c>
      <c r="F53" s="4">
        <v>0.14699999999999999</v>
      </c>
      <c r="G53" s="4">
        <v>0.185</v>
      </c>
      <c r="H53" s="4">
        <v>0.121</v>
      </c>
      <c r="I53" s="4">
        <v>9.2999999999999999E-2</v>
      </c>
      <c r="J53" s="4">
        <v>0.189</v>
      </c>
      <c r="K53" s="4">
        <v>9.5000000000000001E-2</v>
      </c>
      <c r="L53" s="4">
        <v>0.14599999999999999</v>
      </c>
      <c r="M53" s="4">
        <v>0.125</v>
      </c>
      <c r="N53" s="4">
        <v>0.154</v>
      </c>
      <c r="O53" s="4">
        <v>0.18099999999999999</v>
      </c>
      <c r="P53" s="4">
        <v>0.182</v>
      </c>
      <c r="Q53" s="4">
        <v>0.21299999999999999</v>
      </c>
    </row>
    <row r="54" spans="1:17" x14ac:dyDescent="0.25">
      <c r="A54" t="str">
        <f>"p-value"</f>
        <v>p-value</v>
      </c>
      <c r="B54" s="4">
        <v>0</v>
      </c>
      <c r="C54" s="4">
        <v>0</v>
      </c>
      <c r="D54" s="4">
        <v>0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1.4999999999999999E-2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</row>
    <row r="55" spans="1:17" x14ac:dyDescent="0.25">
      <c r="A55" t="str">
        <f>"Overlap N"</f>
        <v>Overlap N</v>
      </c>
      <c r="B55" s="4">
        <v>2694</v>
      </c>
      <c r="C55" s="4">
        <v>789</v>
      </c>
      <c r="D55" s="4">
        <v>475</v>
      </c>
      <c r="E55" s="4">
        <v>212</v>
      </c>
      <c r="F55" s="4">
        <v>1034</v>
      </c>
      <c r="G55" s="4">
        <v>1788</v>
      </c>
      <c r="H55" s="4">
        <v>71</v>
      </c>
      <c r="I55" s="4">
        <v>113</v>
      </c>
      <c r="J55" s="4">
        <v>807</v>
      </c>
      <c r="K55" s="4">
        <v>13</v>
      </c>
      <c r="L55" s="4">
        <v>120</v>
      </c>
      <c r="M55" s="4">
        <v>1209</v>
      </c>
      <c r="N55" s="4">
        <v>728</v>
      </c>
      <c r="O55" s="4">
        <v>428</v>
      </c>
      <c r="P55" s="4">
        <v>206</v>
      </c>
      <c r="Q55" s="4">
        <v>123</v>
      </c>
    </row>
    <row r="56" spans="1:17" x14ac:dyDescent="0.25">
      <c r="A56" s="1" t="str">
        <f>"3 diagnosis"</f>
        <v>3 diagnosis</v>
      </c>
      <c r="B56" s="5" t="s">
        <v>14</v>
      </c>
      <c r="C56" s="5" t="s">
        <v>14</v>
      </c>
      <c r="D56" s="5" t="s">
        <v>14</v>
      </c>
      <c r="E56" s="5" t="s">
        <v>14</v>
      </c>
      <c r="F56" s="5" t="s">
        <v>14</v>
      </c>
      <c r="G56" s="5" t="s">
        <v>14</v>
      </c>
      <c r="H56" s="5" t="s">
        <v>14</v>
      </c>
      <c r="I56" s="5" t="s">
        <v>14</v>
      </c>
      <c r="J56" s="5" t="s">
        <v>14</v>
      </c>
      <c r="K56" s="5" t="s">
        <v>14</v>
      </c>
      <c r="L56" s="5" t="s">
        <v>14</v>
      </c>
      <c r="M56" s="5" t="s">
        <v>14</v>
      </c>
      <c r="N56" s="5" t="s">
        <v>14</v>
      </c>
      <c r="O56" s="5" t="s">
        <v>14</v>
      </c>
      <c r="P56" s="5" t="s">
        <v>14</v>
      </c>
      <c r="Q56" s="5" t="s">
        <v>14</v>
      </c>
    </row>
    <row r="57" spans="1:17" x14ac:dyDescent="0.25">
      <c r="A57" t="str">
        <f>"Correlation"</f>
        <v>Correlation</v>
      </c>
      <c r="B57" s="4">
        <v>0.20300000000000001</v>
      </c>
      <c r="C57" s="4">
        <v>0.252</v>
      </c>
      <c r="D57" s="4">
        <v>0.245</v>
      </c>
      <c r="E57" s="4">
        <v>0.17799999999999999</v>
      </c>
      <c r="F57" s="4">
        <v>0.13900000000000001</v>
      </c>
      <c r="G57" s="4">
        <v>0.184</v>
      </c>
      <c r="H57" s="4">
        <v>5.2999999999999999E-2</v>
      </c>
      <c r="I57" s="4">
        <v>5.3999999999999999E-2</v>
      </c>
      <c r="J57" s="4">
        <v>0.21</v>
      </c>
      <c r="K57" s="4">
        <v>0.189</v>
      </c>
      <c r="L57" s="4">
        <v>0.13100000000000001</v>
      </c>
      <c r="M57" s="4">
        <v>0.113</v>
      </c>
      <c r="N57" s="4">
        <v>0.13100000000000001</v>
      </c>
      <c r="O57" s="4">
        <v>0.192</v>
      </c>
      <c r="P57" s="4">
        <v>0.19900000000000001</v>
      </c>
      <c r="Q57" s="4">
        <v>0.23100000000000001</v>
      </c>
    </row>
    <row r="58" spans="1:17" x14ac:dyDescent="0.25">
      <c r="A58" t="str">
        <f>"p-value"</f>
        <v>p-value</v>
      </c>
      <c r="B58" s="4">
        <v>0</v>
      </c>
      <c r="C58" s="4">
        <v>0</v>
      </c>
      <c r="D58" s="4">
        <v>0</v>
      </c>
      <c r="E58" s="4">
        <v>0</v>
      </c>
      <c r="F58" s="4">
        <v>0</v>
      </c>
      <c r="G58" s="4">
        <v>0</v>
      </c>
      <c r="H58" s="4">
        <v>7.0000000000000007E-2</v>
      </c>
      <c r="I58" s="4">
        <v>1.6E-2</v>
      </c>
      <c r="J58" s="4">
        <v>0</v>
      </c>
      <c r="K58" s="4">
        <v>0</v>
      </c>
      <c r="L58" s="4">
        <v>0</v>
      </c>
      <c r="M58" s="4">
        <v>0</v>
      </c>
      <c r="N58" s="4">
        <v>0</v>
      </c>
      <c r="O58" s="4">
        <v>0</v>
      </c>
      <c r="P58" s="4">
        <v>0</v>
      </c>
      <c r="Q58" s="4">
        <v>0</v>
      </c>
    </row>
    <row r="59" spans="1:17" x14ac:dyDescent="0.25">
      <c r="A59" t="str">
        <f>"Overlap N"</f>
        <v>Overlap N</v>
      </c>
      <c r="B59" s="4">
        <v>1329</v>
      </c>
      <c r="C59" s="4">
        <v>417</v>
      </c>
      <c r="D59" s="4">
        <v>270</v>
      </c>
      <c r="E59" s="4">
        <v>129</v>
      </c>
      <c r="F59" s="4">
        <v>501</v>
      </c>
      <c r="G59" s="4">
        <v>898</v>
      </c>
      <c r="H59" s="4">
        <v>23</v>
      </c>
      <c r="I59" s="4">
        <v>44</v>
      </c>
      <c r="J59" s="4">
        <v>457</v>
      </c>
      <c r="K59" s="4">
        <v>13</v>
      </c>
      <c r="L59" s="4">
        <v>57</v>
      </c>
      <c r="M59" s="4">
        <v>569</v>
      </c>
      <c r="N59" s="4">
        <v>332</v>
      </c>
      <c r="O59" s="4">
        <v>235</v>
      </c>
      <c r="P59" s="4">
        <v>119</v>
      </c>
      <c r="Q59" s="4">
        <v>74</v>
      </c>
    </row>
    <row r="60" spans="1:17" x14ac:dyDescent="0.25">
      <c r="A60" s="1" t="str">
        <f>"4 diagnosis"</f>
        <v>4 diagnosis</v>
      </c>
      <c r="B60" s="5" t="s">
        <v>14</v>
      </c>
      <c r="C60" s="5" t="s">
        <v>14</v>
      </c>
      <c r="D60" s="5" t="s">
        <v>14</v>
      </c>
      <c r="E60" s="5" t="s">
        <v>14</v>
      </c>
      <c r="F60" s="5" t="s">
        <v>14</v>
      </c>
      <c r="G60" s="5" t="s">
        <v>14</v>
      </c>
      <c r="H60" s="5" t="s">
        <v>14</v>
      </c>
      <c r="I60" s="5" t="s">
        <v>14</v>
      </c>
      <c r="J60" s="5" t="s">
        <v>14</v>
      </c>
      <c r="K60" s="5" t="s">
        <v>14</v>
      </c>
      <c r="L60" s="5" t="s">
        <v>14</v>
      </c>
      <c r="M60" s="5" t="s">
        <v>14</v>
      </c>
      <c r="N60" s="5" t="s">
        <v>14</v>
      </c>
      <c r="O60" s="5" t="s">
        <v>14</v>
      </c>
      <c r="P60" s="5" t="s">
        <v>14</v>
      </c>
      <c r="Q60" s="5" t="s">
        <v>14</v>
      </c>
    </row>
    <row r="61" spans="1:17" x14ac:dyDescent="0.25">
      <c r="A61" t="str">
        <f>"Correlation"</f>
        <v>Correlation</v>
      </c>
      <c r="B61" s="4">
        <v>0.224</v>
      </c>
      <c r="C61" s="4">
        <v>0.28299999999999997</v>
      </c>
      <c r="D61" s="4">
        <v>0.27</v>
      </c>
      <c r="E61" s="4">
        <v>0.161</v>
      </c>
      <c r="F61" s="4">
        <v>0.17100000000000001</v>
      </c>
      <c r="G61" s="4">
        <v>0.19700000000000001</v>
      </c>
      <c r="H61" s="4">
        <v>0.125</v>
      </c>
      <c r="I61" s="4">
        <v>8.1000000000000003E-2</v>
      </c>
      <c r="J61" s="4">
        <v>0.23300000000000001</v>
      </c>
      <c r="K61" s="4" t="s">
        <v>15</v>
      </c>
      <c r="L61" s="4">
        <v>0.126</v>
      </c>
      <c r="M61" s="4">
        <v>0.11700000000000001</v>
      </c>
      <c r="N61" s="4">
        <v>0.151</v>
      </c>
      <c r="O61" s="4">
        <v>0.16400000000000001</v>
      </c>
      <c r="P61" s="4">
        <v>0.252</v>
      </c>
      <c r="Q61" s="4">
        <v>0.27100000000000002</v>
      </c>
    </row>
    <row r="62" spans="1:17" x14ac:dyDescent="0.25">
      <c r="A62" t="str">
        <f>"p-value"</f>
        <v>p-value</v>
      </c>
      <c r="B62" s="4">
        <v>0</v>
      </c>
      <c r="C62" s="4">
        <v>0</v>
      </c>
      <c r="D62" s="4">
        <v>0</v>
      </c>
      <c r="E62" s="4">
        <v>0</v>
      </c>
      <c r="F62" s="4">
        <v>0</v>
      </c>
      <c r="G62" s="4">
        <v>0</v>
      </c>
      <c r="H62" s="4">
        <v>0</v>
      </c>
      <c r="I62" s="4">
        <v>6.0000000000000001E-3</v>
      </c>
      <c r="J62" s="4">
        <v>0</v>
      </c>
      <c r="K62" s="4" t="s">
        <v>15</v>
      </c>
      <c r="L62" s="4">
        <v>0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</row>
    <row r="63" spans="1:17" x14ac:dyDescent="0.25">
      <c r="A63" t="str">
        <f>"Overlap N"</f>
        <v>Overlap N</v>
      </c>
      <c r="B63" s="4">
        <v>629</v>
      </c>
      <c r="C63" s="4">
        <v>227</v>
      </c>
      <c r="D63" s="4">
        <v>145</v>
      </c>
      <c r="E63" s="4">
        <v>54</v>
      </c>
      <c r="F63" s="4">
        <v>256</v>
      </c>
      <c r="G63" s="4">
        <v>419</v>
      </c>
      <c r="H63" s="4">
        <v>17</v>
      </c>
      <c r="I63" s="4">
        <v>23</v>
      </c>
      <c r="J63" s="4">
        <v>233</v>
      </c>
      <c r="K63" s="4" t="s">
        <v>15</v>
      </c>
      <c r="L63" s="4">
        <v>25</v>
      </c>
      <c r="M63" s="4">
        <v>252</v>
      </c>
      <c r="N63" s="4">
        <v>162</v>
      </c>
      <c r="O63" s="4">
        <v>93</v>
      </c>
      <c r="P63" s="4">
        <v>76</v>
      </c>
      <c r="Q63" s="4">
        <v>46</v>
      </c>
    </row>
    <row r="64" spans="1:17" x14ac:dyDescent="0.25">
      <c r="A64" s="1" t="str">
        <f>"5+ diagnosis"</f>
        <v>5+ diagnosis</v>
      </c>
      <c r="B64" s="5" t="s">
        <v>14</v>
      </c>
      <c r="C64" s="5" t="s">
        <v>14</v>
      </c>
      <c r="D64" s="5" t="s">
        <v>14</v>
      </c>
      <c r="E64" s="5" t="s">
        <v>14</v>
      </c>
      <c r="F64" s="5" t="s">
        <v>14</v>
      </c>
      <c r="G64" s="5" t="s">
        <v>14</v>
      </c>
      <c r="H64" s="5" t="s">
        <v>14</v>
      </c>
      <c r="I64" s="5" t="s">
        <v>14</v>
      </c>
      <c r="J64" s="5" t="s">
        <v>14</v>
      </c>
      <c r="K64" s="5" t="s">
        <v>14</v>
      </c>
      <c r="L64" s="5" t="s">
        <v>14</v>
      </c>
      <c r="M64" s="5" t="s">
        <v>14</v>
      </c>
      <c r="N64" s="5" t="s">
        <v>14</v>
      </c>
      <c r="O64" s="5" t="s">
        <v>14</v>
      </c>
      <c r="P64" s="5" t="s">
        <v>14</v>
      </c>
      <c r="Q64" s="5" t="s">
        <v>14</v>
      </c>
    </row>
    <row r="65" spans="1:17" x14ac:dyDescent="0.25">
      <c r="A65" t="str">
        <f>"Correlation"</f>
        <v>Correlation</v>
      </c>
      <c r="B65" s="4">
        <v>0.214</v>
      </c>
      <c r="C65" s="4">
        <v>0.248</v>
      </c>
      <c r="D65" s="4">
        <v>0.27200000000000002</v>
      </c>
      <c r="E65" s="4">
        <v>0.13700000000000001</v>
      </c>
      <c r="F65" s="4">
        <v>0.14399999999999999</v>
      </c>
      <c r="G65" s="4">
        <v>0.18</v>
      </c>
      <c r="H65" s="4">
        <v>0.159</v>
      </c>
      <c r="I65" s="4">
        <v>0.14299999999999999</v>
      </c>
      <c r="J65" s="4">
        <v>0.223</v>
      </c>
      <c r="K65" s="4" t="s">
        <v>15</v>
      </c>
      <c r="L65" s="4">
        <v>0.123</v>
      </c>
      <c r="M65" s="4">
        <v>0.128</v>
      </c>
      <c r="N65" s="4">
        <v>0.114</v>
      </c>
      <c r="O65" s="4">
        <v>0.19900000000000001</v>
      </c>
      <c r="P65" s="4">
        <v>0.15</v>
      </c>
      <c r="Q65" s="4">
        <v>0.28000000000000003</v>
      </c>
    </row>
    <row r="66" spans="1:17" x14ac:dyDescent="0.25">
      <c r="A66" t="str">
        <f>"p-value"</f>
        <v>p-value</v>
      </c>
      <c r="B66" s="4">
        <v>0</v>
      </c>
      <c r="C66" s="4">
        <v>0</v>
      </c>
      <c r="D66" s="4">
        <v>0</v>
      </c>
      <c r="E66" s="4">
        <v>0</v>
      </c>
      <c r="F66" s="4">
        <v>0</v>
      </c>
      <c r="G66" s="4">
        <v>0</v>
      </c>
      <c r="H66" s="4">
        <v>0</v>
      </c>
      <c r="I66" s="4">
        <v>0</v>
      </c>
      <c r="J66" s="4">
        <v>0</v>
      </c>
      <c r="K66" s="4" t="s">
        <v>15</v>
      </c>
      <c r="L66" s="4">
        <v>3.0000000000000001E-3</v>
      </c>
      <c r="M66" s="4">
        <v>0</v>
      </c>
      <c r="N66" s="4">
        <v>0</v>
      </c>
      <c r="O66" s="4">
        <v>0</v>
      </c>
      <c r="P66" s="4">
        <v>0</v>
      </c>
      <c r="Q66" s="4">
        <v>0</v>
      </c>
    </row>
    <row r="67" spans="1:17" ht="15.75" thickBot="1" x14ac:dyDescent="0.3">
      <c r="A67" s="6" t="str">
        <f>"Overlap N"</f>
        <v>Overlap N</v>
      </c>
      <c r="B67" s="7">
        <v>270</v>
      </c>
      <c r="C67" s="7">
        <v>90</v>
      </c>
      <c r="D67" s="7">
        <v>70</v>
      </c>
      <c r="E67" s="7">
        <v>21</v>
      </c>
      <c r="F67" s="7">
        <v>100</v>
      </c>
      <c r="G67" s="7">
        <v>174</v>
      </c>
      <c r="H67" s="7">
        <v>10</v>
      </c>
      <c r="I67" s="7">
        <v>16</v>
      </c>
      <c r="J67" s="7">
        <v>102</v>
      </c>
      <c r="K67" s="7" t="s">
        <v>15</v>
      </c>
      <c r="L67" s="7">
        <v>11</v>
      </c>
      <c r="M67" s="7">
        <v>116</v>
      </c>
      <c r="N67" s="7">
        <v>59</v>
      </c>
      <c r="O67" s="7">
        <v>52</v>
      </c>
      <c r="P67" s="7">
        <v>19</v>
      </c>
      <c r="Q67" s="7">
        <v>24</v>
      </c>
    </row>
    <row r="68" spans="1:17" ht="15.75" thickTop="1" x14ac:dyDescent="0.25"/>
  </sheetData>
  <mergeCells count="2">
    <mergeCell ref="A1:Q1"/>
    <mergeCell ref="B2:Q2"/>
  </mergeCells>
  <conditionalFormatting sqref="S15 B19:J19 B31:D31 B35 B43:G43 B63:J63 F31:J31 D35 F35:G35 J35 J43 B7:Q7 B11:Q11 B15:Q15 B23:Q23 B27:Q27 B39:Q39 B47:Q47 B51:Q51 B55:Q55 B67:Q67 B59:Q59 M31:P31 L19:Q19 M35:N35 L43:Q43 L63:Q63">
    <cfRule type="cellIs" dxfId="61" priority="38" operator="lessThan">
      <formula>6</formula>
    </cfRule>
  </conditionalFormatting>
  <conditionalFormatting sqref="E31">
    <cfRule type="cellIs" dxfId="60" priority="36" operator="lessThan">
      <formula>6</formula>
    </cfRule>
  </conditionalFormatting>
  <conditionalFormatting sqref="E29">
    <cfRule type="colorScale" priority="3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31">
    <cfRule type="cellIs" dxfId="59" priority="34" operator="lessThan">
      <formula>6</formula>
    </cfRule>
  </conditionalFormatting>
  <conditionalFormatting sqref="K29">
    <cfRule type="colorScale" priority="3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L31">
    <cfRule type="cellIs" dxfId="58" priority="32" operator="lessThan">
      <formula>6</formula>
    </cfRule>
  </conditionalFormatting>
  <conditionalFormatting sqref="L29">
    <cfRule type="colorScale" priority="3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Q31">
    <cfRule type="cellIs" dxfId="57" priority="30" operator="lessThan">
      <formula>6</formula>
    </cfRule>
  </conditionalFormatting>
  <conditionalFormatting sqref="Q29">
    <cfRule type="colorScale" priority="2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19">
    <cfRule type="cellIs" dxfId="56" priority="28" operator="lessThan">
      <formula>6</formula>
    </cfRule>
  </conditionalFormatting>
  <conditionalFormatting sqref="K17">
    <cfRule type="colorScale" priority="2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35">
    <cfRule type="cellIs" dxfId="55" priority="26" operator="lessThan">
      <formula>6</formula>
    </cfRule>
  </conditionalFormatting>
  <conditionalFormatting sqref="C33">
    <cfRule type="colorScale" priority="2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35">
    <cfRule type="cellIs" dxfId="54" priority="24" operator="lessThan">
      <formula>6</formula>
    </cfRule>
  </conditionalFormatting>
  <conditionalFormatting sqref="E33">
    <cfRule type="colorScale" priority="2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35">
    <cfRule type="cellIs" dxfId="53" priority="22" operator="lessThan">
      <formula>6</formula>
    </cfRule>
  </conditionalFormatting>
  <conditionalFormatting sqref="H33">
    <cfRule type="colorScale" priority="2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35">
    <cfRule type="cellIs" dxfId="52" priority="20" operator="lessThan">
      <formula>6</formula>
    </cfRule>
  </conditionalFormatting>
  <conditionalFormatting sqref="I33">
    <cfRule type="colorScale" priority="1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35">
    <cfRule type="cellIs" dxfId="51" priority="18" operator="lessThan">
      <formula>6</formula>
    </cfRule>
  </conditionalFormatting>
  <conditionalFormatting sqref="K33">
    <cfRule type="colorScale" priority="1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L35">
    <cfRule type="cellIs" dxfId="50" priority="16" operator="lessThan">
      <formula>6</formula>
    </cfRule>
  </conditionalFormatting>
  <conditionalFormatting sqref="L33">
    <cfRule type="colorScale" priority="1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O35">
    <cfRule type="cellIs" dxfId="49" priority="14" operator="lessThan">
      <formula>6</formula>
    </cfRule>
  </conditionalFormatting>
  <conditionalFormatting sqref="O33">
    <cfRule type="colorScale" priority="1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P35">
    <cfRule type="cellIs" dxfId="48" priority="12" operator="lessThan">
      <formula>6</formula>
    </cfRule>
  </conditionalFormatting>
  <conditionalFormatting sqref="P33">
    <cfRule type="colorScale" priority="1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Q35">
    <cfRule type="cellIs" dxfId="47" priority="10" operator="lessThan">
      <formula>6</formula>
    </cfRule>
  </conditionalFormatting>
  <conditionalFormatting sqref="Q33">
    <cfRule type="colorScale" priority="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43">
    <cfRule type="cellIs" dxfId="46" priority="8" operator="lessThan">
      <formula>6</formula>
    </cfRule>
  </conditionalFormatting>
  <conditionalFormatting sqref="H41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43">
    <cfRule type="cellIs" dxfId="45" priority="6" operator="lessThan">
      <formula>6</formula>
    </cfRule>
  </conditionalFormatting>
  <conditionalFormatting sqref="I41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43">
    <cfRule type="cellIs" dxfId="44" priority="4" operator="lessThan">
      <formula>6</formula>
    </cfRule>
  </conditionalFormatting>
  <conditionalFormatting sqref="K41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63">
    <cfRule type="cellIs" dxfId="43" priority="2" operator="lessThan">
      <formula>6</formula>
    </cfRule>
  </conditionalFormatting>
  <conditionalFormatting sqref="K61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49:Q49 B5:Q5 B9:Q9 B13:Q13 B17:J17 B21:Q21 B25:Q25 B29:D29 B33 B37:Q37 B41:G41 B45:Q45 B53:Q53 B57:Q57 B61:J61 B65:Q65 F29:J29 M29:P29 L17:Q17 D33 F33:G33 J33 M33:N33 J41 L41:Q41 L61:Q61">
    <cfRule type="colorScale" priority="206">
      <colorScale>
        <cfvo type="min"/>
        <cfvo type="max"/>
        <color theme="0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OVERVIEW</vt:lpstr>
      <vt:lpstr>OR - main</vt:lpstr>
      <vt:lpstr>OR - primary</vt:lpstr>
      <vt:lpstr>OR - random</vt:lpstr>
      <vt:lpstr>OR - Totally random</vt:lpstr>
      <vt:lpstr>OR - weights</vt:lpstr>
      <vt:lpstr>CORR - main</vt:lpstr>
      <vt:lpstr>CORR - primary</vt:lpstr>
      <vt:lpstr>CORR - random</vt:lpstr>
      <vt:lpstr>CORR - totally random</vt:lpstr>
      <vt:lpstr>CORR - weights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 Sofie Tegner Anker</dc:creator>
  <cp:lastModifiedBy>Anne Sofie Tegner Anker</cp:lastModifiedBy>
  <dcterms:created xsi:type="dcterms:W3CDTF">2022-11-16T14:02:13Z</dcterms:created>
  <dcterms:modified xsi:type="dcterms:W3CDTF">2022-11-21T12:20:28Z</dcterms:modified>
</cp:coreProperties>
</file>