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seif_\Downloads\"/>
    </mc:Choice>
  </mc:AlternateContent>
  <xr:revisionPtr revIDLastSave="0" documentId="13_ncr:1_{8C145E77-78AD-4A76-8638-C50D550417C5}" xr6:coauthVersionLast="47" xr6:coauthVersionMax="47" xr10:uidLastSave="{00000000-0000-0000-0000-000000000000}"/>
  <bookViews>
    <workbookView xWindow="-108" yWindow="-108" windowWidth="23256" windowHeight="12456" activeTab="3" xr2:uid="{26D4546B-D2A1-4444-8EAF-A6228F96F0C1}"/>
  </bookViews>
  <sheets>
    <sheet name="Assets" sheetId="4" r:id="rId1"/>
    <sheet name="Data" sheetId="2" r:id="rId2"/>
    <sheet name="Pivot Tables" sheetId="6" r:id="rId3"/>
    <sheet name="Dashboard" sheetId="7"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iu">Assets!$F$24:$H$28</definedName>
    <definedName name="jennie">Assets!$F$4:$H$6</definedName>
    <definedName name="jisoo">Assets!$F$19:$H$23</definedName>
    <definedName name="lisa">Assets!$F$13:$H$17</definedName>
    <definedName name="refresh_trig">Dashboard!$AD$11</definedName>
    <definedName name="refresh_trigger">Dashboard!$AD$23</definedName>
    <definedName name="rosie">Assets!$F$8:$H$12</definedName>
    <definedName name="selected_image">CHOOSE(MATCH(Dashboard!$AD$20, {"R01","R02","R03","R04","R05"}, 0),     jennie, rosie, lisa, jisoo, iu) + refresh_trig*0</definedName>
    <definedName name="Slicer_Representative">#N/A</definedName>
  </definedNames>
  <calcPr calcId="191029"/>
  <pivotCaches>
    <pivotCache cacheId="0" r:id="rId5"/>
    <pivotCache cacheId="1" r:id="rId6"/>
    <pivotCache cacheId="2" r:id="rId7"/>
    <pivotCache cacheId="3" r:id="rId8"/>
    <pivotCache cacheId="72" r:id="rId9"/>
    <pivotCache cacheId="75" r:id="rId10"/>
    <pivotCache cacheId="78" r:id="rId11"/>
    <pivotCache cacheId="81" r:id="rId12"/>
    <pivotCache cacheId="8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9" i="6" l="1"/>
  <c r="P30" i="7" s="1"/>
  <c r="H56" i="6"/>
  <c r="J56" i="6" s="1"/>
  <c r="Q35" i="7" s="1"/>
  <c r="K95" i="6"/>
  <c r="V20" i="7" s="1"/>
  <c r="L95" i="6"/>
  <c r="W20" i="7" s="1"/>
  <c r="M95" i="6"/>
  <c r="X20" i="7" s="1"/>
  <c r="N95" i="6"/>
  <c r="Y20" i="7" s="1"/>
  <c r="O95" i="6"/>
  <c r="Z20" i="7" s="1"/>
  <c r="P95" i="6"/>
  <c r="AA20" i="7" s="1"/>
  <c r="Q95" i="6"/>
  <c r="K96" i="6"/>
  <c r="V21" i="7" s="1"/>
  <c r="L96" i="6"/>
  <c r="W21" i="7" s="1"/>
  <c r="M96" i="6"/>
  <c r="X21" i="7" s="1"/>
  <c r="N96" i="6"/>
  <c r="Y21" i="7" s="1"/>
  <c r="O96" i="6"/>
  <c r="Z21" i="7" s="1"/>
  <c r="P96" i="6"/>
  <c r="AA21" i="7" s="1"/>
  <c r="Q96" i="6"/>
  <c r="K97" i="6"/>
  <c r="V22" i="7" s="1"/>
  <c r="L97" i="6"/>
  <c r="W22" i="7" s="1"/>
  <c r="M97" i="6"/>
  <c r="X22" i="7" s="1"/>
  <c r="N97" i="6"/>
  <c r="Y22" i="7" s="1"/>
  <c r="O97" i="6"/>
  <c r="Z22" i="7" s="1"/>
  <c r="P97" i="6"/>
  <c r="AA22" i="7" s="1"/>
  <c r="Q97" i="6"/>
  <c r="K98" i="6"/>
  <c r="V23" i="7" s="1"/>
  <c r="L98" i="6"/>
  <c r="W23" i="7" s="1"/>
  <c r="M98" i="6"/>
  <c r="X23" i="7" s="1"/>
  <c r="N98" i="6"/>
  <c r="Y23" i="7" s="1"/>
  <c r="O98" i="6"/>
  <c r="Z23" i="7" s="1"/>
  <c r="P98" i="6"/>
  <c r="AA23" i="7" s="1"/>
  <c r="Q98" i="6"/>
  <c r="K99" i="6"/>
  <c r="V24" i="7" s="1"/>
  <c r="L99" i="6"/>
  <c r="W24" i="7" s="1"/>
  <c r="M99" i="6"/>
  <c r="X24" i="7" s="1"/>
  <c r="N99" i="6"/>
  <c r="Y24" i="7" s="1"/>
  <c r="O99" i="6"/>
  <c r="Z24" i="7" s="1"/>
  <c r="P99" i="6"/>
  <c r="AA24" i="7" s="1"/>
  <c r="Q99" i="6"/>
  <c r="K100" i="6"/>
  <c r="V25" i="7" s="1"/>
  <c r="L100" i="6"/>
  <c r="W25" i="7" s="1"/>
  <c r="M100" i="6"/>
  <c r="X25" i="7" s="1"/>
  <c r="N100" i="6"/>
  <c r="Y25" i="7" s="1"/>
  <c r="O100" i="6"/>
  <c r="Z25" i="7" s="1"/>
  <c r="P100" i="6"/>
  <c r="AA25" i="7" s="1"/>
  <c r="Q100" i="6"/>
  <c r="K101" i="6"/>
  <c r="V26" i="7" s="1"/>
  <c r="L101" i="6"/>
  <c r="W26" i="7" s="1"/>
  <c r="M101" i="6"/>
  <c r="X26" i="7" s="1"/>
  <c r="N101" i="6"/>
  <c r="Y26" i="7" s="1"/>
  <c r="O101" i="6"/>
  <c r="Z26" i="7" s="1"/>
  <c r="P101" i="6"/>
  <c r="AA26" i="7" s="1"/>
  <c r="Q101" i="6"/>
  <c r="K102" i="6"/>
  <c r="V27" i="7" s="1"/>
  <c r="L102" i="6"/>
  <c r="W27" i="7" s="1"/>
  <c r="M102" i="6"/>
  <c r="X27" i="7" s="1"/>
  <c r="N102" i="6"/>
  <c r="Y27" i="7" s="1"/>
  <c r="O102" i="6"/>
  <c r="Z27" i="7" s="1"/>
  <c r="P102" i="6"/>
  <c r="AA27" i="7" s="1"/>
  <c r="Q102" i="6"/>
  <c r="K103" i="6"/>
  <c r="V28" i="7" s="1"/>
  <c r="L103" i="6"/>
  <c r="W28" i="7" s="1"/>
  <c r="M103" i="6"/>
  <c r="X28" i="7" s="1"/>
  <c r="N103" i="6"/>
  <c r="Y28" i="7" s="1"/>
  <c r="O103" i="6"/>
  <c r="Z28" i="7" s="1"/>
  <c r="P103" i="6"/>
  <c r="AA28" i="7" s="1"/>
  <c r="Q103" i="6"/>
  <c r="K104" i="6"/>
  <c r="V29" i="7" s="1"/>
  <c r="L104" i="6"/>
  <c r="W29" i="7" s="1"/>
  <c r="M104" i="6"/>
  <c r="X29" i="7" s="1"/>
  <c r="N104" i="6"/>
  <c r="Y29" i="7" s="1"/>
  <c r="O104" i="6"/>
  <c r="Z29" i="7" s="1"/>
  <c r="P104" i="6"/>
  <c r="AA29" i="7" s="1"/>
  <c r="Q104" i="6"/>
  <c r="K105" i="6"/>
  <c r="V30" i="7" s="1"/>
  <c r="L105" i="6"/>
  <c r="W30" i="7" s="1"/>
  <c r="M105" i="6"/>
  <c r="X30" i="7" s="1"/>
  <c r="N105" i="6"/>
  <c r="Y30" i="7" s="1"/>
  <c r="O105" i="6"/>
  <c r="Z30" i="7" s="1"/>
  <c r="P105" i="6"/>
  <c r="AA30" i="7" s="1"/>
  <c r="Q105" i="6"/>
  <c r="K106" i="6"/>
  <c r="V31" i="7" s="1"/>
  <c r="L106" i="6"/>
  <c r="W31" i="7" s="1"/>
  <c r="M106" i="6"/>
  <c r="X31" i="7" s="1"/>
  <c r="N106" i="6"/>
  <c r="Y31" i="7" s="1"/>
  <c r="O106" i="6"/>
  <c r="Z31" i="7" s="1"/>
  <c r="P106" i="6"/>
  <c r="AA31" i="7" s="1"/>
  <c r="Q106" i="6"/>
  <c r="K107" i="6"/>
  <c r="V32" i="7" s="1"/>
  <c r="L107" i="6"/>
  <c r="W32" i="7" s="1"/>
  <c r="M107" i="6"/>
  <c r="X32" i="7" s="1"/>
  <c r="N107" i="6"/>
  <c r="Y32" i="7" s="1"/>
  <c r="O107" i="6"/>
  <c r="Z32" i="7" s="1"/>
  <c r="P107" i="6"/>
  <c r="AA32" i="7" s="1"/>
  <c r="Q107" i="6"/>
  <c r="K108" i="6"/>
  <c r="V33" i="7" s="1"/>
  <c r="L108" i="6"/>
  <c r="W33" i="7" s="1"/>
  <c r="M108" i="6"/>
  <c r="X33" i="7" s="1"/>
  <c r="N108" i="6"/>
  <c r="Y33" i="7" s="1"/>
  <c r="O108" i="6"/>
  <c r="Z33" i="7" s="1"/>
  <c r="P108" i="6"/>
  <c r="AA33" i="7" s="1"/>
  <c r="Q108" i="6"/>
  <c r="K109" i="6"/>
  <c r="V34" i="7" s="1"/>
  <c r="L109" i="6"/>
  <c r="W34" i="7" s="1"/>
  <c r="M109" i="6"/>
  <c r="X34" i="7" s="1"/>
  <c r="N109" i="6"/>
  <c r="Y34" i="7" s="1"/>
  <c r="O109" i="6"/>
  <c r="Z34" i="7" s="1"/>
  <c r="P109" i="6"/>
  <c r="AA34" i="7" s="1"/>
  <c r="Q109" i="6"/>
  <c r="K110" i="6"/>
  <c r="V35" i="7" s="1"/>
  <c r="L110" i="6"/>
  <c r="W35" i="7" s="1"/>
  <c r="M110" i="6"/>
  <c r="X35" i="7" s="1"/>
  <c r="N110" i="6"/>
  <c r="Y35" i="7" s="1"/>
  <c r="O110" i="6"/>
  <c r="Z35" i="7" s="1"/>
  <c r="P110" i="6"/>
  <c r="AA35" i="7" s="1"/>
  <c r="Q110" i="6"/>
  <c r="K111" i="6"/>
  <c r="V36" i="7" s="1"/>
  <c r="L111" i="6"/>
  <c r="W36" i="7" s="1"/>
  <c r="M111" i="6"/>
  <c r="X36" i="7" s="1"/>
  <c r="N111" i="6"/>
  <c r="Y36" i="7" s="1"/>
  <c r="O111" i="6"/>
  <c r="Z36" i="7" s="1"/>
  <c r="P111" i="6"/>
  <c r="AA36" i="7" s="1"/>
  <c r="Q111" i="6"/>
  <c r="J96" i="6"/>
  <c r="U21" i="7" s="1"/>
  <c r="J97" i="6"/>
  <c r="U22" i="7" s="1"/>
  <c r="J98" i="6"/>
  <c r="U23" i="7" s="1"/>
  <c r="J99" i="6"/>
  <c r="U24" i="7" s="1"/>
  <c r="J100" i="6"/>
  <c r="U25" i="7" s="1"/>
  <c r="J101" i="6"/>
  <c r="U26" i="7" s="1"/>
  <c r="J102" i="6"/>
  <c r="U27" i="7" s="1"/>
  <c r="J103" i="6"/>
  <c r="U28" i="7" s="1"/>
  <c r="J104" i="6"/>
  <c r="U29" i="7" s="1"/>
  <c r="J105" i="6"/>
  <c r="U30" i="7" s="1"/>
  <c r="J106" i="6"/>
  <c r="U31" i="7" s="1"/>
  <c r="J107" i="6"/>
  <c r="U32" i="7" s="1"/>
  <c r="J108" i="6"/>
  <c r="U33" i="7" s="1"/>
  <c r="J109" i="6"/>
  <c r="U34" i="7" s="1"/>
  <c r="J110" i="6"/>
  <c r="U35" i="7" s="1"/>
  <c r="J111" i="6"/>
  <c r="U36" i="7" s="1"/>
  <c r="J95" i="6"/>
  <c r="I50" i="6"/>
  <c r="I51" i="6"/>
  <c r="I52" i="6"/>
  <c r="I53" i="6"/>
  <c r="I49" i="6"/>
  <c r="H49" i="6"/>
  <c r="H50" i="6"/>
  <c r="H51" i="6"/>
  <c r="H52" i="6"/>
  <c r="H53" i="6"/>
  <c r="G50" i="6"/>
  <c r="K50" i="6" s="1"/>
  <c r="G51" i="6"/>
  <c r="K51" i="6" s="1"/>
  <c r="G52" i="6"/>
  <c r="K52" i="6" s="1"/>
  <c r="G53" i="6"/>
  <c r="G49" i="6"/>
  <c r="K49"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s="1"/>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c r="K216" i="2" a="1"/>
  <c r="K216" i="2" s="1"/>
  <c r="K217" i="2" a="1"/>
  <c r="K217" i="2" s="1"/>
  <c r="K218" i="2" a="1"/>
  <c r="K218" i="2"/>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s="1"/>
  <c r="K497" i="2" a="1"/>
  <c r="K497" i="2" s="1"/>
  <c r="K498" i="2" a="1"/>
  <c r="K498" i="2" s="1"/>
  <c r="K499" i="2" a="1"/>
  <c r="K499" i="2" s="1"/>
  <c r="K500" i="2" a="1"/>
  <c r="K500" i="2" s="1"/>
  <c r="K501" i="2" a="1"/>
  <c r="K501" i="2"/>
  <c r="K502" i="2" a="1"/>
  <c r="K502" i="2" s="1"/>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s="1"/>
  <c r="K547" i="2" a="1"/>
  <c r="K547" i="2" s="1"/>
  <c r="K548" i="2" a="1"/>
  <c r="K548" i="2" s="1"/>
  <c r="K549" i="2" a="1"/>
  <c r="K549" i="2"/>
  <c r="K550" i="2" a="1"/>
  <c r="K550" i="2"/>
  <c r="K551" i="2" a="1"/>
  <c r="K551" i="2" s="1"/>
  <c r="K552" i="2" a="1"/>
  <c r="K552" i="2" s="1"/>
  <c r="K553" i="2" a="1"/>
  <c r="K553" i="2" s="1"/>
  <c r="K554" i="2" a="1"/>
  <c r="K554" i="2" s="1"/>
  <c r="K555" i="2" a="1"/>
  <c r="K555" i="2" s="1"/>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s="1"/>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s="1"/>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s="1"/>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s="1"/>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s="1"/>
  <c r="K989" i="2" a="1"/>
  <c r="K989" i="2" s="1"/>
  <c r="K990" i="2" a="1"/>
  <c r="K990" i="2"/>
  <c r="K991" i="2" a="1"/>
  <c r="K991" i="2" s="1"/>
  <c r="K992" i="2" a="1"/>
  <c r="K992" i="2" s="1"/>
  <c r="K993" i="2" a="1"/>
  <c r="K993" i="2" s="1"/>
  <c r="K994" i="2" a="1"/>
  <c r="K994" i="2"/>
  <c r="K995" i="2" a="1"/>
  <c r="K995" i="2" s="1"/>
  <c r="K996" i="2" a="1"/>
  <c r="K996" i="2" s="1"/>
  <c r="K997" i="2" a="1"/>
  <c r="K997" i="2"/>
  <c r="K998" i="2" a="1"/>
  <c r="K998" i="2" s="1"/>
  <c r="K999" i="2" a="1"/>
  <c r="K999" i="2" s="1"/>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53" i="6" l="1"/>
  <c r="H58" i="6"/>
  <c r="H61" i="6" s="1"/>
  <c r="J61" i="6" s="1"/>
  <c r="Q37" i="7" s="1"/>
  <c r="H57" i="6"/>
  <c r="H60" i="6" s="1"/>
  <c r="J60" i="6" s="1"/>
  <c r="Q36" i="7" s="1"/>
  <c r="J52" i="6"/>
  <c r="K53" i="6"/>
  <c r="J51" i="6"/>
  <c r="J49" i="6"/>
  <c r="J5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EA91E7-7291-4CFD-9809-28FE5512C6D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D3D0A9B-4E5D-4FF9-A8C1-9EE81F2B1161}"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C0053346-C2CD-4776-A1A1-04C9A71DEA7A}"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<sst xmlns="http://schemas.openxmlformats.org/spreadsheetml/2006/main" count="3171" uniqueCount="1084">
  <si>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</si>
  <si>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</si>
  <si>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</si>
  <si>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</si>
  <si>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</si>
  <si>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</si>
  <si>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</si>
  <si>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</si>
  <si>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</si>
  <si>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</si>
  <si>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</si>
  <si>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</si>
  <si>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</si>
  <si>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</si>
  <si>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</si>
  <si>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</si>
  <si>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</si>
  <si>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</si>
  <si>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</si>
  <si>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</si>
  <si>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</si>
  <si>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</si>
  <si>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</si>
  <si>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</si>
  <si>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</si>
  <si>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</si>
  <si>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</si>
  <si>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</si>
  <si>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</si>
  <si>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</si>
  <si>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</si>
  <si>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</si>
  <si>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</si>
  <si>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</si>
  <si>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</si>
  <si>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</si>
  <si>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</si>
  <si>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</si>
  <si>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</si>
  <si>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</si>
  <si>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</si>
  <si>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</si>
  <si>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</si>
  <si>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</si>
  <si>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</si>
  <si>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</si>
  <si>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</si>
  <si>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</si>
  <si>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</si>
  <si>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</si>
  <si>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</si>
  <si>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</si>
  <si>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</si>
  <si>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</si>
  <si>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</si>
  <si>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</si>
  <si>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</si>
  <si>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</si>
  <si>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</si>
  <si>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</si>
  <si>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</si>
  <si>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</si>
  <si>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</si>
  <si>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</si>
  <si>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</si>
  <si>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</si>
  <si>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</si>
  <si>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</si>
  <si>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</si>
  <si>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</si>
  <si>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</si>
  <si>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</si>
  <si>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</si>
  <si>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</si>
  <si>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</si>
  <si>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</si>
  <si>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</si>
  <si>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</si>
  <si>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</si>
  <si>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</si>
  <si>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</si>
  <si>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</si>
  <si>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</si>
  <si>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</si>
  <si>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</si>
  <si>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</si>
  <si>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</si>
  <si>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</si>
  <si>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</si>
  <si>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</si>
  <si>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</si>
  <si>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</si>
  <si>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</si>
  <si>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</si>
  <si>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</si>
  <si>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</si>
  <si>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</si>
  <si>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</si>
  <si>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</si>
  <si>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</si>
  <si>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</si>
  <si>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</si>
  <si>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</si>
  <si>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</si>
  <si>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</si>
  <si>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</si>
  <si>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</si>
  <si>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</si>
  <si>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</si>
  <si>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</si>
  <si>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</si>
  <si>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</si>
  <si>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</si>
  <si>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</si>
  <si>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</si>
  <si>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</si>
  <si>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</si>
  <si>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</si>
  <si>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</si>
  <si>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</si>
  <si>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</si>
  <si>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</si>
  <si>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</si>
  <si>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</si>
  <si>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</si>
  <si>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</si>
  <si>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</si>
  <si>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</si>
  <si>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</si>
  <si>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</si>
  <si>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</si>
  <si>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</si>
  <si>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</si>
  <si>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</si>
  <si>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</si>
  <si>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</si>
  <si>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</si>
  <si>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</si>
  <si>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</si>
  <si>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</si>
  <si>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</si>
  <si>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</si>
  <si>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</si>
  <si>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</si>
  <si>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</si>
  <si>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</si>
  <si>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</si>
  <si>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</si>
  <si>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</si>
  <si>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</si>
  <si>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</si>
  <si>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</si>
  <si>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</si>
  <si>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</si>
  <si>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</si>
  <si>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</si>
  <si>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</si>
  <si>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</si>
  <si>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</si>
  <si>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</si>
  <si>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</si>
  <si>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</si>
  <si>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</si>
  <si>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</si>
  <si>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</si>
  <si>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</si>
  <si>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</si>
  <si>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</si>
  <si>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</si>
  <si>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</si>
  <si>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</si>
  <si>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</si>
  <si>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</si>
  <si>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</si>
  <si>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</si>
  <si>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</si>
  <si>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</si>
  <si>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</si>
  <si>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</si>
  <si>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</si>
  <si>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</si>
  <si>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</si>
  <si>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</si>
  <si>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</si>
  <si>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</si>
  <si>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</si>
  <si>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</si>
  <si>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</si>
  <si>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</si>
  <si>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</si>
  <si>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</si>
  <si>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</si>
  <si>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</si>
  <si>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</si>
  <si>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</si>
  <si>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</si>
  <si>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</si>
  <si>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</si>
  <si>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</si>
  <si>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</si>
  <si>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</si>
  <si>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</si>
  <si>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</si>
  <si>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</si>
  <si>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</si>
  <si>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</si>
  <si>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</si>
  <si>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</si>
  <si>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</si>
  <si>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</si>
  <si>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</si>
  <si>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</si>
  <si>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</si>
  <si>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</si>
  <si>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</si>
  <si>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</si>
  <si>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</si>
  <si>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</si>
  <si>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</si>
  <si>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</si>
  <si>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</si>
  <si>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</si>
  <si>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</si>
  <si>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</si>
  <si>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</si>
  <si>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</si>
  <si>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</si>
  <si>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</si>
  <si>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</si>
  <si>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</si>
  <si>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</si>
  <si>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</si>
  <si>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</si>
  <si>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</si>
  <si>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</si>
  <si>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</si>
  <si>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</si>
  <si>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</si>
  <si>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</si>
  <si>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</si>
  <si>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</si>
  <si>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</si>
  <si>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</si>
  <si>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</si>
  <si>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</si>
  <si>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</si>
  <si>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</si>
  <si>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</si>
  <si>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</si>
  <si>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</si>
  <si>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</si>
  <si>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</si>
  <si>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</si>
  <si>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</si>
  <si>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</si>
  <si>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</si>
  <si>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</si>
  <si>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</si>
  <si>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</si>
  <si>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</si>
  <si>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</si>
  <si>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</si>
  <si>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</si>
  <si>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</si>
  <si>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</si>
  <si>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</si>
  <si>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</si>
  <si>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</si>
  <si>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</si>
  <si>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</si>
  <si>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</si>
  <si>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</si>
  <si>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</si>
  <si>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</si>
  <si>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</si>
  <si>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</si>
  <si>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</si>
  <si>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</si>
  <si>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</si>
  <si>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</si>
  <si>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</si>
  <si>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</si>
  <si>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</si>
  <si>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</si>
  <si>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</si>
  <si>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</si>
  <si>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</si>
  <si>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</si>
  <si>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</si>
  <si>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</si>
  <si>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</si>
  <si>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</si>
  <si>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</si>
  <si>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</si>
  <si>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</si>
  <si>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</si>
  <si>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</si>
  <si>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</si>
  <si>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</si>
  <si>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</si>
  <si>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</si>
  <si>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</si>
  <si>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</si>
  <si>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</si>
  <si>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</si>
  <si>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</si>
  <si>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</si>
  <si>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</si>
  <si>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</si>
  <si>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</si>
  <si>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</si>
  <si>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</si>
  <si>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</si>
  <si>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</si>
  <si>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</si>
  <si>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</si>
  <si>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</si>
  <si>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</si>
  <si>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</si>
  <si>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</si>
  <si>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</si>
  <si>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</si>
  <si>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</si>
  <si>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</si>
  <si>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</si>
  <si>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</si>
  <si>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</si>
  <si>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</si>
  <si>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</si>
  <si>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</si>
  <si>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</si>
  <si>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</si>
  <si>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</si>
  <si>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</si>
  <si>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</si>
  <si>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</si>
  <si>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</si>
  <si>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</si>
  <si>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</si>
  <si>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</si>
  <si>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</si>
  <si>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</si>
  <si>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</si>
  <si>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</si>
  <si>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</si>
  <si>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</si>
  <si>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</si>
  <si>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</si>
  <si>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</si>
  <si>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</si>
  <si>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</si>
  <si>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</si>
  <si>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</si>
  <si>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</si>
  <si>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</si>
  <si>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</si>
  <si>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</si>
  <si>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</si>
  <si>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</si>
  <si>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</si>
  <si>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</si>
  <si>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</si>
  <si>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</si>
  <si>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</si>
  <si>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</si>
  <si>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</si>
  <si>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</si>
  <si>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</si>
  <si>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</si>
  <si>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</si>
  <si>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</si>
  <si>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</si>
  <si>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</si>
  <si>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</si>
  <si>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</si>
  <si>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</si>
  <si>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</si>
  <si>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</si>
  <si>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</si>
  <si>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</si>
  <si>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</si>
  <si>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</si>
  <si>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</si>
  <si>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</si>
  <si>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</si>
  <si>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</si>
  <si>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</si>
  <si>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</si>
  <si>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</si>
  <si>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</si>
  <si>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</si>
  <si>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</si>
  <si>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</si>
  <si>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</si>
  <si>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</si>
  <si>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</si>
  <si>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</si>
  <si>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</si>
  <si>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</si>
  <si>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</si>
  <si>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</si>
  <si>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</si>
  <si>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</si>
  <si>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</si>
  <si>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</si>
  <si>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</si>
  <si>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</si>
  <si>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</si>
  <si>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</si>
  <si>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</si>
  <si>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</si>
  <si>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</si>
  <si>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</si>
  <si>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</si>
  <si>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</si>
  <si>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</si>
  <si>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</si>
  <si>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</si>
  <si>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</si>
  <si>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</si>
  <si>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</si>
  <si>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</si>
  <si>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</si>
  <si>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</si>
  <si>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</si>
  <si>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</si>
  <si>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</si>
  <si>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</si>
  <si>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</si>
  <si>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</si>
  <si>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</si>
  <si>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</si>
  <si>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</si>
  <si>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</si>
  <si>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</si>
  <si>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</si>
  <si>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</si>
  <si>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</si>
  <si>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</si>
  <si>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</si>
  <si>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</si>
  <si>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</si>
  <si>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</si>
  <si>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</si>
  <si>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</si>
  <si>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</si>
  <si>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</si>
  <si>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</si>
  <si>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</si>
  <si>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</si>
  <si>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</si>
  <si>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</si>
  <si>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</si>
  <si>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</si>
  <si>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</si>
  <si>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</si>
  <si>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</si>
  <si>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</si>
  <si>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</si>
  <si>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</si>
  <si>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</si>
  <si>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</si>
  <si>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</si>
  <si>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</si>
  <si>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</si>
  <si>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</si>
  <si>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</si>
  <si>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</si>
  <si>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</si>
  <si>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</si>
  <si>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</si>
  <si>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</si>
  <si>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</si>
  <si>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</si>
  <si>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</si>
  <si>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</si>
  <si>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</si>
  <si>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</si>
  <si>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</si>
  <si>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</si>
  <si>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</si>
  <si>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</si>
  <si>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</si>
  <si>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</si>
  <si>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</si>
  <si>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</si>
  <si>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</si>
  <si>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</si>
  <si>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</si>
  <si>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</si>
  <si>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</si>
  <si>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</si>
  <si>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</si>
  <si>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</si>
  <si>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</si>
  <si>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</si>
  <si>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</si>
  <si>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</si>
  <si>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</si>
  <si>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</si>
  <si>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</si>
  <si>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</si>
  <si>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</si>
  <si>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</si>
  <si>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</si>
  <si>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</si>
  <si>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</si>
  <si>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</si>
  <si>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</si>
  <si>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</si>
  <si>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</si>
  <si>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</si>
  <si>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</si>
  <si>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</si>
  <si>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</si>
  <si>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</si>
  <si>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</si>
  <si>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</si>
  <si>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</si>
  <si>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</si>
  <si>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</si>
  <si>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</si>
  <si>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</si>
  <si>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</si>
  <si>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</si>
  <si>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</si>
  <si>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</si>
  <si>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</si>
  <si>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</si>
  <si>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</si>
  <si>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</si>
  <si>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</si>
  <si>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</si>
  <si>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</si>
  <si>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</si>
  <si>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</si>
  <si>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</si>
  <si>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</si>
  <si>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</si>
  <si>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</si>
  <si>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</si>
  <si>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</si>
  <si>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</si>
  <si>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</si>
  <si>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</si>
  <si>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</si>
  <si>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</si>
  <si>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</si>
  <si>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</si>
  <si>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</si>
  <si>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</si>
  <si>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</si>
  <si>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</si>
  <si>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</si>
  <si>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</si>
  <si>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</si>
  <si>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</si>
  <si>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</si>
  <si>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</si>
  <si>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</si>
  <si>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</si>
  <si>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</si>
  <si>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</si>
  <si>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</si>
  <si>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</si>
  <si>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</si>
  <si>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</si>
  <si>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</si>
  <si>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</si>
  <si>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</si>
  <si>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</si>
  <si>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</si>
  <si>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</si>
  <si>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</si>
  <si>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</si>
  <si>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</si>
  <si>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</si>
  <si>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</si>
  <si>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</si>
  <si>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</si>
  <si>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</si>
  <si>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</si>
  <si>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</si>
  <si>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</si>
  <si>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</si>
  <si>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</si>
  <si>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</si>
  <si>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</si>
  <si>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</si>
  <si>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</si>
  <si>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</si>
  <si>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</si>
  <si>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</si>
  <si>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</si>
  <si>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</si>
  <si>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</si>
  <si>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</si>
  <si>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</si>
  <si>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</si>
  <si>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</si>
  <si>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</si>
  <si>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</si>
  <si>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</si>
  <si>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</si>
  <si>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</si>
  <si>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</si>
  <si>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</si>
  <si>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</si>
  <si>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</si>
  <si>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</si>
  <si>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</si>
  <si>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</si>
  <si>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</si>
  <si>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</si>
  <si>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</si>
  <si>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</si>
  <si>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</si>
  <si>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</si>
  <si>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</si>
  <si>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</si>
  <si>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</si>
  <si>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</si>
  <si>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</si>
  <si>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</si>
  <si>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</si>
  <si>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</si>
  <si>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</si>
  <si>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</si>
  <si>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</si>
  <si>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</si>
  <si>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</si>
  <si>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</si>
  <si>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</si>
  <si>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</si>
  <si>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</si>
  <si>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</si>
  <si>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</si>
  <si>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</si>
  <si>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</si>
  <si>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</si>
  <si>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</si>
  <si>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</si>
  <si>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</si>
  <si>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</si>
  <si>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</si>
  <si>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</si>
  <si>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</si>
  <si>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</si>
  <si>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</si>
  <si>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</si>
  <si>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</si>
  <si>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</si>
  <si>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</si>
  <si>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</si>
  <si>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</si>
  <si>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</si>
  <si>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</si>
  <si>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</si>
  <si>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</si>
  <si>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</si>
  <si>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</si>
  <si>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</si>
  <si>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</si>
  <si>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</si>
  <si>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</si>
  <si>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</si>
  <si>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</si>
  <si>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</si>
  <si>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</si>
  <si>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</si>
  <si>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</si>
  <si>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</si>
  <si>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</si>
  <si>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</si>
  <si>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</si>
  <si>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</si>
  <si>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</si>
  <si>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</si>
  <si>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</si>
  <si>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</si>
  <si>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</si>
  <si>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</si>
  <si>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</si>
  <si>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</si>
  <si>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</si>
  <si>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</si>
  <si>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</si>
  <si>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</si>
  <si>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</si>
  <si>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</si>
  <si>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</si>
  <si>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</si>
  <si>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</si>
  <si>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</si>
  <si>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</si>
  <si>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</si>
  <si>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</si>
  <si>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</si>
  <si>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</si>
  <si>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</si>
  <si>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</si>
  <si>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</si>
  <si>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</si>
  <si>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</si>
  <si>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</si>
  <si>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</si>
  <si>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</si>
  <si>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</si>
  <si>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</si>
  <si>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</si>
  <si>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</si>
  <si>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</si>
  <si>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</si>
  <si>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</si>
  <si>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</si>
  <si>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</si>
  <si>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</si>
  <si>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</si>
  <si>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</si>
  <si>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</si>
  <si>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</si>
  <si>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</si>
  <si>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</si>
  <si>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</si>
  <si>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</si>
  <si>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</si>
  <si>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</si>
  <si>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</si>
  <si>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</si>
  <si>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</si>
  <si>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</si>
  <si>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</si>
  <si>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</si>
  <si>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</si>
  <si>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</si>
  <si>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</si>
  <si>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</si>
  <si>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</si>
  <si>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</si>
  <si>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</si>
  <si>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</si>
  <si>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</si>
  <si>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</si>
  <si>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</si>
  <si>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</si>
  <si>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</si>
  <si>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</si>
  <si>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</si>
  <si>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</si>
  <si>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</si>
  <si>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</si>
  <si>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</si>
  <si>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</si>
  <si>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</si>
  <si>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</si>
  <si>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</si>
  <si>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</si>
  <si>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</si>
  <si>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</si>
  <si>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</si>
  <si>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</si>
  <si>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</si>
  <si>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</si>
  <si>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</si>
  <si>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</si>
  <si>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</si>
  <si>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</si>
  <si>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</si>
  <si>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</si>
  <si>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</si>
  <si>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</si>
  <si>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</si>
  <si>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</si>
  <si>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</si>
  <si>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</si>
  <si>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</si>
  <si>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</si>
  <si>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</si>
  <si>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</si>
  <si>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</si>
  <si>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</si>
  <si>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</si>
  <si>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</si>
  <si>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</si>
  <si>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</si>
  <si>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</si>
  <si>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</si>
  <si>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</si>
  <si>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</si>
  <si>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</si>
  <si>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</si>
  <si>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</si>
  <si>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</si>
  <si>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</si>
  <si>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</si>
  <si>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</si>
  <si>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</si>
  <si>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</si>
  <si>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</si>
  <si>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</si>
  <si>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</si>
  <si>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</si>
  <si>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</si>
  <si>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</si>
  <si>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</si>
  <si>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</si>
  <si>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</si>
  <si>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</si>
  <si>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</si>
  <si>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</si>
  <si>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</si>
  <si>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</si>
  <si>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</si>
  <si>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</si>
  <si>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</si>
  <si>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</si>
  <si>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</si>
  <si>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</si>
  <si>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</si>
  <si>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</si>
  <si>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</si>
  <si>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</si>
  <si>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</si>
  <si>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</si>
  <si>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</si>
  <si>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</si>
  <si>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</si>
  <si>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</si>
  <si>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</si>
  <si>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</si>
  <si>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</si>
  <si>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</si>
  <si>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</si>
  <si>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</si>
  <si>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</si>
  <si>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</si>
  <si>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</si>
  <si>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</si>
  <si>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</si>
  <si>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</si>
  <si>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</si>
  <si>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</si>
  <si>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</si>
  <si>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</si>
  <si>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</si>
  <si>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</si>
  <si>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</si>
  <si>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</si>
  <si>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</si>
  <si>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</si>
  <si>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</si>
  <si>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</si>
  <si>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</si>
  <si>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</si>
  <si>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</si>
  <si>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</si>
  <si>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</si>
  <si>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</si>
  <si>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</si>
  <si>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</si>
  <si>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</si>
  <si>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</si>
  <si>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</si>
  <si>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</si>
  <si>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</si>
  <si>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</si>
  <si>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</si>
  <si>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</si>
  <si>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</si>
  <si>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</si>
  <si>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</si>
  <si>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</si>
  <si>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</si>
  <si>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</si>
  <si>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</si>
  <si>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</si>
  <si>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</si>
  <si>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</si>
  <si>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</si>
  <si>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</si>
  <si>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</si>
  <si>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</si>
  <si>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</si>
  <si>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</si>
  <si>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</si>
  <si>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</si>
  <si>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</si>
  <si>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</si>
  <si>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</si>
  <si>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</si>
  <si>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</si>
  <si>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</si>
  <si>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</si>
  <si>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</si>
  <si>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</si>
  <si>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</si>
  <si>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</si>
  <si>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</si>
  <si>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</si>
  <si>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</si>
  <si>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</si>
  <si>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</si>
  <si>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</si>
  <si>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</si>
  <si>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</si>
  <si>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</si>
  <si>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</si>
  <si>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</si>
  <si>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</si>
  <si>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</si>
  <si>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</si>
  <si>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</si>
  <si>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</si>
  <si>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</si>
  <si>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</si>
  <si>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</si>
  <si>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</si>
  <si>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</si>
  <si>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</si>
  <si>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</si>
  <si>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</si>
  <si>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</si>
  <si>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</si>
  <si>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</si>
  <si>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</si>
  <si>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</si>
  <si>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</si>
  <si>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</si>
  <si>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</si>
  <si>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</si>
  <si>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</si>
  <si>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</si>
  <si>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</si>
  <si>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</si>
  <si>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</si>
  <si>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</si>
  <si>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</si>
  <si>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</si>
  <si>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</si>
  <si>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</si>
  <si>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</si>
  <si>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</si>
  <si>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</si>
  <si>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</si>
  <si>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</si>
  <si>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</si>
  <si>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</si>
  <si>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</si>
  <si>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</si>
  <si>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</si>
  <si>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</si>
  <si>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</si>
  <si>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</si>
  <si>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</si>
  <si>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</si>
  <si>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</si>
  <si>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</si>
  <si>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</si>
  <si>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</si>
  <si>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</si>
  <si>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</si>
  <si>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</si>
  <si>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</si>
  <si>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</si>
  <si>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</si>
  <si>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</si>
  <si>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</si>
  <si>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</si>
  <si>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</si>
  <si>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</si>
  <si>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</si>
  <si>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</si>
  <si>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</si>
  <si>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</si>
  <si>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</si>
  <si>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</si>
  <si>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</si>
  <si>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</si>
  <si>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</si>
  <si>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</si>
  <si>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</si>
  <si>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</si>
  <si>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</si>
  <si>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</si>
  <si>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</si>
  <si>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</si>
  <si>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</si>
  <si>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</si>
  <si>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</si>
  <si>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</si>
  <si>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</si>
  <si>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</si>
  <si>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</si>
  <si>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</si>
  <si>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</si>
  <si>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</si>
  <si>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</si>
  <si>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</si>
  <si>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</si>
  <si>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</si>
  <si>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</si>
  <si>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</si>
  <si>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</si>
  <si>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</si>
  <si>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</si>
  <si>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</si>
  <si>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</si>
  <si>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</si>
  <si>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</si>
  <si>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</si>
  <si>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</si>
  <si>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</si>
  <si>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</si>
  <si>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</si>
  <si>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</si>
  <si>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</si>
  <si>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</si>
  <si>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</si>
  <si>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</si>
  <si>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</si>
  <si>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</si>
  <si>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</si>
  <si>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</si>
  <si>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</si>
  <si>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</si>
  <si>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</si>
  <si>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</si>
  <si>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</si>
  <si>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</si>
  <si>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</si>
  <si>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</si>
  <si>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</si>
  <si>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</si>
  <si>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</si>
  <si>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</si>
  <si>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</si>
  <si>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</si>
  <si>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</si>
  <si>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</si>
  <si>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</si>
  <si>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</si>
  <si>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</si>
  <si>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</si>
  <si>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</si>
  <si>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</si>
  <si>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</si>
  <si>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</si>
  <si>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</si>
  <si>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</si>
  <si>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</si>
  <si>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</si>
  <si>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</si>
  <si>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</si>
  <si>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</si>
  <si>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</si>
  <si>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</si>
  <si>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</si>
  <si>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</si>
  <si>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</si>
  <si>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</si>
  <si>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</si>
  <si>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</si>
  <si>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</si>
  <si>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</si>
  <si>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</si>
  <si>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</si>
  <si>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</si>
  <si>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call count</t>
  </si>
  <si>
    <t>total amount</t>
  </si>
  <si>
    <t>for charts</t>
  </si>
  <si>
    <t>rep</t>
  </si>
  <si>
    <t>selected count</t>
  </si>
  <si>
    <t>selected amount</t>
  </si>
  <si>
    <t>Column Labels</t>
  </si>
  <si>
    <t>Sum of Rating rounded</t>
  </si>
  <si>
    <t>Sum of Purchase Amount</t>
  </si>
  <si>
    <t>rep summary</t>
  </si>
  <si>
    <t>% of calls</t>
  </si>
  <si>
    <t>calls</t>
  </si>
  <si>
    <t>amount</t>
  </si>
  <si>
    <t>calls rank</t>
  </si>
  <si>
    <t>amount rank</t>
  </si>
  <si>
    <t>Total</t>
  </si>
  <si>
    <t>Call Center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</si>
</sst>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7" formatCode="&quot;$&quot;#,##0"/>
  </numFmts>
  <fonts count="6"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8"/>
      <color theme="1"/>
      <name val="Aptos"/>
      <family val="2"/>
      <scheme val="minor"/>
    </font>
    <font>
      <b/>
      <sz val="36"/>
      <color theme="0"/>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
      <patternFill patternType="solid">
        <fgColor rgb="FF00206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7" fontId="0" fillId="0" borderId="0" xfId="0" applyNumberFormat="1"/>
    <xf numFmtId="0" fontId="0" fillId="3" borderId="0" xfId="0" applyFill="1"/>
    <xf numFmtId="0" fontId="1" fillId="3" borderId="0" xfId="0" applyFont="1" applyFill="1"/>
    <xf numFmtId="0" fontId="4" fillId="3" borderId="0" xfId="0" applyFont="1" applyFill="1"/>
    <xf numFmtId="0" fontId="4" fillId="3" borderId="0" xfId="0" applyFont="1" applyFill="1" applyAlignment="1">
      <alignment horizontal="center"/>
    </xf>
    <xf numFmtId="0" fontId="0" fillId="4" borderId="0" xfId="0" applyFill="1"/>
    <xf numFmtId="0" fontId="5" fillId="5" borderId="0" xfId="0" applyFont="1" applyFill="1" applyAlignment="1">
      <alignment horizontal="center" vertical="center"/>
    </xf>
    <xf numFmtId="0" fontId="0" fillId="3" borderId="0" xfId="0" applyFill="1" applyAlignment="1">
      <alignment horizontal="center"/>
    </xf>
    <xf numFmtId="0" fontId="0" fillId="0" borderId="0" xfId="0" applyNumberFormat="1"/>
  </cellXfs>
  <cellStyles count="1">
    <cellStyle name="Normal" xfId="0" builtinId="0"/>
  </cellStyles>
  <dxfs count="17">
    <dxf>
      <fill>
        <patternFill>
          <bgColor theme="5" tint="0.59996337778862885"/>
        </patternFill>
      </fill>
      <border>
        <left style="thin">
          <color theme="2" tint="-0.499984740745262"/>
        </left>
        <right style="thin">
          <color theme="2" tint="-0.499984740745262"/>
        </right>
        <vertical/>
        <horizontal/>
      </border>
    </dxf>
    <dxf>
      <fill>
        <patternFill>
          <bgColor theme="5" tint="0.39994506668294322"/>
        </patternFill>
      </fill>
      <border>
        <left style="thin">
          <color auto="1"/>
        </left>
        <right style="thin">
          <color auto="1"/>
        </right>
        <top/>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6"/>
    </tableStyle>
  </tableStyles>
  <colors>
    <mruColors>
      <color rgb="FFE4410E"/>
      <color rgb="FFE9ABEF"/>
      <color rgb="FFAA72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9" Type="http://schemas.openxmlformats.org/officeDocument/2006/relationships/customXml" Target="../customXml/item13.xml"/><Relationship Id="rId21" Type="http://schemas.microsoft.com/office/2022/10/relationships/richValueRel" Target="richData/richValueRel.xml"/><Relationship Id="rId34" Type="http://schemas.openxmlformats.org/officeDocument/2006/relationships/customXml" Target="../customXml/item8.xml"/><Relationship Id="rId42" Type="http://schemas.openxmlformats.org/officeDocument/2006/relationships/customXml" Target="../customXml/item16.xml"/><Relationship Id="rId47" Type="http://schemas.openxmlformats.org/officeDocument/2006/relationships/customXml" Target="../customXml/item21.xml"/><Relationship Id="rId50" Type="http://schemas.openxmlformats.org/officeDocument/2006/relationships/customXml" Target="../customXml/item24.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theme" Target="theme/theme1.xml"/><Relationship Id="rId29" Type="http://schemas.openxmlformats.org/officeDocument/2006/relationships/customXml" Target="../customXml/item3.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28" Type="http://schemas.openxmlformats.org/officeDocument/2006/relationships/customXml" Target="../customXml/item2.xml"/><Relationship Id="rId36" Type="http://schemas.openxmlformats.org/officeDocument/2006/relationships/customXml" Target="../customXml/item10.xml"/><Relationship Id="rId49" Type="http://schemas.openxmlformats.org/officeDocument/2006/relationships/customXml" Target="../customXml/item23.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31" Type="http://schemas.openxmlformats.org/officeDocument/2006/relationships/customXml" Target="../customXml/item5.xml"/><Relationship Id="rId44" Type="http://schemas.openxmlformats.org/officeDocument/2006/relationships/customXml" Target="../customXml/item18.xml"/><Relationship Id="rId52" Type="http://schemas.openxmlformats.org/officeDocument/2006/relationships/customXml" Target="../customXml/item26.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48" Type="http://schemas.openxmlformats.org/officeDocument/2006/relationships/customXml" Target="../customXml/item22.xml"/><Relationship Id="rId8" Type="http://schemas.openxmlformats.org/officeDocument/2006/relationships/pivotCacheDefinition" Target="pivotCache/pivotCacheDefinition4.xml"/><Relationship Id="rId51" Type="http://schemas.openxmlformats.org/officeDocument/2006/relationships/customXml" Target="../customXml/item25.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 Id="rId46" Type="http://schemas.openxmlformats.org/officeDocument/2006/relationships/customXml" Target="../customXml/item20.xml"/><Relationship Id="rId20" Type="http://schemas.openxmlformats.org/officeDocument/2006/relationships/sheetMetadata" Target="metadata.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Project (chandoo 4 hrs).xlsx]Pivot Tables!call trend</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Tables'!$C$15</c:f>
              <c:strCache>
                <c:ptCount val="1"/>
                <c:pt idx="0">
                  <c:v>Call Count2</c:v>
                </c:pt>
              </c:strCache>
            </c:strRef>
          </c:tx>
          <c:spPr>
            <a:solidFill>
              <a:schemeClr val="accent2"/>
            </a:solidFill>
            <a:ln>
              <a:noFill/>
            </a:ln>
            <a:effectLst/>
          </c:spP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Tables'!$C$16:$C$28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2-BC6B-481D-B36F-1BD47FC0BAA4}"/>
            </c:ext>
          </c:extLst>
        </c:ser>
        <c:dLbls>
          <c:showLegendKey val="0"/>
          <c:showVal val="0"/>
          <c:showCatName val="0"/>
          <c:showSerName val="0"/>
          <c:showPercent val="0"/>
          <c:showBubbleSize val="0"/>
        </c:dLbls>
        <c:axId val="200721567"/>
        <c:axId val="200722047"/>
      </c:areaChart>
      <c:lineChart>
        <c:grouping val="standard"/>
        <c:varyColors val="0"/>
        <c:ser>
          <c:idx val="0"/>
          <c:order val="0"/>
          <c:tx>
            <c:strRef>
              <c:f>'Pivot Tables'!$B$15</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Tables'!$B$16:$B$28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0-BC6B-481D-B36F-1BD47FC0BAA4}"/>
            </c:ext>
          </c:extLst>
        </c:ser>
        <c:dLbls>
          <c:showLegendKey val="0"/>
          <c:showVal val="0"/>
          <c:showCatName val="0"/>
          <c:showSerName val="0"/>
          <c:showPercent val="0"/>
          <c:showBubbleSize val="0"/>
        </c:dLbls>
        <c:marker val="1"/>
        <c:smooth val="0"/>
        <c:axId val="200721567"/>
        <c:axId val="200722047"/>
      </c:lineChart>
      <c:catAx>
        <c:axId val="20072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22047"/>
        <c:crosses val="autoZero"/>
        <c:auto val="1"/>
        <c:lblAlgn val="ctr"/>
        <c:lblOffset val="100"/>
        <c:noMultiLvlLbl val="0"/>
      </c:catAx>
      <c:valAx>
        <c:axId val="200722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2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Project (chandoo 4 hrs).xlsx]Pivot Tables!calls by day</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Tables'!$B$35</c:f>
              <c:strCache>
                <c:ptCount val="1"/>
                <c:pt idx="0">
                  <c:v>Total</c:v>
                </c:pt>
              </c:strCache>
            </c:strRef>
          </c:tx>
          <c:spPr>
            <a:solidFill>
              <a:schemeClr val="accent1"/>
            </a:solidFill>
            <a:ln>
              <a:noFill/>
            </a:ln>
            <a:effectLst/>
          </c:spPr>
          <c:invertIfNegative val="0"/>
          <c:cat>
            <c:strRef>
              <c:f>'Pivot Tables'!$A$36:$A$43</c:f>
              <c:strCache>
                <c:ptCount val="7"/>
                <c:pt idx="0">
                  <c:v>Sunday</c:v>
                </c:pt>
                <c:pt idx="1">
                  <c:v>Monday</c:v>
                </c:pt>
                <c:pt idx="2">
                  <c:v>Tuesday</c:v>
                </c:pt>
                <c:pt idx="3">
                  <c:v>Wednesday</c:v>
                </c:pt>
                <c:pt idx="4">
                  <c:v>Thursday</c:v>
                </c:pt>
                <c:pt idx="5">
                  <c:v>Friday</c:v>
                </c:pt>
                <c:pt idx="6">
                  <c:v>Saturday</c:v>
                </c:pt>
              </c:strCache>
            </c:strRef>
          </c:cat>
          <c:val>
            <c:numRef>
              <c:f>'Pivot Tables'!$B$36:$B$43</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483C-421B-AABE-B59D7B2DE833}"/>
            </c:ext>
          </c:extLst>
        </c:ser>
        <c:dLbls>
          <c:showLegendKey val="0"/>
          <c:showVal val="0"/>
          <c:showCatName val="0"/>
          <c:showSerName val="0"/>
          <c:showPercent val="0"/>
          <c:showBubbleSize val="0"/>
        </c:dLbls>
        <c:gapWidth val="182"/>
        <c:axId val="195461247"/>
        <c:axId val="330535471"/>
      </c:barChart>
      <c:catAx>
        <c:axId val="195461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535471"/>
        <c:crosses val="autoZero"/>
        <c:auto val="1"/>
        <c:lblAlgn val="ctr"/>
        <c:lblOffset val="100"/>
        <c:noMultiLvlLbl val="0"/>
      </c:catAx>
      <c:valAx>
        <c:axId val="3305354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6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'Pivot Tables'!$G$49:$G$53</c:f>
              <c:strCache>
                <c:ptCount val="5"/>
                <c:pt idx="0">
                  <c:v>R01</c:v>
                </c:pt>
                <c:pt idx="1">
                  <c:v>R02</c:v>
                </c:pt>
                <c:pt idx="2">
                  <c:v>R03</c:v>
                </c:pt>
                <c:pt idx="3">
                  <c:v>R04</c:v>
                </c:pt>
                <c:pt idx="4">
                  <c:v>R05</c:v>
                </c:pt>
              </c:strCache>
            </c:strRef>
          </c:cat>
          <c:val>
            <c:numRef>
              <c:f>'Pivot Tables'!$H$49:$H$53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281-4B94-988A-7E50D8CE9223}"/>
            </c:ext>
          </c:extLst>
        </c:ser>
        <c:ser>
          <c:idx val="1"/>
          <c:order val="1"/>
          <c:tx>
            <c:strRef>
              <c:f>'Pivot Tables'!$J$48</c:f>
              <c:strCache>
                <c:ptCount val="1"/>
                <c:pt idx="0">
                  <c:v>selected count</c:v>
                </c:pt>
              </c:strCache>
            </c:strRef>
          </c:tx>
          <c:spPr>
            <a:solidFill>
              <a:schemeClr val="accent2"/>
            </a:solidFill>
            <a:ln>
              <a:noFill/>
            </a:ln>
            <a:effectLst/>
          </c:spPr>
          <c:invertIfNegative val="0"/>
          <c:val>
            <c:numRef>
              <c:f>'Pivot Tables'!$J$49:$J$53</c:f>
              <c:numCache>
                <c:formatCode>General</c:formatCode>
                <c:ptCount val="5"/>
                <c:pt idx="0">
                  <c:v>0</c:v>
                </c:pt>
                <c:pt idx="1">
                  <c:v>0</c:v>
                </c:pt>
                <c:pt idx="2">
                  <c:v>0</c:v>
                </c:pt>
                <c:pt idx="3">
                  <c:v>0</c:v>
                </c:pt>
                <c:pt idx="4">
                  <c:v>200</c:v>
                </c:pt>
              </c:numCache>
            </c:numRef>
          </c:val>
          <c:extLst>
            <c:ext xmlns:c16="http://schemas.microsoft.com/office/drawing/2014/chart" uri="{C3380CC4-5D6E-409C-BE32-E72D297353CC}">
              <c16:uniqueId val="{00000003-E281-4B94-988A-7E50D8CE9223}"/>
            </c:ext>
          </c:extLst>
        </c:ser>
        <c:dLbls>
          <c:showLegendKey val="0"/>
          <c:showVal val="0"/>
          <c:showCatName val="0"/>
          <c:showSerName val="0"/>
          <c:showPercent val="0"/>
          <c:showBubbleSize val="0"/>
        </c:dLbls>
        <c:gapWidth val="182"/>
        <c:overlap val="100"/>
        <c:axId val="335904223"/>
        <c:axId val="335900863"/>
      </c:barChart>
      <c:catAx>
        <c:axId val="3359042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900863"/>
        <c:crosses val="autoZero"/>
        <c:auto val="1"/>
        <c:lblAlgn val="ctr"/>
        <c:lblOffset val="100"/>
        <c:noMultiLvlLbl val="0"/>
      </c:catAx>
      <c:valAx>
        <c:axId val="33590086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904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'Pivot Tables'!$G$49:$G$53</c:f>
              <c:strCache>
                <c:ptCount val="5"/>
                <c:pt idx="0">
                  <c:v>R01</c:v>
                </c:pt>
                <c:pt idx="1">
                  <c:v>R02</c:v>
                </c:pt>
                <c:pt idx="2">
                  <c:v>R03</c:v>
                </c:pt>
                <c:pt idx="3">
                  <c:v>R04</c:v>
                </c:pt>
                <c:pt idx="4">
                  <c:v>R05</c:v>
                </c:pt>
              </c:strCache>
            </c:strRef>
          </c:cat>
          <c:val>
            <c:numRef>
              <c:f>'Pivot Tables'!$I$49:$I$53</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E69-46CF-B955-60BDBFA5F01E}"/>
            </c:ext>
          </c:extLst>
        </c:ser>
        <c:ser>
          <c:idx val="1"/>
          <c:order val="1"/>
          <c:tx>
            <c:strRef>
              <c:f>'Pivot Tables'!$K$48</c:f>
              <c:strCache>
                <c:ptCount val="1"/>
                <c:pt idx="0">
                  <c:v>selected amount</c:v>
                </c:pt>
              </c:strCache>
            </c:strRef>
          </c:tx>
          <c:spPr>
            <a:solidFill>
              <a:schemeClr val="accent2"/>
            </a:solidFill>
            <a:ln>
              <a:noFill/>
            </a:ln>
            <a:effectLst/>
          </c:spPr>
          <c:invertIfNegative val="0"/>
          <c:val>
            <c:numRef>
              <c:f>'Pivot Tables'!$K$49:$K$53</c:f>
              <c:numCache>
                <c:formatCode>General</c:formatCode>
                <c:ptCount val="5"/>
                <c:pt idx="0">
                  <c:v>0</c:v>
                </c:pt>
                <c:pt idx="1">
                  <c:v>0</c:v>
                </c:pt>
                <c:pt idx="2">
                  <c:v>0</c:v>
                </c:pt>
                <c:pt idx="3">
                  <c:v>0</c:v>
                </c:pt>
                <c:pt idx="4">
                  <c:v>20104</c:v>
                </c:pt>
              </c:numCache>
            </c:numRef>
          </c:val>
          <c:extLst>
            <c:ext xmlns:c16="http://schemas.microsoft.com/office/drawing/2014/chart" uri="{C3380CC4-5D6E-409C-BE32-E72D297353CC}">
              <c16:uniqueId val="{00000001-AE69-46CF-B955-60BDBFA5F01E}"/>
            </c:ext>
          </c:extLst>
        </c:ser>
        <c:dLbls>
          <c:showLegendKey val="0"/>
          <c:showVal val="0"/>
          <c:showCatName val="0"/>
          <c:showSerName val="0"/>
          <c:showPercent val="0"/>
          <c:showBubbleSize val="0"/>
        </c:dLbls>
        <c:gapWidth val="182"/>
        <c:overlap val="100"/>
        <c:axId val="335904223"/>
        <c:axId val="335900863"/>
      </c:barChart>
      <c:catAx>
        <c:axId val="3359042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900863"/>
        <c:crosses val="autoZero"/>
        <c:auto val="1"/>
        <c:lblAlgn val="ctr"/>
        <c:lblOffset val="100"/>
        <c:noMultiLvlLbl val="0"/>
      </c:catAx>
      <c:valAx>
        <c:axId val="33590086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904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Project (chandoo 4 hrs).xlsx]Pivot Tables!city - gender</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Tables'!$B$66:$B$67</c:f>
              <c:strCache>
                <c:ptCount val="1"/>
                <c:pt idx="0">
                  <c:v>Female</c:v>
                </c:pt>
              </c:strCache>
            </c:strRef>
          </c:tx>
          <c:spPr>
            <a:solidFill>
              <a:schemeClr val="accent1"/>
            </a:solidFill>
            <a:ln>
              <a:noFill/>
            </a:ln>
            <a:effectLst/>
          </c:spPr>
          <c:invertIfNegative val="0"/>
          <c:cat>
            <c:strRef>
              <c:f>'Pivot Tables'!$A$68:$A$71</c:f>
              <c:strCache>
                <c:ptCount val="3"/>
                <c:pt idx="0">
                  <c:v>Cincinnati</c:v>
                </c:pt>
                <c:pt idx="1">
                  <c:v>Cleveland</c:v>
                </c:pt>
                <c:pt idx="2">
                  <c:v>Columbus</c:v>
                </c:pt>
              </c:strCache>
            </c:strRef>
          </c:cat>
          <c:val>
            <c:numRef>
              <c:f>'Pivot Tables'!$B$68:$B$71</c:f>
              <c:numCache>
                <c:formatCode>#,##0</c:formatCode>
                <c:ptCount val="3"/>
                <c:pt idx="0">
                  <c:v>144</c:v>
                </c:pt>
                <c:pt idx="1">
                  <c:v>326</c:v>
                </c:pt>
                <c:pt idx="2">
                  <c:v>129</c:v>
                </c:pt>
              </c:numCache>
            </c:numRef>
          </c:val>
          <c:extLst>
            <c:ext xmlns:c16="http://schemas.microsoft.com/office/drawing/2014/chart" uri="{C3380CC4-5D6E-409C-BE32-E72D297353CC}">
              <c16:uniqueId val="{00000000-9318-42A4-A50C-0A16F26AEA4C}"/>
            </c:ext>
          </c:extLst>
        </c:ser>
        <c:ser>
          <c:idx val="1"/>
          <c:order val="1"/>
          <c:tx>
            <c:strRef>
              <c:f>'Pivot Tables'!$C$66:$C$67</c:f>
              <c:strCache>
                <c:ptCount val="1"/>
                <c:pt idx="0">
                  <c:v>Male</c:v>
                </c:pt>
              </c:strCache>
            </c:strRef>
          </c:tx>
          <c:spPr>
            <a:solidFill>
              <a:schemeClr val="accent2"/>
            </a:solidFill>
            <a:ln>
              <a:noFill/>
            </a:ln>
            <a:effectLst/>
          </c:spPr>
          <c:invertIfNegative val="0"/>
          <c:cat>
            <c:strRef>
              <c:f>'Pivot Tables'!$A$68:$A$71</c:f>
              <c:strCache>
                <c:ptCount val="3"/>
                <c:pt idx="0">
                  <c:v>Cincinnati</c:v>
                </c:pt>
                <c:pt idx="1">
                  <c:v>Cleveland</c:v>
                </c:pt>
                <c:pt idx="2">
                  <c:v>Columbus</c:v>
                </c:pt>
              </c:strCache>
            </c:strRef>
          </c:cat>
          <c:val>
            <c:numRef>
              <c:f>'Pivot Tables'!$C$68:$C$71</c:f>
              <c:numCache>
                <c:formatCode>#,##0</c:formatCode>
                <c:ptCount val="3"/>
                <c:pt idx="0">
                  <c:v>132</c:v>
                </c:pt>
                <c:pt idx="1">
                  <c:v>63</c:v>
                </c:pt>
                <c:pt idx="2">
                  <c:v>206</c:v>
                </c:pt>
              </c:numCache>
            </c:numRef>
          </c:val>
          <c:extLst>
            <c:ext xmlns:c16="http://schemas.microsoft.com/office/drawing/2014/chart" uri="{C3380CC4-5D6E-409C-BE32-E72D297353CC}">
              <c16:uniqueId val="{00000001-9318-42A4-A50C-0A16F26AEA4C}"/>
            </c:ext>
          </c:extLst>
        </c:ser>
        <c:dLbls>
          <c:showLegendKey val="0"/>
          <c:showVal val="0"/>
          <c:showCatName val="0"/>
          <c:showSerName val="0"/>
          <c:showPercent val="0"/>
          <c:showBubbleSize val="0"/>
        </c:dLbls>
        <c:gapWidth val="150"/>
        <c:overlap val="100"/>
        <c:axId val="1631165567"/>
        <c:axId val="1631164607"/>
      </c:barChart>
      <c:catAx>
        <c:axId val="163116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164607"/>
        <c:crosses val="autoZero"/>
        <c:auto val="1"/>
        <c:lblAlgn val="ctr"/>
        <c:lblOffset val="100"/>
        <c:noMultiLvlLbl val="0"/>
      </c:catAx>
      <c:valAx>
        <c:axId val="16311646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16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Project (chandoo 4 hrs).xlsx]Pivot Tables!rating</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Tables'!$B$78</c:f>
              <c:strCache>
                <c:ptCount val="1"/>
                <c:pt idx="0">
                  <c:v>Total</c:v>
                </c:pt>
              </c:strCache>
            </c:strRef>
          </c:tx>
          <c:spPr>
            <a:solidFill>
              <a:schemeClr val="accent1"/>
            </a:solidFill>
            <a:ln>
              <a:noFill/>
            </a:ln>
            <a:effectLst/>
          </c:spPr>
          <c:invertIfNegative val="0"/>
          <c:cat>
            <c:strRef>
              <c:f>'Pivot Tables'!$A$79:$A$83</c:f>
              <c:strCache>
                <c:ptCount val="4"/>
                <c:pt idx="0">
                  <c:v>2</c:v>
                </c:pt>
                <c:pt idx="1">
                  <c:v>3</c:v>
                </c:pt>
                <c:pt idx="2">
                  <c:v>4</c:v>
                </c:pt>
                <c:pt idx="3">
                  <c:v>5</c:v>
                </c:pt>
              </c:strCache>
            </c:strRef>
          </c:cat>
          <c:val>
            <c:numRef>
              <c:f>'Pivot Tables'!$B$79:$B$83</c:f>
              <c:numCache>
                <c:formatCode>General</c:formatCode>
                <c:ptCount val="4"/>
                <c:pt idx="0">
                  <c:v>20</c:v>
                </c:pt>
                <c:pt idx="1">
                  <c:v>132</c:v>
                </c:pt>
                <c:pt idx="2">
                  <c:v>380</c:v>
                </c:pt>
                <c:pt idx="3">
                  <c:v>255</c:v>
                </c:pt>
              </c:numCache>
            </c:numRef>
          </c:val>
          <c:extLst>
            <c:ext xmlns:c16="http://schemas.microsoft.com/office/drawing/2014/chart" uri="{C3380CC4-5D6E-409C-BE32-E72D297353CC}">
              <c16:uniqueId val="{00000000-E3B5-4779-9998-7C0AFC82CE16}"/>
            </c:ext>
          </c:extLst>
        </c:ser>
        <c:dLbls>
          <c:showLegendKey val="0"/>
          <c:showVal val="0"/>
          <c:showCatName val="0"/>
          <c:showSerName val="0"/>
          <c:showPercent val="0"/>
          <c:showBubbleSize val="0"/>
        </c:dLbls>
        <c:gapWidth val="219"/>
        <c:overlap val="-27"/>
        <c:axId val="1112924575"/>
        <c:axId val="424956527"/>
      </c:barChart>
      <c:catAx>
        <c:axId val="111292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956527"/>
        <c:crosses val="autoZero"/>
        <c:auto val="1"/>
        <c:lblAlgn val="ctr"/>
        <c:lblOffset val="100"/>
        <c:noMultiLvlLbl val="0"/>
      </c:catAx>
      <c:valAx>
        <c:axId val="424956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924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Project (chandoo 4 hrs).xlsx]Pivot Tables!calls by day</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Tables'!$B$35</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Tables'!$A$36:$A$43</c:f>
              <c:strCache>
                <c:ptCount val="7"/>
                <c:pt idx="0">
                  <c:v>Sunday</c:v>
                </c:pt>
                <c:pt idx="1">
                  <c:v>Monday</c:v>
                </c:pt>
                <c:pt idx="2">
                  <c:v>Tuesday</c:v>
                </c:pt>
                <c:pt idx="3">
                  <c:v>Wednesday</c:v>
                </c:pt>
                <c:pt idx="4">
                  <c:v>Thursday</c:v>
                </c:pt>
                <c:pt idx="5">
                  <c:v>Friday</c:v>
                </c:pt>
                <c:pt idx="6">
                  <c:v>Saturday</c:v>
                </c:pt>
              </c:strCache>
            </c:strRef>
          </c:cat>
          <c:val>
            <c:numRef>
              <c:f>'Pivot Tables'!$B$36:$B$43</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7B05-4E70-8FC4-231268584DB0}"/>
            </c:ext>
          </c:extLst>
        </c:ser>
        <c:dLbls>
          <c:showLegendKey val="0"/>
          <c:showVal val="0"/>
          <c:showCatName val="0"/>
          <c:showSerName val="0"/>
          <c:showPercent val="0"/>
          <c:showBubbleSize val="0"/>
        </c:dLbls>
        <c:gapWidth val="50"/>
        <c:axId val="195461247"/>
        <c:axId val="330535471"/>
      </c:barChart>
      <c:catAx>
        <c:axId val="195461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535471"/>
        <c:crosses val="autoZero"/>
        <c:auto val="1"/>
        <c:lblAlgn val="ctr"/>
        <c:lblOffset val="100"/>
        <c:noMultiLvlLbl val="0"/>
      </c:catAx>
      <c:valAx>
        <c:axId val="330535471"/>
        <c:scaling>
          <c:orientation val="minMax"/>
        </c:scaling>
        <c:delete val="1"/>
        <c:axPos val="b"/>
        <c:numFmt formatCode="#,##0" sourceLinked="1"/>
        <c:majorTickMark val="none"/>
        <c:minorTickMark val="none"/>
        <c:tickLblPos val="nextTo"/>
        <c:crossAx val="19546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Project (chandoo 4 hrs).xlsx]Pivot Tables!call trend</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rgbClr val="E4410E"/>
                </a:solidFill>
              </a:rPr>
              <a:t>Call</a:t>
            </a:r>
            <a:r>
              <a:rPr lang="en-US" sz="2800" b="1" baseline="0">
                <a:solidFill>
                  <a:srgbClr val="E4410E"/>
                </a:solidFill>
              </a:rPr>
              <a:t> Trend</a:t>
            </a:r>
            <a:endParaRPr lang="en-US" sz="2800" b="1">
              <a:solidFill>
                <a:srgbClr val="E4410E"/>
              </a:solidFill>
            </a:endParaRPr>
          </a:p>
        </c:rich>
      </c:tx>
      <c:layout>
        <c:manualLayout>
          <c:xMode val="edge"/>
          <c:yMode val="edge"/>
          <c:x val="2.2536312658832963E-2"/>
          <c:y val="3.280611071933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2">
                  <a:lumMod val="60000"/>
                  <a:lumOff val="40000"/>
                </a:schemeClr>
              </a:gs>
              <a:gs pos="0">
                <a:srgbClr val="E4410E"/>
              </a:gs>
              <a:gs pos="100000">
                <a:schemeClr val="accent2">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E4410E"/>
            </a:solidFill>
            <a:round/>
          </a:ln>
          <a:effectLst/>
        </c:spPr>
        <c:marker>
          <c:symbol val="circle"/>
          <c:size val="7"/>
          <c:spPr>
            <a:solidFill>
              <a:schemeClr val="bg1"/>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Tables'!$C$15</c:f>
              <c:strCache>
                <c:ptCount val="1"/>
                <c:pt idx="0">
                  <c:v>Call Count2</c:v>
                </c:pt>
              </c:strCache>
            </c:strRef>
          </c:tx>
          <c:spPr>
            <a:gradFill>
              <a:gsLst>
                <a:gs pos="100000">
                  <a:schemeClr val="accent2">
                    <a:lumMod val="60000"/>
                    <a:lumOff val="40000"/>
                  </a:schemeClr>
                </a:gs>
                <a:gs pos="0">
                  <a:srgbClr val="E4410E"/>
                </a:gs>
                <a:gs pos="100000">
                  <a:schemeClr val="accent2">
                    <a:lumMod val="60000"/>
                    <a:lumOff val="40000"/>
                  </a:schemeClr>
                </a:gs>
              </a:gsLst>
              <a:lin ang="5400000" scaled="1"/>
            </a:gradFill>
            <a:ln>
              <a:noFill/>
            </a:ln>
            <a:effectLst/>
          </c:spP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Tables'!$C$16:$C$28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ED04-48D1-AE32-BE8E8936F26B}"/>
            </c:ext>
          </c:extLst>
        </c:ser>
        <c:dLbls>
          <c:showLegendKey val="0"/>
          <c:showVal val="0"/>
          <c:showCatName val="0"/>
          <c:showSerName val="0"/>
          <c:showPercent val="0"/>
          <c:showBubbleSize val="0"/>
        </c:dLbls>
        <c:axId val="200721567"/>
        <c:axId val="200722047"/>
      </c:areaChart>
      <c:lineChart>
        <c:grouping val="standard"/>
        <c:varyColors val="0"/>
        <c:ser>
          <c:idx val="0"/>
          <c:order val="0"/>
          <c:tx>
            <c:strRef>
              <c:f>'Pivot Tables'!$B$15</c:f>
              <c:strCache>
                <c:ptCount val="1"/>
                <c:pt idx="0">
                  <c:v>Call Count</c:v>
                </c:pt>
              </c:strCache>
            </c:strRef>
          </c:tx>
          <c:spPr>
            <a:ln w="28575" cap="rnd">
              <a:solidFill>
                <a:srgbClr val="E4410E"/>
              </a:solidFill>
              <a:round/>
            </a:ln>
            <a:effectLst/>
          </c:spPr>
          <c:marker>
            <c:symbol val="circle"/>
            <c:size val="7"/>
            <c:spPr>
              <a:solidFill>
                <a:schemeClr val="bg1"/>
              </a:solidFill>
              <a:ln w="15875">
                <a:solidFill>
                  <a:schemeClr val="tx1"/>
                </a:solidFill>
              </a:ln>
              <a:effectLst/>
            </c:spPr>
          </c:marke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Tables'!$B$16:$B$28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ED04-48D1-AE32-BE8E8936F26B}"/>
            </c:ext>
          </c:extLst>
        </c:ser>
        <c:dLbls>
          <c:showLegendKey val="0"/>
          <c:showVal val="0"/>
          <c:showCatName val="0"/>
          <c:showSerName val="0"/>
          <c:showPercent val="0"/>
          <c:showBubbleSize val="0"/>
        </c:dLbls>
        <c:marker val="1"/>
        <c:smooth val="0"/>
        <c:axId val="200721567"/>
        <c:axId val="200722047"/>
      </c:lineChart>
      <c:catAx>
        <c:axId val="20072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22047"/>
        <c:crosses val="autoZero"/>
        <c:auto val="1"/>
        <c:lblAlgn val="ctr"/>
        <c:lblOffset val="100"/>
        <c:noMultiLvlLbl val="0"/>
      </c:catAx>
      <c:valAx>
        <c:axId val="200722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2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rgbClr val="E4410E"/>
                </a:solidFill>
              </a:rPr>
              <a:t>Calls</a:t>
            </a:r>
          </a:p>
        </c:rich>
      </c:tx>
      <c:layout>
        <c:manualLayout>
          <c:xMode val="edge"/>
          <c:yMode val="edge"/>
          <c:x val="4.6383190905194216E-2"/>
          <c:y val="1.60919540229885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Tables'!$G$49:$G$53</c:f>
              <c:strCache>
                <c:ptCount val="5"/>
                <c:pt idx="0">
                  <c:v>R01</c:v>
                </c:pt>
                <c:pt idx="1">
                  <c:v>R02</c:v>
                </c:pt>
                <c:pt idx="2">
                  <c:v>R03</c:v>
                </c:pt>
                <c:pt idx="3">
                  <c:v>R04</c:v>
                </c:pt>
                <c:pt idx="4">
                  <c:v>R05</c:v>
                </c:pt>
              </c:strCache>
            </c:strRef>
          </c:cat>
          <c:val>
            <c:numRef>
              <c:f>'Pivot Tables'!$H$49:$H$53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F30-4F60-89F7-31B328D0FC89}"/>
            </c:ext>
          </c:extLst>
        </c:ser>
        <c:ser>
          <c:idx val="1"/>
          <c:order val="1"/>
          <c:tx>
            <c:strRef>
              <c:f>'Pivot Tables'!$J$48</c:f>
              <c:strCache>
                <c:ptCount val="1"/>
                <c:pt idx="0">
                  <c:v>selected count</c:v>
                </c:pt>
              </c:strCache>
            </c:strRef>
          </c:tx>
          <c:spPr>
            <a:gradFill flip="none" rotWithShape="1">
              <a:gsLst>
                <a:gs pos="100000">
                  <a:schemeClr val="accent2">
                    <a:lumMod val="60000"/>
                    <a:lumOff val="40000"/>
                    <a:alpha val="99000"/>
                  </a:schemeClr>
                </a:gs>
                <a:gs pos="0">
                  <a:srgbClr val="E4410E"/>
                </a:gs>
                <a:gs pos="100000">
                  <a:schemeClr val="accent2">
                    <a:lumMod val="60000"/>
                    <a:lumOff val="40000"/>
                  </a:schemeClr>
                </a:gs>
              </a:gsLst>
              <a:lin ang="5400000" scaled="1"/>
              <a:tileRect/>
            </a:gradFill>
            <a:ln>
              <a:noFill/>
            </a:ln>
            <a:effectLst/>
          </c:spPr>
          <c:invertIfNegative val="0"/>
          <c:val>
            <c:numRef>
              <c:f>'Pivot Tables'!$J$49:$J$53</c:f>
              <c:numCache>
                <c:formatCode>General</c:formatCode>
                <c:ptCount val="5"/>
                <c:pt idx="0">
                  <c:v>0</c:v>
                </c:pt>
                <c:pt idx="1">
                  <c:v>0</c:v>
                </c:pt>
                <c:pt idx="2">
                  <c:v>0</c:v>
                </c:pt>
                <c:pt idx="3">
                  <c:v>0</c:v>
                </c:pt>
                <c:pt idx="4">
                  <c:v>200</c:v>
                </c:pt>
              </c:numCache>
            </c:numRef>
          </c:val>
          <c:extLst>
            <c:ext xmlns:c16="http://schemas.microsoft.com/office/drawing/2014/chart" uri="{C3380CC4-5D6E-409C-BE32-E72D297353CC}">
              <c16:uniqueId val="{00000001-DF30-4F60-89F7-31B328D0FC89}"/>
            </c:ext>
          </c:extLst>
        </c:ser>
        <c:dLbls>
          <c:showLegendKey val="0"/>
          <c:showVal val="0"/>
          <c:showCatName val="0"/>
          <c:showSerName val="0"/>
          <c:showPercent val="0"/>
          <c:showBubbleSize val="0"/>
        </c:dLbls>
        <c:gapWidth val="50"/>
        <c:overlap val="100"/>
        <c:axId val="335904223"/>
        <c:axId val="335900863"/>
      </c:barChart>
      <c:catAx>
        <c:axId val="3359042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900863"/>
        <c:crosses val="autoZero"/>
        <c:auto val="1"/>
        <c:lblAlgn val="ctr"/>
        <c:lblOffset val="100"/>
        <c:noMultiLvlLbl val="0"/>
      </c:catAx>
      <c:valAx>
        <c:axId val="335900863"/>
        <c:scaling>
          <c:orientation val="minMax"/>
        </c:scaling>
        <c:delete val="1"/>
        <c:axPos val="t"/>
        <c:numFmt formatCode="General" sourceLinked="1"/>
        <c:majorTickMark val="none"/>
        <c:minorTickMark val="none"/>
        <c:tickLblPos val="nextTo"/>
        <c:crossAx val="335904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1">
                    <a:lumMod val="75000"/>
                  </a:schemeClr>
                </a:solidFill>
              </a:rPr>
              <a:t>Amount</a:t>
            </a:r>
          </a:p>
        </c:rich>
      </c:tx>
      <c:layout>
        <c:manualLayout>
          <c:xMode val="edge"/>
          <c:yMode val="edge"/>
          <c:x val="3.4482758620689655E-2"/>
          <c:y val="1.1545943673613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numFmt formatCode="&quot;$&quot;\ #,###.0,\k"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Tables'!$G$49:$G$53</c:f>
              <c:strCache>
                <c:ptCount val="5"/>
                <c:pt idx="0">
                  <c:v>R01</c:v>
                </c:pt>
                <c:pt idx="1">
                  <c:v>R02</c:v>
                </c:pt>
                <c:pt idx="2">
                  <c:v>R03</c:v>
                </c:pt>
                <c:pt idx="3">
                  <c:v>R04</c:v>
                </c:pt>
                <c:pt idx="4">
                  <c:v>R05</c:v>
                </c:pt>
              </c:strCache>
            </c:strRef>
          </c:cat>
          <c:val>
            <c:numRef>
              <c:f>'Pivot Tables'!$I$49:$I$53</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320-4A76-9A0C-B5848E2CEACB}"/>
            </c:ext>
          </c:extLst>
        </c:ser>
        <c:ser>
          <c:idx val="1"/>
          <c:order val="1"/>
          <c:tx>
            <c:strRef>
              <c:f>'Pivot Tables'!$K$48</c:f>
              <c:strCache>
                <c:ptCount val="1"/>
                <c:pt idx="0">
                  <c:v>selected amount</c:v>
                </c:pt>
              </c:strCache>
            </c:strRef>
          </c:tx>
          <c:spPr>
            <a:gradFill>
              <a:gsLst>
                <a:gs pos="100000">
                  <a:schemeClr val="accent1">
                    <a:lumMod val="75000"/>
                  </a:schemeClr>
                </a:gs>
                <a:gs pos="100000">
                  <a:schemeClr val="accent1">
                    <a:lumMod val="75000"/>
                  </a:schemeClr>
                </a:gs>
                <a:gs pos="0">
                  <a:schemeClr val="accent1">
                    <a:lumMod val="50000"/>
                  </a:schemeClr>
                </a:gs>
                <a:gs pos="100000">
                  <a:schemeClr val="accent2">
                    <a:lumMod val="60000"/>
                    <a:lumOff val="40000"/>
                  </a:schemeClr>
                </a:gs>
              </a:gsLst>
              <a:lin ang="5400000" scaled="1"/>
            </a:gradFill>
            <a:ln>
              <a:noFill/>
            </a:ln>
            <a:effectLst/>
          </c:spPr>
          <c:invertIfNegative val="0"/>
          <c:val>
            <c:numRef>
              <c:f>'Pivot Tables'!$K$49:$K$53</c:f>
              <c:numCache>
                <c:formatCode>General</c:formatCode>
                <c:ptCount val="5"/>
                <c:pt idx="0">
                  <c:v>0</c:v>
                </c:pt>
                <c:pt idx="1">
                  <c:v>0</c:v>
                </c:pt>
                <c:pt idx="2">
                  <c:v>0</c:v>
                </c:pt>
                <c:pt idx="3">
                  <c:v>0</c:v>
                </c:pt>
                <c:pt idx="4">
                  <c:v>20104</c:v>
                </c:pt>
              </c:numCache>
            </c:numRef>
          </c:val>
          <c:extLst>
            <c:ext xmlns:c16="http://schemas.microsoft.com/office/drawing/2014/chart" uri="{C3380CC4-5D6E-409C-BE32-E72D297353CC}">
              <c16:uniqueId val="{00000001-3320-4A76-9A0C-B5848E2CEACB}"/>
            </c:ext>
          </c:extLst>
        </c:ser>
        <c:dLbls>
          <c:showLegendKey val="0"/>
          <c:showVal val="0"/>
          <c:showCatName val="0"/>
          <c:showSerName val="0"/>
          <c:showPercent val="0"/>
          <c:showBubbleSize val="0"/>
        </c:dLbls>
        <c:gapWidth val="50"/>
        <c:overlap val="100"/>
        <c:axId val="335904223"/>
        <c:axId val="335900863"/>
      </c:barChart>
      <c:catAx>
        <c:axId val="335904223"/>
        <c:scaling>
          <c:orientation val="maxMin"/>
        </c:scaling>
        <c:delete val="1"/>
        <c:axPos val="l"/>
        <c:numFmt formatCode="General" sourceLinked="1"/>
        <c:majorTickMark val="none"/>
        <c:minorTickMark val="none"/>
        <c:tickLblPos val="nextTo"/>
        <c:crossAx val="335900863"/>
        <c:crosses val="autoZero"/>
        <c:auto val="1"/>
        <c:lblAlgn val="ctr"/>
        <c:lblOffset val="100"/>
        <c:noMultiLvlLbl val="0"/>
      </c:catAx>
      <c:valAx>
        <c:axId val="335900863"/>
        <c:scaling>
          <c:orientation val="minMax"/>
        </c:scaling>
        <c:delete val="1"/>
        <c:axPos val="t"/>
        <c:numFmt formatCode="General" sourceLinked="1"/>
        <c:majorTickMark val="none"/>
        <c:minorTickMark val="none"/>
        <c:tickLblPos val="nextTo"/>
        <c:crossAx val="335904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Project (chandoo 4 hrs).xlsx]Pivot Tables!city - gender</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1">
                    <a:lumMod val="50000"/>
                  </a:schemeClr>
                </a:solidFill>
              </a:rPr>
              <a:t>Male </a:t>
            </a:r>
            <a:r>
              <a:rPr lang="en-US" sz="2000" b="1">
                <a:solidFill>
                  <a:schemeClr val="tx1">
                    <a:lumMod val="95000"/>
                    <a:lumOff val="5000"/>
                  </a:schemeClr>
                </a:solidFill>
              </a:rPr>
              <a:t>vs</a:t>
            </a:r>
            <a:r>
              <a:rPr lang="en-US" sz="2000" b="1">
                <a:solidFill>
                  <a:schemeClr val="accent1">
                    <a:lumMod val="50000"/>
                  </a:schemeClr>
                </a:solidFill>
              </a:rPr>
              <a:t> </a:t>
            </a:r>
            <a:r>
              <a:rPr lang="en-US" sz="2000" b="1">
                <a:solidFill>
                  <a:srgbClr val="E4410E"/>
                </a:solidFill>
              </a:rPr>
              <a:t>Female</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441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Tables'!$B$66:$B$67</c:f>
              <c:strCache>
                <c:ptCount val="1"/>
                <c:pt idx="0">
                  <c:v>Female</c:v>
                </c:pt>
              </c:strCache>
            </c:strRef>
          </c:tx>
          <c:spPr>
            <a:solidFill>
              <a:srgbClr val="E4410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Tables'!$A$68:$A$71</c:f>
              <c:strCache>
                <c:ptCount val="3"/>
                <c:pt idx="0">
                  <c:v>Cincinnati</c:v>
                </c:pt>
                <c:pt idx="1">
                  <c:v>Cleveland</c:v>
                </c:pt>
                <c:pt idx="2">
                  <c:v>Columbus</c:v>
                </c:pt>
              </c:strCache>
            </c:strRef>
          </c:cat>
          <c:val>
            <c:numRef>
              <c:f>'Pivot Tables'!$B$68:$B$71</c:f>
              <c:numCache>
                <c:formatCode>#,##0</c:formatCode>
                <c:ptCount val="3"/>
                <c:pt idx="0">
                  <c:v>144</c:v>
                </c:pt>
                <c:pt idx="1">
                  <c:v>326</c:v>
                </c:pt>
                <c:pt idx="2">
                  <c:v>129</c:v>
                </c:pt>
              </c:numCache>
            </c:numRef>
          </c:val>
          <c:extLst>
            <c:ext xmlns:c16="http://schemas.microsoft.com/office/drawing/2014/chart" uri="{C3380CC4-5D6E-409C-BE32-E72D297353CC}">
              <c16:uniqueId val="{00000000-5875-4EB0-8D31-EC4F279D253A}"/>
            </c:ext>
          </c:extLst>
        </c:ser>
        <c:ser>
          <c:idx val="1"/>
          <c:order val="1"/>
          <c:tx>
            <c:strRef>
              <c:f>'Pivot Tables'!$C$66:$C$67</c:f>
              <c:strCache>
                <c:ptCount val="1"/>
                <c:pt idx="0">
                  <c:v>Male</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Tables'!$A$68:$A$71</c:f>
              <c:strCache>
                <c:ptCount val="3"/>
                <c:pt idx="0">
                  <c:v>Cincinnati</c:v>
                </c:pt>
                <c:pt idx="1">
                  <c:v>Cleveland</c:v>
                </c:pt>
                <c:pt idx="2">
                  <c:v>Columbus</c:v>
                </c:pt>
              </c:strCache>
            </c:strRef>
          </c:cat>
          <c:val>
            <c:numRef>
              <c:f>'Pivot Tables'!$C$68:$C$71</c:f>
              <c:numCache>
                <c:formatCode>#,##0</c:formatCode>
                <c:ptCount val="3"/>
                <c:pt idx="0">
                  <c:v>132</c:v>
                </c:pt>
                <c:pt idx="1">
                  <c:v>63</c:v>
                </c:pt>
                <c:pt idx="2">
                  <c:v>206</c:v>
                </c:pt>
              </c:numCache>
            </c:numRef>
          </c:val>
          <c:extLst>
            <c:ext xmlns:c16="http://schemas.microsoft.com/office/drawing/2014/chart" uri="{C3380CC4-5D6E-409C-BE32-E72D297353CC}">
              <c16:uniqueId val="{00000001-5875-4EB0-8D31-EC4F279D253A}"/>
            </c:ext>
          </c:extLst>
        </c:ser>
        <c:dLbls>
          <c:dLblPos val="ctr"/>
          <c:showLegendKey val="0"/>
          <c:showVal val="1"/>
          <c:showCatName val="0"/>
          <c:showSerName val="0"/>
          <c:showPercent val="0"/>
          <c:showBubbleSize val="0"/>
        </c:dLbls>
        <c:gapWidth val="30"/>
        <c:overlap val="100"/>
        <c:axId val="1631165567"/>
        <c:axId val="1631164607"/>
      </c:barChart>
      <c:catAx>
        <c:axId val="163116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164607"/>
        <c:crosses val="autoZero"/>
        <c:auto val="1"/>
        <c:lblAlgn val="ctr"/>
        <c:lblOffset val="100"/>
        <c:noMultiLvlLbl val="0"/>
      </c:catAx>
      <c:valAx>
        <c:axId val="1631164607"/>
        <c:scaling>
          <c:orientation val="minMax"/>
        </c:scaling>
        <c:delete val="1"/>
        <c:axPos val="l"/>
        <c:numFmt formatCode="0%" sourceLinked="1"/>
        <c:majorTickMark val="none"/>
        <c:minorTickMark val="none"/>
        <c:tickLblPos val="nextTo"/>
        <c:crossAx val="163116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Project (chandoo 4 hrs).xlsx]Pivot Tables!rating</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1">
                    <a:lumMod val="75000"/>
                  </a:schemeClr>
                </a:solidFill>
              </a:rPr>
              <a:t>Rating</a:t>
            </a:r>
            <a:endParaRPr lang="en-US" b="1">
              <a:solidFill>
                <a:schemeClr val="accent1">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Tables'!$B$78</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Tables'!$A$79:$A$83</c:f>
              <c:strCache>
                <c:ptCount val="4"/>
                <c:pt idx="0">
                  <c:v>2</c:v>
                </c:pt>
                <c:pt idx="1">
                  <c:v>3</c:v>
                </c:pt>
                <c:pt idx="2">
                  <c:v>4</c:v>
                </c:pt>
                <c:pt idx="3">
                  <c:v>5</c:v>
                </c:pt>
              </c:strCache>
            </c:strRef>
          </c:cat>
          <c:val>
            <c:numRef>
              <c:f>'Pivot Tables'!$B$79:$B$83</c:f>
              <c:numCache>
                <c:formatCode>General</c:formatCode>
                <c:ptCount val="4"/>
                <c:pt idx="0">
                  <c:v>20</c:v>
                </c:pt>
                <c:pt idx="1">
                  <c:v>132</c:v>
                </c:pt>
                <c:pt idx="2">
                  <c:v>380</c:v>
                </c:pt>
                <c:pt idx="3">
                  <c:v>255</c:v>
                </c:pt>
              </c:numCache>
            </c:numRef>
          </c:val>
          <c:extLst>
            <c:ext xmlns:c16="http://schemas.microsoft.com/office/drawing/2014/chart" uri="{C3380CC4-5D6E-409C-BE32-E72D297353CC}">
              <c16:uniqueId val="{00000000-5D15-47E8-81F5-5CDE84F37483}"/>
            </c:ext>
          </c:extLst>
        </c:ser>
        <c:dLbls>
          <c:dLblPos val="outEnd"/>
          <c:showLegendKey val="0"/>
          <c:showVal val="1"/>
          <c:showCatName val="0"/>
          <c:showSerName val="0"/>
          <c:showPercent val="0"/>
          <c:showBubbleSize val="0"/>
        </c:dLbls>
        <c:gapWidth val="50"/>
        <c:overlap val="-27"/>
        <c:axId val="1112924575"/>
        <c:axId val="424956527"/>
      </c:barChart>
      <c:catAx>
        <c:axId val="111292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956527"/>
        <c:crosses val="autoZero"/>
        <c:auto val="1"/>
        <c:lblAlgn val="ctr"/>
        <c:lblOffset val="100"/>
        <c:noMultiLvlLbl val="0"/>
      </c:catAx>
      <c:valAx>
        <c:axId val="424956527"/>
        <c:scaling>
          <c:orientation val="minMax"/>
        </c:scaling>
        <c:delete val="1"/>
        <c:axPos val="l"/>
        <c:numFmt formatCode="General" sourceLinked="1"/>
        <c:majorTickMark val="none"/>
        <c:minorTickMark val="none"/>
        <c:tickLblPos val="nextTo"/>
        <c:crossAx val="111292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9.svg"/><Relationship Id="rId13" Type="http://schemas.openxmlformats.org/officeDocument/2006/relationships/image" Target="../media/image24.png"/><Relationship Id="rId3" Type="http://schemas.openxmlformats.org/officeDocument/2006/relationships/chart" Target="../charts/chart9.xml"/><Relationship Id="rId7" Type="http://schemas.openxmlformats.org/officeDocument/2006/relationships/image" Target="../media/image18.png"/><Relationship Id="rId12" Type="http://schemas.openxmlformats.org/officeDocument/2006/relationships/image" Target="../media/image23.svg"/><Relationship Id="rId2" Type="http://schemas.openxmlformats.org/officeDocument/2006/relationships/chart" Target="../charts/chart8.xml"/><Relationship Id="rId16" Type="http://schemas.openxmlformats.org/officeDocument/2006/relationships/image" Target="../media/image27.svg"/><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image" Target="../media/image22.png"/><Relationship Id="rId5" Type="http://schemas.openxmlformats.org/officeDocument/2006/relationships/chart" Target="../charts/chart11.xml"/><Relationship Id="rId15" Type="http://schemas.openxmlformats.org/officeDocument/2006/relationships/image" Target="../media/image26.png"/><Relationship Id="rId10" Type="http://schemas.openxmlformats.org/officeDocument/2006/relationships/image" Target="../media/image21.svg"/><Relationship Id="rId4" Type="http://schemas.openxmlformats.org/officeDocument/2006/relationships/chart" Target="../charts/chart10.xml"/><Relationship Id="rId9" Type="http://schemas.openxmlformats.org/officeDocument/2006/relationships/image" Target="../media/image20.png"/><Relationship Id="rId14" Type="http://schemas.openxmlformats.org/officeDocument/2006/relationships/image" Target="../media/image25.sv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467284</xdr:colOff>
      <xdr:row>16</xdr:row>
      <xdr:rowOff>2884</xdr:rowOff>
    </xdr:from>
    <xdr:to>
      <xdr:col>2</xdr:col>
      <xdr:colOff>195205</xdr:colOff>
      <xdr:row>18</xdr:row>
      <xdr:rowOff>33364</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1150843" y="3723237"/>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592231</xdr:colOff>
      <xdr:row>2</xdr:row>
      <xdr:rowOff>110378</xdr:rowOff>
    </xdr:from>
    <xdr:to>
      <xdr:col>7</xdr:col>
      <xdr:colOff>714854</xdr:colOff>
      <xdr:row>13</xdr:row>
      <xdr:rowOff>91328</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3AB86691-28F2-F0CA-7FF3-BE4BA1079AE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633802" y="491378"/>
              <a:ext cx="1823516" cy="2076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377077</xdr:colOff>
      <xdr:row>14</xdr:row>
      <xdr:rowOff>90766</xdr:rowOff>
    </xdr:from>
    <xdr:to>
      <xdr:col>9</xdr:col>
      <xdr:colOff>442631</xdr:colOff>
      <xdr:row>28</xdr:row>
      <xdr:rowOff>166966</xdr:rowOff>
    </xdr:to>
    <xdr:graphicFrame macro="">
      <xdr:nvGraphicFramePr>
        <xdr:cNvPr id="3" name="Chart 2">
          <a:extLst>
            <a:ext uri="{FF2B5EF4-FFF2-40B4-BE49-F238E27FC236}">
              <a16:creationId xmlns:a16="http://schemas.microsoft.com/office/drawing/2014/main" id="{87BFC463-ACBF-D13A-F854-3FE687B88B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677955</xdr:colOff>
      <xdr:row>31</xdr:row>
      <xdr:rowOff>169208</xdr:rowOff>
    </xdr:from>
    <xdr:to>
      <xdr:col>8</xdr:col>
      <xdr:colOff>549088</xdr:colOff>
      <xdr:row>44</xdr:row>
      <xdr:rowOff>44824</xdr:rowOff>
    </xdr:to>
    <xdr:graphicFrame macro="">
      <xdr:nvGraphicFramePr>
        <xdr:cNvPr id="4" name="Chart 3">
          <a:extLst>
            <a:ext uri="{FF2B5EF4-FFF2-40B4-BE49-F238E27FC236}">
              <a16:creationId xmlns:a16="http://schemas.microsoft.com/office/drawing/2014/main" id="{BE936E58-CADF-4E3F-50C2-27772AAA6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296957</xdr:colOff>
      <xdr:row>44</xdr:row>
      <xdr:rowOff>68356</xdr:rowOff>
    </xdr:from>
    <xdr:to>
      <xdr:col>15</xdr:col>
      <xdr:colOff>190502</xdr:colOff>
      <xdr:row>53</xdr:row>
      <xdr:rowOff>100853</xdr:rowOff>
    </xdr:to>
    <xdr:graphicFrame macro="">
      <xdr:nvGraphicFramePr>
        <xdr:cNvPr id="5" name="Chart 4">
          <a:extLst>
            <a:ext uri="{FF2B5EF4-FFF2-40B4-BE49-F238E27FC236}">
              <a16:creationId xmlns:a16="http://schemas.microsoft.com/office/drawing/2014/main" id="{33B38B74-C705-45C1-CE26-F407567661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324970</xdr:colOff>
      <xdr:row>44</xdr:row>
      <xdr:rowOff>156882</xdr:rowOff>
    </xdr:from>
    <xdr:to>
      <xdr:col>19</xdr:col>
      <xdr:colOff>112058</xdr:colOff>
      <xdr:row>54</xdr:row>
      <xdr:rowOff>100852</xdr:rowOff>
    </xdr:to>
    <xdr:graphicFrame macro="">
      <xdr:nvGraphicFramePr>
        <xdr:cNvPr id="6" name="Chart 5">
          <a:extLst>
            <a:ext uri="{FF2B5EF4-FFF2-40B4-BE49-F238E27FC236}">
              <a16:creationId xmlns:a16="http://schemas.microsoft.com/office/drawing/2014/main" id="{5B928FAB-535C-495A-B805-A3CEBFA81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600314</xdr:colOff>
      <xdr:row>65</xdr:row>
      <xdr:rowOff>82763</xdr:rowOff>
    </xdr:from>
    <xdr:to>
      <xdr:col>10</xdr:col>
      <xdr:colOff>4802</xdr:colOff>
      <xdr:row>75</xdr:row>
      <xdr:rowOff>81643</xdr:rowOff>
    </xdr:to>
    <xdr:graphicFrame macro="">
      <xdr:nvGraphicFramePr>
        <xdr:cNvPr id="7" name="Chart 6">
          <a:extLst>
            <a:ext uri="{FF2B5EF4-FFF2-40B4-BE49-F238E27FC236}">
              <a16:creationId xmlns:a16="http://schemas.microsoft.com/office/drawing/2014/main" id="{FED514F7-1952-32FA-24A6-DDC63CF0E1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274543</xdr:colOff>
      <xdr:row>73</xdr:row>
      <xdr:rowOff>12325</xdr:rowOff>
    </xdr:from>
    <xdr:to>
      <xdr:col>8</xdr:col>
      <xdr:colOff>67235</xdr:colOff>
      <xdr:row>85</xdr:row>
      <xdr:rowOff>56029</xdr:rowOff>
    </xdr:to>
    <xdr:graphicFrame macro="">
      <xdr:nvGraphicFramePr>
        <xdr:cNvPr id="8" name="Chart 7">
          <a:extLst>
            <a:ext uri="{FF2B5EF4-FFF2-40B4-BE49-F238E27FC236}">
              <a16:creationId xmlns:a16="http://schemas.microsoft.com/office/drawing/2014/main" id="{09FDBC8A-9D39-7782-B908-CBD9366A52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17</xdr:row>
      <xdr:rowOff>173182</xdr:rowOff>
    </xdr:from>
    <xdr:to>
      <xdr:col>14</xdr:col>
      <xdr:colOff>346364</xdr:colOff>
      <xdr:row>37</xdr:row>
      <xdr:rowOff>86591</xdr:rowOff>
    </xdr:to>
    <xdr:sp macro="" textlink="">
      <xdr:nvSpPr>
        <xdr:cNvPr id="74" name="Rectangle 73">
          <a:extLst>
            <a:ext uri="{FF2B5EF4-FFF2-40B4-BE49-F238E27FC236}">
              <a16:creationId xmlns:a16="http://schemas.microsoft.com/office/drawing/2014/main" id="{2C6FFAAA-592B-94DF-39D1-3B570C08DB22}"/>
            </a:ext>
          </a:extLst>
        </xdr:cNvPr>
        <xdr:cNvSpPr/>
      </xdr:nvSpPr>
      <xdr:spPr>
        <a:xfrm>
          <a:off x="2459182" y="3740727"/>
          <a:ext cx="5888182" cy="408709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381000</xdr:colOff>
      <xdr:row>1</xdr:row>
      <xdr:rowOff>173182</xdr:rowOff>
    </xdr:from>
    <xdr:to>
      <xdr:col>18</xdr:col>
      <xdr:colOff>449037</xdr:colOff>
      <xdr:row>17</xdr:row>
      <xdr:rowOff>173181</xdr:rowOff>
    </xdr:to>
    <xdr:graphicFrame macro="">
      <xdr:nvGraphicFramePr>
        <xdr:cNvPr id="4" name="Chart 3">
          <a:extLst>
            <a:ext uri="{FF2B5EF4-FFF2-40B4-BE49-F238E27FC236}">
              <a16:creationId xmlns:a16="http://schemas.microsoft.com/office/drawing/2014/main" id="{D960B86B-3E40-4750-A544-C3E3C55D50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519544</xdr:colOff>
      <xdr:row>18</xdr:row>
      <xdr:rowOff>86591</xdr:rowOff>
    </xdr:from>
    <xdr:to>
      <xdr:col>18</xdr:col>
      <xdr:colOff>138546</xdr:colOff>
      <xdr:row>28</xdr:row>
      <xdr:rowOff>103910</xdr:rowOff>
    </xdr:to>
    <mc:AlternateContent xmlns:mc="http://schemas.openxmlformats.org/markup-compatibility/2006" xmlns:a14="http://schemas.microsoft.com/office/drawing/2010/main">
      <mc:Choice Requires="a14">
        <xdr:graphicFrame macro="">
          <xdr:nvGraphicFramePr>
            <xdr:cNvPr id="2" name="Representative 1">
              <a:extLst>
                <a:ext uri="{FF2B5EF4-FFF2-40B4-BE49-F238E27FC236}">
                  <a16:creationId xmlns:a16="http://schemas.microsoft.com/office/drawing/2014/main" id="{16A0D6C8-21D2-4944-A244-3031FDC5B43C}"/>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8520544" y="3844636"/>
              <a:ext cx="2718957" cy="19223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34635</xdr:colOff>
      <xdr:row>1</xdr:row>
      <xdr:rowOff>155864</xdr:rowOff>
    </xdr:from>
    <xdr:to>
      <xdr:col>14</xdr:col>
      <xdr:colOff>381000</xdr:colOff>
      <xdr:row>17</xdr:row>
      <xdr:rowOff>190499</xdr:rowOff>
    </xdr:to>
    <xdr:graphicFrame macro="">
      <xdr:nvGraphicFramePr>
        <xdr:cNvPr id="3" name="Chart 2">
          <a:extLst>
            <a:ext uri="{FF2B5EF4-FFF2-40B4-BE49-F238E27FC236}">
              <a16:creationId xmlns:a16="http://schemas.microsoft.com/office/drawing/2014/main" id="{0FC4D69D-743E-4A37-81AE-7CBE2236FA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1086969</xdr:colOff>
      <xdr:row>17</xdr:row>
      <xdr:rowOff>173181</xdr:rowOff>
    </xdr:from>
    <xdr:to>
      <xdr:col>10</xdr:col>
      <xdr:colOff>235322</xdr:colOff>
      <xdr:row>37</xdr:row>
      <xdr:rowOff>112059</xdr:rowOff>
    </xdr:to>
    <xdr:graphicFrame macro="">
      <xdr:nvGraphicFramePr>
        <xdr:cNvPr id="5" name="Chart 4">
          <a:extLst>
            <a:ext uri="{FF2B5EF4-FFF2-40B4-BE49-F238E27FC236}">
              <a16:creationId xmlns:a16="http://schemas.microsoft.com/office/drawing/2014/main" id="{39F41131-0824-487B-83E9-82C85A2F25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235323</xdr:colOff>
      <xdr:row>18</xdr:row>
      <xdr:rowOff>0</xdr:rowOff>
    </xdr:from>
    <xdr:to>
      <xdr:col>14</xdr:col>
      <xdr:colOff>363683</xdr:colOff>
      <xdr:row>37</xdr:row>
      <xdr:rowOff>112059</xdr:rowOff>
    </xdr:to>
    <xdr:graphicFrame macro="">
      <xdr:nvGraphicFramePr>
        <xdr:cNvPr id="6" name="Chart 5">
          <a:extLst>
            <a:ext uri="{FF2B5EF4-FFF2-40B4-BE49-F238E27FC236}">
              <a16:creationId xmlns:a16="http://schemas.microsoft.com/office/drawing/2014/main" id="{CD767B0F-350F-4573-9CDD-B122DB681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17318</xdr:colOff>
      <xdr:row>1</xdr:row>
      <xdr:rowOff>138547</xdr:rowOff>
    </xdr:from>
    <xdr:to>
      <xdr:col>23</xdr:col>
      <xdr:colOff>710046</xdr:colOff>
      <xdr:row>18</xdr:row>
      <xdr:rowOff>86592</xdr:rowOff>
    </xdr:to>
    <xdr:graphicFrame macro="">
      <xdr:nvGraphicFramePr>
        <xdr:cNvPr id="7" name="Chart 6">
          <a:extLst>
            <a:ext uri="{FF2B5EF4-FFF2-40B4-BE49-F238E27FC236}">
              <a16:creationId xmlns:a16="http://schemas.microsoft.com/office/drawing/2014/main" id="{BA0F6C30-4BC4-4987-AF24-996F5788F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171946</xdr:colOff>
      <xdr:row>1</xdr:row>
      <xdr:rowOff>138545</xdr:rowOff>
    </xdr:from>
    <xdr:to>
      <xdr:col>27</xdr:col>
      <xdr:colOff>17319</xdr:colOff>
      <xdr:row>18</xdr:row>
      <xdr:rowOff>69272</xdr:rowOff>
    </xdr:to>
    <xdr:graphicFrame macro="">
      <xdr:nvGraphicFramePr>
        <xdr:cNvPr id="8" name="Chart 7">
          <a:extLst>
            <a:ext uri="{FF2B5EF4-FFF2-40B4-BE49-F238E27FC236}">
              <a16:creationId xmlns:a16="http://schemas.microsoft.com/office/drawing/2014/main" id="{5C8BDC91-CD15-4A0F-8243-EE31D5EC25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16451</xdr:colOff>
      <xdr:row>2</xdr:row>
      <xdr:rowOff>0</xdr:rowOff>
    </xdr:from>
    <xdr:to>
      <xdr:col>5</xdr:col>
      <xdr:colOff>935182</xdr:colOff>
      <xdr:row>6</xdr:row>
      <xdr:rowOff>138545</xdr:rowOff>
    </xdr:to>
    <xdr:sp macro="" textlink="'Pivot Tables'!A4">
      <xdr:nvSpPr>
        <xdr:cNvPr id="58" name="Rectangle: Rounded Corners 57">
          <a:extLst>
            <a:ext uri="{FF2B5EF4-FFF2-40B4-BE49-F238E27FC236}">
              <a16:creationId xmlns:a16="http://schemas.microsoft.com/office/drawing/2014/main" id="{96EBBD68-0DEC-E536-FDA4-3C571F912E55}"/>
            </a:ext>
          </a:extLst>
        </xdr:cNvPr>
        <xdr:cNvSpPr/>
      </xdr:nvSpPr>
      <xdr:spPr>
        <a:xfrm>
          <a:off x="688804" y="705971"/>
          <a:ext cx="1602290" cy="900545"/>
        </a:xfrm>
        <a:prstGeom prst="roundRect">
          <a:avLst/>
        </a:prstGeom>
        <a:solidFill>
          <a:srgbClr val="E4410E"/>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F0B949B-28B7-4197-87EB-11A6AF2288B0}" type="TxLink">
            <a:rPr lang="en-US" sz="2800" b="1" i="0" u="none" strike="noStrike">
              <a:solidFill>
                <a:schemeClr val="bg1"/>
              </a:solidFill>
              <a:latin typeface="Aptos"/>
            </a:rPr>
            <a:pPr algn="ctr"/>
            <a:t>1,000</a:t>
          </a:fld>
          <a:endParaRPr lang="en-US" sz="1100" b="1">
            <a:solidFill>
              <a:schemeClr val="bg1"/>
            </a:solidFill>
          </a:endParaRPr>
        </a:p>
      </xdr:txBody>
    </xdr:sp>
    <xdr:clientData/>
  </xdr:twoCellAnchor>
  <xdr:twoCellAnchor>
    <xdr:from>
      <xdr:col>4</xdr:col>
      <xdr:colOff>381000</xdr:colOff>
      <xdr:row>2</xdr:row>
      <xdr:rowOff>86591</xdr:rowOff>
    </xdr:from>
    <xdr:to>
      <xdr:col>5</xdr:col>
      <xdr:colOff>571500</xdr:colOff>
      <xdr:row>3</xdr:row>
      <xdr:rowOff>17319</xdr:rowOff>
    </xdr:to>
    <xdr:sp macro="" textlink="">
      <xdr:nvSpPr>
        <xdr:cNvPr id="59" name="TextBox 58">
          <a:extLst>
            <a:ext uri="{FF2B5EF4-FFF2-40B4-BE49-F238E27FC236}">
              <a16:creationId xmlns:a16="http://schemas.microsoft.com/office/drawing/2014/main" id="{550D5AB4-B4B5-D581-8208-2EA9A18F28D4}"/>
            </a:ext>
          </a:extLst>
        </xdr:cNvPr>
        <xdr:cNvSpPr txBox="1"/>
      </xdr:nvSpPr>
      <xdr:spPr>
        <a:xfrm>
          <a:off x="2441864" y="796636"/>
          <a:ext cx="883227" cy="121228"/>
        </a:xfrm>
        <a:prstGeom prst="rect">
          <a:avLst/>
        </a:prstGeom>
        <a:solidFill>
          <a:srgbClr val="E4410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rPr>
            <a:t>Calls</a:t>
          </a:r>
        </a:p>
      </xdr:txBody>
    </xdr:sp>
    <xdr:clientData/>
  </xdr:twoCellAnchor>
  <xdr:twoCellAnchor>
    <xdr:from>
      <xdr:col>4</xdr:col>
      <xdr:colOff>467591</xdr:colOff>
      <xdr:row>5</xdr:row>
      <xdr:rowOff>121227</xdr:rowOff>
    </xdr:from>
    <xdr:to>
      <xdr:col>5</xdr:col>
      <xdr:colOff>519546</xdr:colOff>
      <xdr:row>6</xdr:row>
      <xdr:rowOff>51954</xdr:rowOff>
    </xdr:to>
    <xdr:sp macro="" textlink="'Pivot Tables'!A9">
      <xdr:nvSpPr>
        <xdr:cNvPr id="60" name="TextBox 59">
          <a:extLst>
            <a:ext uri="{FF2B5EF4-FFF2-40B4-BE49-F238E27FC236}">
              <a16:creationId xmlns:a16="http://schemas.microsoft.com/office/drawing/2014/main" id="{C488FB77-5962-D0A5-E71E-3B02158BCAEF}"/>
            </a:ext>
          </a:extLst>
        </xdr:cNvPr>
        <xdr:cNvSpPr txBox="1"/>
      </xdr:nvSpPr>
      <xdr:spPr>
        <a:xfrm>
          <a:off x="2528455" y="1402772"/>
          <a:ext cx="744682" cy="121227"/>
        </a:xfrm>
        <a:prstGeom prst="rect">
          <a:avLst/>
        </a:prstGeom>
        <a:solidFill>
          <a:srgbClr val="E4410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D19377-910F-437C-B665-57CAD352688F}" type="TxLink">
            <a:rPr lang="en-US" sz="1400" b="0" i="0" u="none" strike="noStrike">
              <a:solidFill>
                <a:schemeClr val="bg1"/>
              </a:solidFill>
              <a:latin typeface="Aptos"/>
            </a:rPr>
            <a:pPr algn="ctr"/>
            <a:t>200</a:t>
          </a:fld>
          <a:endParaRPr lang="en-US" sz="1400">
            <a:solidFill>
              <a:schemeClr val="bg1"/>
            </a:solidFill>
          </a:endParaRPr>
        </a:p>
      </xdr:txBody>
    </xdr:sp>
    <xdr:clientData/>
  </xdr:twoCellAnchor>
  <xdr:twoCellAnchor>
    <xdr:from>
      <xdr:col>4</xdr:col>
      <xdr:colOff>0</xdr:colOff>
      <xdr:row>9</xdr:row>
      <xdr:rowOff>0</xdr:rowOff>
    </xdr:from>
    <xdr:to>
      <xdr:col>5</xdr:col>
      <xdr:colOff>918731</xdr:colOff>
      <xdr:row>13</xdr:row>
      <xdr:rowOff>138545</xdr:rowOff>
    </xdr:to>
    <xdr:sp macro="" textlink="'Pivot Tables'!B4">
      <xdr:nvSpPr>
        <xdr:cNvPr id="61" name="Rectangle: Rounded Corners 60">
          <a:extLst>
            <a:ext uri="{FF2B5EF4-FFF2-40B4-BE49-F238E27FC236}">
              <a16:creationId xmlns:a16="http://schemas.microsoft.com/office/drawing/2014/main" id="{A0746320-58A6-4DA5-AE21-024361F4F5CA}"/>
            </a:ext>
          </a:extLst>
        </xdr:cNvPr>
        <xdr:cNvSpPr/>
      </xdr:nvSpPr>
      <xdr:spPr>
        <a:xfrm>
          <a:off x="672353" y="2039471"/>
          <a:ext cx="1602290" cy="900545"/>
        </a:xfrm>
        <a:prstGeom prst="roundRect">
          <a:avLst/>
        </a:prstGeom>
        <a:solidFill>
          <a:srgbClr val="E4410E"/>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76C97E7-BFF1-45E0-B7DB-94A25B780A85}" type="TxLink">
            <a:rPr lang="en-US" sz="2800" b="1" i="0" u="none" strike="noStrike">
              <a:solidFill>
                <a:schemeClr val="bg1"/>
              </a:solidFill>
              <a:latin typeface="Aptos"/>
              <a:ea typeface="+mn-ea"/>
              <a:cs typeface="+mn-cs"/>
            </a:rPr>
            <a:pPr marL="0" indent="0" algn="ctr"/>
            <a:t>$96,623</a:t>
          </a:fld>
          <a:endParaRPr lang="en-US" sz="2800" b="1" i="0" u="none" strike="noStrike">
            <a:solidFill>
              <a:schemeClr val="bg1"/>
            </a:solidFill>
            <a:latin typeface="Aptos"/>
            <a:ea typeface="+mn-ea"/>
            <a:cs typeface="+mn-cs"/>
          </a:endParaRPr>
        </a:p>
      </xdr:txBody>
    </xdr:sp>
    <xdr:clientData/>
  </xdr:twoCellAnchor>
  <xdr:twoCellAnchor>
    <xdr:from>
      <xdr:col>4</xdr:col>
      <xdr:colOff>0</xdr:colOff>
      <xdr:row>16</xdr:row>
      <xdr:rowOff>0</xdr:rowOff>
    </xdr:from>
    <xdr:to>
      <xdr:col>5</xdr:col>
      <xdr:colOff>918731</xdr:colOff>
      <xdr:row>20</xdr:row>
      <xdr:rowOff>138545</xdr:rowOff>
    </xdr:to>
    <xdr:sp macro="" textlink="'Pivot Tables'!C4">
      <xdr:nvSpPr>
        <xdr:cNvPr id="62" name="Rectangle: Rounded Corners 61">
          <a:extLst>
            <a:ext uri="{FF2B5EF4-FFF2-40B4-BE49-F238E27FC236}">
              <a16:creationId xmlns:a16="http://schemas.microsoft.com/office/drawing/2014/main" id="{37DB4558-E47E-481B-B4EF-FFE47DE237EF}"/>
            </a:ext>
          </a:extLst>
        </xdr:cNvPr>
        <xdr:cNvSpPr/>
      </xdr:nvSpPr>
      <xdr:spPr>
        <a:xfrm>
          <a:off x="672353" y="3372971"/>
          <a:ext cx="1602290" cy="900545"/>
        </a:xfrm>
        <a:prstGeom prst="roundRect">
          <a:avLst/>
        </a:prstGeom>
        <a:solidFill>
          <a:srgbClr val="E4410E"/>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AF6F82E-E064-4B78-B916-F18E82337E90}" type="TxLink">
            <a:rPr lang="en-US" sz="2400" b="1" i="0" u="none" strike="noStrike">
              <a:solidFill>
                <a:schemeClr val="bg1"/>
              </a:solidFill>
              <a:latin typeface="Aptos"/>
            </a:rPr>
            <a:pPr algn="ctr"/>
            <a:t>89,850</a:t>
          </a:fld>
          <a:endParaRPr lang="en-US" sz="2400" b="1">
            <a:solidFill>
              <a:schemeClr val="bg1"/>
            </a:solidFill>
          </a:endParaRPr>
        </a:p>
      </xdr:txBody>
    </xdr:sp>
    <xdr:clientData/>
  </xdr:twoCellAnchor>
  <xdr:twoCellAnchor>
    <xdr:from>
      <xdr:col>4</xdr:col>
      <xdr:colOff>0</xdr:colOff>
      <xdr:row>22</xdr:row>
      <xdr:rowOff>156882</xdr:rowOff>
    </xdr:from>
    <xdr:to>
      <xdr:col>5</xdr:col>
      <xdr:colOff>918731</xdr:colOff>
      <xdr:row>27</xdr:row>
      <xdr:rowOff>104927</xdr:rowOff>
    </xdr:to>
    <xdr:sp macro="" textlink="'Pivot Tables'!D4">
      <xdr:nvSpPr>
        <xdr:cNvPr id="63" name="Rectangle: Rounded Corners 62">
          <a:extLst>
            <a:ext uri="{FF2B5EF4-FFF2-40B4-BE49-F238E27FC236}">
              <a16:creationId xmlns:a16="http://schemas.microsoft.com/office/drawing/2014/main" id="{2D9C0752-EAD2-4E1D-BED7-3CCFCF960E21}"/>
            </a:ext>
          </a:extLst>
        </xdr:cNvPr>
        <xdr:cNvSpPr/>
      </xdr:nvSpPr>
      <xdr:spPr>
        <a:xfrm>
          <a:off x="672353" y="4672853"/>
          <a:ext cx="1602290" cy="900545"/>
        </a:xfrm>
        <a:prstGeom prst="roundRect">
          <a:avLst/>
        </a:prstGeom>
        <a:solidFill>
          <a:srgbClr val="E4410E"/>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F946005-2728-4E5F-8480-F6A1B847342F}" type="TxLink">
            <a:rPr lang="en-US" sz="2800" b="1" i="0" u="none" strike="noStrike">
              <a:solidFill>
                <a:schemeClr val="bg1"/>
              </a:solidFill>
              <a:latin typeface="Aptos"/>
            </a:rPr>
            <a:pPr algn="ctr"/>
            <a:t>3.9</a:t>
          </a:fld>
          <a:endParaRPr lang="en-US" sz="2800" b="1">
            <a:solidFill>
              <a:schemeClr val="bg1"/>
            </a:solidFill>
          </a:endParaRPr>
        </a:p>
      </xdr:txBody>
    </xdr:sp>
    <xdr:clientData/>
  </xdr:twoCellAnchor>
  <xdr:twoCellAnchor>
    <xdr:from>
      <xdr:col>3</xdr:col>
      <xdr:colOff>311727</xdr:colOff>
      <xdr:row>30</xdr:row>
      <xdr:rowOff>17319</xdr:rowOff>
    </xdr:from>
    <xdr:to>
      <xdr:col>5</xdr:col>
      <xdr:colOff>901412</xdr:colOff>
      <xdr:row>34</xdr:row>
      <xdr:rowOff>155864</xdr:rowOff>
    </xdr:to>
    <xdr:sp macro="" textlink="'Pivot Tables'!E4">
      <xdr:nvSpPr>
        <xdr:cNvPr id="64" name="Rectangle: Rounded Corners 63">
          <a:extLst>
            <a:ext uri="{FF2B5EF4-FFF2-40B4-BE49-F238E27FC236}">
              <a16:creationId xmlns:a16="http://schemas.microsoft.com/office/drawing/2014/main" id="{284901FB-08D7-4E5E-89F7-37715E151D96}"/>
            </a:ext>
          </a:extLst>
        </xdr:cNvPr>
        <xdr:cNvSpPr/>
      </xdr:nvSpPr>
      <xdr:spPr>
        <a:xfrm>
          <a:off x="2026227" y="6057290"/>
          <a:ext cx="1598214" cy="900545"/>
        </a:xfrm>
        <a:prstGeom prst="roundRect">
          <a:avLst/>
        </a:prstGeom>
        <a:solidFill>
          <a:srgbClr val="E4410E"/>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26F4391-5429-4C43-8A28-D33F74DED81C}" type="TxLink">
            <a:rPr lang="en-US" sz="2400" b="1" i="0" u="none" strike="noStrike">
              <a:solidFill>
                <a:schemeClr val="bg1"/>
              </a:solidFill>
              <a:latin typeface="Aptos"/>
            </a:rPr>
            <a:pPr algn="ctr"/>
            <a:t>307</a:t>
          </a:fld>
          <a:endParaRPr lang="en-US" sz="2400" b="1">
            <a:solidFill>
              <a:schemeClr val="bg1"/>
            </a:solidFill>
          </a:endParaRPr>
        </a:p>
      </xdr:txBody>
    </xdr:sp>
    <xdr:clientData/>
  </xdr:twoCellAnchor>
  <xdr:twoCellAnchor>
    <xdr:from>
      <xdr:col>4</xdr:col>
      <xdr:colOff>381000</xdr:colOff>
      <xdr:row>9</xdr:row>
      <xdr:rowOff>69273</xdr:rowOff>
    </xdr:from>
    <xdr:to>
      <xdr:col>5</xdr:col>
      <xdr:colOff>502227</xdr:colOff>
      <xdr:row>10</xdr:row>
      <xdr:rowOff>0</xdr:rowOff>
    </xdr:to>
    <xdr:sp macro="" textlink="">
      <xdr:nvSpPr>
        <xdr:cNvPr id="66" name="TextBox 65">
          <a:extLst>
            <a:ext uri="{FF2B5EF4-FFF2-40B4-BE49-F238E27FC236}">
              <a16:creationId xmlns:a16="http://schemas.microsoft.com/office/drawing/2014/main" id="{F385C359-E37A-EF63-FAF7-F0D68565147C}"/>
            </a:ext>
          </a:extLst>
        </xdr:cNvPr>
        <xdr:cNvSpPr txBox="1"/>
      </xdr:nvSpPr>
      <xdr:spPr>
        <a:xfrm>
          <a:off x="2441864" y="2112818"/>
          <a:ext cx="813954" cy="121227"/>
        </a:xfrm>
        <a:prstGeom prst="rect">
          <a:avLst/>
        </a:prstGeom>
        <a:solidFill>
          <a:srgbClr val="E4410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rPr>
            <a:t>Amount</a:t>
          </a:r>
        </a:p>
      </xdr:txBody>
    </xdr:sp>
    <xdr:clientData/>
  </xdr:twoCellAnchor>
  <xdr:twoCellAnchor>
    <xdr:from>
      <xdr:col>4</xdr:col>
      <xdr:colOff>400354</xdr:colOff>
      <xdr:row>12</xdr:row>
      <xdr:rowOff>70293</xdr:rowOff>
    </xdr:from>
    <xdr:to>
      <xdr:col>5</xdr:col>
      <xdr:colOff>605117</xdr:colOff>
      <xdr:row>13</xdr:row>
      <xdr:rowOff>100853</xdr:rowOff>
    </xdr:to>
    <xdr:sp macro="" textlink="'Pivot Tables'!B9">
      <xdr:nvSpPr>
        <xdr:cNvPr id="67" name="TextBox 66">
          <a:extLst>
            <a:ext uri="{FF2B5EF4-FFF2-40B4-BE49-F238E27FC236}">
              <a16:creationId xmlns:a16="http://schemas.microsoft.com/office/drawing/2014/main" id="{C287161B-F658-389B-A67F-414FA450AF6F}"/>
            </a:ext>
          </a:extLst>
        </xdr:cNvPr>
        <xdr:cNvSpPr txBox="1"/>
      </xdr:nvSpPr>
      <xdr:spPr>
        <a:xfrm>
          <a:off x="2439825" y="2681264"/>
          <a:ext cx="888321" cy="221060"/>
        </a:xfrm>
        <a:prstGeom prst="rect">
          <a:avLst/>
        </a:prstGeom>
        <a:solidFill>
          <a:srgbClr val="E4410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ACF119-A5E9-4E4C-A44A-318C0D27348F}" type="TxLink">
            <a:rPr lang="en-US" sz="1200" b="0" i="0" u="none" strike="noStrike">
              <a:solidFill>
                <a:schemeClr val="bg1"/>
              </a:solidFill>
              <a:latin typeface="Aptos"/>
            </a:rPr>
            <a:pPr/>
            <a:t>$20,104</a:t>
          </a:fld>
          <a:endParaRPr lang="en-US" sz="1600">
            <a:solidFill>
              <a:schemeClr val="bg1"/>
            </a:solidFill>
          </a:endParaRPr>
        </a:p>
      </xdr:txBody>
    </xdr:sp>
    <xdr:clientData/>
  </xdr:twoCellAnchor>
  <xdr:twoCellAnchor>
    <xdr:from>
      <xdr:col>4</xdr:col>
      <xdr:colOff>381000</xdr:colOff>
      <xdr:row>16</xdr:row>
      <xdr:rowOff>67235</xdr:rowOff>
    </xdr:from>
    <xdr:to>
      <xdr:col>5</xdr:col>
      <xdr:colOff>571501</xdr:colOff>
      <xdr:row>17</xdr:row>
      <xdr:rowOff>33617</xdr:rowOff>
    </xdr:to>
    <xdr:sp macro="" textlink="">
      <xdr:nvSpPr>
        <xdr:cNvPr id="68" name="TextBox 67">
          <a:extLst>
            <a:ext uri="{FF2B5EF4-FFF2-40B4-BE49-F238E27FC236}">
              <a16:creationId xmlns:a16="http://schemas.microsoft.com/office/drawing/2014/main" id="{29729B38-B4CD-FBA0-9D92-D9D3E0F4AE8D}"/>
            </a:ext>
          </a:extLst>
        </xdr:cNvPr>
        <xdr:cNvSpPr txBox="1"/>
      </xdr:nvSpPr>
      <xdr:spPr>
        <a:xfrm>
          <a:off x="2420471" y="3440206"/>
          <a:ext cx="874059" cy="156882"/>
        </a:xfrm>
        <a:prstGeom prst="rect">
          <a:avLst/>
        </a:prstGeom>
        <a:solidFill>
          <a:srgbClr val="E4410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rPr>
            <a:t>Duration</a:t>
          </a:r>
        </a:p>
      </xdr:txBody>
    </xdr:sp>
    <xdr:clientData/>
  </xdr:twoCellAnchor>
  <xdr:twoCellAnchor>
    <xdr:from>
      <xdr:col>4</xdr:col>
      <xdr:colOff>468967</xdr:colOff>
      <xdr:row>19</xdr:row>
      <xdr:rowOff>60510</xdr:rowOff>
    </xdr:from>
    <xdr:to>
      <xdr:col>5</xdr:col>
      <xdr:colOff>625850</xdr:colOff>
      <xdr:row>20</xdr:row>
      <xdr:rowOff>54908</xdr:rowOff>
    </xdr:to>
    <xdr:sp macro="" textlink="'Pivot Tables'!C9">
      <xdr:nvSpPr>
        <xdr:cNvPr id="69" name="TextBox 68">
          <a:extLst>
            <a:ext uri="{FF2B5EF4-FFF2-40B4-BE49-F238E27FC236}">
              <a16:creationId xmlns:a16="http://schemas.microsoft.com/office/drawing/2014/main" id="{B043E0E6-F17B-0CC9-7919-31B6FB4AE98C}"/>
            </a:ext>
          </a:extLst>
        </xdr:cNvPr>
        <xdr:cNvSpPr txBox="1"/>
      </xdr:nvSpPr>
      <xdr:spPr>
        <a:xfrm>
          <a:off x="2516842" y="4003860"/>
          <a:ext cx="842683" cy="184898"/>
        </a:xfrm>
        <a:prstGeom prst="rect">
          <a:avLst/>
        </a:prstGeom>
        <a:solidFill>
          <a:srgbClr val="E4410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63C033-7142-42A3-A1C0-6AFB7E97449D}" type="TxLink">
            <a:rPr lang="en-US" sz="1200" b="0" i="0" u="none" strike="noStrike">
              <a:solidFill>
                <a:schemeClr val="bg1"/>
              </a:solidFill>
              <a:latin typeface="Aptos"/>
            </a:rPr>
            <a:pPr/>
            <a:t>18,209</a:t>
          </a:fld>
          <a:endParaRPr lang="en-US" sz="1400">
            <a:solidFill>
              <a:schemeClr val="bg1"/>
            </a:solidFill>
          </a:endParaRPr>
        </a:p>
      </xdr:txBody>
    </xdr:sp>
    <xdr:clientData/>
  </xdr:twoCellAnchor>
  <xdr:twoCellAnchor>
    <xdr:from>
      <xdr:col>4</xdr:col>
      <xdr:colOff>352425</xdr:colOff>
      <xdr:row>23</xdr:row>
      <xdr:rowOff>47625</xdr:rowOff>
    </xdr:from>
    <xdr:to>
      <xdr:col>5</xdr:col>
      <xdr:colOff>561975</xdr:colOff>
      <xdr:row>24</xdr:row>
      <xdr:rowOff>19050</xdr:rowOff>
    </xdr:to>
    <xdr:sp macro="" textlink="">
      <xdr:nvSpPr>
        <xdr:cNvPr id="70" name="TextBox 69">
          <a:extLst>
            <a:ext uri="{FF2B5EF4-FFF2-40B4-BE49-F238E27FC236}">
              <a16:creationId xmlns:a16="http://schemas.microsoft.com/office/drawing/2014/main" id="{0F43E013-5EC1-F40A-02B8-89AE79F7FADA}"/>
            </a:ext>
          </a:extLst>
        </xdr:cNvPr>
        <xdr:cNvSpPr txBox="1"/>
      </xdr:nvSpPr>
      <xdr:spPr>
        <a:xfrm>
          <a:off x="2400300" y="4752975"/>
          <a:ext cx="895350" cy="161925"/>
        </a:xfrm>
        <a:prstGeom prst="rect">
          <a:avLst/>
        </a:prstGeom>
        <a:solidFill>
          <a:srgbClr val="E4410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Avg. Rating</a:t>
          </a:r>
        </a:p>
      </xdr:txBody>
    </xdr:sp>
    <xdr:clientData/>
  </xdr:twoCellAnchor>
  <xdr:twoCellAnchor>
    <xdr:from>
      <xdr:col>4</xdr:col>
      <xdr:colOff>276225</xdr:colOff>
      <xdr:row>26</xdr:row>
      <xdr:rowOff>123825</xdr:rowOff>
    </xdr:from>
    <xdr:to>
      <xdr:col>5</xdr:col>
      <xdr:colOff>647700</xdr:colOff>
      <xdr:row>27</xdr:row>
      <xdr:rowOff>85725</xdr:rowOff>
    </xdr:to>
    <xdr:sp macro="" textlink="'Pivot Tables'!D9">
      <xdr:nvSpPr>
        <xdr:cNvPr id="71" name="TextBox 70">
          <a:extLst>
            <a:ext uri="{FF2B5EF4-FFF2-40B4-BE49-F238E27FC236}">
              <a16:creationId xmlns:a16="http://schemas.microsoft.com/office/drawing/2014/main" id="{9A897035-19B0-A00A-4F3C-3D62CFB38F07}"/>
            </a:ext>
          </a:extLst>
        </xdr:cNvPr>
        <xdr:cNvSpPr txBox="1"/>
      </xdr:nvSpPr>
      <xdr:spPr>
        <a:xfrm>
          <a:off x="2324100" y="5400675"/>
          <a:ext cx="1057275" cy="152400"/>
        </a:xfrm>
        <a:prstGeom prst="rect">
          <a:avLst/>
        </a:prstGeom>
        <a:solidFill>
          <a:srgbClr val="E4410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8D56D3-6D09-4E58-8D99-75863EAFABE5}" type="TxLink">
            <a:rPr lang="en-US" sz="1200" b="0" i="0" u="none" strike="noStrike">
              <a:solidFill>
                <a:schemeClr val="bg1"/>
              </a:solidFill>
              <a:latin typeface="Aptos"/>
            </a:rPr>
            <a:pPr algn="ctr"/>
            <a:t>3.9</a:t>
          </a:fld>
          <a:endParaRPr lang="en-US" sz="1200">
            <a:solidFill>
              <a:schemeClr val="bg1"/>
            </a:solidFill>
          </a:endParaRPr>
        </a:p>
      </xdr:txBody>
    </xdr:sp>
    <xdr:clientData/>
  </xdr:twoCellAnchor>
  <xdr:twoCellAnchor>
    <xdr:from>
      <xdr:col>4</xdr:col>
      <xdr:colOff>235322</xdr:colOff>
      <xdr:row>30</xdr:row>
      <xdr:rowOff>100853</xdr:rowOff>
    </xdr:from>
    <xdr:to>
      <xdr:col>5</xdr:col>
      <xdr:colOff>649941</xdr:colOff>
      <xdr:row>31</xdr:row>
      <xdr:rowOff>44823</xdr:rowOff>
    </xdr:to>
    <xdr:sp macro="" textlink="">
      <xdr:nvSpPr>
        <xdr:cNvPr id="72" name="TextBox 71">
          <a:extLst>
            <a:ext uri="{FF2B5EF4-FFF2-40B4-BE49-F238E27FC236}">
              <a16:creationId xmlns:a16="http://schemas.microsoft.com/office/drawing/2014/main" id="{842F3F45-6F2D-2F19-E9CD-428D083135A1}"/>
            </a:ext>
          </a:extLst>
        </xdr:cNvPr>
        <xdr:cNvSpPr txBox="1"/>
      </xdr:nvSpPr>
      <xdr:spPr>
        <a:xfrm>
          <a:off x="2274793" y="6140824"/>
          <a:ext cx="1098177" cy="134470"/>
        </a:xfrm>
        <a:prstGeom prst="rect">
          <a:avLst/>
        </a:prstGeom>
        <a:solidFill>
          <a:srgbClr val="E4410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Happy</a:t>
          </a:r>
          <a:r>
            <a:rPr lang="en-US" sz="1100" baseline="0">
              <a:solidFill>
                <a:schemeClr val="bg1"/>
              </a:solidFill>
            </a:rPr>
            <a:t> Callers</a:t>
          </a:r>
          <a:endParaRPr lang="en-US" sz="1100">
            <a:solidFill>
              <a:schemeClr val="bg1"/>
            </a:solidFill>
          </a:endParaRPr>
        </a:p>
      </xdr:txBody>
    </xdr:sp>
    <xdr:clientData/>
  </xdr:twoCellAnchor>
  <xdr:twoCellAnchor>
    <xdr:from>
      <xdr:col>4</xdr:col>
      <xdr:colOff>302558</xdr:colOff>
      <xdr:row>33</xdr:row>
      <xdr:rowOff>112058</xdr:rowOff>
    </xdr:from>
    <xdr:to>
      <xdr:col>5</xdr:col>
      <xdr:colOff>537883</xdr:colOff>
      <xdr:row>34</xdr:row>
      <xdr:rowOff>78441</xdr:rowOff>
    </xdr:to>
    <xdr:sp macro="" textlink="'Pivot Tables'!E9">
      <xdr:nvSpPr>
        <xdr:cNvPr id="73" name="TextBox 72">
          <a:extLst>
            <a:ext uri="{FF2B5EF4-FFF2-40B4-BE49-F238E27FC236}">
              <a16:creationId xmlns:a16="http://schemas.microsoft.com/office/drawing/2014/main" id="{AE494529-6293-7F75-9A18-9445779FFA2D}"/>
            </a:ext>
          </a:extLst>
        </xdr:cNvPr>
        <xdr:cNvSpPr txBox="1"/>
      </xdr:nvSpPr>
      <xdr:spPr>
        <a:xfrm>
          <a:off x="2342029" y="6723529"/>
          <a:ext cx="918883" cy="156883"/>
        </a:xfrm>
        <a:prstGeom prst="rect">
          <a:avLst/>
        </a:prstGeom>
        <a:solidFill>
          <a:srgbClr val="E4410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E3E21F-60C7-4FF5-A8FC-40406EBADE21}" type="TxLink">
            <a:rPr lang="en-US" sz="1200" b="0" i="0" u="none" strike="noStrike">
              <a:solidFill>
                <a:schemeClr val="bg1"/>
              </a:solidFill>
              <a:latin typeface="Aptos"/>
            </a:rPr>
            <a:pPr algn="ctr"/>
            <a:t>51</a:t>
          </a:fld>
          <a:endParaRPr lang="en-US" sz="1200">
            <a:solidFill>
              <a:schemeClr val="bg1"/>
            </a:solidFill>
          </a:endParaRPr>
        </a:p>
      </xdr:txBody>
    </xdr:sp>
    <xdr:clientData/>
  </xdr:twoCellAnchor>
  <xdr:twoCellAnchor editAs="oneCell">
    <xdr:from>
      <xdr:col>4</xdr:col>
      <xdr:colOff>75556</xdr:colOff>
      <xdr:row>2</xdr:row>
      <xdr:rowOff>77506</xdr:rowOff>
    </xdr:from>
    <xdr:to>
      <xdr:col>4</xdr:col>
      <xdr:colOff>309518</xdr:colOff>
      <xdr:row>3</xdr:row>
      <xdr:rowOff>120968</xdr:rowOff>
    </xdr:to>
    <xdr:pic>
      <xdr:nvPicPr>
        <xdr:cNvPr id="75" name="Graphic 74" descr="Receiver with solid fill">
          <a:extLst>
            <a:ext uri="{FF2B5EF4-FFF2-40B4-BE49-F238E27FC236}">
              <a16:creationId xmlns:a16="http://schemas.microsoft.com/office/drawing/2014/main" id="{7F88C203-649A-482C-8A71-CD55961E094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rot="530652">
          <a:off x="747909" y="783477"/>
          <a:ext cx="233962" cy="233962"/>
        </a:xfrm>
        <a:prstGeom prst="rect">
          <a:avLst/>
        </a:prstGeom>
      </xdr:spPr>
    </xdr:pic>
    <xdr:clientData/>
  </xdr:twoCellAnchor>
  <xdr:twoCellAnchor editAs="oneCell">
    <xdr:from>
      <xdr:col>4</xdr:col>
      <xdr:colOff>43805</xdr:colOff>
      <xdr:row>16</xdr:row>
      <xdr:rowOff>26486</xdr:rowOff>
    </xdr:from>
    <xdr:to>
      <xdr:col>4</xdr:col>
      <xdr:colOff>302559</xdr:colOff>
      <xdr:row>17</xdr:row>
      <xdr:rowOff>94740</xdr:rowOff>
    </xdr:to>
    <xdr:pic>
      <xdr:nvPicPr>
        <xdr:cNvPr id="76" name="Graphic 75" descr="Hourglass Finished with solid fill">
          <a:extLst>
            <a:ext uri="{FF2B5EF4-FFF2-40B4-BE49-F238E27FC236}">
              <a16:creationId xmlns:a16="http://schemas.microsoft.com/office/drawing/2014/main" id="{4A407432-B5F7-4272-B6BF-42C8265795B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16158" y="3399457"/>
          <a:ext cx="258754" cy="258754"/>
        </a:xfrm>
        <a:prstGeom prst="rect">
          <a:avLst/>
        </a:prstGeom>
      </xdr:spPr>
    </xdr:pic>
    <xdr:clientData/>
  </xdr:twoCellAnchor>
  <xdr:twoCellAnchor editAs="oneCell">
    <xdr:from>
      <xdr:col>4</xdr:col>
      <xdr:colOff>43806</xdr:colOff>
      <xdr:row>9</xdr:row>
      <xdr:rowOff>37693</xdr:rowOff>
    </xdr:from>
    <xdr:to>
      <xdr:col>4</xdr:col>
      <xdr:colOff>302560</xdr:colOff>
      <xdr:row>10</xdr:row>
      <xdr:rowOff>105947</xdr:rowOff>
    </xdr:to>
    <xdr:pic>
      <xdr:nvPicPr>
        <xdr:cNvPr id="77" name="Graphic 76" descr="Shopping cart with solid fill">
          <a:extLst>
            <a:ext uri="{FF2B5EF4-FFF2-40B4-BE49-F238E27FC236}">
              <a16:creationId xmlns:a16="http://schemas.microsoft.com/office/drawing/2014/main" id="{5274210B-9690-4072-BD1B-BC827559B76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16159" y="2077164"/>
          <a:ext cx="258754" cy="258754"/>
        </a:xfrm>
        <a:prstGeom prst="rect">
          <a:avLst/>
        </a:prstGeom>
      </xdr:spPr>
    </xdr:pic>
    <xdr:clientData/>
  </xdr:twoCellAnchor>
  <xdr:twoCellAnchor editAs="oneCell">
    <xdr:from>
      <xdr:col>4</xdr:col>
      <xdr:colOff>9170</xdr:colOff>
      <xdr:row>30</xdr:row>
      <xdr:rowOff>39731</xdr:rowOff>
    </xdr:from>
    <xdr:to>
      <xdr:col>4</xdr:col>
      <xdr:colOff>324972</xdr:colOff>
      <xdr:row>31</xdr:row>
      <xdr:rowOff>165033</xdr:rowOff>
    </xdr:to>
    <xdr:pic>
      <xdr:nvPicPr>
        <xdr:cNvPr id="78" name="Graphic 77" descr="Star-struck face outline with solid fill">
          <a:extLst>
            <a:ext uri="{FF2B5EF4-FFF2-40B4-BE49-F238E27FC236}">
              <a16:creationId xmlns:a16="http://schemas.microsoft.com/office/drawing/2014/main" id="{26A05B71-B559-44B3-94CE-25C04280D89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81523" y="6079702"/>
          <a:ext cx="315802" cy="315802"/>
        </a:xfrm>
        <a:prstGeom prst="rect">
          <a:avLst/>
        </a:prstGeom>
      </xdr:spPr>
    </xdr:pic>
    <xdr:clientData/>
  </xdr:twoCellAnchor>
  <xdr:twoCellAnchor editAs="oneCell">
    <xdr:from>
      <xdr:col>4</xdr:col>
      <xdr:colOff>44823</xdr:colOff>
      <xdr:row>22</xdr:row>
      <xdr:rowOff>134470</xdr:rowOff>
    </xdr:from>
    <xdr:to>
      <xdr:col>4</xdr:col>
      <xdr:colOff>414618</xdr:colOff>
      <xdr:row>24</xdr:row>
      <xdr:rowOff>145675</xdr:rowOff>
    </xdr:to>
    <xdr:pic>
      <xdr:nvPicPr>
        <xdr:cNvPr id="81" name="Graphic 80" descr="Rating Star with solid fill">
          <a:extLst>
            <a:ext uri="{FF2B5EF4-FFF2-40B4-BE49-F238E27FC236}">
              <a16:creationId xmlns:a16="http://schemas.microsoft.com/office/drawing/2014/main" id="{6E969DFD-0DC2-48A5-BA17-3AECB7B9417B}"/>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rcRect/>
        <a:stretch/>
      </xdr:blipFill>
      <xdr:spPr>
        <a:xfrm>
          <a:off x="717176" y="4650441"/>
          <a:ext cx="369795" cy="392205"/>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91.582711689814" backgroundQuery="1" createdVersion="8" refreshedVersion="8" minRefreshableVersion="3" recordCount="0" supportSubquery="1" supportAdvancedDrill="1" xr:uid="{B4F6B62A-ABA3-4011-9798-9BE404457125}">
  <cacheSource type="external" connectionId="1"/>
  <cacheFields count="3">
    <cacheField name="[Measures].[Call Count]" caption="Call Count" numFmtId="0" hierarchy="17" level="32767"/>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91.582710185183" backgroundQuery="1" createdVersion="8" refreshedVersion="8" minRefreshableVersion="3" recordCount="0" supportSubquery="1" supportAdvancedDrill="1" xr:uid="{9BC04F14-EDC9-4FB9-9F3B-9F4C2CB541FE}">
  <cacheSource type="external" connectionId="1"/>
  <cacheFields count="3">
    <cacheField name="[Measures].[Call Count]" caption="Call Count" numFmtId="0" hierarchy="17" level="32767"/>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91.582708680558" backgroundQuery="1" createdVersion="8" refreshedVersion="8" minRefreshableVersion="3" recordCount="0" supportSubquery="1" supportAdvancedDrill="1" xr:uid="{416F57C1-77DB-47F7-9473-A90E84CFC780}">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91.586520833334" backgroundQuery="1" createdVersion="8" refreshedVersion="8" minRefreshableVersion="3" recordCount="0" supportSubquery="1" supportAdvancedDrill="1" xr:uid="{5AF48CF0-D0DA-4589-913D-3E876EC783FB}">
  <cacheSource type="external" connectionId="1"/>
  <cacheFields count="4">
    <cacheField name="[calls].[Representative].[Representative]" caption="Representative" numFmtId="0" hierarchy="3" level="1">
      <sharedItems count="5">
        <s v="R01"/>
        <s v="R02"/>
        <s v="R03"/>
        <s v="R04"/>
        <s v="R05"/>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Sum of Purchase Amount]" caption="Sum of Purchase Amount" numFmtId="0" hierarchy="26"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1"/>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eif edin el kammar" refreshedDate="45812.914207754628" backgroundQuery="1" createdVersion="8" refreshedVersion="8" minRefreshableVersion="3" recordCount="0" supportSubquery="1" supportAdvancedDrill="1" xr:uid="{7BF07646-6534-4144-9A73-17DA3E1845D5}">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eif edin el kammar" refreshedDate="45812.914208333335" backgroundQuery="1" createdVersion="8" refreshedVersion="8" minRefreshableVersion="3" recordCount="0" supportSubquery="1" supportAdvancedDrill="1" xr:uid="{D24AA3D8-A76F-4386-8AE1-259B1D7F92F3}">
  <cacheSource type="external" connectionId="1"/>
  <cacheFields count="5">
    <cacheField name="[Measures].[Call Count]" caption="Call Count" numFmtId="0" hierarchy="17" level="32767"/>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eif edin el kammar" refreshedDate="45812.914208680559" backgroundQuery="1" createdVersion="8" refreshedVersion="8" minRefreshableVersion="3" recordCount="0" supportSubquery="1" supportAdvancedDrill="1" xr:uid="{60947187-61CE-4DEB-AB5B-65C73BB3A024}">
  <cacheSource type="external" connectionId="1"/>
  <cacheFields count="3">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eif edin el kammar" refreshedDate="45812.914209027775" backgroundQuery="1" createdVersion="8" refreshedVersion="8" minRefreshableVersion="3" recordCount="0" supportSubquery="1" supportAdvancedDrill="1" xr:uid="{61671F20-11C4-44C0-9B36-A29F81590388}">
  <cacheSource type="external" connectionId="1"/>
  <cacheFields count="1">
    <cacheField name="[calls].[Representative].[Representative]" caption="Representative" numFmtId="0" hierarchy="3" level="1">
      <sharedItems count="1">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eif edin el kammar" refreshedDate="45812.914209490744" backgroundQuery="1" createdVersion="8" refreshedVersion="8" minRefreshableVersion="3" recordCount="0" supportSubquery="1" supportAdvancedDrill="1" xr:uid="{3D239BCE-BCD3-4F6F-B8AE-EC926F7A5E35}">
  <cacheSource type="external" connectionId="1"/>
  <cacheFields count="3">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Measures].[Sum of Rating rounded]" caption="Sum of Rating rounded" numFmtId="0" hierarchy="25"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91.582696180558" backgroundQuery="1" createdVersion="3" refreshedVersion="8" minRefreshableVersion="3" recordCount="0" supportSubquery="1" supportAdvancedDrill="1" xr:uid="{2B441EC2-8A8B-4FFD-8B09-8E23B4A0502C}">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58935983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2B12E0-206C-409B-B0D3-5061D66EE5D1}" name="summaey by rep" cacheId="72" applyNumberFormats="0" applyBorderFormats="0" applyFontFormats="0" applyPatternFormats="0" applyAlignmentFormats="0" applyWidthHeightFormats="1" dataCaption="Values" tag="87937310-5af5-440a-8a2d-e258de131d4d"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numFmtId="3"/>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F4CADE-A3EC-4974-B532-0D0930F4CC25}" name="call count &amp; amount" cacheId="1" applyNumberFormats="0" applyBorderFormats="0" applyFontFormats="0" applyPatternFormats="0" applyAlignmentFormats="0" applyWidthHeightFormats="1" dataCaption="Values" tag="e85345b4-027c-4ba5-b708-16db1d65942d" updatedVersion="8" minRefreshableVersion="3" useAutoFormatting="1" subtotalHiddenItems="1" itemPrintTitles="1" createdVersion="8" indent="0" outline="1" outlineData="1" multipleFieldFilters="0" chartFormat="13">
  <location ref="A49:C55" firstHeaderRow="0"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Fields count="1">
    <field x="-2"/>
  </colFields>
  <colItems count="2">
    <i>
      <x/>
    </i>
    <i i="1">
      <x v="1"/>
    </i>
  </colItems>
  <dataFields count="2">
    <dataField fld="0" subtotal="count" baseField="0" baseItem="0"/>
    <dataField fld="2" subtotal="count" baseField="0" baseItem="0"/>
  </dataFields>
  <chartFormats count="2">
    <chartFormat chart="5"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436821-A69F-4323-AB60-8CA2BDCF48EE}" name="selected rep" cacheId="81" applyNumberFormats="0" applyBorderFormats="0" applyFontFormats="0" applyPatternFormats="0" applyAlignmentFormats="0" applyWidthHeightFormats="1" dataCaption="Values" tag="db22af7d-2b67-43fc-8afb-b911b3ee8c57" updatedVersion="8" minRefreshableVersion="3" useAutoFormatting="1" subtotalHiddenItems="1" rowGrandTotals="0" colGrandTotals="0" itemPrintTitles="1" createdVersion="8" indent="0" outline="1" outlineData="1" multipleFieldFilters="0" chartFormat="13">
  <location ref="A59:A60"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5C438A-2A01-4CCD-8F84-A40C339A5AE5}" name="rating" cacheId="84" applyNumberFormats="0" applyBorderFormats="0" applyFontFormats="0" applyPatternFormats="0" applyAlignmentFormats="0" applyWidthHeightFormats="1" dataCaption="Values" tag="7569990f-2ff1-4164-a832-ece0ad3fdbe5" updatedVersion="8" minRefreshableVersion="3" useAutoFormatting="1" subtotalHiddenItems="1" itemPrintTitles="1" createdVersion="8" indent="0" outline="1" outlineData="1" multipleFieldFilters="0" chartFormat="25">
  <location ref="A78:B83"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Rating rounded" fld="1" baseField="0" baseItem="0"/>
  </dataFields>
  <chartFormats count="2">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8AFDD3-C8E1-45A0-8663-D0A0D26077CB}" name="call trend" cacheId="75" applyNumberFormats="0" applyBorderFormats="0" applyFontFormats="0" applyPatternFormats="0" applyAlignmentFormats="0" applyWidthHeightFormats="1" dataCaption="Values" tag="0617ba5c-8d45-41d5-8ac5-8659515e752f" updatedVersion="8" minRefreshableVersion="3" useAutoFormatting="1" subtotalHiddenItems="1" itemPrintTitles="1" createdVersion="8" indent="0" outline="1" outlineData="1" multipleFieldFilters="0" chartFormat="13">
  <location ref="A15:C28" firstHeaderRow="0" firstDataRow="1" firstDataCol="1"/>
  <pivotFields count="5">
    <pivotField dataField="1" subtotalTop="0" showAll="0" defaultSubtotal="0"/>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4" subtotal="count" baseField="0" baseItem="0">
      <extLst>
        <ext xmlns:x14="http://schemas.microsoft.com/office/spreadsheetml/2009/9/main" uri="{E15A36E0-9728-4e99-A89B-3F7291B0FE68}">
          <x14:dataField sourceField="0" uniqueName="[__Xl2].[Measures].[Call Count]"/>
        </ext>
      </extLst>
    </dataField>
  </dataFields>
  <chartFormats count="4">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1CC61C-5CFD-449F-958A-61E3F509B4CF}" name="summary pivot" cacheId="2" applyNumberFormats="0" applyBorderFormats="0" applyFontFormats="0" applyPatternFormats="0" applyAlignmentFormats="0" applyWidthHeightFormats="1" dataCaption="Values" tag="97de7e8e-f63e-4c20-98a2-342a50de1c43"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E727CA-189B-47E2-8932-72FF6AACB713}" name="city - gender" cacheId="0" applyNumberFormats="0" applyBorderFormats="0" applyFontFormats="0" applyPatternFormats="0" applyAlignmentFormats="0" applyWidthHeightFormats="1" dataCaption="Values" tag="d4177e5c-8d58-42eb-a6fb-f2d1b67522e4" updatedVersion="8" minRefreshableVersion="3" useAutoFormatting="1" subtotalHiddenItems="1" itemPrintTitles="1" createdVersion="8" indent="0" outline="1" outlineData="1" multipleFieldFilters="0" chartFormat="23">
  <location ref="A66:D71" firstHeaderRow="1" firstDataRow="2" firstDataCol="1"/>
  <pivotFields count="3">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1"/>
  </colFields>
  <colItems count="3">
    <i>
      <x/>
    </i>
    <i>
      <x v="1"/>
    </i>
    <i t="grand">
      <x/>
    </i>
  </colItems>
  <dataFields count="1">
    <dataField fld="0" subtotal="count" baseField="0" baseItem="0"/>
  </dataFields>
  <chartFormats count="4">
    <chartFormat chart="19" format="0" series="1">
      <pivotArea type="data" outline="0" fieldPosition="0">
        <references count="2">
          <reference field="4294967294" count="1" selected="0">
            <x v="0"/>
          </reference>
          <reference field="1" count="1" selected="0">
            <x v="0"/>
          </reference>
        </references>
      </pivotArea>
    </chartFormat>
    <chartFormat chart="19" format="1" series="1">
      <pivotArea type="data" outline="0" fieldPosition="0">
        <references count="2">
          <reference field="4294967294" count="1" selected="0">
            <x v="0"/>
          </reference>
          <reference field="1" count="1" selected="0">
            <x v="1"/>
          </reference>
        </references>
      </pivotArea>
    </chartFormat>
    <chartFormat chart="22" format="4" series="1">
      <pivotArea type="data" outline="0" fieldPosition="0">
        <references count="2">
          <reference field="4294967294" count="1" selected="0">
            <x v="0"/>
          </reference>
          <reference field="1" count="1" selected="0">
            <x v="0"/>
          </reference>
        </references>
      </pivotArea>
    </chartFormat>
    <chartFormat chart="22"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9E6E8E1-8B26-4FEC-8674-151BD584DEBB}" name="amount per rep" cacheId="3" applyNumberFormats="0" applyBorderFormats="0" applyFontFormats="0" applyPatternFormats="0" applyAlignmentFormats="0" applyWidthHeightFormats="1" dataCaption="Values" grandTotalCaption="Total" tag="1a444b0b-f27d-4075-aae3-edcf7324f84e" updatedVersion="8" minRefreshableVersion="3" useAutoFormatting="1" subtotalHiddenItems="1" itemPrintTitles="1" createdVersion="8" indent="0" outline="1" outlineData="1" multipleFieldFilters="0" chartFormat="22" rowHeaderCaption="City">
  <location ref="A94:G114" firstHeaderRow="1" firstDataRow="2" firstDataCol="1"/>
  <pivotFields count="4">
    <pivotField axis="axisCol" allDrilled="1" showAll="0" dataSourceSort="1" defaultSubtotal="0" defaultAttributeDrillState="1">
      <items count="5">
        <item x="0"/>
        <item x="1"/>
        <item x="2"/>
        <item x="3"/>
        <item x="4"/>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axis="axisRow" allDrilled="1" showAll="0" dataSourceSort="1" defaultSubtotal="0" defaultAttributeDrillState="1">
      <items count="3">
        <item x="0"/>
        <item x="1"/>
        <item x="2"/>
      </items>
    </pivotField>
    <pivotField dataField="1" showAll="0" defaultSubtotal="0"/>
  </pivotFields>
  <rowFields count="2">
    <field x="2"/>
    <field x="1"/>
  </rowFields>
  <rowItems count="19">
    <i>
      <x/>
    </i>
    <i r="1">
      <x/>
    </i>
    <i r="1">
      <x v="1"/>
    </i>
    <i r="1">
      <x v="2"/>
    </i>
    <i r="1">
      <x v="3"/>
    </i>
    <i>
      <x v="1"/>
    </i>
    <i r="1">
      <x v="4"/>
    </i>
    <i r="1">
      <x v="5"/>
    </i>
    <i r="1">
      <x v="6"/>
    </i>
    <i r="1">
      <x v="7"/>
    </i>
    <i r="1">
      <x v="8"/>
    </i>
    <i r="1">
      <x v="9"/>
    </i>
    <i>
      <x v="2"/>
    </i>
    <i r="1">
      <x v="10"/>
    </i>
    <i r="1">
      <x v="11"/>
    </i>
    <i r="1">
      <x v="12"/>
    </i>
    <i r="1">
      <x v="13"/>
    </i>
    <i r="1">
      <x v="14"/>
    </i>
    <i t="grand">
      <x/>
    </i>
  </rowItems>
  <colFields count="1">
    <field x="0"/>
  </colFields>
  <colItems count="6">
    <i>
      <x/>
    </i>
    <i>
      <x v="1"/>
    </i>
    <i>
      <x v="2"/>
    </i>
    <i>
      <x v="3"/>
    </i>
    <i>
      <x v="4"/>
    </i>
    <i t="grand">
      <x/>
    </i>
  </colItems>
  <dataFields count="1">
    <dataField name="Sum of Purchase Amount" fld="3" baseField="0" baseItem="0" numFmtId="167"/>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D132E84-76CD-4916-8210-1D2D71D7B9EB}" name="calls by day" cacheId="78" applyNumberFormats="0" applyBorderFormats="0" applyFontFormats="0" applyPatternFormats="0" applyAlignmentFormats="0" applyWidthHeightFormats="1" dataCaption="Values" tag="00d6230f-e418-4bd6-acc3-eb14ee2e7bca" updatedVersion="8" minRefreshableVersion="3" useAutoFormatting="1" subtotalHiddenItems="1" itemPrintTitles="1" createdVersion="8" indent="0" outline="1" outlineData="1" multipleFieldFilters="0" chartFormat="27">
  <location ref="A35:B43" firstHeaderRow="1" firstDataRow="1" firstDataCol="1"/>
  <pivotFields count="3">
    <pivotField dataField="1" subtotalTop="0" showAll="0" defaultSubtotal="0"/>
    <pivotField axis="axisRow"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3">
    <chartFormat chart="5"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5</v>
  </rv>
  <rv s="0">
    <v>4</v>
    <v>5</v>
  </rv>
  <rv s="0">
    <v>4</v>
    <v>4</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B01C169-6DF6-4706-A5BD-A2709B9C9022}" sourceName="[calls].[Representative]">
  <pivotTables>
    <pivotTable tabId="6" name="summaey by rep"/>
    <pivotTable tabId="6" name="call trend"/>
    <pivotTable tabId="6" name="calls by day"/>
    <pivotTable tabId="6" name="selected rep"/>
    <pivotTable tabId="6" name="rating"/>
  </pivotTables>
  <data>
    <olap pivotCacheId="58935983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602FBD2-BA52-4946-A675-EFC610080BC3}" cache="Slicer_Representative" caption="Representative"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9B262B7B-FCE8-4B0B-BDEE-4B9EBC70A882}" cache="Slicer_Representative" caption="Representative" level="1" style="SlicerStyleDark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3:G25"/>
  <sheetViews>
    <sheetView zoomScale="85" zoomScaleNormal="85" workbookViewId="0">
      <selection activeCell="G14" sqref="G14"/>
    </sheetView>
  </sheetViews>
  <sheetFormatPr defaultRowHeight="14.4" x14ac:dyDescent="0.3"/>
  <cols>
    <col min="5" max="5" width="10.8984375" customWidth="1"/>
    <col min="6" max="6" width="9.8984375" customWidth="1"/>
  </cols>
  <sheetData>
    <row r="3" spans="5:7" ht="25.5" customHeight="1" x14ac:dyDescent="0.3"/>
    <row r="4" spans="5:7" ht="25.5" customHeight="1" x14ac:dyDescent="0.3"/>
    <row r="5" spans="5:7" ht="25.5" customHeight="1" x14ac:dyDescent="0.3">
      <c r="F5" t="s">
        <v>11</v>
      </c>
      <c r="G5" t="e" vm="1">
        <v>#VALUE!</v>
      </c>
    </row>
    <row r="6" spans="5:7" ht="25.5" customHeight="1" x14ac:dyDescent="0.3">
      <c r="F6" t="s">
        <v>9</v>
      </c>
      <c r="G6" t="e" vm="2">
        <v>#VALUE!</v>
      </c>
    </row>
    <row r="7" spans="5:7" ht="25.5" customHeight="1" x14ac:dyDescent="0.3">
      <c r="F7" t="s">
        <v>6</v>
      </c>
      <c r="G7" t="e" vm="3">
        <v>#VALUE!</v>
      </c>
    </row>
    <row r="8" spans="5:7" x14ac:dyDescent="0.3">
      <c r="F8" t="s">
        <v>13</v>
      </c>
      <c r="G8" t="e" vm="4">
        <v>#VALUE!</v>
      </c>
    </row>
    <row r="9" spans="5:7" x14ac:dyDescent="0.3">
      <c r="E9" t="s">
        <v>9</v>
      </c>
      <c r="F9" t="s">
        <v>10</v>
      </c>
      <c r="G9" t="e" vm="5">
        <v>#VALUE!</v>
      </c>
    </row>
    <row r="15" spans="5:7" x14ac:dyDescent="0.3">
      <c r="E15" t="s">
        <v>6</v>
      </c>
    </row>
    <row r="20" spans="5:5" x14ac:dyDescent="0.3">
      <c r="E20" t="s">
        <v>13</v>
      </c>
    </row>
    <row r="25" spans="5:5" x14ac:dyDescent="0.3">
      <c r="E25" t="s">
        <v>10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55" zoomScaleNormal="55" workbookViewId="0">
      <selection activeCell="N26" sqref="N26"/>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4364-7D47-40A3-8267-641D3F2FA9CB}">
  <dimension ref="A3:Q114"/>
  <sheetViews>
    <sheetView topLeftCell="A36" zoomScale="70" zoomScaleNormal="70" workbookViewId="0">
      <selection activeCell="C59" sqref="C59"/>
    </sheetView>
  </sheetViews>
  <sheetFormatPr defaultRowHeight="14.4" x14ac:dyDescent="0.3"/>
  <cols>
    <col min="1" max="1" width="13.5" bestFit="1" customWidth="1"/>
    <col min="2" max="2" width="20.796875" bestFit="1" customWidth="1"/>
    <col min="3" max="3" width="11.09765625" bestFit="1" customWidth="1"/>
    <col min="4" max="4" width="13.69921875" bestFit="1" customWidth="1"/>
    <col min="5" max="5" width="7.69921875" bestFit="1" customWidth="1"/>
    <col min="6" max="6" width="11.5" bestFit="1" customWidth="1"/>
    <col min="7" max="8" width="10.8984375" bestFit="1" customWidth="1"/>
    <col min="9" max="9" width="11.19921875" bestFit="1" customWidth="1"/>
    <col min="10" max="10" width="13" bestFit="1" customWidth="1"/>
    <col min="11" max="11" width="14.59765625" bestFit="1" customWidth="1"/>
  </cols>
  <sheetData>
    <row r="3" spans="1:5" x14ac:dyDescent="0.3">
      <c r="A3" t="s">
        <v>1040</v>
      </c>
      <c r="B3" t="s">
        <v>1041</v>
      </c>
      <c r="C3" t="s">
        <v>1042</v>
      </c>
      <c r="D3" t="s">
        <v>1043</v>
      </c>
      <c r="E3" t="s">
        <v>1044</v>
      </c>
    </row>
    <row r="4" spans="1:5" x14ac:dyDescent="0.3">
      <c r="A4" s="20">
        <v>1000</v>
      </c>
      <c r="B4" s="21">
        <v>96623</v>
      </c>
      <c r="C4" s="20">
        <v>89850</v>
      </c>
      <c r="D4" s="22">
        <v>3.8854000000000033</v>
      </c>
      <c r="E4" s="20">
        <v>307</v>
      </c>
    </row>
    <row r="8" spans="1:5" x14ac:dyDescent="0.3">
      <c r="A8" t="s">
        <v>1040</v>
      </c>
      <c r="B8" t="s">
        <v>1041</v>
      </c>
      <c r="C8" t="s">
        <v>1042</v>
      </c>
      <c r="D8" t="s">
        <v>1043</v>
      </c>
      <c r="E8" t="s">
        <v>1044</v>
      </c>
    </row>
    <row r="9" spans="1:5" x14ac:dyDescent="0.3">
      <c r="A9" s="20">
        <v>200</v>
      </c>
      <c r="B9" s="21">
        <v>20104</v>
      </c>
      <c r="C9" s="20">
        <v>18209</v>
      </c>
      <c r="D9" s="22">
        <v>3.8824999999999998</v>
      </c>
      <c r="E9" s="20">
        <v>51</v>
      </c>
    </row>
    <row r="15" spans="1:5" x14ac:dyDescent="0.3">
      <c r="A15" s="23" t="s">
        <v>1045</v>
      </c>
      <c r="B15" t="s">
        <v>1040</v>
      </c>
      <c r="C15" t="s">
        <v>1059</v>
      </c>
    </row>
    <row r="16" spans="1:5" x14ac:dyDescent="0.3">
      <c r="A16" s="24" t="s">
        <v>1047</v>
      </c>
      <c r="B16" s="20">
        <v>21</v>
      </c>
      <c r="C16" s="20">
        <v>21</v>
      </c>
    </row>
    <row r="17" spans="1:3" x14ac:dyDescent="0.3">
      <c r="A17" s="24" t="s">
        <v>1048</v>
      </c>
      <c r="B17" s="20">
        <v>18</v>
      </c>
      <c r="C17" s="20">
        <v>18</v>
      </c>
    </row>
    <row r="18" spans="1:3" x14ac:dyDescent="0.3">
      <c r="A18" s="24" t="s">
        <v>1049</v>
      </c>
      <c r="B18" s="20">
        <v>31</v>
      </c>
      <c r="C18" s="20">
        <v>31</v>
      </c>
    </row>
    <row r="19" spans="1:3" x14ac:dyDescent="0.3">
      <c r="A19" s="24" t="s">
        <v>1050</v>
      </c>
      <c r="B19" s="20">
        <v>20</v>
      </c>
      <c r="C19" s="20">
        <v>20</v>
      </c>
    </row>
    <row r="20" spans="1:3" x14ac:dyDescent="0.3">
      <c r="A20" s="24" t="s">
        <v>1051</v>
      </c>
      <c r="B20" s="20">
        <v>8</v>
      </c>
      <c r="C20" s="20">
        <v>8</v>
      </c>
    </row>
    <row r="21" spans="1:3" x14ac:dyDescent="0.3">
      <c r="A21" s="24" t="s">
        <v>1052</v>
      </c>
      <c r="B21" s="20">
        <v>12</v>
      </c>
      <c r="C21" s="20">
        <v>12</v>
      </c>
    </row>
    <row r="22" spans="1:3" x14ac:dyDescent="0.3">
      <c r="A22" s="24" t="s">
        <v>1053</v>
      </c>
      <c r="B22" s="20">
        <v>12</v>
      </c>
      <c r="C22" s="20">
        <v>12</v>
      </c>
    </row>
    <row r="23" spans="1:3" x14ac:dyDescent="0.3">
      <c r="A23" s="24" t="s">
        <v>1054</v>
      </c>
      <c r="B23" s="20">
        <v>7</v>
      </c>
      <c r="C23" s="20">
        <v>7</v>
      </c>
    </row>
    <row r="24" spans="1:3" x14ac:dyDescent="0.3">
      <c r="A24" s="24" t="s">
        <v>1055</v>
      </c>
      <c r="B24" s="20">
        <v>20</v>
      </c>
      <c r="C24" s="20">
        <v>20</v>
      </c>
    </row>
    <row r="25" spans="1:3" x14ac:dyDescent="0.3">
      <c r="A25" s="24" t="s">
        <v>1056</v>
      </c>
      <c r="B25" s="20">
        <v>24</v>
      </c>
      <c r="C25" s="20">
        <v>24</v>
      </c>
    </row>
    <row r="26" spans="1:3" x14ac:dyDescent="0.3">
      <c r="A26" s="24" t="s">
        <v>1057</v>
      </c>
      <c r="B26" s="20">
        <v>12</v>
      </c>
      <c r="C26" s="20">
        <v>12</v>
      </c>
    </row>
    <row r="27" spans="1:3" x14ac:dyDescent="0.3">
      <c r="A27" s="24" t="s">
        <v>1058</v>
      </c>
      <c r="B27" s="20">
        <v>15</v>
      </c>
      <c r="C27" s="20">
        <v>15</v>
      </c>
    </row>
    <row r="28" spans="1:3" x14ac:dyDescent="0.3">
      <c r="A28" s="24" t="s">
        <v>1046</v>
      </c>
      <c r="B28" s="20">
        <v>200</v>
      </c>
      <c r="C28" s="20">
        <v>200</v>
      </c>
    </row>
    <row r="35" spans="1:11" x14ac:dyDescent="0.3">
      <c r="A35" s="23" t="s">
        <v>1045</v>
      </c>
      <c r="B35" t="s">
        <v>1040</v>
      </c>
    </row>
    <row r="36" spans="1:11" x14ac:dyDescent="0.3">
      <c r="A36" s="24" t="s">
        <v>1063</v>
      </c>
      <c r="B36" s="20">
        <v>27</v>
      </c>
    </row>
    <row r="37" spans="1:11" x14ac:dyDescent="0.3">
      <c r="A37" s="24" t="s">
        <v>1061</v>
      </c>
      <c r="B37" s="20">
        <v>22</v>
      </c>
    </row>
    <row r="38" spans="1:11" x14ac:dyDescent="0.3">
      <c r="A38" s="24" t="s">
        <v>1065</v>
      </c>
      <c r="B38" s="20">
        <v>27</v>
      </c>
    </row>
    <row r="39" spans="1:11" x14ac:dyDescent="0.3">
      <c r="A39" s="24" t="s">
        <v>1066</v>
      </c>
      <c r="B39" s="20">
        <v>27</v>
      </c>
    </row>
    <row r="40" spans="1:11" x14ac:dyDescent="0.3">
      <c r="A40" s="24" t="s">
        <v>1064</v>
      </c>
      <c r="B40" s="20">
        <v>27</v>
      </c>
    </row>
    <row r="41" spans="1:11" x14ac:dyDescent="0.3">
      <c r="A41" s="24" t="s">
        <v>1060</v>
      </c>
      <c r="B41" s="20">
        <v>32</v>
      </c>
    </row>
    <row r="42" spans="1:11" x14ac:dyDescent="0.3">
      <c r="A42" s="24" t="s">
        <v>1062</v>
      </c>
      <c r="B42" s="20">
        <v>38</v>
      </c>
    </row>
    <row r="43" spans="1:11" x14ac:dyDescent="0.3">
      <c r="A43" s="24" t="s">
        <v>1046</v>
      </c>
      <c r="B43" s="20">
        <v>200</v>
      </c>
    </row>
    <row r="47" spans="1:11" x14ac:dyDescent="0.3">
      <c r="F47" t="s">
        <v>1069</v>
      </c>
    </row>
    <row r="48" spans="1:11" x14ac:dyDescent="0.3">
      <c r="G48" t="s">
        <v>1070</v>
      </c>
      <c r="H48" t="s">
        <v>1067</v>
      </c>
      <c r="I48" t="s">
        <v>1068</v>
      </c>
      <c r="J48" t="s">
        <v>1071</v>
      </c>
      <c r="K48" t="s">
        <v>1072</v>
      </c>
    </row>
    <row r="49" spans="1:11" x14ac:dyDescent="0.3">
      <c r="A49" s="23" t="s">
        <v>1045</v>
      </c>
      <c r="B49" t="s">
        <v>1040</v>
      </c>
      <c r="C49" t="s">
        <v>1041</v>
      </c>
      <c r="G49" t="str">
        <f>A50</f>
        <v>R01</v>
      </c>
      <c r="H49">
        <f t="shared" ref="H49:I53" si="0">B50</f>
        <v>189</v>
      </c>
      <c r="I49">
        <f t="shared" si="0"/>
        <v>18415</v>
      </c>
      <c r="J49" t="str">
        <f>IF(G49=$A$60,H49,"")</f>
        <v/>
      </c>
      <c r="K49" t="str">
        <f>IF(G49=$A$60,I49,"")</f>
        <v/>
      </c>
    </row>
    <row r="50" spans="1:11" x14ac:dyDescent="0.3">
      <c r="A50" s="24" t="s">
        <v>11</v>
      </c>
      <c r="B50" s="20">
        <v>189</v>
      </c>
      <c r="C50" s="21">
        <v>18415</v>
      </c>
      <c r="G50" t="str">
        <f t="shared" ref="G50:G53" si="1">A51</f>
        <v>R02</v>
      </c>
      <c r="H50">
        <f t="shared" si="0"/>
        <v>218</v>
      </c>
      <c r="I50">
        <f t="shared" si="0"/>
        <v>20581</v>
      </c>
      <c r="J50" t="str">
        <f t="shared" ref="J50:J53" si="2">IF(G50=$A$60,H50,"")</f>
        <v/>
      </c>
      <c r="K50" t="str">
        <f t="shared" ref="K50:K53" si="3">IF(G50=$A$60,I50,"")</f>
        <v/>
      </c>
    </row>
    <row r="51" spans="1:11" x14ac:dyDescent="0.3">
      <c r="A51" s="24" t="s">
        <v>9</v>
      </c>
      <c r="B51" s="20">
        <v>218</v>
      </c>
      <c r="C51" s="21">
        <v>20581</v>
      </c>
      <c r="G51" t="str">
        <f t="shared" si="1"/>
        <v>R03</v>
      </c>
      <c r="H51">
        <f t="shared" si="0"/>
        <v>207</v>
      </c>
      <c r="I51">
        <f t="shared" si="0"/>
        <v>20872</v>
      </c>
      <c r="J51" t="str">
        <f t="shared" si="2"/>
        <v/>
      </c>
      <c r="K51" t="str">
        <f t="shared" si="3"/>
        <v/>
      </c>
    </row>
    <row r="52" spans="1:11" x14ac:dyDescent="0.3">
      <c r="A52" s="24" t="s">
        <v>6</v>
      </c>
      <c r="B52" s="20">
        <v>207</v>
      </c>
      <c r="C52" s="21">
        <v>20872</v>
      </c>
      <c r="G52" t="str">
        <f t="shared" si="1"/>
        <v>R04</v>
      </c>
      <c r="H52">
        <f t="shared" si="0"/>
        <v>186</v>
      </c>
      <c r="I52">
        <f t="shared" si="0"/>
        <v>16651</v>
      </c>
      <c r="J52" t="str">
        <f t="shared" si="2"/>
        <v/>
      </c>
      <c r="K52" t="str">
        <f t="shared" si="3"/>
        <v/>
      </c>
    </row>
    <row r="53" spans="1:11" x14ac:dyDescent="0.3">
      <c r="A53" s="24" t="s">
        <v>13</v>
      </c>
      <c r="B53" s="20">
        <v>186</v>
      </c>
      <c r="C53" s="21">
        <v>16651</v>
      </c>
      <c r="G53" t="str">
        <f t="shared" si="1"/>
        <v>R05</v>
      </c>
      <c r="H53">
        <f t="shared" si="0"/>
        <v>200</v>
      </c>
      <c r="I53">
        <f t="shared" si="0"/>
        <v>20104</v>
      </c>
      <c r="J53">
        <f t="shared" si="2"/>
        <v>200</v>
      </c>
      <c r="K53">
        <f t="shared" si="3"/>
        <v>20104</v>
      </c>
    </row>
    <row r="54" spans="1:11" x14ac:dyDescent="0.3">
      <c r="A54" s="24" t="s">
        <v>10</v>
      </c>
      <c r="B54" s="20">
        <v>200</v>
      </c>
      <c r="C54" s="21">
        <v>20104</v>
      </c>
    </row>
    <row r="55" spans="1:11" x14ac:dyDescent="0.3">
      <c r="A55" s="24" t="s">
        <v>1046</v>
      </c>
      <c r="B55" s="20">
        <v>1000</v>
      </c>
      <c r="C55" s="21">
        <v>96623</v>
      </c>
      <c r="F55" t="s">
        <v>1076</v>
      </c>
    </row>
    <row r="56" spans="1:11" x14ac:dyDescent="0.3">
      <c r="G56" t="s">
        <v>1077</v>
      </c>
      <c r="H56">
        <f>A9/A4</f>
        <v>0.2</v>
      </c>
      <c r="J56" t="str">
        <f>"% of calls: "&amp;TEXT(H56,"0%")</f>
        <v>% of calls: 20%</v>
      </c>
    </row>
    <row r="57" spans="1:11" x14ac:dyDescent="0.3">
      <c r="G57" t="s">
        <v>1078</v>
      </c>
      <c r="H57">
        <f>VLOOKUP($A$60,$G$48:$I$53,2,FALSE)</f>
        <v>200</v>
      </c>
    </row>
    <row r="58" spans="1:11" x14ac:dyDescent="0.3">
      <c r="G58" t="s">
        <v>1079</v>
      </c>
      <c r="H58">
        <f>VLOOKUP($A$60,$G$48:$I$53,3,FALSE)</f>
        <v>20104</v>
      </c>
    </row>
    <row r="59" spans="1:11" x14ac:dyDescent="0.3">
      <c r="A59" s="23" t="s">
        <v>1045</v>
      </c>
      <c r="C59" t="e" vm="6">
        <f>_xlfn.XLOOKUP($A$60,Assets!$F$5:$F$9,Assets!$G$5:$G$9)</f>
        <v>#VALUE!</v>
      </c>
    </row>
    <row r="60" spans="1:11" x14ac:dyDescent="0.3">
      <c r="A60" s="24" t="s">
        <v>10</v>
      </c>
      <c r="G60" t="s">
        <v>1080</v>
      </c>
      <c r="H60">
        <f>_xlfn.RANK.EQ(H57,H49:H53)</f>
        <v>3</v>
      </c>
      <c r="J60" t="str">
        <f xml:space="preserve"> "Call rank: "&amp; H60</f>
        <v>Call rank: 3</v>
      </c>
    </row>
    <row r="61" spans="1:11" x14ac:dyDescent="0.3">
      <c r="G61" t="s">
        <v>1081</v>
      </c>
      <c r="H61">
        <f>_xlfn.RANK.EQ(H58,I49:I53)</f>
        <v>3</v>
      </c>
      <c r="J61" t="str">
        <f xml:space="preserve"> "Amount rank: "&amp;H61</f>
        <v>Amount rank: 3</v>
      </c>
    </row>
    <row r="66" spans="1:4" x14ac:dyDescent="0.3">
      <c r="A66" s="23" t="s">
        <v>1040</v>
      </c>
      <c r="B66" s="23" t="s">
        <v>1073</v>
      </c>
    </row>
    <row r="67" spans="1:4" x14ac:dyDescent="0.3">
      <c r="A67" s="23" t="s">
        <v>1045</v>
      </c>
      <c r="B67" t="s">
        <v>999</v>
      </c>
      <c r="C67" t="s">
        <v>998</v>
      </c>
      <c r="D67" t="s">
        <v>1046</v>
      </c>
    </row>
    <row r="68" spans="1:4" x14ac:dyDescent="0.3">
      <c r="A68" s="24" t="s">
        <v>1002</v>
      </c>
      <c r="B68" s="20">
        <v>144</v>
      </c>
      <c r="C68" s="20">
        <v>132</v>
      </c>
      <c r="D68" s="20">
        <v>276</v>
      </c>
    </row>
    <row r="69" spans="1:4" x14ac:dyDescent="0.3">
      <c r="A69" s="24" t="s">
        <v>1001</v>
      </c>
      <c r="B69" s="20">
        <v>326</v>
      </c>
      <c r="C69" s="20">
        <v>63</v>
      </c>
      <c r="D69" s="20">
        <v>389</v>
      </c>
    </row>
    <row r="70" spans="1:4" x14ac:dyDescent="0.3">
      <c r="A70" s="24" t="s">
        <v>1000</v>
      </c>
      <c r="B70" s="20">
        <v>129</v>
      </c>
      <c r="C70" s="20">
        <v>206</v>
      </c>
      <c r="D70" s="20">
        <v>335</v>
      </c>
    </row>
    <row r="71" spans="1:4" x14ac:dyDescent="0.3">
      <c r="A71" s="24" t="s">
        <v>1046</v>
      </c>
      <c r="B71" s="20">
        <v>599</v>
      </c>
      <c r="C71" s="20">
        <v>401</v>
      </c>
      <c r="D71" s="20">
        <v>1000</v>
      </c>
    </row>
    <row r="78" spans="1:4" x14ac:dyDescent="0.3">
      <c r="A78" s="23" t="s">
        <v>1045</v>
      </c>
      <c r="B78" t="s">
        <v>1074</v>
      </c>
    </row>
    <row r="79" spans="1:4" x14ac:dyDescent="0.3">
      <c r="A79" s="24">
        <v>2</v>
      </c>
      <c r="B79" s="34">
        <v>20</v>
      </c>
    </row>
    <row r="80" spans="1:4" x14ac:dyDescent="0.3">
      <c r="A80" s="24">
        <v>3</v>
      </c>
      <c r="B80" s="34">
        <v>132</v>
      </c>
    </row>
    <row r="81" spans="1:17" x14ac:dyDescent="0.3">
      <c r="A81" s="24">
        <v>4</v>
      </c>
      <c r="B81" s="34">
        <v>380</v>
      </c>
    </row>
    <row r="82" spans="1:17" x14ac:dyDescent="0.3">
      <c r="A82" s="24">
        <v>5</v>
      </c>
      <c r="B82" s="34">
        <v>255</v>
      </c>
    </row>
    <row r="83" spans="1:17" x14ac:dyDescent="0.3">
      <c r="A83" s="24" t="s">
        <v>1046</v>
      </c>
      <c r="B83" s="34">
        <v>787</v>
      </c>
    </row>
    <row r="94" spans="1:17" x14ac:dyDescent="0.3">
      <c r="A94" s="23" t="s">
        <v>1075</v>
      </c>
      <c r="B94" s="23" t="s">
        <v>1073</v>
      </c>
    </row>
    <row r="95" spans="1:17" x14ac:dyDescent="0.3">
      <c r="A95" s="23" t="s">
        <v>997</v>
      </c>
      <c r="B95" t="s">
        <v>11</v>
      </c>
      <c r="C95" t="s">
        <v>9</v>
      </c>
      <c r="D95" t="s">
        <v>6</v>
      </c>
      <c r="E95" t="s">
        <v>13</v>
      </c>
      <c r="F95" t="s">
        <v>10</v>
      </c>
      <c r="G95" t="s">
        <v>1082</v>
      </c>
      <c r="J95" t="str">
        <f>IF(A95=0,"",A95)</f>
        <v>City</v>
      </c>
      <c r="K95" t="str">
        <f t="shared" ref="K95:Q110" si="4">IF(B95=0,"",B95)</f>
        <v>R01</v>
      </c>
      <c r="L95" t="str">
        <f t="shared" si="4"/>
        <v>R02</v>
      </c>
      <c r="M95" t="str">
        <f t="shared" si="4"/>
        <v>R03</v>
      </c>
      <c r="N95" t="str">
        <f t="shared" si="4"/>
        <v>R04</v>
      </c>
      <c r="O95" t="str">
        <f t="shared" si="4"/>
        <v>R05</v>
      </c>
      <c r="P95" t="str">
        <f t="shared" si="4"/>
        <v>Total</v>
      </c>
      <c r="Q95" t="str">
        <f t="shared" si="4"/>
        <v/>
      </c>
    </row>
    <row r="96" spans="1:17" x14ac:dyDescent="0.3">
      <c r="A96" s="24" t="s">
        <v>1002</v>
      </c>
      <c r="B96" s="26"/>
      <c r="C96" s="26"/>
      <c r="D96" s="26"/>
      <c r="E96" s="26"/>
      <c r="F96" s="26"/>
      <c r="G96" s="26"/>
      <c r="J96" t="str">
        <f t="shared" ref="J96:J111" si="5">IF(A96=0,"",A96)</f>
        <v>Cincinnati</v>
      </c>
      <c r="K96" t="str">
        <f t="shared" si="4"/>
        <v/>
      </c>
      <c r="L96" t="str">
        <f t="shared" si="4"/>
        <v/>
      </c>
      <c r="M96" t="str">
        <f t="shared" si="4"/>
        <v/>
      </c>
      <c r="N96" t="str">
        <f t="shared" si="4"/>
        <v/>
      </c>
      <c r="O96" t="str">
        <f t="shared" si="4"/>
        <v/>
      </c>
      <c r="P96" t="str">
        <f t="shared" si="4"/>
        <v/>
      </c>
      <c r="Q96" t="str">
        <f t="shared" si="4"/>
        <v/>
      </c>
    </row>
    <row r="97" spans="1:17" x14ac:dyDescent="0.3">
      <c r="A97" s="25" t="s">
        <v>20</v>
      </c>
      <c r="B97" s="26">
        <v>891</v>
      </c>
      <c r="C97" s="26">
        <v>1332</v>
      </c>
      <c r="D97" s="26">
        <v>1282</v>
      </c>
      <c r="E97" s="26">
        <v>739</v>
      </c>
      <c r="F97" s="26">
        <v>560</v>
      </c>
      <c r="G97" s="26">
        <v>4804</v>
      </c>
      <c r="J97" t="str">
        <f t="shared" si="5"/>
        <v>C0003</v>
      </c>
      <c r="K97" s="26">
        <f t="shared" si="4"/>
        <v>891</v>
      </c>
      <c r="L97" s="26">
        <f t="shared" si="4"/>
        <v>1332</v>
      </c>
      <c r="M97" s="26">
        <f t="shared" si="4"/>
        <v>1282</v>
      </c>
      <c r="N97" s="26">
        <f t="shared" si="4"/>
        <v>739</v>
      </c>
      <c r="O97" s="26">
        <f t="shared" si="4"/>
        <v>560</v>
      </c>
      <c r="P97" s="26">
        <f t="shared" si="4"/>
        <v>4804</v>
      </c>
      <c r="Q97" t="str">
        <f t="shared" si="4"/>
        <v/>
      </c>
    </row>
    <row r="98" spans="1:17" x14ac:dyDescent="0.3">
      <c r="A98" s="25" t="s">
        <v>12</v>
      </c>
      <c r="B98" s="26">
        <v>1991</v>
      </c>
      <c r="C98" s="26">
        <v>1886</v>
      </c>
      <c r="D98" s="26">
        <v>1206</v>
      </c>
      <c r="E98" s="26">
        <v>884</v>
      </c>
      <c r="F98" s="26">
        <v>1722</v>
      </c>
      <c r="G98" s="26">
        <v>7689</v>
      </c>
      <c r="J98" t="str">
        <f t="shared" si="5"/>
        <v>C0004</v>
      </c>
      <c r="K98" s="26">
        <f t="shared" si="4"/>
        <v>1991</v>
      </c>
      <c r="L98" s="26">
        <f t="shared" si="4"/>
        <v>1886</v>
      </c>
      <c r="M98" s="26">
        <f t="shared" si="4"/>
        <v>1206</v>
      </c>
      <c r="N98" s="26">
        <f t="shared" si="4"/>
        <v>884</v>
      </c>
      <c r="O98" s="26">
        <f t="shared" si="4"/>
        <v>1722</v>
      </c>
      <c r="P98" s="26">
        <f t="shared" si="4"/>
        <v>7689</v>
      </c>
      <c r="Q98" t="str">
        <f t="shared" si="4"/>
        <v/>
      </c>
    </row>
    <row r="99" spans="1:17" x14ac:dyDescent="0.3">
      <c r="A99" s="25" t="s">
        <v>8</v>
      </c>
      <c r="B99" s="26">
        <v>1163</v>
      </c>
      <c r="C99" s="26">
        <v>1180</v>
      </c>
      <c r="D99" s="26">
        <v>1616</v>
      </c>
      <c r="E99" s="26">
        <v>1043</v>
      </c>
      <c r="F99" s="26">
        <v>1747</v>
      </c>
      <c r="G99" s="26">
        <v>6749</v>
      </c>
      <c r="J99" t="str">
        <f t="shared" si="5"/>
        <v>C0011</v>
      </c>
      <c r="K99" s="26">
        <f t="shared" si="4"/>
        <v>1163</v>
      </c>
      <c r="L99" s="26">
        <f t="shared" si="4"/>
        <v>1180</v>
      </c>
      <c r="M99" s="26">
        <f t="shared" si="4"/>
        <v>1616</v>
      </c>
      <c r="N99" s="26">
        <f t="shared" si="4"/>
        <v>1043</v>
      </c>
      <c r="O99" s="26">
        <f t="shared" si="4"/>
        <v>1747</v>
      </c>
      <c r="P99" s="26">
        <f t="shared" si="4"/>
        <v>6749</v>
      </c>
      <c r="Q99" t="str">
        <f t="shared" si="4"/>
        <v/>
      </c>
    </row>
    <row r="100" spans="1:17" x14ac:dyDescent="0.3">
      <c r="A100" s="25" t="s">
        <v>16</v>
      </c>
      <c r="B100" s="26">
        <v>1438</v>
      </c>
      <c r="C100" s="26">
        <v>1616</v>
      </c>
      <c r="D100" s="26">
        <v>866</v>
      </c>
      <c r="E100" s="26">
        <v>829</v>
      </c>
      <c r="F100" s="26">
        <v>2070</v>
      </c>
      <c r="G100" s="26">
        <v>6819</v>
      </c>
      <c r="J100" t="str">
        <f t="shared" si="5"/>
        <v>C0012</v>
      </c>
      <c r="K100" s="26">
        <f t="shared" si="4"/>
        <v>1438</v>
      </c>
      <c r="L100" s="26">
        <f t="shared" si="4"/>
        <v>1616</v>
      </c>
      <c r="M100" s="26">
        <f t="shared" si="4"/>
        <v>866</v>
      </c>
      <c r="N100" s="26">
        <f t="shared" si="4"/>
        <v>829</v>
      </c>
      <c r="O100" s="26">
        <f t="shared" si="4"/>
        <v>2070</v>
      </c>
      <c r="P100" s="26">
        <f t="shared" si="4"/>
        <v>6819</v>
      </c>
      <c r="Q100" t="str">
        <f t="shared" si="4"/>
        <v/>
      </c>
    </row>
    <row r="101" spans="1:17" x14ac:dyDescent="0.3">
      <c r="A101" s="24" t="s">
        <v>1001</v>
      </c>
      <c r="B101" s="26"/>
      <c r="C101" s="26"/>
      <c r="D101" s="26"/>
      <c r="E101" s="26"/>
      <c r="F101" s="26"/>
      <c r="G101" s="26"/>
      <c r="J101" t="str">
        <f t="shared" si="5"/>
        <v>Cleveland</v>
      </c>
      <c r="K101" s="26" t="str">
        <f t="shared" si="4"/>
        <v/>
      </c>
      <c r="L101" s="26" t="str">
        <f t="shared" si="4"/>
        <v/>
      </c>
      <c r="M101" s="26" t="str">
        <f t="shared" si="4"/>
        <v/>
      </c>
      <c r="N101" s="26" t="str">
        <f t="shared" si="4"/>
        <v/>
      </c>
      <c r="O101" s="26" t="str">
        <f t="shared" si="4"/>
        <v/>
      </c>
      <c r="P101" s="26" t="str">
        <f t="shared" si="4"/>
        <v/>
      </c>
      <c r="Q101" t="str">
        <f t="shared" si="4"/>
        <v/>
      </c>
    </row>
    <row r="102" spans="1:17" x14ac:dyDescent="0.3">
      <c r="A102" s="25" t="s">
        <v>24</v>
      </c>
      <c r="B102" s="26">
        <v>1233</v>
      </c>
      <c r="C102" s="26">
        <v>223</v>
      </c>
      <c r="D102" s="26">
        <v>1680</v>
      </c>
      <c r="E102" s="26">
        <v>990</v>
      </c>
      <c r="F102" s="26">
        <v>1508</v>
      </c>
      <c r="G102" s="26">
        <v>5634</v>
      </c>
      <c r="J102" t="str">
        <f t="shared" si="5"/>
        <v>C0002</v>
      </c>
      <c r="K102" s="26">
        <f t="shared" si="4"/>
        <v>1233</v>
      </c>
      <c r="L102" s="26">
        <f t="shared" si="4"/>
        <v>223</v>
      </c>
      <c r="M102" s="26">
        <f t="shared" si="4"/>
        <v>1680</v>
      </c>
      <c r="N102" s="26">
        <f t="shared" si="4"/>
        <v>990</v>
      </c>
      <c r="O102" s="26">
        <f t="shared" si="4"/>
        <v>1508</v>
      </c>
      <c r="P102" s="26">
        <f t="shared" si="4"/>
        <v>5634</v>
      </c>
      <c r="Q102" t="str">
        <f t="shared" si="4"/>
        <v/>
      </c>
    </row>
    <row r="103" spans="1:17" x14ac:dyDescent="0.3">
      <c r="A103" s="25" t="s">
        <v>15</v>
      </c>
      <c r="B103" s="26">
        <v>1598</v>
      </c>
      <c r="C103" s="26">
        <v>1907</v>
      </c>
      <c r="D103" s="26">
        <v>869</v>
      </c>
      <c r="E103" s="26">
        <v>1426</v>
      </c>
      <c r="F103" s="26">
        <v>1416</v>
      </c>
      <c r="G103" s="26">
        <v>7216</v>
      </c>
      <c r="J103" t="str">
        <f t="shared" si="5"/>
        <v>C0007</v>
      </c>
      <c r="K103" s="26">
        <f t="shared" si="4"/>
        <v>1598</v>
      </c>
      <c r="L103" s="26">
        <f t="shared" si="4"/>
        <v>1907</v>
      </c>
      <c r="M103" s="26">
        <f t="shared" si="4"/>
        <v>869</v>
      </c>
      <c r="N103" s="26">
        <f t="shared" si="4"/>
        <v>1426</v>
      </c>
      <c r="O103" s="26">
        <f t="shared" si="4"/>
        <v>1416</v>
      </c>
      <c r="P103" s="26">
        <f t="shared" si="4"/>
        <v>7216</v>
      </c>
      <c r="Q103" t="str">
        <f t="shared" si="4"/>
        <v/>
      </c>
    </row>
    <row r="104" spans="1:17" x14ac:dyDescent="0.3">
      <c r="A104" s="25" t="s">
        <v>5</v>
      </c>
      <c r="B104" s="26">
        <v>900</v>
      </c>
      <c r="C104" s="26">
        <v>1016</v>
      </c>
      <c r="D104" s="26">
        <v>960</v>
      </c>
      <c r="E104" s="26">
        <v>940</v>
      </c>
      <c r="F104" s="26">
        <v>1193</v>
      </c>
      <c r="G104" s="26">
        <v>5009</v>
      </c>
      <c r="J104" t="str">
        <f t="shared" si="5"/>
        <v>C0008</v>
      </c>
      <c r="K104" s="26">
        <f t="shared" si="4"/>
        <v>900</v>
      </c>
      <c r="L104" s="26">
        <f t="shared" si="4"/>
        <v>1016</v>
      </c>
      <c r="M104" s="26">
        <f t="shared" si="4"/>
        <v>960</v>
      </c>
      <c r="N104" s="26">
        <f t="shared" si="4"/>
        <v>940</v>
      </c>
      <c r="O104" s="26">
        <f t="shared" si="4"/>
        <v>1193</v>
      </c>
      <c r="P104" s="26">
        <f t="shared" si="4"/>
        <v>5009</v>
      </c>
      <c r="Q104" t="str">
        <f t="shared" si="4"/>
        <v/>
      </c>
    </row>
    <row r="105" spans="1:17" x14ac:dyDescent="0.3">
      <c r="A105" s="25" t="s">
        <v>18</v>
      </c>
      <c r="B105" s="26">
        <v>900</v>
      </c>
      <c r="C105" s="26">
        <v>1470</v>
      </c>
      <c r="D105" s="26">
        <v>1617</v>
      </c>
      <c r="E105" s="26">
        <v>1314</v>
      </c>
      <c r="F105" s="26">
        <v>941</v>
      </c>
      <c r="G105" s="26">
        <v>6242</v>
      </c>
      <c r="J105" t="str">
        <f t="shared" si="5"/>
        <v>C0010</v>
      </c>
      <c r="K105" s="26">
        <f t="shared" si="4"/>
        <v>900</v>
      </c>
      <c r="L105" s="26">
        <f t="shared" si="4"/>
        <v>1470</v>
      </c>
      <c r="M105" s="26">
        <f t="shared" si="4"/>
        <v>1617</v>
      </c>
      <c r="N105" s="26">
        <f t="shared" si="4"/>
        <v>1314</v>
      </c>
      <c r="O105" s="26">
        <f t="shared" si="4"/>
        <v>941</v>
      </c>
      <c r="P105" s="26">
        <f t="shared" si="4"/>
        <v>6242</v>
      </c>
      <c r="Q105" t="str">
        <f t="shared" si="4"/>
        <v/>
      </c>
    </row>
    <row r="106" spans="1:17" x14ac:dyDescent="0.3">
      <c r="A106" s="25" t="s">
        <v>14</v>
      </c>
      <c r="B106" s="26">
        <v>1255</v>
      </c>
      <c r="C106" s="26">
        <v>516</v>
      </c>
      <c r="D106" s="26">
        <v>1874</v>
      </c>
      <c r="E106" s="26">
        <v>1863</v>
      </c>
      <c r="F106" s="26">
        <v>1722</v>
      </c>
      <c r="G106" s="26">
        <v>7230</v>
      </c>
      <c r="J106" t="str">
        <f t="shared" si="5"/>
        <v>C0013</v>
      </c>
      <c r="K106" s="26">
        <f t="shared" si="4"/>
        <v>1255</v>
      </c>
      <c r="L106" s="26">
        <f t="shared" si="4"/>
        <v>516</v>
      </c>
      <c r="M106" s="26">
        <f t="shared" si="4"/>
        <v>1874</v>
      </c>
      <c r="N106" s="26">
        <f t="shared" si="4"/>
        <v>1863</v>
      </c>
      <c r="O106" s="26">
        <f t="shared" si="4"/>
        <v>1722</v>
      </c>
      <c r="P106" s="26">
        <f t="shared" si="4"/>
        <v>7230</v>
      </c>
      <c r="Q106" t="str">
        <f t="shared" si="4"/>
        <v/>
      </c>
    </row>
    <row r="107" spans="1:17" x14ac:dyDescent="0.3">
      <c r="A107" s="25" t="s">
        <v>19</v>
      </c>
      <c r="B107" s="26">
        <v>1138</v>
      </c>
      <c r="C107" s="26">
        <v>1898</v>
      </c>
      <c r="D107" s="26">
        <v>1482</v>
      </c>
      <c r="E107" s="26">
        <v>846</v>
      </c>
      <c r="F107" s="26">
        <v>1154</v>
      </c>
      <c r="G107" s="26">
        <v>6518</v>
      </c>
      <c r="J107" t="str">
        <f t="shared" si="5"/>
        <v>C0015</v>
      </c>
      <c r="K107" s="26">
        <f t="shared" si="4"/>
        <v>1138</v>
      </c>
      <c r="L107" s="26">
        <f t="shared" si="4"/>
        <v>1898</v>
      </c>
      <c r="M107" s="26">
        <f t="shared" si="4"/>
        <v>1482</v>
      </c>
      <c r="N107" s="26">
        <f t="shared" si="4"/>
        <v>846</v>
      </c>
      <c r="O107" s="26">
        <f t="shared" si="4"/>
        <v>1154</v>
      </c>
      <c r="P107" s="26">
        <f t="shared" si="4"/>
        <v>6518</v>
      </c>
      <c r="Q107" t="str">
        <f t="shared" si="4"/>
        <v/>
      </c>
    </row>
    <row r="108" spans="1:17" x14ac:dyDescent="0.3">
      <c r="A108" s="24" t="s">
        <v>1000</v>
      </c>
      <c r="B108" s="26"/>
      <c r="C108" s="26"/>
      <c r="D108" s="26"/>
      <c r="E108" s="26"/>
      <c r="F108" s="26"/>
      <c r="G108" s="26"/>
      <c r="J108" t="str">
        <f t="shared" si="5"/>
        <v>Columbus</v>
      </c>
      <c r="K108" s="26" t="str">
        <f t="shared" si="4"/>
        <v/>
      </c>
      <c r="L108" s="26" t="str">
        <f t="shared" si="4"/>
        <v/>
      </c>
      <c r="M108" s="26" t="str">
        <f t="shared" si="4"/>
        <v/>
      </c>
      <c r="N108" s="26" t="str">
        <f t="shared" si="4"/>
        <v/>
      </c>
      <c r="O108" s="26" t="str">
        <f t="shared" si="4"/>
        <v/>
      </c>
      <c r="P108" s="26" t="str">
        <f t="shared" si="4"/>
        <v/>
      </c>
      <c r="Q108" t="str">
        <f t="shared" si="4"/>
        <v/>
      </c>
    </row>
    <row r="109" spans="1:17" x14ac:dyDescent="0.3">
      <c r="A109" s="25" t="s">
        <v>17</v>
      </c>
      <c r="B109" s="26">
        <v>1655</v>
      </c>
      <c r="C109" s="26">
        <v>805</v>
      </c>
      <c r="D109" s="26">
        <v>2263</v>
      </c>
      <c r="E109" s="26">
        <v>987</v>
      </c>
      <c r="F109" s="26">
        <v>1075</v>
      </c>
      <c r="G109" s="26">
        <v>6785</v>
      </c>
      <c r="J109" t="str">
        <f t="shared" si="5"/>
        <v>C0001</v>
      </c>
      <c r="K109" s="26">
        <f t="shared" si="4"/>
        <v>1655</v>
      </c>
      <c r="L109" s="26">
        <f t="shared" si="4"/>
        <v>805</v>
      </c>
      <c r="M109" s="26">
        <f t="shared" si="4"/>
        <v>2263</v>
      </c>
      <c r="N109" s="26">
        <f t="shared" si="4"/>
        <v>987</v>
      </c>
      <c r="O109" s="26">
        <f t="shared" si="4"/>
        <v>1075</v>
      </c>
      <c r="P109" s="26">
        <f t="shared" si="4"/>
        <v>6785</v>
      </c>
      <c r="Q109" t="str">
        <f t="shared" si="4"/>
        <v/>
      </c>
    </row>
    <row r="110" spans="1:17" x14ac:dyDescent="0.3">
      <c r="A110" s="25" t="s">
        <v>23</v>
      </c>
      <c r="B110" s="26">
        <v>1104</v>
      </c>
      <c r="C110" s="26">
        <v>2280</v>
      </c>
      <c r="D110" s="26">
        <v>1445</v>
      </c>
      <c r="E110" s="26">
        <v>1722</v>
      </c>
      <c r="F110" s="26">
        <v>1196</v>
      </c>
      <c r="G110" s="26">
        <v>7747</v>
      </c>
      <c r="J110" t="str">
        <f t="shared" si="5"/>
        <v>C0005</v>
      </c>
      <c r="K110" s="26">
        <f t="shared" si="4"/>
        <v>1104</v>
      </c>
      <c r="L110" s="26">
        <f t="shared" si="4"/>
        <v>2280</v>
      </c>
      <c r="M110" s="26">
        <f t="shared" si="4"/>
        <v>1445</v>
      </c>
      <c r="N110" s="26">
        <f t="shared" si="4"/>
        <v>1722</v>
      </c>
      <c r="O110" s="26">
        <f t="shared" si="4"/>
        <v>1196</v>
      </c>
      <c r="P110" s="26">
        <f t="shared" si="4"/>
        <v>7747</v>
      </c>
      <c r="Q110" t="str">
        <f t="shared" si="4"/>
        <v/>
      </c>
    </row>
    <row r="111" spans="1:17" x14ac:dyDescent="0.3">
      <c r="A111" s="25" t="s">
        <v>7</v>
      </c>
      <c r="B111" s="26">
        <v>372</v>
      </c>
      <c r="C111" s="26">
        <v>1818</v>
      </c>
      <c r="D111" s="26">
        <v>1346</v>
      </c>
      <c r="E111" s="26">
        <v>1156</v>
      </c>
      <c r="F111" s="26">
        <v>1484</v>
      </c>
      <c r="G111" s="26">
        <v>6176</v>
      </c>
      <c r="J111" t="str">
        <f t="shared" si="5"/>
        <v>C0006</v>
      </c>
      <c r="K111" s="26">
        <f t="shared" ref="K111" si="6">IF(B111=0,"",B111)</f>
        <v>372</v>
      </c>
      <c r="L111" s="26">
        <f t="shared" ref="L111" si="7">IF(C111=0,"",C111)</f>
        <v>1818</v>
      </c>
      <c r="M111" s="26">
        <f t="shared" ref="M111" si="8">IF(D111=0,"",D111)</f>
        <v>1346</v>
      </c>
      <c r="N111" s="26">
        <f t="shared" ref="N111" si="9">IF(E111=0,"",E111)</f>
        <v>1156</v>
      </c>
      <c r="O111" s="26">
        <f t="shared" ref="O111" si="10">IF(F111=0,"",F111)</f>
        <v>1484</v>
      </c>
      <c r="P111" s="26">
        <f t="shared" ref="P111" si="11">IF(G111=0,"",G111)</f>
        <v>6176</v>
      </c>
      <c r="Q111" t="str">
        <f t="shared" ref="Q111" si="12">IF(H111=0,"",H111)</f>
        <v/>
      </c>
    </row>
    <row r="112" spans="1:17" x14ac:dyDescent="0.3">
      <c r="A112" s="25" t="s">
        <v>22</v>
      </c>
      <c r="B112" s="26">
        <v>1415</v>
      </c>
      <c r="C112" s="26">
        <v>1271</v>
      </c>
      <c r="D112" s="26">
        <v>1214</v>
      </c>
      <c r="E112" s="26">
        <v>1135</v>
      </c>
      <c r="F112" s="26">
        <v>1566</v>
      </c>
      <c r="G112" s="26">
        <v>6601</v>
      </c>
    </row>
    <row r="113" spans="1:7" x14ac:dyDescent="0.3">
      <c r="A113" s="25" t="s">
        <v>21</v>
      </c>
      <c r="B113" s="26">
        <v>1362</v>
      </c>
      <c r="C113" s="26">
        <v>1363</v>
      </c>
      <c r="D113" s="26">
        <v>1152</v>
      </c>
      <c r="E113" s="26">
        <v>777</v>
      </c>
      <c r="F113" s="26">
        <v>750</v>
      </c>
      <c r="G113" s="26">
        <v>5404</v>
      </c>
    </row>
    <row r="114" spans="1:7" x14ac:dyDescent="0.3">
      <c r="A114" s="24" t="s">
        <v>1082</v>
      </c>
      <c r="B114" s="26">
        <v>18415</v>
      </c>
      <c r="C114" s="26">
        <v>20581</v>
      </c>
      <c r="D114" s="26">
        <v>20872</v>
      </c>
      <c r="E114" s="26">
        <v>16651</v>
      </c>
      <c r="F114" s="26">
        <v>20104</v>
      </c>
      <c r="G114" s="26">
        <v>96623</v>
      </c>
    </row>
  </sheetData>
  <conditionalFormatting sqref="K95:O111">
    <cfRule type="expression" dxfId="1" priority="1">
      <formula xml:space="preserve"> K$95=$A$60</formula>
    </cfRule>
    <cfRule type="dataBar" priority="3">
      <dataBar>
        <cfvo type="num" val="0"/>
        <cfvo type="formula" val="MAX($K$95:$O$111)*2"/>
        <color theme="1" tint="0.249977111117893"/>
      </dataBar>
      <extLst>
        <ext xmlns:x14="http://schemas.microsoft.com/office/spreadsheetml/2009/9/main" uri="{B025F937-C7B1-47D3-B67F-A62EFF666E3E}">
          <x14:id>{406A9A9B-50F0-46D7-A9E6-0B7033C8F52C}</x14:id>
        </ext>
      </extLst>
    </cfRule>
  </conditionalFormatting>
  <pageMargins left="0.7" right="0.7" top="0.75" bottom="0.75" header="0.3" footer="0.3"/>
  <drawing r:id="rId10"/>
  <extLst>
    <ext xmlns:x14="http://schemas.microsoft.com/office/spreadsheetml/2009/9/main" uri="{78C0D931-6437-407d-A8EE-F0AAD7539E65}">
      <x14:conditionalFormattings>
        <x14:conditionalFormatting xmlns:xm="http://schemas.microsoft.com/office/excel/2006/main">
          <x14:cfRule type="dataBar" id="{406A9A9B-50F0-46D7-A9E6-0B7033C8F52C}">
            <x14:dataBar minLength="0" maxLength="100" gradient="0">
              <x14:cfvo type="num">
                <xm:f>0</xm:f>
              </x14:cfvo>
              <x14:cfvo type="formula">
                <xm:f>MAX($K$95:$O$111)*2</xm:f>
              </x14:cfvo>
              <x14:negativeFillColor rgb="FFFF0000"/>
              <x14:axisColor rgb="FF000000"/>
            </x14:dataBar>
          </x14:cfRule>
          <xm:sqref>K95:O111</xm:sqref>
        </x14:conditionalFormatting>
      </x14:conditionalFormattings>
    </ex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19A-14C0-4530-8AC5-05887EA6BBE1}">
  <sheetPr>
    <pageSetUpPr autoPageBreaks="0"/>
  </sheetPr>
  <dimension ref="B1:AB40"/>
  <sheetViews>
    <sheetView showGridLines="0" tabSelected="1" zoomScale="55" zoomScaleNormal="55" workbookViewId="0">
      <selection activeCell="AD23" sqref="AD23"/>
    </sheetView>
  </sheetViews>
  <sheetFormatPr defaultRowHeight="14.4" x14ac:dyDescent="0.3"/>
  <cols>
    <col min="1" max="1" width="4.59765625" customWidth="1"/>
    <col min="2" max="2" width="0.5" hidden="1" customWidth="1"/>
    <col min="3" max="3" width="9" hidden="1" customWidth="1"/>
    <col min="4" max="4" width="4.19921875" customWidth="1"/>
    <col min="6" max="6" width="14.19921875" customWidth="1"/>
    <col min="17" max="17" width="12.19921875" customWidth="1"/>
    <col min="18" max="18" width="10.09765625" customWidth="1"/>
    <col min="19" max="19" width="6.19921875" customWidth="1"/>
    <col min="20" max="20" width="2.09765625" customWidth="1"/>
    <col min="21" max="21" width="12.09765625" bestFit="1" customWidth="1"/>
    <col min="22" max="22" width="10.09765625" customWidth="1"/>
    <col min="23" max="23" width="11.19921875" customWidth="1"/>
    <col min="24" max="24" width="12" customWidth="1"/>
    <col min="25" max="25" width="13.3984375" customWidth="1"/>
    <col min="26" max="26" width="10.3984375" customWidth="1"/>
    <col min="27" max="27" width="13.3984375" customWidth="1"/>
    <col min="28" max="28" width="3.8984375" customWidth="1"/>
    <col min="29" max="29" width="14.69921875" customWidth="1"/>
    <col min="30" max="30" width="11.8984375" customWidth="1"/>
    <col min="31" max="31" width="15.09765625" customWidth="1"/>
    <col min="33" max="33" width="10.69921875" customWidth="1"/>
  </cols>
  <sheetData>
    <row r="1" spans="4:28" ht="40.5" customHeight="1" x14ac:dyDescent="0.3">
      <c r="D1" s="27"/>
      <c r="E1" s="32" t="s">
        <v>1083</v>
      </c>
      <c r="F1" s="32"/>
      <c r="G1" s="32"/>
      <c r="H1" s="32"/>
      <c r="I1" s="32"/>
      <c r="J1" s="32"/>
      <c r="K1" s="32"/>
      <c r="L1" s="32"/>
      <c r="M1" s="32"/>
      <c r="N1" s="32"/>
      <c r="O1" s="32"/>
      <c r="P1" s="32"/>
      <c r="Q1" s="32"/>
      <c r="R1" s="32"/>
      <c r="S1" s="32"/>
      <c r="T1" s="32"/>
      <c r="U1" s="32"/>
      <c r="V1" s="32"/>
      <c r="W1" s="32"/>
      <c r="X1" s="32"/>
      <c r="Y1" s="32"/>
      <c r="Z1" s="32"/>
      <c r="AA1" s="32"/>
      <c r="AB1" s="27"/>
    </row>
    <row r="2" spans="4:28" x14ac:dyDescent="0.3">
      <c r="D2" s="27"/>
      <c r="E2" s="27"/>
      <c r="F2" s="27"/>
      <c r="G2" s="27"/>
      <c r="H2" s="27"/>
      <c r="I2" s="27"/>
      <c r="J2" s="27"/>
      <c r="K2" s="27"/>
      <c r="L2" s="27"/>
      <c r="M2" s="27"/>
      <c r="N2" s="27"/>
      <c r="O2" s="27"/>
      <c r="P2" s="27"/>
      <c r="Q2" s="27"/>
      <c r="R2" s="27"/>
      <c r="S2" s="27"/>
      <c r="T2" s="27"/>
      <c r="U2" s="27"/>
      <c r="V2" s="27"/>
      <c r="W2" s="27"/>
      <c r="X2" s="27"/>
      <c r="Y2" s="27"/>
      <c r="Z2" s="27"/>
      <c r="AA2" s="27"/>
      <c r="AB2" s="27"/>
    </row>
    <row r="3" spans="4:28" x14ac:dyDescent="0.3">
      <c r="D3" s="27"/>
      <c r="E3" s="27"/>
      <c r="F3" s="27"/>
      <c r="G3" s="27"/>
      <c r="H3" s="27"/>
      <c r="I3" s="27"/>
      <c r="J3" s="27"/>
      <c r="K3" s="27"/>
      <c r="L3" s="27"/>
      <c r="M3" s="27"/>
      <c r="N3" s="27"/>
      <c r="O3" s="27"/>
      <c r="P3" s="27"/>
      <c r="Q3" s="27"/>
      <c r="R3" s="27"/>
      <c r="S3" s="27"/>
      <c r="T3" s="27"/>
      <c r="U3" s="27"/>
      <c r="V3" s="27"/>
      <c r="W3" s="27"/>
      <c r="X3" s="27"/>
      <c r="Y3" s="27"/>
      <c r="Z3" s="27"/>
      <c r="AA3" s="27"/>
      <c r="AB3" s="27"/>
    </row>
    <row r="4" spans="4:28" x14ac:dyDescent="0.3">
      <c r="D4" s="27"/>
      <c r="E4" s="27"/>
      <c r="F4" s="27"/>
      <c r="G4" s="27"/>
      <c r="H4" s="27"/>
      <c r="I4" s="27"/>
      <c r="J4" s="27"/>
      <c r="K4" s="27"/>
      <c r="L4" s="27"/>
      <c r="M4" s="27"/>
      <c r="N4" s="27"/>
      <c r="O4" s="27"/>
      <c r="P4" s="27"/>
      <c r="Q4" s="27"/>
      <c r="R4" s="27"/>
      <c r="S4" s="27"/>
      <c r="T4" s="27"/>
      <c r="U4" s="27"/>
      <c r="V4" s="27"/>
      <c r="W4" s="27"/>
      <c r="X4" s="27"/>
      <c r="Y4" s="27"/>
      <c r="Z4" s="27"/>
      <c r="AA4" s="27"/>
      <c r="AB4" s="27"/>
    </row>
    <row r="5" spans="4:28" x14ac:dyDescent="0.3">
      <c r="D5" s="27"/>
      <c r="E5" s="27"/>
      <c r="F5" s="27"/>
      <c r="G5" s="27"/>
      <c r="H5" s="27"/>
      <c r="I5" s="27"/>
      <c r="J5" s="27"/>
      <c r="K5" s="27"/>
      <c r="L5" s="27"/>
      <c r="M5" s="27"/>
      <c r="N5" s="27"/>
      <c r="O5" s="27"/>
      <c r="P5" s="27"/>
      <c r="Q5" s="27"/>
      <c r="R5" s="27"/>
      <c r="S5" s="27"/>
      <c r="T5" s="27"/>
      <c r="U5" s="27"/>
      <c r="V5" s="27"/>
      <c r="W5" s="27"/>
      <c r="X5" s="27"/>
      <c r="Y5" s="27"/>
      <c r="Z5" s="27"/>
      <c r="AA5" s="27"/>
      <c r="AB5" s="27"/>
    </row>
    <row r="6" spans="4:28" x14ac:dyDescent="0.3">
      <c r="D6" s="27"/>
      <c r="E6" s="27"/>
      <c r="F6" s="27"/>
      <c r="G6" s="27"/>
      <c r="H6" s="27"/>
      <c r="I6" s="27"/>
      <c r="J6" s="27"/>
      <c r="K6" s="27"/>
      <c r="L6" s="27"/>
      <c r="M6" s="27"/>
      <c r="N6" s="27"/>
      <c r="O6" s="27"/>
      <c r="P6" s="27"/>
      <c r="Q6" s="27"/>
      <c r="R6" s="27"/>
      <c r="S6" s="27"/>
      <c r="T6" s="27"/>
      <c r="U6" s="27"/>
      <c r="V6" s="27"/>
      <c r="W6" s="27"/>
      <c r="X6" s="27"/>
      <c r="Y6" s="27"/>
      <c r="Z6" s="27"/>
      <c r="AA6" s="27"/>
      <c r="AB6" s="27"/>
    </row>
    <row r="7" spans="4:28" x14ac:dyDescent="0.3">
      <c r="D7" s="27"/>
      <c r="E7" s="27"/>
      <c r="F7" s="27"/>
      <c r="G7" s="27"/>
      <c r="H7" s="27"/>
      <c r="I7" s="27"/>
      <c r="J7" s="27"/>
      <c r="K7" s="27"/>
      <c r="L7" s="27"/>
      <c r="M7" s="27"/>
      <c r="N7" s="27"/>
      <c r="O7" s="27"/>
      <c r="P7" s="27"/>
      <c r="Q7" s="27"/>
      <c r="R7" s="27"/>
      <c r="S7" s="27"/>
      <c r="T7" s="27"/>
      <c r="U7" s="27"/>
      <c r="V7" s="27"/>
      <c r="W7" s="27"/>
      <c r="X7" s="27"/>
      <c r="Y7" s="27"/>
      <c r="Z7" s="27"/>
      <c r="AA7" s="27"/>
      <c r="AB7" s="27"/>
    </row>
    <row r="8" spans="4:28" x14ac:dyDescent="0.3">
      <c r="D8" s="27"/>
      <c r="E8" s="27"/>
      <c r="F8" s="27"/>
      <c r="G8" s="27"/>
      <c r="H8" s="27"/>
      <c r="I8" s="27"/>
      <c r="J8" s="27"/>
      <c r="K8" s="27"/>
      <c r="L8" s="27"/>
      <c r="M8" s="27"/>
      <c r="N8" s="27"/>
      <c r="O8" s="27"/>
      <c r="P8" s="27"/>
      <c r="Q8" s="27"/>
      <c r="R8" s="27"/>
      <c r="S8" s="27"/>
      <c r="T8" s="27"/>
      <c r="U8" s="27"/>
      <c r="V8" s="27"/>
      <c r="W8" s="27"/>
      <c r="X8" s="27"/>
      <c r="Y8" s="27"/>
      <c r="Z8" s="27"/>
      <c r="AA8" s="27"/>
      <c r="AB8" s="27"/>
    </row>
    <row r="9" spans="4:28" x14ac:dyDescent="0.3">
      <c r="D9" s="27"/>
      <c r="E9" s="27"/>
      <c r="F9" s="27"/>
      <c r="G9" s="27"/>
      <c r="H9" s="27"/>
      <c r="I9" s="27"/>
      <c r="J9" s="27"/>
      <c r="K9" s="27"/>
      <c r="L9" s="27"/>
      <c r="M9" s="27"/>
      <c r="N9" s="27"/>
      <c r="O9" s="27"/>
      <c r="P9" s="27"/>
      <c r="Q9" s="27"/>
      <c r="R9" s="27"/>
      <c r="S9" s="27"/>
      <c r="T9" s="27"/>
      <c r="U9" s="27"/>
      <c r="V9" s="27"/>
      <c r="W9" s="27"/>
      <c r="X9" s="27"/>
      <c r="Y9" s="27"/>
      <c r="Z9" s="27"/>
      <c r="AA9" s="27"/>
      <c r="AB9" s="27"/>
    </row>
    <row r="10" spans="4:28" x14ac:dyDescent="0.3">
      <c r="D10" s="27"/>
      <c r="E10" s="27"/>
      <c r="F10" s="27"/>
      <c r="G10" s="27"/>
      <c r="H10" s="27"/>
      <c r="I10" s="27"/>
      <c r="J10" s="27"/>
      <c r="K10" s="27"/>
      <c r="L10" s="27"/>
      <c r="M10" s="27"/>
      <c r="N10" s="27"/>
      <c r="O10" s="27"/>
      <c r="P10" s="27"/>
      <c r="Q10" s="27"/>
      <c r="R10" s="27"/>
      <c r="S10" s="27"/>
      <c r="T10" s="27"/>
      <c r="U10" s="27"/>
      <c r="V10" s="27"/>
      <c r="W10" s="27"/>
      <c r="X10" s="27"/>
      <c r="Y10" s="27"/>
      <c r="Z10" s="27"/>
      <c r="AA10" s="27"/>
      <c r="AB10" s="27"/>
    </row>
    <row r="11" spans="4:28" x14ac:dyDescent="0.3">
      <c r="D11" s="27"/>
      <c r="E11" s="27"/>
      <c r="F11" s="27"/>
      <c r="G11" s="27"/>
      <c r="H11" s="27"/>
      <c r="I11" s="27"/>
      <c r="J11" s="27"/>
      <c r="K11" s="27"/>
      <c r="L11" s="27"/>
      <c r="M11" s="27"/>
      <c r="N11" s="27"/>
      <c r="O11" s="27"/>
      <c r="P11" s="27"/>
      <c r="Q11" s="27"/>
      <c r="R11" s="27"/>
      <c r="S11" s="27"/>
      <c r="T11" s="27"/>
      <c r="U11" s="27"/>
      <c r="V11" s="27"/>
      <c r="W11" s="27"/>
      <c r="X11" s="27"/>
      <c r="Y11" s="27"/>
      <c r="Z11" s="27"/>
      <c r="AA11" s="27"/>
      <c r="AB11" s="27"/>
    </row>
    <row r="12" spans="4:28" x14ac:dyDescent="0.3">
      <c r="D12" s="27"/>
      <c r="E12" s="27"/>
      <c r="F12" s="27"/>
      <c r="G12" s="27"/>
      <c r="H12" s="27"/>
      <c r="I12" s="27"/>
      <c r="J12" s="27"/>
      <c r="K12" s="27"/>
      <c r="L12" s="27"/>
      <c r="M12" s="27"/>
      <c r="N12" s="27"/>
      <c r="O12" s="27"/>
      <c r="P12" s="27"/>
      <c r="Q12" s="27"/>
      <c r="R12" s="27"/>
      <c r="S12" s="27"/>
      <c r="T12" s="27"/>
      <c r="U12" s="27"/>
      <c r="V12" s="27"/>
      <c r="W12" s="27"/>
      <c r="X12" s="27"/>
      <c r="Y12" s="27"/>
      <c r="Z12" s="27"/>
      <c r="AA12" s="27"/>
      <c r="AB12" s="27"/>
    </row>
    <row r="13" spans="4:28" x14ac:dyDescent="0.3">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4:28" x14ac:dyDescent="0.3">
      <c r="D14" s="27"/>
      <c r="E14" s="27"/>
      <c r="F14" s="27"/>
      <c r="G14" s="27"/>
      <c r="H14" s="27"/>
      <c r="I14" s="27"/>
      <c r="J14" s="27"/>
      <c r="K14" s="27"/>
      <c r="L14" s="27"/>
      <c r="M14" s="27"/>
      <c r="N14" s="27"/>
      <c r="O14" s="27"/>
      <c r="P14" s="27"/>
      <c r="Q14" s="27"/>
      <c r="R14" s="27"/>
      <c r="S14" s="27"/>
      <c r="T14" s="27"/>
      <c r="U14" s="27"/>
      <c r="V14" s="27"/>
      <c r="W14" s="27"/>
      <c r="X14" s="27"/>
      <c r="Y14" s="27"/>
      <c r="Z14" s="27"/>
      <c r="AA14" s="27"/>
      <c r="AB14" s="27"/>
    </row>
    <row r="15" spans="4:28" x14ac:dyDescent="0.3">
      <c r="D15" s="27"/>
      <c r="E15" s="27"/>
      <c r="F15" s="27"/>
      <c r="G15" s="27"/>
      <c r="H15" s="27"/>
      <c r="I15" s="27"/>
      <c r="J15" s="27"/>
      <c r="K15" s="27"/>
      <c r="L15" s="27"/>
      <c r="M15" s="27"/>
      <c r="N15" s="27"/>
      <c r="O15" s="27"/>
      <c r="P15" s="27"/>
      <c r="Q15" s="27"/>
      <c r="R15" s="27"/>
      <c r="S15" s="27"/>
      <c r="T15" s="27"/>
      <c r="U15" s="27"/>
      <c r="V15" s="27"/>
      <c r="W15" s="27"/>
      <c r="X15" s="27"/>
      <c r="Y15" s="27"/>
      <c r="Z15" s="27"/>
      <c r="AA15" s="27"/>
      <c r="AB15" s="27"/>
    </row>
    <row r="16" spans="4:28" x14ac:dyDescent="0.3">
      <c r="D16" s="27"/>
      <c r="E16" s="27"/>
      <c r="F16" s="27"/>
      <c r="G16" s="27"/>
      <c r="H16" s="27"/>
      <c r="I16" s="27"/>
      <c r="J16" s="27"/>
      <c r="K16" s="27"/>
      <c r="L16" s="27"/>
      <c r="M16" s="27"/>
      <c r="N16" s="27"/>
      <c r="O16" s="27"/>
      <c r="P16" s="27"/>
      <c r="Q16" s="27"/>
      <c r="R16" s="27"/>
      <c r="S16" s="27"/>
      <c r="T16" s="27"/>
      <c r="U16" s="27"/>
      <c r="V16" s="27"/>
      <c r="W16" s="27"/>
      <c r="X16" s="27"/>
      <c r="Y16" s="27"/>
      <c r="Z16" s="27"/>
      <c r="AA16" s="27"/>
      <c r="AB16" s="27"/>
    </row>
    <row r="17" spans="4:28" x14ac:dyDescent="0.3">
      <c r="D17" s="27"/>
      <c r="E17" s="27"/>
      <c r="F17" s="27"/>
      <c r="G17" s="27"/>
      <c r="H17" s="27"/>
      <c r="I17" s="27"/>
      <c r="J17" s="27"/>
      <c r="K17" s="27"/>
      <c r="L17" s="27"/>
      <c r="M17" s="27"/>
      <c r="N17" s="27"/>
      <c r="O17" s="27"/>
      <c r="P17" s="27"/>
      <c r="Q17" s="27"/>
      <c r="R17" s="27"/>
      <c r="S17" s="27"/>
      <c r="T17" s="27"/>
      <c r="U17" s="27"/>
      <c r="V17" s="27"/>
      <c r="W17" s="27"/>
      <c r="X17" s="27"/>
      <c r="Y17" s="27"/>
      <c r="Z17" s="27"/>
      <c r="AA17" s="27"/>
      <c r="AB17" s="27"/>
    </row>
    <row r="18" spans="4:28" x14ac:dyDescent="0.3">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4:28" x14ac:dyDescent="0.3">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spans="4:28" x14ac:dyDescent="0.3">
      <c r="D20" s="27"/>
      <c r="E20" s="27"/>
      <c r="F20" s="27"/>
      <c r="G20" s="27"/>
      <c r="H20" s="27"/>
      <c r="I20" s="27"/>
      <c r="J20" s="27"/>
      <c r="K20" s="27"/>
      <c r="L20" s="27"/>
      <c r="M20" s="27"/>
      <c r="N20" s="27"/>
      <c r="O20" s="27"/>
      <c r="P20" s="27"/>
      <c r="Q20" s="27"/>
      <c r="R20" s="27"/>
      <c r="S20" s="27"/>
      <c r="T20" s="27"/>
      <c r="U20" s="27"/>
      <c r="V20" s="28" t="str">
        <f>'Pivot Tables'!K95</f>
        <v>R01</v>
      </c>
      <c r="W20" s="28" t="str">
        <f>'Pivot Tables'!L95</f>
        <v>R02</v>
      </c>
      <c r="X20" s="28" t="str">
        <f>'Pivot Tables'!M95</f>
        <v>R03</v>
      </c>
      <c r="Y20" s="28" t="str">
        <f>'Pivot Tables'!N95</f>
        <v>R04</v>
      </c>
      <c r="Z20" s="28" t="str">
        <f>'Pivot Tables'!O95</f>
        <v>R05</v>
      </c>
      <c r="AA20" s="28" t="str">
        <f>'Pivot Tables'!P95</f>
        <v>Total</v>
      </c>
      <c r="AB20" s="27"/>
    </row>
    <row r="21" spans="4:28" x14ac:dyDescent="0.3">
      <c r="D21" s="27"/>
      <c r="E21" s="27"/>
      <c r="F21" s="27"/>
      <c r="G21" s="27"/>
      <c r="H21" s="27"/>
      <c r="I21" s="27"/>
      <c r="J21" s="27"/>
      <c r="K21" s="27"/>
      <c r="L21" s="27"/>
      <c r="M21" s="27"/>
      <c r="N21" s="27"/>
      <c r="O21" s="27"/>
      <c r="P21" s="27"/>
      <c r="Q21" s="27"/>
      <c r="R21" s="27"/>
      <c r="S21" s="27"/>
      <c r="T21" s="27"/>
      <c r="U21" s="28" t="str">
        <f>'Pivot Tables'!J96</f>
        <v>Cincinnati</v>
      </c>
      <c r="V21" s="27" t="str">
        <f>'Pivot Tables'!K96</f>
        <v/>
      </c>
      <c r="W21" s="27" t="str">
        <f>'Pivot Tables'!L96</f>
        <v/>
      </c>
      <c r="X21" s="27" t="str">
        <f>'Pivot Tables'!M96</f>
        <v/>
      </c>
      <c r="Y21" s="27" t="str">
        <f>'Pivot Tables'!N96</f>
        <v/>
      </c>
      <c r="Z21" s="27" t="str">
        <f>'Pivot Tables'!O96</f>
        <v/>
      </c>
      <c r="AA21" s="27" t="str">
        <f>'Pivot Tables'!P96</f>
        <v/>
      </c>
      <c r="AB21" s="27"/>
    </row>
    <row r="22" spans="4:28" x14ac:dyDescent="0.3">
      <c r="D22" s="27"/>
      <c r="E22" s="27"/>
      <c r="F22" s="27"/>
      <c r="G22" s="27"/>
      <c r="H22" s="27"/>
      <c r="I22" s="27"/>
      <c r="J22" s="27"/>
      <c r="K22" s="27"/>
      <c r="L22" s="27"/>
      <c r="M22" s="27"/>
      <c r="N22" s="27"/>
      <c r="O22" s="27"/>
      <c r="P22" s="27"/>
      <c r="Q22" s="27"/>
      <c r="R22" s="27"/>
      <c r="S22" s="27"/>
      <c r="T22" s="27"/>
      <c r="U22" s="27" t="str">
        <f>'Pivot Tables'!J97</f>
        <v>C0003</v>
      </c>
      <c r="V22" s="27">
        <f>'Pivot Tables'!K97</f>
        <v>891</v>
      </c>
      <c r="W22" s="27">
        <f>'Pivot Tables'!L97</f>
        <v>1332</v>
      </c>
      <c r="X22" s="27">
        <f>'Pivot Tables'!M97</f>
        <v>1282</v>
      </c>
      <c r="Y22" s="27">
        <f>'Pivot Tables'!N97</f>
        <v>739</v>
      </c>
      <c r="Z22" s="27">
        <f>'Pivot Tables'!O97</f>
        <v>560</v>
      </c>
      <c r="AA22" s="27">
        <f>'Pivot Tables'!P97</f>
        <v>4804</v>
      </c>
      <c r="AB22" s="27"/>
    </row>
    <row r="23" spans="4:28" x14ac:dyDescent="0.3">
      <c r="D23" s="27"/>
      <c r="E23" s="27"/>
      <c r="F23" s="27"/>
      <c r="G23" s="27"/>
      <c r="H23" s="27"/>
      <c r="I23" s="27"/>
      <c r="J23" s="27"/>
      <c r="K23" s="27"/>
      <c r="L23" s="27"/>
      <c r="M23" s="27"/>
      <c r="N23" s="27"/>
      <c r="O23" s="27"/>
      <c r="P23" s="27"/>
      <c r="Q23" s="27"/>
      <c r="R23" s="27"/>
      <c r="S23" s="27"/>
      <c r="T23" s="27"/>
      <c r="U23" s="27" t="str">
        <f>'Pivot Tables'!J98</f>
        <v>C0004</v>
      </c>
      <c r="V23" s="27">
        <f>'Pivot Tables'!K98</f>
        <v>1991</v>
      </c>
      <c r="W23" s="27">
        <f>'Pivot Tables'!L98</f>
        <v>1886</v>
      </c>
      <c r="X23" s="27">
        <f>'Pivot Tables'!M98</f>
        <v>1206</v>
      </c>
      <c r="Y23" s="27">
        <f>'Pivot Tables'!N98</f>
        <v>884</v>
      </c>
      <c r="Z23" s="27">
        <f>'Pivot Tables'!O98</f>
        <v>1722</v>
      </c>
      <c r="AA23" s="27">
        <f>'Pivot Tables'!P98</f>
        <v>7689</v>
      </c>
      <c r="AB23" s="27"/>
    </row>
    <row r="24" spans="4:28" x14ac:dyDescent="0.3">
      <c r="D24" s="27"/>
      <c r="E24" s="27"/>
      <c r="F24" s="27"/>
      <c r="G24" s="27"/>
      <c r="H24" s="27"/>
      <c r="I24" s="27"/>
      <c r="J24" s="27"/>
      <c r="K24" s="27"/>
      <c r="L24" s="27"/>
      <c r="M24" s="27"/>
      <c r="N24" s="27"/>
      <c r="O24" s="27"/>
      <c r="P24" s="27"/>
      <c r="Q24" s="27"/>
      <c r="R24" s="27"/>
      <c r="S24" s="27"/>
      <c r="T24" s="27"/>
      <c r="U24" s="27" t="str">
        <f>'Pivot Tables'!J99</f>
        <v>C0011</v>
      </c>
      <c r="V24" s="27">
        <f>'Pivot Tables'!K99</f>
        <v>1163</v>
      </c>
      <c r="W24" s="27">
        <f>'Pivot Tables'!L99</f>
        <v>1180</v>
      </c>
      <c r="X24" s="27">
        <f>'Pivot Tables'!M99</f>
        <v>1616</v>
      </c>
      <c r="Y24" s="27">
        <f>'Pivot Tables'!N99</f>
        <v>1043</v>
      </c>
      <c r="Z24" s="27">
        <f>'Pivot Tables'!O99</f>
        <v>1747</v>
      </c>
      <c r="AA24" s="27">
        <f>'Pivot Tables'!P99</f>
        <v>6749</v>
      </c>
      <c r="AB24" s="27"/>
    </row>
    <row r="25" spans="4:28" x14ac:dyDescent="0.3">
      <c r="D25" s="27"/>
      <c r="E25" s="27"/>
      <c r="F25" s="27"/>
      <c r="G25" s="27"/>
      <c r="H25" s="27"/>
      <c r="I25" s="27"/>
      <c r="J25" s="27"/>
      <c r="K25" s="27"/>
      <c r="L25" s="27"/>
      <c r="M25" s="27"/>
      <c r="N25" s="27"/>
      <c r="O25" s="27"/>
      <c r="P25" s="27"/>
      <c r="Q25" s="27"/>
      <c r="R25" s="27"/>
      <c r="S25" s="27"/>
      <c r="T25" s="27"/>
      <c r="U25" s="27" t="str">
        <f>'Pivot Tables'!J100</f>
        <v>C0012</v>
      </c>
      <c r="V25" s="27">
        <f>'Pivot Tables'!K100</f>
        <v>1438</v>
      </c>
      <c r="W25" s="27">
        <f>'Pivot Tables'!L100</f>
        <v>1616</v>
      </c>
      <c r="X25" s="27">
        <f>'Pivot Tables'!M100</f>
        <v>866</v>
      </c>
      <c r="Y25" s="27">
        <f>'Pivot Tables'!N100</f>
        <v>829</v>
      </c>
      <c r="Z25" s="27">
        <f>'Pivot Tables'!O100</f>
        <v>2070</v>
      </c>
      <c r="AA25" s="27">
        <f>'Pivot Tables'!P100</f>
        <v>6819</v>
      </c>
      <c r="AB25" s="27"/>
    </row>
    <row r="26" spans="4:28" x14ac:dyDescent="0.3">
      <c r="D26" s="27"/>
      <c r="E26" s="27"/>
      <c r="F26" s="27"/>
      <c r="G26" s="27"/>
      <c r="H26" s="27"/>
      <c r="I26" s="27"/>
      <c r="J26" s="27"/>
      <c r="K26" s="27"/>
      <c r="L26" s="27"/>
      <c r="M26" s="27"/>
      <c r="N26" s="27"/>
      <c r="O26" s="27"/>
      <c r="P26" s="27"/>
      <c r="Q26" s="27"/>
      <c r="R26" s="27"/>
      <c r="S26" s="27"/>
      <c r="T26" s="27"/>
      <c r="U26" s="28" t="str">
        <f>'Pivot Tables'!J101</f>
        <v>Cleveland</v>
      </c>
      <c r="V26" s="27" t="str">
        <f>'Pivot Tables'!K101</f>
        <v/>
      </c>
      <c r="W26" s="27" t="str">
        <f>'Pivot Tables'!L101</f>
        <v/>
      </c>
      <c r="X26" s="27" t="str">
        <f>'Pivot Tables'!M101</f>
        <v/>
      </c>
      <c r="Y26" s="27" t="str">
        <f>'Pivot Tables'!N101</f>
        <v/>
      </c>
      <c r="Z26" s="27" t="str">
        <f>'Pivot Tables'!O101</f>
        <v/>
      </c>
      <c r="AA26" s="27" t="str">
        <f>'Pivot Tables'!P101</f>
        <v/>
      </c>
      <c r="AB26" s="27"/>
    </row>
    <row r="27" spans="4:28" x14ac:dyDescent="0.3">
      <c r="D27" s="27"/>
      <c r="E27" s="27"/>
      <c r="F27" s="27"/>
      <c r="G27" s="27"/>
      <c r="H27" s="27"/>
      <c r="I27" s="27"/>
      <c r="J27" s="27"/>
      <c r="K27" s="27"/>
      <c r="L27" s="27"/>
      <c r="M27" s="27"/>
      <c r="N27" s="27"/>
      <c r="O27" s="27"/>
      <c r="P27" s="27"/>
      <c r="Q27" s="27"/>
      <c r="R27" s="27"/>
      <c r="S27" s="27"/>
      <c r="T27" s="27"/>
      <c r="U27" s="27" t="str">
        <f>'Pivot Tables'!J102</f>
        <v>C0002</v>
      </c>
      <c r="V27" s="27">
        <f>'Pivot Tables'!K102</f>
        <v>1233</v>
      </c>
      <c r="W27" s="27">
        <f>'Pivot Tables'!L102</f>
        <v>223</v>
      </c>
      <c r="X27" s="27">
        <f>'Pivot Tables'!M102</f>
        <v>1680</v>
      </c>
      <c r="Y27" s="27">
        <f>'Pivot Tables'!N102</f>
        <v>990</v>
      </c>
      <c r="Z27" s="27">
        <f>'Pivot Tables'!O102</f>
        <v>1508</v>
      </c>
      <c r="AA27" s="27">
        <f>'Pivot Tables'!P102</f>
        <v>5634</v>
      </c>
      <c r="AB27" s="27"/>
    </row>
    <row r="28" spans="4:28" x14ac:dyDescent="0.3">
      <c r="D28" s="27"/>
      <c r="E28" s="27"/>
      <c r="F28" s="27"/>
      <c r="G28" s="27"/>
      <c r="H28" s="27"/>
      <c r="I28" s="27"/>
      <c r="J28" s="27"/>
      <c r="K28" s="27"/>
      <c r="L28" s="27"/>
      <c r="M28" s="27"/>
      <c r="N28" s="27"/>
      <c r="O28" s="27"/>
      <c r="P28" s="27"/>
      <c r="Q28" s="27"/>
      <c r="R28" s="27"/>
      <c r="S28" s="27"/>
      <c r="T28" s="27"/>
      <c r="U28" s="27" t="str">
        <f>'Pivot Tables'!J103</f>
        <v>C0007</v>
      </c>
      <c r="V28" s="27">
        <f>'Pivot Tables'!K103</f>
        <v>1598</v>
      </c>
      <c r="W28" s="27">
        <f>'Pivot Tables'!L103</f>
        <v>1907</v>
      </c>
      <c r="X28" s="27">
        <f>'Pivot Tables'!M103</f>
        <v>869</v>
      </c>
      <c r="Y28" s="27">
        <f>'Pivot Tables'!N103</f>
        <v>1426</v>
      </c>
      <c r="Z28" s="27">
        <f>'Pivot Tables'!O103</f>
        <v>1416</v>
      </c>
      <c r="AA28" s="27">
        <f>'Pivot Tables'!P103</f>
        <v>7216</v>
      </c>
      <c r="AB28" s="27"/>
    </row>
    <row r="29" spans="4:28" x14ac:dyDescent="0.3">
      <c r="D29" s="27"/>
      <c r="E29" s="27"/>
      <c r="F29" s="27"/>
      <c r="G29" s="27"/>
      <c r="H29" s="27"/>
      <c r="I29" s="27"/>
      <c r="J29" s="27"/>
      <c r="K29" s="27"/>
      <c r="L29" s="27"/>
      <c r="M29" s="27"/>
      <c r="N29" s="27"/>
      <c r="O29" s="27"/>
      <c r="P29" s="27"/>
      <c r="Q29" s="27"/>
      <c r="R29" s="27"/>
      <c r="S29" s="27"/>
      <c r="T29" s="27"/>
      <c r="U29" s="27" t="str">
        <f>'Pivot Tables'!J104</f>
        <v>C0008</v>
      </c>
      <c r="V29" s="27">
        <f>'Pivot Tables'!K104</f>
        <v>900</v>
      </c>
      <c r="W29" s="27">
        <f>'Pivot Tables'!L104</f>
        <v>1016</v>
      </c>
      <c r="X29" s="27">
        <f>'Pivot Tables'!M104</f>
        <v>960</v>
      </c>
      <c r="Y29" s="27">
        <f>'Pivot Tables'!N104</f>
        <v>940</v>
      </c>
      <c r="Z29" s="27">
        <f>'Pivot Tables'!O104</f>
        <v>1193</v>
      </c>
      <c r="AA29" s="27">
        <f>'Pivot Tables'!P104</f>
        <v>5009</v>
      </c>
      <c r="AB29" s="27"/>
    </row>
    <row r="30" spans="4:28" x14ac:dyDescent="0.3">
      <c r="D30" s="27"/>
      <c r="E30" s="27"/>
      <c r="F30" s="27"/>
      <c r="G30" s="27"/>
      <c r="H30" s="27"/>
      <c r="I30" s="27"/>
      <c r="J30" s="27"/>
      <c r="K30" s="27"/>
      <c r="L30" s="27"/>
      <c r="M30" s="27"/>
      <c r="N30" s="27"/>
      <c r="O30" s="27"/>
      <c r="P30" s="33" t="e" vm="6">
        <f>'Pivot Tables'!C59</f>
        <v>#VALUE!</v>
      </c>
      <c r="Q30" s="33"/>
      <c r="R30" s="33"/>
      <c r="S30" s="27"/>
      <c r="T30" s="27"/>
      <c r="U30" s="27" t="str">
        <f>'Pivot Tables'!J105</f>
        <v>C0010</v>
      </c>
      <c r="V30" s="27">
        <f>'Pivot Tables'!K105</f>
        <v>900</v>
      </c>
      <c r="W30" s="27">
        <f>'Pivot Tables'!L105</f>
        <v>1470</v>
      </c>
      <c r="X30" s="27">
        <f>'Pivot Tables'!M105</f>
        <v>1617</v>
      </c>
      <c r="Y30" s="27">
        <f>'Pivot Tables'!N105</f>
        <v>1314</v>
      </c>
      <c r="Z30" s="27">
        <f>'Pivot Tables'!O105</f>
        <v>941</v>
      </c>
      <c r="AA30" s="27">
        <f>'Pivot Tables'!P105</f>
        <v>6242</v>
      </c>
      <c r="AB30" s="27"/>
    </row>
    <row r="31" spans="4:28" x14ac:dyDescent="0.3">
      <c r="D31" s="27"/>
      <c r="E31" s="27"/>
      <c r="F31" s="27"/>
      <c r="G31" s="27"/>
      <c r="H31" s="27"/>
      <c r="I31" s="27"/>
      <c r="J31" s="27"/>
      <c r="K31" s="27"/>
      <c r="L31" s="27"/>
      <c r="M31" s="27"/>
      <c r="N31" s="27"/>
      <c r="O31" s="27"/>
      <c r="P31" s="33"/>
      <c r="Q31" s="33"/>
      <c r="R31" s="33"/>
      <c r="S31" s="27"/>
      <c r="T31" s="27"/>
      <c r="U31" s="27" t="str">
        <f>'Pivot Tables'!J106</f>
        <v>C0013</v>
      </c>
      <c r="V31" s="27">
        <f>'Pivot Tables'!K106</f>
        <v>1255</v>
      </c>
      <c r="W31" s="27">
        <f>'Pivot Tables'!L106</f>
        <v>516</v>
      </c>
      <c r="X31" s="27">
        <f>'Pivot Tables'!M106</f>
        <v>1874</v>
      </c>
      <c r="Y31" s="27">
        <f>'Pivot Tables'!N106</f>
        <v>1863</v>
      </c>
      <c r="Z31" s="27">
        <f>'Pivot Tables'!O106</f>
        <v>1722</v>
      </c>
      <c r="AA31" s="27">
        <f>'Pivot Tables'!P106</f>
        <v>7230</v>
      </c>
      <c r="AB31" s="27"/>
    </row>
    <row r="32" spans="4:28" x14ac:dyDescent="0.3">
      <c r="D32" s="27"/>
      <c r="E32" s="27"/>
      <c r="F32" s="27"/>
      <c r="G32" s="27"/>
      <c r="H32" s="27"/>
      <c r="I32" s="27"/>
      <c r="J32" s="27"/>
      <c r="K32" s="27"/>
      <c r="L32" s="27"/>
      <c r="M32" s="27"/>
      <c r="N32" s="27"/>
      <c r="O32" s="27"/>
      <c r="P32" s="33"/>
      <c r="Q32" s="33"/>
      <c r="R32" s="33"/>
      <c r="S32" s="27"/>
      <c r="T32" s="27"/>
      <c r="U32" s="27" t="str">
        <f>'Pivot Tables'!J107</f>
        <v>C0015</v>
      </c>
      <c r="V32" s="27">
        <f>'Pivot Tables'!K107</f>
        <v>1138</v>
      </c>
      <c r="W32" s="27">
        <f>'Pivot Tables'!L107</f>
        <v>1898</v>
      </c>
      <c r="X32" s="27">
        <f>'Pivot Tables'!M107</f>
        <v>1482</v>
      </c>
      <c r="Y32" s="27">
        <f>'Pivot Tables'!N107</f>
        <v>846</v>
      </c>
      <c r="Z32" s="27">
        <f>'Pivot Tables'!O107</f>
        <v>1154</v>
      </c>
      <c r="AA32" s="27">
        <f>'Pivot Tables'!P107</f>
        <v>6518</v>
      </c>
      <c r="AB32" s="27"/>
    </row>
    <row r="33" spans="4:28" ht="15" customHeight="1" x14ac:dyDescent="0.3">
      <c r="D33" s="27"/>
      <c r="E33" s="27"/>
      <c r="F33" s="27"/>
      <c r="G33" s="27"/>
      <c r="H33" s="27"/>
      <c r="I33" s="27"/>
      <c r="J33" s="27"/>
      <c r="K33" s="27"/>
      <c r="L33" s="27"/>
      <c r="M33" s="27"/>
      <c r="N33" s="27"/>
      <c r="O33" s="27"/>
      <c r="P33" s="33"/>
      <c r="Q33" s="33"/>
      <c r="R33" s="33"/>
      <c r="S33" s="27"/>
      <c r="T33" s="27"/>
      <c r="U33" s="28" t="str">
        <f>'Pivot Tables'!J108</f>
        <v>Columbus</v>
      </c>
      <c r="V33" s="27" t="str">
        <f>'Pivot Tables'!K108</f>
        <v/>
      </c>
      <c r="W33" s="27" t="str">
        <f>'Pivot Tables'!L108</f>
        <v/>
      </c>
      <c r="X33" s="27" t="str">
        <f>'Pivot Tables'!M108</f>
        <v/>
      </c>
      <c r="Y33" s="27" t="str">
        <f>'Pivot Tables'!N108</f>
        <v/>
      </c>
      <c r="Z33" s="27" t="str">
        <f>'Pivot Tables'!O108</f>
        <v/>
      </c>
      <c r="AA33" s="27" t="str">
        <f>'Pivot Tables'!P108</f>
        <v/>
      </c>
      <c r="AB33" s="27"/>
    </row>
    <row r="34" spans="4:28" x14ac:dyDescent="0.3">
      <c r="D34" s="27"/>
      <c r="E34" s="27"/>
      <c r="F34" s="27"/>
      <c r="G34" s="27"/>
      <c r="H34" s="27"/>
      <c r="I34" s="27"/>
      <c r="J34" s="27"/>
      <c r="K34" s="27"/>
      <c r="L34" s="27"/>
      <c r="M34" s="27"/>
      <c r="N34" s="27"/>
      <c r="O34" s="27"/>
      <c r="P34" s="33"/>
      <c r="Q34" s="33"/>
      <c r="R34" s="33"/>
      <c r="S34" s="27"/>
      <c r="T34" s="27"/>
      <c r="U34" s="27" t="str">
        <f>'Pivot Tables'!J109</f>
        <v>C0001</v>
      </c>
      <c r="V34" s="27">
        <f>'Pivot Tables'!K109</f>
        <v>1655</v>
      </c>
      <c r="W34" s="27">
        <f>'Pivot Tables'!L109</f>
        <v>805</v>
      </c>
      <c r="X34" s="27">
        <f>'Pivot Tables'!M109</f>
        <v>2263</v>
      </c>
      <c r="Y34" s="27">
        <f>'Pivot Tables'!N109</f>
        <v>987</v>
      </c>
      <c r="Z34" s="27">
        <f>'Pivot Tables'!O109</f>
        <v>1075</v>
      </c>
      <c r="AA34" s="27">
        <f>'Pivot Tables'!P109</f>
        <v>6785</v>
      </c>
      <c r="AB34" s="27"/>
    </row>
    <row r="35" spans="4:28" ht="23.4" x14ac:dyDescent="0.45">
      <c r="D35" s="27"/>
      <c r="E35" s="27"/>
      <c r="F35" s="27"/>
      <c r="G35" s="27"/>
      <c r="H35" s="27"/>
      <c r="I35" s="27"/>
      <c r="J35" s="27"/>
      <c r="K35" s="27"/>
      <c r="L35" s="27"/>
      <c r="M35" s="27"/>
      <c r="N35" s="27"/>
      <c r="O35" s="27"/>
      <c r="P35" s="29"/>
      <c r="Q35" s="30" t="str">
        <f>'Pivot Tables'!$J$56</f>
        <v>% of calls: 20%</v>
      </c>
      <c r="R35" s="29"/>
      <c r="S35" s="27"/>
      <c r="T35" s="27"/>
      <c r="U35" s="27" t="str">
        <f>'Pivot Tables'!J110</f>
        <v>C0005</v>
      </c>
      <c r="V35" s="27">
        <f>'Pivot Tables'!K110</f>
        <v>1104</v>
      </c>
      <c r="W35" s="27">
        <f>'Pivot Tables'!L110</f>
        <v>2280</v>
      </c>
      <c r="X35" s="27">
        <f>'Pivot Tables'!M110</f>
        <v>1445</v>
      </c>
      <c r="Y35" s="27">
        <f>'Pivot Tables'!N110</f>
        <v>1722</v>
      </c>
      <c r="Z35" s="27">
        <f>'Pivot Tables'!O110</f>
        <v>1196</v>
      </c>
      <c r="AA35" s="27">
        <f>'Pivot Tables'!P110</f>
        <v>7747</v>
      </c>
      <c r="AB35" s="27"/>
    </row>
    <row r="36" spans="4:28" ht="23.4" x14ac:dyDescent="0.45">
      <c r="D36" s="27"/>
      <c r="E36" s="27"/>
      <c r="F36" s="27"/>
      <c r="G36" s="27"/>
      <c r="H36" s="27"/>
      <c r="I36" s="27"/>
      <c r="J36" s="27"/>
      <c r="K36" s="27"/>
      <c r="L36" s="27"/>
      <c r="M36" s="27"/>
      <c r="N36" s="27"/>
      <c r="O36" s="27"/>
      <c r="P36" s="29"/>
      <c r="Q36" s="30" t="str">
        <f>'Pivot Tables'!J60</f>
        <v>Call rank: 3</v>
      </c>
      <c r="R36" s="29"/>
      <c r="S36" s="27"/>
      <c r="T36" s="27"/>
      <c r="U36" s="27" t="str">
        <f>'Pivot Tables'!J111</f>
        <v>C0006</v>
      </c>
      <c r="V36" s="27">
        <f>'Pivot Tables'!K111</f>
        <v>372</v>
      </c>
      <c r="W36" s="27">
        <f>'Pivot Tables'!L111</f>
        <v>1818</v>
      </c>
      <c r="X36" s="27">
        <f>'Pivot Tables'!M111</f>
        <v>1346</v>
      </c>
      <c r="Y36" s="27">
        <f>'Pivot Tables'!N111</f>
        <v>1156</v>
      </c>
      <c r="Z36" s="27">
        <f>'Pivot Tables'!O111</f>
        <v>1484</v>
      </c>
      <c r="AA36" s="27">
        <f>'Pivot Tables'!P111</f>
        <v>6176</v>
      </c>
      <c r="AB36" s="27"/>
    </row>
    <row r="37" spans="4:28" ht="23.4" x14ac:dyDescent="0.45">
      <c r="D37" s="27"/>
      <c r="E37" s="27"/>
      <c r="F37" s="27"/>
      <c r="G37" s="27"/>
      <c r="H37" s="27"/>
      <c r="I37" s="27"/>
      <c r="J37" s="27"/>
      <c r="K37" s="27"/>
      <c r="L37" s="27"/>
      <c r="M37" s="27"/>
      <c r="N37" s="27"/>
      <c r="O37" s="27"/>
      <c r="P37" s="29"/>
      <c r="Q37" s="30" t="str">
        <f>'Pivot Tables'!J61</f>
        <v>Amount rank: 3</v>
      </c>
      <c r="R37" s="29"/>
      <c r="S37" s="27"/>
      <c r="T37" s="27"/>
      <c r="U37" s="27"/>
      <c r="V37" s="27"/>
      <c r="W37" s="27"/>
      <c r="X37" s="27"/>
      <c r="Y37" s="27"/>
      <c r="Z37" s="27"/>
      <c r="AA37" s="27"/>
      <c r="AB37" s="27"/>
    </row>
    <row r="38" spans="4:28" x14ac:dyDescent="0.3">
      <c r="D38" s="27"/>
      <c r="E38" s="27"/>
      <c r="F38" s="27"/>
      <c r="G38" s="27"/>
      <c r="H38" s="27"/>
      <c r="I38" s="27"/>
      <c r="J38" s="27"/>
      <c r="K38" s="27"/>
      <c r="L38" s="27"/>
      <c r="M38" s="27"/>
      <c r="N38" s="27"/>
      <c r="O38" s="27"/>
      <c r="P38" s="27"/>
      <c r="Q38" s="27"/>
      <c r="R38" s="27"/>
      <c r="S38" s="27"/>
      <c r="T38" s="27"/>
      <c r="U38" s="27"/>
      <c r="V38" s="27"/>
      <c r="W38" s="27"/>
      <c r="X38" s="27"/>
      <c r="Y38" s="27"/>
      <c r="Z38" s="27"/>
      <c r="AA38" s="27"/>
      <c r="AB38" s="27"/>
    </row>
    <row r="39" spans="4:28" x14ac:dyDescent="0.3">
      <c r="D39" s="27"/>
      <c r="E39" s="27"/>
      <c r="F39" s="27"/>
      <c r="G39" s="27"/>
      <c r="H39" s="27"/>
      <c r="I39" s="27"/>
      <c r="J39" s="27"/>
      <c r="K39" s="27"/>
      <c r="L39" s="27"/>
      <c r="M39" s="27"/>
      <c r="N39" s="27"/>
      <c r="O39" s="27"/>
      <c r="P39" s="27"/>
      <c r="Q39" s="27"/>
      <c r="R39" s="27"/>
      <c r="S39" s="27"/>
      <c r="T39" s="27"/>
      <c r="U39" s="27"/>
      <c r="V39" s="27"/>
      <c r="W39" s="27"/>
      <c r="X39" s="27"/>
      <c r="Y39" s="27"/>
      <c r="Z39" s="27"/>
      <c r="AA39" s="27"/>
      <c r="AB39" s="27"/>
    </row>
    <row r="40" spans="4:28" ht="15" customHeight="1" x14ac:dyDescent="0.3">
      <c r="D40" s="31"/>
      <c r="E40" s="31"/>
      <c r="F40" s="31"/>
      <c r="G40" s="31"/>
      <c r="H40" s="31"/>
      <c r="I40" s="31"/>
      <c r="J40" s="31"/>
      <c r="K40" s="31"/>
      <c r="L40" s="31"/>
      <c r="M40" s="31"/>
      <c r="N40" s="31"/>
      <c r="O40" s="31"/>
      <c r="P40" s="31"/>
    </row>
  </sheetData>
  <mergeCells count="2">
    <mergeCell ref="E1:AA1"/>
    <mergeCell ref="P30:R34"/>
  </mergeCells>
  <conditionalFormatting sqref="U20:Z36">
    <cfRule type="dataBar" priority="4">
      <dataBar>
        <cfvo type="num" val="0"/>
        <cfvo type="formula" val="MAX($U$20:$Z$36)*2"/>
        <color theme="1" tint="0.249977111117893"/>
      </dataBar>
      <extLst>
        <ext xmlns:x14="http://schemas.microsoft.com/office/spreadsheetml/2009/9/main" uri="{B025F937-C7B1-47D3-B67F-A62EFF666E3E}">
          <x14:id>{D42815E4-F84B-4C3D-84D7-3EB39B3E64A4}</x14:id>
        </ext>
      </extLst>
    </cfRule>
  </conditionalFormatting>
  <pageMargins left="0.7" right="0.7" top="0.75" bottom="0.75" header="0.3" footer="0.3"/>
  <pageSetup orientation="portrait" r:id="rId1"/>
  <headerFooter scaleWithDoc="0" alignWithMargins="0"/>
  <drawing r:id="rId2"/>
  <extLst>
    <ext xmlns:x14="http://schemas.microsoft.com/office/spreadsheetml/2009/9/main" uri="{78C0D931-6437-407d-A8EE-F0AAD7539E65}">
      <x14:conditionalFormattings>
        <x14:conditionalFormatting xmlns:xm="http://schemas.microsoft.com/office/excel/2006/main">
          <x14:cfRule type="dataBar" id="{D42815E4-F84B-4C3D-84D7-3EB39B3E64A4}">
            <x14:dataBar minLength="0" maxLength="100" gradient="0">
              <x14:cfvo type="num">
                <xm:f>0</xm:f>
              </x14:cfvo>
              <x14:cfvo type="formula">
                <xm:f>MAX($U$20:$Z$36)*2</xm:f>
              </x14:cfvo>
              <x14:negativeFillColor rgb="FFFF0000"/>
              <x14:axisColor rgb="FF000000"/>
            </x14:dataBar>
          </x14:cfRule>
          <xm:sqref>U20:Z36</xm:sqref>
        </x14:conditionalFormatting>
        <x14:conditionalFormatting xmlns:xm="http://schemas.microsoft.com/office/excel/2006/main">
          <x14:cfRule type="expression" priority="5" id="{31446B82-58E5-4F4C-90B2-24266D8E480F}">
            <xm:f>V$20='Pivot Tables'!$A$60</xm:f>
            <x14:dxf>
              <fill>
                <patternFill>
                  <bgColor theme="5" tint="0.59996337778862885"/>
                </patternFill>
              </fill>
              <border>
                <left style="thin">
                  <color theme="2" tint="-0.499984740745262"/>
                </left>
                <right style="thin">
                  <color theme="2" tint="-0.499984740745262"/>
                </right>
                <vertical/>
                <horizontal/>
              </border>
            </x14:dxf>
          </x14:cfRule>
          <xm:sqref>V20:Z36</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Props1.xml><?xml version="1.0" encoding="utf-8"?>
<ds:datastoreItem xmlns:ds="http://schemas.openxmlformats.org/officeDocument/2006/customXml" ds:itemID="{53DBDC98-E59E-4835-9387-6B267826D390}">
  <ds:schemaRefs/>
</ds:datastoreItem>
</file>

<file path=customXml/itemProps2.xml><?xml version="1.0" encoding="utf-8"?>
<ds:datastoreItem xmlns:ds="http://schemas.openxmlformats.org/officeDocument/2006/customXml" ds:itemID="{7B3BBC87-6B49-4E32-948D-F791B92B67D1}">
  <ds:schemaRefs/>
</ds:datastoreItem>
</file>

<file path=customXml/itemProps3.xml><?xml version="1.0" encoding="utf-8"?>
<ds:datastoreItem xmlns:ds="http://schemas.openxmlformats.org/officeDocument/2006/customXml" ds:itemID="{9A0DA66F-B4EC-4F3F-8682-DE178D84D8BD}">
  <ds:schemaRefs/>
</ds:datastoreItem>
</file>

<file path=customXml/itemProps4.xml><?xml version="1.0" encoding="utf-8"?>
<ds:datastoreItem xmlns:ds="http://schemas.openxmlformats.org/officeDocument/2006/customXml" ds:itemID="{DB45EF83-22D3-45A2-B1D3-6816CEE73757}">
  <ds:schemaRefs/>
</ds:datastoreItem>
</file>

<file path=customXml/itemProps5.xml><?xml version="1.0" encoding="utf-8"?>
<ds:datastoreItem xmlns:ds="http://schemas.openxmlformats.org/officeDocument/2006/customXml" ds:itemID="{F9EAA984-6AE8-4060-8ED0-2C24DC5D95CA}">
  <ds:schemaRefs/>
</ds:datastoreItem>
</file>

<file path=customXml/itemProps6.xml><?xml version="1.0" encoding="utf-8"?>
<ds:datastoreItem xmlns:ds="http://schemas.openxmlformats.org/officeDocument/2006/customXml" ds:itemID="{CCBFC5B1-BE9A-49CA-82FA-D65330459BD4}">
  <ds:schemaRefs/>
</ds:datastoreItem>
</file>

<file path=customXml/itemProps7.xml><?xml version="1.0" encoding="utf-8"?>
<ds:datastoreItem xmlns:ds="http://schemas.openxmlformats.org/officeDocument/2006/customXml" ds:itemID="{0BA10E08-E017-41DD-8A66-A1D2BF6A6F4A}">
  <ds:schemaRefs/>
</ds:datastoreItem>
</file>

<file path=customXml/itemProps8.xml><?xml version="1.0" encoding="utf-8"?>
<ds:datastoreItem xmlns:ds="http://schemas.openxmlformats.org/officeDocument/2006/customXml" ds:itemID="{D9573F8C-5A3B-4E0F-A966-81A8C968BF07}">
  <ds:schemaRefs/>
</ds:datastoreItem>
</file>

<file path=customXml/itemProps9.xml><?xml version="1.0" encoding="utf-8"?>
<ds:datastoreItem xmlns:ds="http://schemas.openxmlformats.org/officeDocument/2006/customXml" ds:itemID="{9B88893E-9D1F-4EDB-9ED5-46C86D797FA8}">
  <ds:schemaRefs/>
</ds:datastoreItem>
</file>

<file path=customXml/itemProps10.xml><?xml version="1.0" encoding="utf-8"?>
<ds:datastoreItem xmlns:ds="http://schemas.openxmlformats.org/officeDocument/2006/customXml" ds:itemID="{C79B7E85-BC6F-46C5-8E16-8DA4A099E8E9}">
  <ds:schemaRefs/>
</ds:datastoreItem>
</file>

<file path=customXml/itemProps11.xml><?xml version="1.0" encoding="utf-8"?>
<ds:datastoreItem xmlns:ds="http://schemas.openxmlformats.org/officeDocument/2006/customXml" ds:itemID="{A7C5F4F7-A0E9-450C-A3AE-A0C30EAF1D21}">
  <ds:schemaRefs/>
</ds:datastoreItem>
</file>

<file path=customXml/itemProps12.xml><?xml version="1.0" encoding="utf-8"?>
<ds:datastoreItem xmlns:ds="http://schemas.openxmlformats.org/officeDocument/2006/customXml" ds:itemID="{2BDC23DE-5BAE-4631-BEF0-7554E5FB0904}">
  <ds:schemaRefs/>
</ds:datastoreItem>
</file>

<file path=customXml/itemProps13.xml><?xml version="1.0" encoding="utf-8"?>
<ds:datastoreItem xmlns:ds="http://schemas.openxmlformats.org/officeDocument/2006/customXml" ds:itemID="{76ACEEE2-2ABF-48B8-9A96-C5FC03F651C9}">
  <ds:schemaRefs/>
</ds:datastoreItem>
</file>

<file path=customXml/itemProps14.xml><?xml version="1.0" encoding="utf-8"?>
<ds:datastoreItem xmlns:ds="http://schemas.openxmlformats.org/officeDocument/2006/customXml" ds:itemID="{2E494A38-8806-4500-9072-9536C819B00B}">
  <ds:schemaRefs/>
</ds:datastoreItem>
</file>

<file path=customXml/itemProps15.xml><?xml version="1.0" encoding="utf-8"?>
<ds:datastoreItem xmlns:ds="http://schemas.openxmlformats.org/officeDocument/2006/customXml" ds:itemID="{6A814F04-6A1D-42EF-95AB-61FC7102CB1C}">
  <ds:schemaRefs/>
</ds:datastoreItem>
</file>

<file path=customXml/itemProps16.xml><?xml version="1.0" encoding="utf-8"?>
<ds:datastoreItem xmlns:ds="http://schemas.openxmlformats.org/officeDocument/2006/customXml" ds:itemID="{FF479541-7C48-46E7-BA02-936421B3CF3E}">
  <ds:schemaRefs/>
</ds:datastoreItem>
</file>

<file path=customXml/itemProps17.xml><?xml version="1.0" encoding="utf-8"?>
<ds:datastoreItem xmlns:ds="http://schemas.openxmlformats.org/officeDocument/2006/customXml" ds:itemID="{1E50F3DD-E796-42CE-9BB0-6176261B5CC3}">
  <ds:schemaRefs/>
</ds:datastoreItem>
</file>

<file path=customXml/itemProps18.xml><?xml version="1.0" encoding="utf-8"?>
<ds:datastoreItem xmlns:ds="http://schemas.openxmlformats.org/officeDocument/2006/customXml" ds:itemID="{899A86D2-2DB9-43B5-89A7-E4D2A456DC2E}">
  <ds:schemaRefs/>
</ds:datastoreItem>
</file>

<file path=customXml/itemProps19.xml><?xml version="1.0" encoding="utf-8"?>
<ds:datastoreItem xmlns:ds="http://schemas.openxmlformats.org/officeDocument/2006/customXml" ds:itemID="{5E7DA4EB-AD20-4255-BCAE-0B2F432D480C}">
  <ds:schemaRefs/>
</ds:datastoreItem>
</file>

<file path=customXml/itemProps20.xml><?xml version="1.0" encoding="utf-8"?>
<ds:datastoreItem xmlns:ds="http://schemas.openxmlformats.org/officeDocument/2006/customXml" ds:itemID="{B80BA24C-11C2-4DDF-AE91-19F8449012E5}">
  <ds:schemaRefs/>
</ds:datastoreItem>
</file>

<file path=customXml/itemProps21.xml><?xml version="1.0" encoding="utf-8"?>
<ds:datastoreItem xmlns:ds="http://schemas.openxmlformats.org/officeDocument/2006/customXml" ds:itemID="{67AEF735-6DA7-4F8D-BDB5-72B5129F4A20}">
  <ds:schemaRefs/>
</ds:datastoreItem>
</file>

<file path=customXml/itemProps22.xml><?xml version="1.0" encoding="utf-8"?>
<ds:datastoreItem xmlns:ds="http://schemas.openxmlformats.org/officeDocument/2006/customXml" ds:itemID="{D454E2B1-89BB-4089-8E60-B5E610429359}">
  <ds:schemaRefs/>
</ds:datastoreItem>
</file>

<file path=customXml/itemProps23.xml><?xml version="1.0" encoding="utf-8"?>
<ds:datastoreItem xmlns:ds="http://schemas.openxmlformats.org/officeDocument/2006/customXml" ds:itemID="{35759779-C3C6-4793-84B4-96A8AA7977DE}">
  <ds:schemaRefs/>
</ds:datastoreItem>
</file>

<file path=customXml/itemProps24.xml><?xml version="1.0" encoding="utf-8"?>
<ds:datastoreItem xmlns:ds="http://schemas.openxmlformats.org/officeDocument/2006/customXml" ds:itemID="{C3309291-E6A9-41EF-8D54-E9FEE492102F}">
  <ds:schemaRefs/>
</ds:datastoreItem>
</file>

<file path=customXml/itemProps25.xml><?xml version="1.0" encoding="utf-8"?>
<ds:datastoreItem xmlns:ds="http://schemas.openxmlformats.org/officeDocument/2006/customXml" ds:itemID="{492A23B0-4F1B-45D3-BD82-268DA0FA6A90}">
  <ds:schemaRefs/>
</ds:datastoreItem>
</file>

<file path=customXml/itemProps26.xml><?xml version="1.0" encoding="utf-8"?>
<ds:datastoreItem xmlns:ds="http://schemas.openxmlformats.org/officeDocument/2006/customXml" ds:itemID="{266322F5-6B7D-43C9-97D0-DF8FD3ED810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Assets</vt:lpstr>
      <vt:lpstr>Data</vt:lpstr>
      <vt:lpstr>Pivot Tables</vt:lpstr>
      <vt:lpstr>Dashboard</vt:lpstr>
      <vt:lpstr>iu</vt:lpstr>
      <vt:lpstr>jennie</vt:lpstr>
      <vt:lpstr>jisoo</vt:lpstr>
      <vt:lpstr>lisa</vt:lpstr>
      <vt:lpstr>refresh_trig</vt:lpstr>
      <vt:lpstr>refresh_trigger</vt:lpstr>
      <vt:lpstr>rosie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Seifeldin El Kammar</cp:lastModifiedBy>
  <dcterms:created xsi:type="dcterms:W3CDTF">2021-03-14T20:21:32Z</dcterms:created>
  <dcterms:modified xsi:type="dcterms:W3CDTF">2025-06-04T18:56:44Z</dcterms:modified>
</cp:coreProperties>
</file>