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J75" i="1" l="1"/>
  <c r="I52" i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<sst xmlns="http://schemas.openxmlformats.org/spreadsheetml/2006/main" count="174" uniqueCount="155">
  <si>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</si>
  <si>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</si>
  <si>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</si>
  <si>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</si>
  <si>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</si>
  <si>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</si>
  <si>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</si>
  <si>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</si>
  <si>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</si>
  <si>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</si>
  <si>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</si>
  <si>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</si>
  <si>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</si>
  <si>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</si>
  <si>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</si>
  <si>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</si>
  <si>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</si>
  <si>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</si>
  <si>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</si>
  <si>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</si>
  <si>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</si>
  <si>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</si>
  <si>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</si>
  <si>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</si>
  <si>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</si>
  <si>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</si>
  <si>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</si>
  <si>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</si>
  <si>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</si>
  <si>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</si>
  <si>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</si>
  <si>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</si>
  <si>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</si>
  <si>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</si>
  <si>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</si>
  <si>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</si>
  <si>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</si>
  <si>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</si>
  <si>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</si>
  <si>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</si>
  <si>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</si>
  <si>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</si>
  <si>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</si>
  <si>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</si>
  <si>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</si>
  <si>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</si>
  <si>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</si>
  <si>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</si>
  <si>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</si>
  <si>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</si>
  <si>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</si>
  <si>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</si>
  <si>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</si>
  <si>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</si>
  <si>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</si>
  <si>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</si>
  <si>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</si>
  <si>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</si>
  <si>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</si>
  <si>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</si>
  <si>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</si>
  <si>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</si>
  <si>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</si>
  <si>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</si>
  <si>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</si>
  <si>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</si>
  <si>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</si>
  <si>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</si>
  <si>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</si>
  <si>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</si>
  <si>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</si>
  <si>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</si>
  <si>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</si>
  <si>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</si>
  <si>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</si>
  <si>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</si>
  <si>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</si>
  <si>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</si>
  <si>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</si>
  <si>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</si>
  <si>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</si>
  <si>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</si>
  <si>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</si>
  <si>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</si>
  <si>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</si>
  <si>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</si>
  <si>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</si>
  <si>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</si>
  <si>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</si>
  <si>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</si>
  <si>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</si>
  <si>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</si>
  <si>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</si>
  <si>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</si>
  <si>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</si>
  <si>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</si>
  <si>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</si>
  <si>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</si>
  <si>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</si>
  <si>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</si>
  <si>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</si>
  <si>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</si>
  <si>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</si>
  <si>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</si>
  <si>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</si>
  <si>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</si>
  <si>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</si>
  <si>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</si>
  <si>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</si>
  <si>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</si>
  <si>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</si>
  <si>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</si>
  <si>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</si>
  <si>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</si>
  <si>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</si>
  <si>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</si>
  <si>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</si>
  <si>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</si>
  <si>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</si>
  <si>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</si>
  <si>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</si>
  <si>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</si>
  <si>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</si>
  <si>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</si>
  <si>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</si>
  <si>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</si>
  <si>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</si>
  <si>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</si>
  <si>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</si>
  <si>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</si>
  <si>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</si>
  <si>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</si>
  <si>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</si>
  <si>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</si>
  <si>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</si>
  <si>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</si>
  <si>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</si>
  <si>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</si>
  <si>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</si>
  <si>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</si>
  <si>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</si>
  <si>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</si>
  <si>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</si>
  <si>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</si>
  <si>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</si>
  <si>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</si>
  <si>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</si>
  <si>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</si>
  <si>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فنية تمريض</t>
  </si>
  <si>
    <t>محمد احمد حسن داحش</t>
  </si>
  <si>
    <t>استيفاء اجراءات التسجيل الخاصة ببرنامج الفحص الشامل</t>
  </si>
  <si>
    <t>متابعة توفير المستلرمات و المتطلبات الفحص الشامل</t>
  </si>
  <si>
    <t>استيفاء سياسات العمل داخل نقاط جمع العينات</t>
  </si>
  <si>
    <t>استيفاء الهدف الخامس من الاهداف العالمية لسلامة المريض (التحكم من انتشار العدوى)</t>
  </si>
  <si>
    <t>بدرية حسين القمارة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</si>
</sst>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topLeftCell="B77" zoomScale="50" zoomScaleNormal="110" zoomScaleSheetLayoutView="50" workbookViewId="0">
      <selection activeCell="D67" sqref="D67:G67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329" t="s">
        <v>110</v>
      </c>
      <c r="B1" s="330"/>
      <c r="C1" s="330"/>
      <c r="D1" s="330"/>
      <c r="E1" s="330"/>
      <c r="F1" s="330"/>
      <c r="G1" s="330"/>
      <c r="H1" s="330"/>
      <c r="I1" s="331"/>
      <c r="K1" s="2"/>
    </row>
    <row r="2" spans="1:14" ht="51" customHeight="1" thickBot="1">
      <c r="A2" s="115" t="s">
        <v>107</v>
      </c>
      <c r="B2" s="99" t="s">
        <v>154</v>
      </c>
      <c r="C2" s="116"/>
      <c r="D2" s="117" t="s">
        <v>41</v>
      </c>
      <c r="E2" s="241" t="s">
        <v>145</v>
      </c>
      <c r="F2" s="242"/>
      <c r="G2" s="243"/>
      <c r="H2" s="225"/>
      <c r="I2" s="226"/>
      <c r="K2" s="2"/>
    </row>
    <row r="3" spans="1:14" ht="51" customHeight="1" thickBot="1">
      <c r="A3" s="115" t="s">
        <v>40</v>
      </c>
      <c r="B3" s="99" t="s">
        <v>148</v>
      </c>
      <c r="C3" s="118"/>
      <c r="D3" s="119" t="s">
        <v>39</v>
      </c>
      <c r="E3" s="238" t="s">
        <v>146</v>
      </c>
      <c r="F3" s="239"/>
      <c r="G3" s="240"/>
      <c r="H3" s="225"/>
      <c r="I3" s="226"/>
      <c r="K3" s="2"/>
    </row>
    <row r="4" spans="1:14" ht="51" customHeight="1" thickBot="1">
      <c r="A4" s="120" t="s">
        <v>103</v>
      </c>
      <c r="B4" s="105">
        <v>3829802</v>
      </c>
      <c r="C4" s="121"/>
      <c r="D4" s="122" t="s">
        <v>38</v>
      </c>
      <c r="E4" s="235" t="s">
        <v>149</v>
      </c>
      <c r="F4" s="236"/>
      <c r="G4" s="237"/>
      <c r="H4" s="227"/>
      <c r="I4" s="228"/>
      <c r="K4" s="2"/>
    </row>
    <row r="5" spans="1:14" ht="53.45" customHeight="1" thickTop="1" thickBot="1">
      <c r="A5" s="315" t="s">
        <v>113</v>
      </c>
      <c r="B5" s="316"/>
      <c r="C5" s="316"/>
      <c r="D5" s="316"/>
      <c r="E5" s="316"/>
      <c r="F5" s="316"/>
      <c r="G5" s="316"/>
      <c r="H5" s="316"/>
      <c r="I5" s="317"/>
      <c r="K5" s="2"/>
    </row>
    <row r="6" spans="1:14" ht="91.15" customHeight="1" thickTop="1" thickBot="1">
      <c r="A6" s="123" t="s">
        <v>115</v>
      </c>
      <c r="B6" s="338" t="s">
        <v>114</v>
      </c>
      <c r="C6" s="339"/>
      <c r="D6" s="339"/>
      <c r="E6" s="339"/>
      <c r="F6" s="339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295" t="s">
        <v>150</v>
      </c>
      <c r="C7" s="295"/>
      <c r="D7" s="295"/>
      <c r="E7" s="295"/>
      <c r="F7" s="296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295" t="s">
        <v>151</v>
      </c>
      <c r="C8" s="295"/>
      <c r="D8" s="295"/>
      <c r="E8" s="295"/>
      <c r="F8" s="296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295" t="s">
        <v>152</v>
      </c>
      <c r="C9" s="295"/>
      <c r="D9" s="295"/>
      <c r="E9" s="295"/>
      <c r="F9" s="296"/>
      <c r="G9" s="107" t="s">
        <v>147</v>
      </c>
      <c r="H9" s="73">
        <v>0.25</v>
      </c>
      <c r="I9" s="74">
        <v>100</v>
      </c>
      <c r="J9" s="52"/>
      <c r="K9" s="52">
        <v>0.25</v>
      </c>
    </row>
    <row r="10" spans="1:14" ht="61.15" customHeight="1" thickBot="1">
      <c r="A10" s="126">
        <v>4</v>
      </c>
      <c r="B10" s="295" t="s">
        <v>153</v>
      </c>
      <c r="C10" s="295"/>
      <c r="D10" s="295"/>
      <c r="E10" s="295"/>
      <c r="F10" s="296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>
      <c r="A11" s="127">
        <v>5</v>
      </c>
      <c r="B11" s="295" t="s">
        <v>119</v>
      </c>
      <c r="C11" s="295"/>
      <c r="D11" s="295"/>
      <c r="E11" s="295"/>
      <c r="F11" s="296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295" t="s">
        <v>120</v>
      </c>
      <c r="C12" s="295"/>
      <c r="D12" s="295"/>
      <c r="E12" s="295"/>
      <c r="F12" s="296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232"/>
      <c r="C13" s="232"/>
      <c r="D13" s="232"/>
      <c r="E13" s="232"/>
      <c r="F13" s="233"/>
      <c r="G13" s="6"/>
      <c r="H13" s="5"/>
      <c r="I13" s="4"/>
      <c r="J13" s="52"/>
      <c r="K13" s="52"/>
    </row>
    <row r="14" spans="1:14" ht="16.5" hidden="1" thickBot="1">
      <c r="A14" s="7">
        <v>6</v>
      </c>
      <c r="B14" s="234"/>
      <c r="C14" s="232"/>
      <c r="D14" s="232"/>
      <c r="E14" s="232"/>
      <c r="F14" s="233"/>
      <c r="G14" s="8"/>
      <c r="H14" s="5"/>
      <c r="I14" s="4"/>
      <c r="J14" s="52"/>
      <c r="K14" s="52"/>
    </row>
    <row r="15" spans="1:14" ht="29.25" hidden="1" thickBot="1">
      <c r="A15" s="7">
        <v>7</v>
      </c>
      <c r="B15" s="232"/>
      <c r="C15" s="232"/>
      <c r="D15" s="232"/>
      <c r="E15" s="232"/>
      <c r="F15" s="233"/>
      <c r="G15" s="9"/>
      <c r="H15" s="5"/>
      <c r="I15" s="10"/>
      <c r="J15" s="52"/>
      <c r="K15" s="52"/>
      <c r="L15" s="346" t="s">
        <v>80</v>
      </c>
      <c r="M15" s="346"/>
      <c r="N15" s="346"/>
    </row>
    <row r="16" spans="1:14" ht="43.9" customHeight="1" thickBot="1">
      <c r="A16" s="340" t="s">
        <v>116</v>
      </c>
      <c r="B16" s="341"/>
      <c r="C16" s="341"/>
      <c r="D16" s="341"/>
      <c r="E16" s="341"/>
      <c r="F16" s="341"/>
      <c r="G16" s="342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315" t="s">
        <v>117</v>
      </c>
      <c r="B17" s="316"/>
      <c r="C17" s="316"/>
      <c r="D17" s="316"/>
      <c r="E17" s="316"/>
      <c r="F17" s="316"/>
      <c r="G17" s="316"/>
      <c r="H17" s="316"/>
      <c r="I17" s="317"/>
      <c r="J17" s="52"/>
      <c r="K17" s="52"/>
      <c r="L17" s="299" t="s">
        <v>79</v>
      </c>
      <c r="M17" s="300"/>
      <c r="N17" s="30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335" t="s">
        <v>78</v>
      </c>
      <c r="E18" s="336"/>
      <c r="F18" s="336"/>
      <c r="G18" s="336"/>
      <c r="H18" s="33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190">
        <v>1</v>
      </c>
      <c r="B19" s="187" t="s">
        <v>29</v>
      </c>
      <c r="C19" s="193">
        <v>0.2</v>
      </c>
      <c r="D19" s="305" t="s">
        <v>75</v>
      </c>
      <c r="E19" s="306"/>
      <c r="F19" s="306"/>
      <c r="G19" s="306"/>
      <c r="H19" s="307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191"/>
      <c r="B20" s="188"/>
      <c r="C20" s="194"/>
      <c r="D20" s="265" t="s">
        <v>72</v>
      </c>
      <c r="E20" s="266"/>
      <c r="F20" s="266"/>
      <c r="G20" s="266"/>
      <c r="H20" s="267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192"/>
      <c r="B21" s="189"/>
      <c r="C21" s="195"/>
      <c r="D21" s="302" t="s">
        <v>70</v>
      </c>
      <c r="E21" s="303"/>
      <c r="F21" s="303"/>
      <c r="G21" s="303"/>
      <c r="H21" s="304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190">
        <v>2</v>
      </c>
      <c r="B22" s="187" t="s">
        <v>28</v>
      </c>
      <c r="C22" s="193">
        <v>0.15</v>
      </c>
      <c r="D22" s="305" t="s">
        <v>67</v>
      </c>
      <c r="E22" s="306"/>
      <c r="F22" s="306"/>
      <c r="G22" s="306"/>
      <c r="H22" s="307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191"/>
      <c r="B23" s="188"/>
      <c r="C23" s="194"/>
      <c r="D23" s="265" t="s">
        <v>65</v>
      </c>
      <c r="E23" s="266"/>
      <c r="F23" s="266"/>
      <c r="G23" s="266"/>
      <c r="H23" s="267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192"/>
      <c r="B24" s="189"/>
      <c r="C24" s="195"/>
      <c r="D24" s="302" t="s">
        <v>62</v>
      </c>
      <c r="E24" s="303"/>
      <c r="F24" s="303"/>
      <c r="G24" s="303"/>
      <c r="H24" s="304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190">
        <v>3</v>
      </c>
      <c r="B25" s="187" t="s">
        <v>24</v>
      </c>
      <c r="C25" s="193">
        <v>0.15</v>
      </c>
      <c r="D25" s="305" t="s">
        <v>60</v>
      </c>
      <c r="E25" s="306"/>
      <c r="F25" s="306"/>
      <c r="G25" s="306"/>
      <c r="H25" s="307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191"/>
      <c r="B26" s="188"/>
      <c r="C26" s="194"/>
      <c r="D26" s="265" t="s">
        <v>57</v>
      </c>
      <c r="E26" s="266"/>
      <c r="F26" s="266"/>
      <c r="G26" s="266"/>
      <c r="H26" s="267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192"/>
      <c r="B27" s="189"/>
      <c r="C27" s="195"/>
      <c r="D27" s="332" t="s">
        <v>55</v>
      </c>
      <c r="E27" s="333"/>
      <c r="F27" s="333"/>
      <c r="G27" s="333"/>
      <c r="H27" s="33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190">
        <v>4</v>
      </c>
      <c r="B28" s="187" t="s">
        <v>20</v>
      </c>
      <c r="C28" s="193">
        <v>0.15</v>
      </c>
      <c r="D28" s="305" t="s">
        <v>52</v>
      </c>
      <c r="E28" s="306"/>
      <c r="F28" s="306"/>
      <c r="G28" s="306"/>
      <c r="H28" s="307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191"/>
      <c r="B29" s="188"/>
      <c r="C29" s="194"/>
      <c r="D29" s="265" t="s">
        <v>139</v>
      </c>
      <c r="E29" s="266"/>
      <c r="F29" s="266"/>
      <c r="G29" s="266"/>
      <c r="H29" s="267"/>
      <c r="I29" s="84">
        <v>4</v>
      </c>
      <c r="J29" s="52"/>
      <c r="K29" s="52"/>
    </row>
    <row r="30" spans="1:14" ht="73.150000000000006" customHeight="1" thickBot="1">
      <c r="A30" s="192"/>
      <c r="B30" s="189"/>
      <c r="C30" s="195"/>
      <c r="D30" s="302" t="s">
        <v>50</v>
      </c>
      <c r="E30" s="303"/>
      <c r="F30" s="303"/>
      <c r="G30" s="303"/>
      <c r="H30" s="304"/>
      <c r="I30" s="85">
        <v>4</v>
      </c>
      <c r="J30" s="52"/>
      <c r="K30" s="52"/>
    </row>
    <row r="31" spans="1:14" ht="39.6" customHeight="1">
      <c r="A31" s="190">
        <v>5</v>
      </c>
      <c r="B31" s="196" t="s">
        <v>18</v>
      </c>
      <c r="C31" s="193">
        <v>0.15</v>
      </c>
      <c r="D31" s="308" t="s">
        <v>49</v>
      </c>
      <c r="E31" s="309"/>
      <c r="F31" s="309"/>
      <c r="G31" s="309"/>
      <c r="H31" s="310"/>
      <c r="I31" s="83">
        <v>4</v>
      </c>
      <c r="J31" s="52"/>
      <c r="K31" s="52"/>
    </row>
    <row r="32" spans="1:14" ht="45" customHeight="1" thickBot="1">
      <c r="A32" s="192"/>
      <c r="B32" s="197"/>
      <c r="C32" s="195"/>
      <c r="D32" s="302" t="s">
        <v>48</v>
      </c>
      <c r="E32" s="303"/>
      <c r="F32" s="303"/>
      <c r="G32" s="303"/>
      <c r="H32" s="304"/>
      <c r="I32" s="87">
        <v>4</v>
      </c>
      <c r="J32" s="52"/>
      <c r="K32" s="52"/>
    </row>
    <row r="33" spans="1:11" ht="30.6" customHeight="1">
      <c r="A33" s="190">
        <v>6</v>
      </c>
      <c r="B33" s="187" t="s">
        <v>47</v>
      </c>
      <c r="C33" s="193">
        <v>0.2</v>
      </c>
      <c r="D33" s="308" t="s">
        <v>46</v>
      </c>
      <c r="E33" s="309"/>
      <c r="F33" s="309"/>
      <c r="G33" s="309"/>
      <c r="H33" s="310"/>
      <c r="I33" s="83">
        <v>4</v>
      </c>
      <c r="J33" s="52"/>
      <c r="K33" s="52"/>
    </row>
    <row r="34" spans="1:11" ht="45.6" customHeight="1">
      <c r="A34" s="191"/>
      <c r="B34" s="188"/>
      <c r="C34" s="194"/>
      <c r="D34" s="265" t="s">
        <v>45</v>
      </c>
      <c r="E34" s="266"/>
      <c r="F34" s="266"/>
      <c r="G34" s="266"/>
      <c r="H34" s="267"/>
      <c r="I34" s="84">
        <v>4</v>
      </c>
      <c r="J34" s="52"/>
      <c r="K34" s="52"/>
    </row>
    <row r="35" spans="1:11" ht="45.6" customHeight="1">
      <c r="A35" s="191"/>
      <c r="B35" s="188"/>
      <c r="C35" s="194"/>
      <c r="D35" s="265" t="s">
        <v>44</v>
      </c>
      <c r="E35" s="266"/>
      <c r="F35" s="266"/>
      <c r="G35" s="266"/>
      <c r="H35" s="267"/>
      <c r="I35" s="84">
        <v>4</v>
      </c>
      <c r="J35" s="52"/>
      <c r="K35" s="52"/>
    </row>
    <row r="36" spans="1:11" ht="43.15" customHeight="1" thickBot="1">
      <c r="A36" s="192"/>
      <c r="B36" s="189"/>
      <c r="C36" s="195"/>
      <c r="D36" s="269" t="s">
        <v>43</v>
      </c>
      <c r="E36" s="270"/>
      <c r="F36" s="270"/>
      <c r="G36" s="270"/>
      <c r="H36" s="271"/>
      <c r="I36" s="88">
        <v>4</v>
      </c>
      <c r="J36" s="52"/>
      <c r="K36" s="52"/>
    </row>
    <row r="37" spans="1:11" ht="53.45" customHeight="1" thickBot="1">
      <c r="A37" s="324" t="s">
        <v>109</v>
      </c>
      <c r="B37" s="325"/>
      <c r="C37" s="66">
        <f>SUM(C19:C36)</f>
        <v>1</v>
      </c>
      <c r="D37" s="290"/>
      <c r="E37" s="291"/>
      <c r="F37" s="291"/>
      <c r="G37" s="291"/>
      <c r="H37" s="291"/>
      <c r="I37" s="292"/>
      <c r="K37" s="2"/>
    </row>
    <row r="38" spans="1:11" ht="66.599999999999994" customHeight="1" thickBot="1">
      <c r="A38" s="132" t="s">
        <v>105</v>
      </c>
      <c r="B38" s="133">
        <f ca="1">TODAY()</f>
        <v>43307</v>
      </c>
      <c r="C38" s="311">
        <f ca="1">TODAY()</f>
        <v>43307</v>
      </c>
      <c r="D38" s="312"/>
      <c r="E38" s="276" t="s">
        <v>1</v>
      </c>
      <c r="F38" s="277"/>
      <c r="G38" s="277"/>
      <c r="H38" s="277"/>
      <c r="I38" s="278"/>
      <c r="K38" s="2"/>
    </row>
    <row r="39" spans="1:11" ht="84" customHeight="1" thickBot="1">
      <c r="A39" s="244" t="s">
        <v>0</v>
      </c>
      <c r="B39" s="289"/>
      <c r="C39" s="244" t="s">
        <v>86</v>
      </c>
      <c r="D39" s="245"/>
      <c r="E39" s="279" t="s">
        <v>101</v>
      </c>
      <c r="F39" s="280"/>
      <c r="G39" s="280"/>
      <c r="H39" s="280"/>
      <c r="I39" s="281"/>
      <c r="K39" s="2"/>
    </row>
    <row r="40" spans="1:11" ht="18" customHeight="1">
      <c r="A40" s="282" t="s">
        <v>42</v>
      </c>
      <c r="B40" s="282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1" t="s">
        <v>111</v>
      </c>
      <c r="B45" s="322"/>
      <c r="C45" s="322"/>
      <c r="D45" s="322"/>
      <c r="E45" s="322"/>
      <c r="F45" s="322"/>
      <c r="G45" s="322"/>
      <c r="H45" s="322"/>
      <c r="I45" s="323"/>
      <c r="K45" s="2"/>
    </row>
    <row r="46" spans="1:11" ht="40.9" customHeight="1" thickBot="1">
      <c r="A46" s="61" t="str">
        <f>A2</f>
        <v>اسم الموظف:</v>
      </c>
      <c r="B46" s="100" t="str">
        <f>B2</f>
        <v>بدرية حسين القمارة</v>
      </c>
      <c r="C46" s="53"/>
      <c r="D46" s="64" t="str">
        <f t="shared" ref="D46:E48" si="0">D2</f>
        <v>الوكالة / الادارة العامة:</v>
      </c>
      <c r="E46" s="293" t="str">
        <f t="shared" si="0"/>
        <v>ادارة المراكز الصحية بالخبر</v>
      </c>
      <c r="F46" s="293"/>
      <c r="G46" s="293"/>
      <c r="H46" s="225"/>
      <c r="I46" s="226"/>
      <c r="K46" s="2"/>
    </row>
    <row r="47" spans="1:11" ht="40.9" customHeight="1" thickBot="1">
      <c r="A47" s="61" t="s">
        <v>108</v>
      </c>
      <c r="B47" s="100" t="str">
        <f>B3</f>
        <v>فنية تمريض</v>
      </c>
      <c r="C47" s="53"/>
      <c r="D47" s="62" t="str">
        <f t="shared" si="0"/>
        <v>الإدارة /القسم:</v>
      </c>
      <c r="E47" s="294" t="str">
        <f t="shared" si="0"/>
        <v>الفحص الشامل</v>
      </c>
      <c r="F47" s="294"/>
      <c r="G47" s="294"/>
      <c r="H47" s="225"/>
      <c r="I47" s="226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3829802</v>
      </c>
      <c r="C48" s="60"/>
      <c r="D48" s="63" t="str">
        <f t="shared" si="0"/>
        <v xml:space="preserve">المدير (المقيم): </v>
      </c>
      <c r="E48" s="326" t="str">
        <f t="shared" si="0"/>
        <v>محمد احمد حسن داحش</v>
      </c>
      <c r="F48" s="326"/>
      <c r="G48" s="326"/>
      <c r="H48" s="227"/>
      <c r="I48" s="228"/>
      <c r="K48" s="2"/>
    </row>
    <row r="49" spans="1:11" ht="37.9" customHeight="1" thickTop="1" thickBot="1">
      <c r="A49" s="395" t="s">
        <v>122</v>
      </c>
      <c r="B49" s="396"/>
      <c r="C49" s="396"/>
      <c r="D49" s="396"/>
      <c r="E49" s="396"/>
      <c r="F49" s="396"/>
      <c r="G49" s="396"/>
      <c r="H49" s="396"/>
      <c r="I49" s="397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100</v>
      </c>
      <c r="G51" s="79">
        <f t="shared" ref="G51:G56" si="3">F51-E51</f>
        <v>5</v>
      </c>
      <c r="H51" s="81">
        <f t="shared" ref="H51:H56" si="4">IF(NOT(ISBLANK(E51)),IF(F51/E51&gt;1,5,IF(F51/E51&gt;=0.9,4,IF(F51/E51&gt;=0.8,3,IF(F51/E51&gt;=0.6,2,1)))),"")</f>
        <v>5</v>
      </c>
      <c r="I51" s="56">
        <f t="shared" ref="I51:I59" si="5">IF(NOT(ISBLANK(D51)), H51*D51,"")</f>
        <v>1.25</v>
      </c>
      <c r="J51" s="28"/>
      <c r="K51" s="2"/>
    </row>
    <row r="52" spans="1:11" ht="91.15" customHeight="1" thickBot="1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100</v>
      </c>
      <c r="G52" s="79">
        <f t="shared" si="3"/>
        <v>5</v>
      </c>
      <c r="H52" s="81">
        <f t="shared" si="4"/>
        <v>5</v>
      </c>
      <c r="I52" s="56">
        <f t="shared" si="5"/>
        <v>1.25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استيفاء سياسات العمل داخل نقاط جمع العينات</v>
      </c>
      <c r="C53" s="78" t="str">
        <f t="shared" si="2"/>
        <v>نسبي</v>
      </c>
      <c r="D53" s="109">
        <f>H9</f>
        <v>0.25</v>
      </c>
      <c r="E53" s="79">
        <f t="shared" si="2"/>
        <v>100</v>
      </c>
      <c r="F53" s="80">
        <v>100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95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272" t="s">
        <v>123</v>
      </c>
      <c r="C60" s="273"/>
      <c r="D60" s="110">
        <f>SUM(D51:D59)</f>
        <v>1</v>
      </c>
      <c r="E60" s="274" t="s">
        <v>124</v>
      </c>
      <c r="F60" s="275"/>
      <c r="G60" s="275"/>
      <c r="H60" s="327">
        <f>IF(D60=100%,SUM(I51:I59),"")</f>
        <v>4.5</v>
      </c>
      <c r="I60" s="328"/>
      <c r="K60" s="2"/>
    </row>
    <row r="61" spans="1:11" ht="43.9" customHeight="1" thickTop="1" thickBot="1">
      <c r="A61" s="395" t="s">
        <v>125</v>
      </c>
      <c r="B61" s="396"/>
      <c r="C61" s="396"/>
      <c r="D61" s="396"/>
      <c r="E61" s="396"/>
      <c r="F61" s="396"/>
      <c r="G61" s="396"/>
      <c r="H61" s="396"/>
      <c r="I61" s="397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18" t="s">
        <v>31</v>
      </c>
      <c r="E62" s="319"/>
      <c r="F62" s="319"/>
      <c r="G62" s="320"/>
      <c r="H62" s="150" t="s">
        <v>127</v>
      </c>
      <c r="I62" s="151" t="s">
        <v>140</v>
      </c>
      <c r="K62" s="2"/>
    </row>
    <row r="63" spans="1:11" ht="43.9" customHeight="1">
      <c r="A63" s="351">
        <v>1</v>
      </c>
      <c r="B63" s="223" t="s">
        <v>29</v>
      </c>
      <c r="C63" s="246">
        <f>C19</f>
        <v>0.2</v>
      </c>
      <c r="D63" s="218" t="s">
        <v>81</v>
      </c>
      <c r="E63" s="219"/>
      <c r="F63" s="219"/>
      <c r="G63" s="220"/>
      <c r="H63" s="89">
        <v>5</v>
      </c>
      <c r="I63" s="96">
        <f t="shared" ref="I63:I80" si="6">IF(NOT(ISBLANK(I19)),IF(H63/I19&gt;1,5,IF(H63/I19&gt;=0.9,4,IF(H63/I19&gt;=0.8,3,IF(H63/I19&gt;=0.6,2,1)))),"")</f>
        <v>5</v>
      </c>
      <c r="J63" s="268">
        <f>C63*(I63+I64+I65)/3</f>
        <v>0.93333333333333346</v>
      </c>
      <c r="K63" s="2"/>
    </row>
    <row r="64" spans="1:11" ht="40.15" customHeight="1">
      <c r="A64" s="352"/>
      <c r="B64" s="224"/>
      <c r="C64" s="247"/>
      <c r="D64" s="259" t="s">
        <v>83</v>
      </c>
      <c r="E64" s="260"/>
      <c r="F64" s="260"/>
      <c r="G64" s="261"/>
      <c r="H64" s="90">
        <v>4</v>
      </c>
      <c r="I64" s="97">
        <f t="shared" si="6"/>
        <v>4</v>
      </c>
      <c r="J64" s="268"/>
      <c r="K64" s="2"/>
    </row>
    <row r="65" spans="1:11" ht="45" customHeight="1" thickBot="1">
      <c r="A65" s="353"/>
      <c r="B65" s="249"/>
      <c r="C65" s="248"/>
      <c r="D65" s="262" t="s">
        <v>82</v>
      </c>
      <c r="E65" s="263"/>
      <c r="F65" s="263"/>
      <c r="G65" s="264"/>
      <c r="H65" s="91">
        <v>5</v>
      </c>
      <c r="I65" s="98">
        <f t="shared" si="6"/>
        <v>5</v>
      </c>
      <c r="J65" s="268"/>
      <c r="K65" s="2"/>
    </row>
    <row r="66" spans="1:11" ht="64.900000000000006" customHeight="1">
      <c r="A66" s="352">
        <v>2</v>
      </c>
      <c r="B66" s="224" t="s">
        <v>28</v>
      </c>
      <c r="C66" s="246">
        <f>C22</f>
        <v>0.15</v>
      </c>
      <c r="D66" s="283" t="s">
        <v>27</v>
      </c>
      <c r="E66" s="284"/>
      <c r="F66" s="284"/>
      <c r="G66" s="285"/>
      <c r="H66" s="92">
        <v>4</v>
      </c>
      <c r="I66" s="96">
        <f t="shared" si="6"/>
        <v>4</v>
      </c>
      <c r="J66" s="268">
        <f>C66*(I66+I67+I68)/3</f>
        <v>0.65</v>
      </c>
      <c r="K66" s="2"/>
    </row>
    <row r="67" spans="1:11" ht="91.9" customHeight="1">
      <c r="A67" s="352"/>
      <c r="B67" s="224"/>
      <c r="C67" s="247"/>
      <c r="D67" s="253" t="s">
        <v>26</v>
      </c>
      <c r="E67" s="254"/>
      <c r="F67" s="254"/>
      <c r="G67" s="255"/>
      <c r="H67" s="90">
        <v>5</v>
      </c>
      <c r="I67" s="97">
        <f t="shared" si="6"/>
        <v>5</v>
      </c>
      <c r="J67" s="268"/>
      <c r="K67" s="2"/>
    </row>
    <row r="68" spans="1:11" ht="70.150000000000006" customHeight="1" thickBot="1">
      <c r="A68" s="352"/>
      <c r="B68" s="224"/>
      <c r="C68" s="248"/>
      <c r="D68" s="286" t="s">
        <v>25</v>
      </c>
      <c r="E68" s="287"/>
      <c r="F68" s="287"/>
      <c r="G68" s="288"/>
      <c r="H68" s="92">
        <v>4</v>
      </c>
      <c r="I68" s="98">
        <f t="shared" si="6"/>
        <v>4</v>
      </c>
      <c r="J68" s="268"/>
      <c r="K68" s="2"/>
    </row>
    <row r="69" spans="1:11" ht="43.15" customHeight="1">
      <c r="A69" s="351">
        <v>3</v>
      </c>
      <c r="B69" s="223" t="s">
        <v>24</v>
      </c>
      <c r="C69" s="246">
        <f>C25</f>
        <v>0.15</v>
      </c>
      <c r="D69" s="250" t="s">
        <v>23</v>
      </c>
      <c r="E69" s="251"/>
      <c r="F69" s="251"/>
      <c r="G69" s="252"/>
      <c r="H69" s="89">
        <v>4</v>
      </c>
      <c r="I69" s="96">
        <f t="shared" si="6"/>
        <v>4</v>
      </c>
      <c r="J69" s="268">
        <f>C69*(I69+I70+I71)/3</f>
        <v>0.70000000000000007</v>
      </c>
      <c r="K69" s="2"/>
    </row>
    <row r="70" spans="1:11" ht="46.9" customHeight="1">
      <c r="A70" s="352"/>
      <c r="B70" s="224"/>
      <c r="C70" s="247"/>
      <c r="D70" s="253" t="s">
        <v>22</v>
      </c>
      <c r="E70" s="254"/>
      <c r="F70" s="254"/>
      <c r="G70" s="255"/>
      <c r="H70" s="90">
        <v>5</v>
      </c>
      <c r="I70" s="97">
        <f t="shared" si="6"/>
        <v>5</v>
      </c>
      <c r="J70" s="268"/>
      <c r="K70" s="29"/>
    </row>
    <row r="71" spans="1:11" ht="33.6" customHeight="1" thickBot="1">
      <c r="A71" s="353"/>
      <c r="B71" s="249"/>
      <c r="C71" s="248"/>
      <c r="D71" s="256" t="s">
        <v>21</v>
      </c>
      <c r="E71" s="257"/>
      <c r="F71" s="257"/>
      <c r="G71" s="258"/>
      <c r="H71" s="93">
        <v>5</v>
      </c>
      <c r="I71" s="98">
        <f t="shared" si="6"/>
        <v>5</v>
      </c>
      <c r="J71" s="268"/>
      <c r="K71" s="2"/>
    </row>
    <row r="72" spans="1:11" ht="70.150000000000006" customHeight="1">
      <c r="A72" s="352">
        <v>4</v>
      </c>
      <c r="B72" s="224" t="s">
        <v>20</v>
      </c>
      <c r="C72" s="246">
        <f>C28</f>
        <v>0.15</v>
      </c>
      <c r="D72" s="354" t="s">
        <v>84</v>
      </c>
      <c r="E72" s="355"/>
      <c r="F72" s="355"/>
      <c r="G72" s="356"/>
      <c r="H72" s="94">
        <v>5</v>
      </c>
      <c r="I72" s="96">
        <f t="shared" si="6"/>
        <v>5</v>
      </c>
      <c r="J72" s="268">
        <f>C72*(I72+I73+I74)/3</f>
        <v>0.70000000000000007</v>
      </c>
      <c r="K72" s="2"/>
    </row>
    <row r="73" spans="1:11" ht="70.150000000000006" customHeight="1">
      <c r="A73" s="352"/>
      <c r="B73" s="224"/>
      <c r="C73" s="247"/>
      <c r="D73" s="253" t="s">
        <v>142</v>
      </c>
      <c r="E73" s="254"/>
      <c r="F73" s="254"/>
      <c r="G73" s="255"/>
      <c r="H73" s="90">
        <v>5</v>
      </c>
      <c r="I73" s="97">
        <f t="shared" si="6"/>
        <v>5</v>
      </c>
      <c r="J73" s="268"/>
      <c r="K73" s="2"/>
    </row>
    <row r="74" spans="1:11" ht="69.599999999999994" customHeight="1" thickBot="1">
      <c r="A74" s="352"/>
      <c r="B74" s="224"/>
      <c r="C74" s="248"/>
      <c r="D74" s="357" t="s">
        <v>19</v>
      </c>
      <c r="E74" s="358"/>
      <c r="F74" s="358"/>
      <c r="G74" s="359"/>
      <c r="H74" s="95">
        <v>4</v>
      </c>
      <c r="I74" s="98">
        <f t="shared" si="6"/>
        <v>4</v>
      </c>
      <c r="J74" s="268"/>
      <c r="K74" s="2"/>
    </row>
    <row r="75" spans="1:11" ht="42" customHeight="1">
      <c r="A75" s="351">
        <v>5</v>
      </c>
      <c r="B75" s="223" t="s">
        <v>18</v>
      </c>
      <c r="C75" s="246">
        <f>C31</f>
        <v>0.15</v>
      </c>
      <c r="D75" s="218" t="s">
        <v>17</v>
      </c>
      <c r="E75" s="219"/>
      <c r="F75" s="219"/>
      <c r="G75" s="220"/>
      <c r="H75" s="89">
        <v>5</v>
      </c>
      <c r="I75" s="96">
        <f t="shared" si="6"/>
        <v>5</v>
      </c>
      <c r="J75" s="268">
        <f>C75*(I75+I76)/2</f>
        <v>0.67499999999999993</v>
      </c>
      <c r="K75" s="2"/>
    </row>
    <row r="76" spans="1:11" ht="48" customHeight="1" thickBot="1">
      <c r="A76" s="353"/>
      <c r="B76" s="224"/>
      <c r="C76" s="248"/>
      <c r="D76" s="262" t="s">
        <v>16</v>
      </c>
      <c r="E76" s="263"/>
      <c r="F76" s="263"/>
      <c r="G76" s="264"/>
      <c r="H76" s="91">
        <v>4</v>
      </c>
      <c r="I76" s="98">
        <f t="shared" si="6"/>
        <v>4</v>
      </c>
      <c r="J76" s="268"/>
      <c r="K76" s="2"/>
    </row>
    <row r="77" spans="1:11" ht="32.450000000000003" customHeight="1">
      <c r="A77" s="352">
        <v>6</v>
      </c>
      <c r="B77" s="223" t="s">
        <v>15</v>
      </c>
      <c r="C77" s="246">
        <f>C33</f>
        <v>0.2</v>
      </c>
      <c r="D77" s="360" t="s">
        <v>14</v>
      </c>
      <c r="E77" s="361"/>
      <c r="F77" s="361"/>
      <c r="G77" s="362"/>
      <c r="H77" s="89">
        <v>5</v>
      </c>
      <c r="I77" s="96">
        <f t="shared" si="6"/>
        <v>5</v>
      </c>
      <c r="J77" s="268">
        <f>C77*(I78+I79+I77+I80)/4</f>
        <v>0.9</v>
      </c>
      <c r="K77" s="2"/>
    </row>
    <row r="78" spans="1:11" ht="64.150000000000006" customHeight="1">
      <c r="A78" s="352"/>
      <c r="B78" s="224"/>
      <c r="C78" s="247"/>
      <c r="D78" s="259" t="s">
        <v>13</v>
      </c>
      <c r="E78" s="260"/>
      <c r="F78" s="260"/>
      <c r="G78" s="261"/>
      <c r="H78" s="90">
        <v>4</v>
      </c>
      <c r="I78" s="97">
        <f t="shared" si="6"/>
        <v>4</v>
      </c>
      <c r="J78" s="268"/>
      <c r="K78" s="2"/>
    </row>
    <row r="79" spans="1:11" ht="49.15" customHeight="1">
      <c r="A79" s="352"/>
      <c r="B79" s="224"/>
      <c r="C79" s="247"/>
      <c r="D79" s="259" t="s">
        <v>12</v>
      </c>
      <c r="E79" s="260"/>
      <c r="F79" s="260"/>
      <c r="G79" s="261"/>
      <c r="H79" s="90">
        <v>4</v>
      </c>
      <c r="I79" s="97">
        <f t="shared" si="6"/>
        <v>4</v>
      </c>
      <c r="J79" s="268"/>
      <c r="K79" s="2"/>
    </row>
    <row r="80" spans="1:11" ht="42" customHeight="1" thickBot="1">
      <c r="A80" s="353"/>
      <c r="B80" s="249"/>
      <c r="C80" s="248"/>
      <c r="D80" s="262" t="s">
        <v>11</v>
      </c>
      <c r="E80" s="263"/>
      <c r="F80" s="263"/>
      <c r="G80" s="264"/>
      <c r="H80" s="90">
        <v>5</v>
      </c>
      <c r="I80" s="98">
        <f t="shared" si="6"/>
        <v>5</v>
      </c>
      <c r="J80" s="268"/>
      <c r="K80" s="2"/>
    </row>
    <row r="81" spans="1:11" ht="0.75" hidden="1" customHeight="1" thickBot="1">
      <c r="A81" s="21"/>
      <c r="B81" s="221" t="s">
        <v>10</v>
      </c>
      <c r="C81" s="400">
        <v>0</v>
      </c>
      <c r="D81" s="402" t="s">
        <v>9</v>
      </c>
      <c r="E81" s="403"/>
      <c r="F81" s="403"/>
      <c r="G81" s="404"/>
      <c r="H81" s="30">
        <v>0</v>
      </c>
      <c r="I81" s="405">
        <f>C81*(H85+H83+H82+H84+H81)/5</f>
        <v>0</v>
      </c>
      <c r="K81" s="2"/>
    </row>
    <row r="82" spans="1:11" ht="21.75" hidden="1" customHeight="1" thickBot="1">
      <c r="A82" s="21"/>
      <c r="B82" s="222"/>
      <c r="C82" s="401"/>
      <c r="D82" s="406" t="s">
        <v>8</v>
      </c>
      <c r="E82" s="407"/>
      <c r="F82" s="407"/>
      <c r="G82" s="408"/>
      <c r="H82" s="18">
        <v>0</v>
      </c>
      <c r="I82" s="405"/>
      <c r="K82" s="2"/>
    </row>
    <row r="83" spans="1:11" ht="21.75" hidden="1" customHeight="1" thickBot="1">
      <c r="A83" s="21"/>
      <c r="B83" s="222"/>
      <c r="C83" s="401"/>
      <c r="D83" s="406" t="s">
        <v>7</v>
      </c>
      <c r="E83" s="407"/>
      <c r="F83" s="407"/>
      <c r="G83" s="408"/>
      <c r="H83" s="18">
        <v>0</v>
      </c>
      <c r="I83" s="405"/>
      <c r="K83" s="2"/>
    </row>
    <row r="84" spans="1:11" ht="21.75" hidden="1" customHeight="1" thickBot="1">
      <c r="A84" s="21"/>
      <c r="B84" s="222"/>
      <c r="C84" s="401"/>
      <c r="D84" s="406" t="s">
        <v>6</v>
      </c>
      <c r="E84" s="407"/>
      <c r="F84" s="407"/>
      <c r="G84" s="408"/>
      <c r="H84" s="18">
        <v>0</v>
      </c>
      <c r="I84" s="405"/>
      <c r="K84" s="2"/>
    </row>
    <row r="85" spans="1:11" ht="21.75" hidden="1" customHeight="1" thickBot="1">
      <c r="A85" s="21"/>
      <c r="B85" s="222"/>
      <c r="C85" s="401"/>
      <c r="D85" s="409" t="s">
        <v>5</v>
      </c>
      <c r="E85" s="410"/>
      <c r="F85" s="410"/>
      <c r="G85" s="411"/>
      <c r="H85" s="31">
        <v>0</v>
      </c>
      <c r="I85" s="405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347" t="s">
        <v>128</v>
      </c>
      <c r="E86" s="348"/>
      <c r="F86" s="348"/>
      <c r="G86" s="349"/>
      <c r="H86" s="297">
        <f>J86</f>
        <v>4.5583333333333336</v>
      </c>
      <c r="I86" s="298"/>
      <c r="J86" s="51">
        <f>SUM(J63:J80)</f>
        <v>4.5583333333333336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398" t="s">
        <v>3</v>
      </c>
      <c r="C88" s="399"/>
      <c r="D88" s="198">
        <f>(0.3*H60)+(0.7*H86)</f>
        <v>4.5408333333333335</v>
      </c>
      <c r="E88" s="199"/>
      <c r="F88" s="199"/>
      <c r="G88" s="199"/>
      <c r="H88" s="200"/>
      <c r="I88" s="152"/>
      <c r="K88" s="2"/>
    </row>
    <row r="89" spans="1:11" ht="30.6" customHeight="1" thickBot="1">
      <c r="A89" s="155"/>
      <c r="B89" s="350" t="s">
        <v>2</v>
      </c>
      <c r="C89" s="350"/>
      <c r="D89" s="350"/>
      <c r="E89" s="350"/>
      <c r="F89" s="350"/>
      <c r="G89" s="350"/>
      <c r="H89" s="350"/>
      <c r="I89" s="350"/>
      <c r="K89" s="2"/>
    </row>
    <row r="90" spans="1:11" ht="50.45" customHeight="1" thickBot="1">
      <c r="A90" s="132" t="s">
        <v>105</v>
      </c>
      <c r="B90" s="156">
        <f ca="1">TODAY()</f>
        <v>43307</v>
      </c>
      <c r="C90" s="313">
        <f ca="1">TODAY()</f>
        <v>43307</v>
      </c>
      <c r="D90" s="314"/>
      <c r="E90" s="276" t="s">
        <v>1</v>
      </c>
      <c r="F90" s="277"/>
      <c r="G90" s="277"/>
      <c r="H90" s="277"/>
      <c r="I90" s="278"/>
      <c r="K90" s="2"/>
    </row>
    <row r="91" spans="1:11" ht="80.45" customHeight="1" thickBot="1">
      <c r="A91" s="215" t="s">
        <v>0</v>
      </c>
      <c r="B91" s="216"/>
      <c r="C91" s="217" t="s">
        <v>86</v>
      </c>
      <c r="D91" s="216"/>
      <c r="E91" s="343" t="s">
        <v>102</v>
      </c>
      <c r="F91" s="344"/>
      <c r="G91" s="344"/>
      <c r="H91" s="344"/>
      <c r="I91" s="345"/>
      <c r="K91" s="2"/>
    </row>
    <row r="92" spans="1:11" ht="18.75" customHeight="1" thickBot="1">
      <c r="A92" s="201" t="s">
        <v>85</v>
      </c>
      <c r="B92" s="201"/>
      <c r="C92" s="201"/>
      <c r="D92" s="201"/>
      <c r="E92" s="201"/>
      <c r="F92" s="201"/>
      <c r="G92" s="201"/>
      <c r="H92" s="201"/>
      <c r="I92" s="201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214" t="s">
        <v>112</v>
      </c>
      <c r="B95" s="214"/>
      <c r="C95" s="214"/>
      <c r="D95" s="214"/>
      <c r="E95" s="214"/>
      <c r="F95" s="214"/>
      <c r="G95" s="214"/>
      <c r="H95" s="214"/>
      <c r="I95" s="214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بدرية حسين القمارة</v>
      </c>
      <c r="C96" s="54"/>
      <c r="D96" s="72" t="str">
        <f>D2</f>
        <v>الوكالة / الادارة العامة:</v>
      </c>
      <c r="E96" s="208" t="str">
        <f>E46</f>
        <v>ادارة المراكز الصحية بالخبر</v>
      </c>
      <c r="F96" s="209"/>
      <c r="G96" s="209"/>
      <c r="H96" s="204"/>
      <c r="I96" s="205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فنية تمريض</v>
      </c>
      <c r="C97" s="54"/>
      <c r="D97" s="70" t="str">
        <f>D47</f>
        <v>الإدارة /القسم:</v>
      </c>
      <c r="E97" s="210" t="str">
        <f>E47</f>
        <v>الفحص الشامل</v>
      </c>
      <c r="F97" s="211"/>
      <c r="G97" s="211"/>
      <c r="H97" s="204"/>
      <c r="I97" s="205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3829802</v>
      </c>
      <c r="C98" s="55"/>
      <c r="D98" s="71" t="str">
        <f>D48</f>
        <v xml:space="preserve">المدير (المقيم): </v>
      </c>
      <c r="E98" s="212" t="str">
        <f>E48</f>
        <v>محمد احمد حسن داحش</v>
      </c>
      <c r="F98" s="213"/>
      <c r="G98" s="213"/>
      <c r="H98" s="206"/>
      <c r="I98" s="207"/>
      <c r="J98" s="32"/>
      <c r="K98" s="33"/>
    </row>
    <row r="99" spans="1:11" s="34" customFormat="1" ht="24.75" customHeight="1">
      <c r="A99" s="202" t="s">
        <v>89</v>
      </c>
      <c r="B99" s="202"/>
      <c r="C99" s="202"/>
      <c r="D99" s="177" t="s">
        <v>90</v>
      </c>
      <c r="E99" s="178"/>
      <c r="F99" s="178"/>
      <c r="G99" s="178"/>
      <c r="H99" s="178"/>
      <c r="I99" s="179"/>
      <c r="J99" s="32"/>
      <c r="K99" s="33"/>
    </row>
    <row r="100" spans="1:11" s="34" customFormat="1" ht="58.9" customHeight="1">
      <c r="A100" s="203"/>
      <c r="B100" s="203"/>
      <c r="C100" s="203"/>
      <c r="D100" s="180"/>
      <c r="E100" s="181"/>
      <c r="F100" s="181"/>
      <c r="G100" s="181"/>
      <c r="H100" s="181"/>
      <c r="I100" s="182"/>
      <c r="J100" s="32"/>
      <c r="K100" s="33"/>
    </row>
    <row r="101" spans="1:11" s="34" customFormat="1" ht="49.15" customHeight="1" thickBot="1">
      <c r="A101" s="371" t="s">
        <v>141</v>
      </c>
      <c r="B101" s="371"/>
      <c r="C101" s="371"/>
      <c r="D101" s="157" t="s">
        <v>106</v>
      </c>
      <c r="E101" s="183">
        <f ca="1">TODAY()</f>
        <v>43307</v>
      </c>
      <c r="F101" s="183"/>
      <c r="G101" s="366">
        <f ca="1">TODAY()</f>
        <v>43307</v>
      </c>
      <c r="H101" s="366"/>
      <c r="I101" s="58"/>
      <c r="J101" s="32"/>
    </row>
    <row r="102" spans="1:11" s="34" customFormat="1" ht="18" customHeight="1">
      <c r="A102" s="372" t="s">
        <v>129</v>
      </c>
      <c r="B102" s="372"/>
      <c r="C102" s="372"/>
      <c r="D102" s="372"/>
      <c r="E102" s="372"/>
      <c r="F102" s="372"/>
      <c r="G102" s="372"/>
      <c r="H102" s="372"/>
      <c r="I102" s="372"/>
      <c r="J102" s="32"/>
    </row>
    <row r="103" spans="1:11" s="34" customFormat="1" ht="18" customHeight="1">
      <c r="A103" s="373"/>
      <c r="B103" s="373"/>
      <c r="C103" s="373"/>
      <c r="D103" s="373"/>
      <c r="E103" s="373"/>
      <c r="F103" s="373"/>
      <c r="G103" s="373"/>
      <c r="H103" s="373"/>
      <c r="I103" s="373"/>
      <c r="J103" s="32"/>
    </row>
    <row r="104" spans="1:11" s="34" customFormat="1" ht="36" customHeight="1">
      <c r="A104" s="158">
        <v>1</v>
      </c>
      <c r="B104" s="374" t="s">
        <v>91</v>
      </c>
      <c r="C104" s="374"/>
      <c r="D104" s="374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374" t="s">
        <v>92</v>
      </c>
      <c r="C105" s="374"/>
      <c r="D105" s="374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375" t="s">
        <v>93</v>
      </c>
      <c r="C106" s="376"/>
      <c r="D106" s="376"/>
      <c r="E106" s="376"/>
      <c r="F106" s="376"/>
      <c r="G106" s="376"/>
      <c r="H106" s="376"/>
      <c r="I106" s="377"/>
      <c r="J106" s="32"/>
    </row>
    <row r="107" spans="1:11" s="34" customFormat="1" ht="44.45" customHeight="1" thickBot="1">
      <c r="A107" s="166">
        <v>4</v>
      </c>
      <c r="B107" s="378" t="s">
        <v>94</v>
      </c>
      <c r="C107" s="378"/>
      <c r="D107" s="378"/>
      <c r="E107" s="378"/>
      <c r="F107" s="378"/>
      <c r="G107" s="378"/>
      <c r="H107" s="378"/>
      <c r="I107" s="378"/>
      <c r="J107" s="32"/>
    </row>
    <row r="108" spans="1:11" s="34" customFormat="1" ht="52.9" customHeight="1" thickTop="1" thickBot="1">
      <c r="A108" s="379" t="s">
        <v>138</v>
      </c>
      <c r="B108" s="380"/>
      <c r="C108" s="380"/>
      <c r="D108" s="380"/>
      <c r="E108" s="380"/>
      <c r="F108" s="380"/>
      <c r="G108" s="380"/>
      <c r="H108" s="380"/>
      <c r="I108" s="381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29" t="s">
        <v>98</v>
      </c>
      <c r="F109" s="231"/>
      <c r="G109" s="229" t="s">
        <v>99</v>
      </c>
      <c r="H109" s="230"/>
      <c r="I109" s="231"/>
      <c r="J109" s="35"/>
    </row>
    <row r="110" spans="1:11" s="34" customFormat="1" ht="45" customHeight="1">
      <c r="A110" s="169">
        <v>5</v>
      </c>
      <c r="B110" s="170" t="s">
        <v>130</v>
      </c>
      <c r="C110" s="111">
        <f>IF(D88&gt;=4.5,D88,"")</f>
        <v>4.5408333333333335</v>
      </c>
      <c r="D110" s="113">
        <f>IF(D88&gt;=4.5,D88,"")</f>
        <v>4.5408333333333335</v>
      </c>
      <c r="E110" s="385"/>
      <c r="F110" s="386"/>
      <c r="G110" s="385"/>
      <c r="H110" s="389"/>
      <c r="I110" s="386"/>
      <c r="J110" s="36"/>
    </row>
    <row r="111" spans="1:11" s="34" customFormat="1" ht="45" customHeight="1">
      <c r="A111" s="169">
        <v>4</v>
      </c>
      <c r="B111" s="170" t="s">
        <v>131</v>
      </c>
      <c r="C111" s="111" t="str">
        <f>IF(D88&gt;=4.5,"",IF(D88&gt;=3.5,D88,""))</f>
        <v/>
      </c>
      <c r="D111" s="113" t="str">
        <f>IF(D88&gt;=4.5,"",IF(D88&gt;=3.5,D88,""))</f>
        <v/>
      </c>
      <c r="E111" s="387"/>
      <c r="F111" s="388"/>
      <c r="G111" s="387"/>
      <c r="H111" s="390"/>
      <c r="I111" s="388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387"/>
      <c r="F112" s="388"/>
      <c r="G112" s="387"/>
      <c r="H112" s="390"/>
      <c r="I112" s="388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387"/>
      <c r="F113" s="388"/>
      <c r="G113" s="387"/>
      <c r="H113" s="390"/>
      <c r="I113" s="388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387"/>
      <c r="F114" s="388"/>
      <c r="G114" s="387"/>
      <c r="H114" s="391"/>
      <c r="I114" s="388"/>
      <c r="J114" s="37"/>
    </row>
    <row r="115" spans="1:10" s="34" customFormat="1" ht="50.45" customHeight="1">
      <c r="A115" s="363" t="s">
        <v>133</v>
      </c>
      <c r="B115" s="364"/>
      <c r="C115" s="365"/>
      <c r="D115" s="184" t="s">
        <v>134</v>
      </c>
      <c r="E115" s="185"/>
      <c r="F115" s="185"/>
      <c r="G115" s="185"/>
      <c r="H115" s="185"/>
      <c r="I115" s="186"/>
      <c r="J115" s="32"/>
    </row>
    <row r="116" spans="1:10" s="34" customFormat="1" ht="45" customHeight="1">
      <c r="A116" s="174"/>
      <c r="B116" s="175"/>
      <c r="C116" s="176"/>
      <c r="D116" s="174"/>
      <c r="E116" s="175"/>
      <c r="F116" s="175"/>
      <c r="G116" s="175"/>
      <c r="H116" s="175"/>
      <c r="I116" s="176"/>
      <c r="J116" s="32"/>
    </row>
    <row r="117" spans="1:10" s="34" customFormat="1" ht="45" customHeight="1">
      <c r="A117" s="174"/>
      <c r="B117" s="175"/>
      <c r="C117" s="176"/>
      <c r="D117" s="392"/>
      <c r="E117" s="393"/>
      <c r="F117" s="393"/>
      <c r="G117" s="393"/>
      <c r="H117" s="393"/>
      <c r="I117" s="394"/>
      <c r="J117" s="32"/>
    </row>
    <row r="118" spans="1:10" s="34" customFormat="1" ht="45" customHeight="1">
      <c r="A118" s="174"/>
      <c r="B118" s="175"/>
      <c r="C118" s="176"/>
      <c r="D118" s="174"/>
      <c r="E118" s="175"/>
      <c r="F118" s="175"/>
      <c r="G118" s="175"/>
      <c r="H118" s="175"/>
      <c r="I118" s="176"/>
      <c r="J118" s="32"/>
    </row>
    <row r="119" spans="1:10" s="34" customFormat="1" ht="45" customHeight="1">
      <c r="A119" s="174"/>
      <c r="B119" s="175"/>
      <c r="C119" s="176"/>
      <c r="D119" s="174"/>
      <c r="E119" s="175"/>
      <c r="F119" s="175"/>
      <c r="G119" s="175"/>
      <c r="H119" s="175"/>
      <c r="I119" s="176"/>
      <c r="J119" s="32"/>
    </row>
    <row r="120" spans="1:10" s="34" customFormat="1" ht="31.9" customHeight="1">
      <c r="A120" s="382" t="s">
        <v>135</v>
      </c>
      <c r="B120" s="383"/>
      <c r="C120" s="383"/>
      <c r="D120" s="383"/>
      <c r="E120" s="383"/>
      <c r="F120" s="383"/>
      <c r="G120" s="383"/>
      <c r="H120" s="383"/>
      <c r="I120" s="384"/>
      <c r="J120" s="32"/>
    </row>
    <row r="121" spans="1:10" s="34" customFormat="1" ht="18" customHeight="1">
      <c r="A121" s="367"/>
      <c r="B121" s="367"/>
      <c r="C121" s="367"/>
      <c r="D121" s="367"/>
      <c r="E121" s="367"/>
      <c r="F121" s="367"/>
      <c r="G121" s="367"/>
      <c r="H121" s="367"/>
      <c r="I121" s="367"/>
      <c r="J121" s="35"/>
    </row>
    <row r="122" spans="1:10" s="34" customFormat="1" ht="154.15" customHeight="1">
      <c r="A122" s="367"/>
      <c r="B122" s="367"/>
      <c r="C122" s="367"/>
      <c r="D122" s="367"/>
      <c r="E122" s="367"/>
      <c r="F122" s="367"/>
      <c r="G122" s="367"/>
      <c r="H122" s="367"/>
      <c r="I122" s="367"/>
      <c r="J122" s="37"/>
    </row>
    <row r="123" spans="1:10" s="34" customFormat="1" ht="18" customHeight="1">
      <c r="A123" s="368" t="s">
        <v>137</v>
      </c>
      <c r="B123" s="369"/>
      <c r="C123" s="368" t="s">
        <v>136</v>
      </c>
      <c r="D123" s="370"/>
      <c r="E123" s="369"/>
      <c r="F123" s="368" t="s">
        <v>100</v>
      </c>
      <c r="G123" s="370"/>
      <c r="H123" s="370"/>
      <c r="I123" s="369"/>
      <c r="J123" s="32"/>
    </row>
    <row r="124" spans="1:10" s="34" customFormat="1" ht="64.150000000000006" customHeight="1">
      <c r="A124" s="180"/>
      <c r="B124" s="182"/>
      <c r="C124" s="180"/>
      <c r="D124" s="181"/>
      <c r="E124" s="182"/>
      <c r="F124" s="180"/>
      <c r="G124" s="181"/>
      <c r="H124" s="181"/>
      <c r="I124" s="182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EF6306A4-F435-43E5-B6A6-210E30CE13C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$ListId:Lists/DocumentCategories;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2018-01-04T06:21:57Z</cp:lastPrinted>
  <dcterms:created xsi:type="dcterms:W3CDTF">2016-11-06T08:26:18Z</dcterms:created>
  <dcterms:modified xsi:type="dcterms:W3CDTF">2018-07-26T05:28:02Z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