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13_ncr:1_{2E508EDD-A77E-4C41-A044-4271197AF1E9}" xr6:coauthVersionLast="47" xr6:coauthVersionMax="47" xr10:uidLastSave="{00000000-0000-0000-0000-000000000000}"/>
  <bookViews>
    <workbookView xWindow="-120" yWindow="-120" windowWidth="29040" windowHeight="15720" xr2:uid="{9362255B-DB76-4A39-99B4-8D84472CF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R14" i="1"/>
  <c r="R13" i="1"/>
  <c r="R12" i="1"/>
  <c r="S2" i="1"/>
  <c r="S3" i="1"/>
  <c r="S4" i="1"/>
  <c r="S5" i="1"/>
  <c r="S6" i="1"/>
  <c r="S7" i="1"/>
  <c r="R7" i="1"/>
  <c r="Q4" i="1"/>
  <c r="Q5" i="1"/>
  <c r="Q6" i="1"/>
  <c r="P7" i="1"/>
  <c r="O2" i="1"/>
  <c r="O7" i="1" s="1"/>
  <c r="O3" i="1"/>
  <c r="Q3" i="1" s="1"/>
  <c r="O4" i="1"/>
  <c r="O5" i="1"/>
  <c r="O6" i="1"/>
  <c r="B7" i="1"/>
  <c r="N7" i="1" l="1"/>
  <c r="Q7" i="1"/>
  <c r="Q2" i="1"/>
</calcChain>
</file>

<file path=xl/sharedStrings.xml><?xml version="1.0" encoding="utf-8"?>
<sst xmlns="http://schemas.openxmlformats.org/spreadsheetml/2006/main" count="29" uniqueCount="29">
  <si>
    <t>Month</t>
  </si>
  <si>
    <t>K$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</si>
  <si>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</si>
  <si>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</si>
  <si>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</si>
  <si>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</si>
  <si>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</si>
  <si>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</si>
  <si>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</si>
  <si>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</si>
  <si>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</si>
  <si>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</si>
  <si>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</si>
  <si>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Analysis</t>
  </si>
  <si>
    <t>Design</t>
  </si>
  <si>
    <t>Impelmentation</t>
  </si>
  <si>
    <t>Testing</t>
  </si>
  <si>
    <t>Deployment</t>
  </si>
  <si>
    <t>Total</t>
  </si>
  <si>
    <t>Progress</t>
  </si>
  <si>
    <t>Earned Value (EV)</t>
  </si>
  <si>
    <t>Actual Cost (AC)</t>
  </si>
  <si>
    <t>Cost Variance (CV)</t>
  </si>
  <si>
    <t>Planned Value (PV)</t>
  </si>
  <si>
    <t>Schedule Variance (SV)</t>
  </si>
  <si>
    <t>CPI = EV/AC =</t>
  </si>
  <si>
    <t>SPI = EV/PV =</t>
  </si>
  <si>
    <t>EAC = total / CPI =</t>
  </si>
  <si>
    <t>EAC = AC + total - EV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</si>
</sst>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</cellStyleXfs>
  <cellXfs count="12">
    <xf numFmtId="0" fontId="0" fillId="0" borderId="0" xfId="0"/>
    <xf numFmtId="0" fontId="3" fillId="3" borderId="1" xfId="3"/>
    <xf numFmtId="0" fontId="3" fillId="3" borderId="1" xfId="3" applyAlignment="1">
      <alignment horizontal="center"/>
    </xf>
    <xf numFmtId="0" fontId="4" fillId="4" borderId="2" xfId="4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1" xfId="2" applyBorder="1" applyAlignment="1">
      <alignment horizontal="center"/>
    </xf>
    <xf numFmtId="0" fontId="2" fillId="2" borderId="0" xfId="2" applyAlignment="1">
      <alignment horizontal="center"/>
    </xf>
    <xf numFmtId="0" fontId="2" fillId="2" borderId="2" xfId="2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</cellXfs>
  <cellStyles count="5">
    <cellStyle name="Bad" xfId="2" builtinId="27"/>
    <cellStyle name="Calculation" xfId="3" builtinId="22"/>
    <cellStyle name="Check Cell" xfId="4" builtinId="23"/>
    <cellStyle name="Normal" xfId="0" builtinId="0"/>
    <cellStyle name="Percent" xfId="1" builtinId="5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47624</xdr:colOff>
      <xdr:row>7</xdr:row>
      <xdr:rowOff>47625</xdr:rowOff>
    </xdr:from>
    <xdr:to>
      <xdr:col>16</xdr:col>
      <xdr:colOff>1333499</xdr:colOff>
      <xdr:row>9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D7000A1-FAD3-8239-DEF3-DA8AD3E44074}"/>
            </a:ext>
          </a:extLst>
        </xdr:cNvPr>
        <xdr:cNvSpPr txBox="1">
          <a:spLocks noChangeArrowheads="1"/>
        </xdr:cNvSpPr>
      </xdr:nvSpPr>
      <xdr:spPr bwMode="auto">
        <a:xfrm>
          <a:off x="13030199" y="1495425"/>
          <a:ext cx="1285875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project is overbudget by around 300K$</a:t>
          </a:r>
        </a:p>
      </xdr:txBody>
    </xdr:sp>
    <xdr:clientData/>
  </xdr:twoCellAnchor>
  <xdr:twoCellAnchor>
    <xdr:from>
      <xdr:col>18</xdr:col>
      <xdr:colOff>114300</xdr:colOff>
      <xdr:row>7</xdr:row>
      <xdr:rowOff>57150</xdr:rowOff>
    </xdr:from>
    <xdr:to>
      <xdr:col>18</xdr:col>
      <xdr:colOff>1400175</xdr:colOff>
      <xdr:row>9</xdr:row>
      <xdr:rowOff>66675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4E214D7B-5C5D-4DD7-A9CD-D1790A34DB70}"/>
            </a:ext>
          </a:extLst>
        </xdr:cNvPr>
        <xdr:cNvSpPr txBox="1">
          <a:spLocks noChangeArrowheads="1"/>
        </xdr:cNvSpPr>
      </xdr:nvSpPr>
      <xdr:spPr bwMode="auto">
        <a:xfrm>
          <a:off x="15954375" y="1504950"/>
          <a:ext cx="1285875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Delay by 600K$ or 1 month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0903C3-B809-4454-B4FF-A2F15DDEAF87}" name="Table2" displayName="Table2" ref="A1:S7" totalsRowShown="0" headerRowCellStyle="Calculation">
  <autoFilter ref="A1:S7" xr:uid="{9B0903C3-B809-4454-B4FF-A2F15DDEAF87}"/>
  <tableColumns count="19">
    <tableColumn id="1" xr3:uid="{CAF14C93-F466-45D8-97CC-3B36A1F6BA59}" name="Month"/>
    <tableColumn id="2" xr3:uid="{C7F0909E-21E6-43EF-821B-C72396A8293D}" name="K$" dataDxfId="4"/>
    <tableColumn id="3" xr3:uid="{98BB0CEB-F38F-4E76-842C-C0989B361212}" name="1"/>
    <tableColumn id="4" xr3:uid="{C245D656-8679-49BF-B8D8-1CB156F8881F}" name="2"/>
    <tableColumn id="5" xr3:uid="{BDE1190F-3776-40AD-8432-8F31F2B08619}" name="3"/>
    <tableColumn id="6" xr3:uid="{608C0502-C286-41FD-A3B9-18C1D7CA079D}" name="4"/>
    <tableColumn id="7" xr3:uid="{FB11BDC9-59A2-4EB9-A772-A516F8534002}" name="5"/>
    <tableColumn id="8" xr3:uid="{8AAB7C7F-F64F-4CFC-AD8E-31C15F5C545F}" name="6"/>
    <tableColumn id="9" xr3:uid="{BDBCC0AD-84FE-4648-B6EC-AB9E2620CBB2}" name="7"/>
    <tableColumn id="10" xr3:uid="{C0770637-70A6-4867-A8F0-A0ED7E941767}" name="8"/>
    <tableColumn id="11" xr3:uid="{76B19988-B766-4E28-9144-BEC4E095AEE9}" name="9"/>
    <tableColumn id="12" xr3:uid="{110C420C-77CC-4EFC-A505-56C0989BB7B0}" name="10"/>
    <tableColumn id="13" xr3:uid="{8969BC6E-B94E-4576-8720-4014199D657E}" name="11"/>
    <tableColumn id="14" xr3:uid="{B791805E-1543-482C-BBF4-3137C94F13A8}" name="Progress"/>
    <tableColumn id="15" xr3:uid="{6AD0C54F-B02D-4BB9-B9E0-46C22757B556}" name="Earned Value (EV)" dataDxfId="3">
      <calculatedColumnFormula>Table2[[#This Row],[K$]]*Table2[[#This Row],[Progress]]</calculatedColumnFormula>
    </tableColumn>
    <tableColumn id="16" xr3:uid="{4F9A9971-9004-4E11-9B67-65E682EE5C87}" name="Actual Cost (AC)"/>
    <tableColumn id="17" xr3:uid="{97EAB680-5935-4F2B-8CC9-45046F2C958C}" name="Cost Variance (CV)" dataDxfId="2">
      <calculatedColumnFormula>Table2[[#This Row],[Earned Value (EV)]]-Table2[[#This Row],[Actual Cost (AC)]]</calculatedColumnFormula>
    </tableColumn>
    <tableColumn id="18" xr3:uid="{AB862B67-046A-4592-8C67-B88A6A8B256D}" name="Planned Value (PV)" dataDxfId="1"/>
    <tableColumn id="19" xr3:uid="{1998201E-B548-4AB0-8086-7DAA305D4C19}" name="Schedule Variance (SV)" dataDxfId="0">
      <calculatedColumnFormula>Table2[[#This Row],[Earned Value (EV)]]-Table2[[#This Row],[Planned Value (PV)]]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BDAC-1CC1-4452-9C82-050B843510A5}">
  <dimension ref="A1:S15"/>
  <sheetViews>
    <sheetView tabSelected="1" workbookViewId="0">
      <selection activeCell="R27" sqref="R27"/>
    </sheetView>
  </sheetViews>
  <sheetFormatPr defaultRowHeight="15" x14ac:dyDescent="0.25"/>
  <cols>
    <col min="1" max="1" width="15.5703125" bestFit="1" customWidth="1"/>
    <col min="2" max="9" width="11" customWidth="1"/>
    <col min="14" max="14" width="13.140625" bestFit="1" customWidth="1"/>
    <col min="15" max="15" width="21.5703125" bestFit="1" customWidth="1"/>
    <col min="16" max="16" width="19.85546875" bestFit="1" customWidth="1"/>
    <col min="17" max="17" width="22.140625" bestFit="1" customWidth="1"/>
    <col min="18" max="18" width="20.7109375" bestFit="1" customWidth="1"/>
    <col min="19" max="19" width="24.140625" bestFit="1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</row>
    <row r="2" spans="1:19" ht="16.5" thickTop="1" thickBot="1" x14ac:dyDescent="0.3">
      <c r="A2" t="s">
        <v>13</v>
      </c>
      <c r="B2" s="4">
        <v>600</v>
      </c>
      <c r="C2" s="3">
        <v>300</v>
      </c>
      <c r="D2" s="3">
        <v>300</v>
      </c>
      <c r="E2" s="4"/>
      <c r="F2" s="4"/>
      <c r="G2" s="4"/>
      <c r="H2" s="4"/>
      <c r="I2" s="8"/>
      <c r="J2" s="4"/>
      <c r="K2" s="4"/>
      <c r="L2" s="4"/>
      <c r="M2" s="4"/>
      <c r="N2" s="5">
        <v>1</v>
      </c>
      <c r="O2" s="4">
        <f>Table2[[#This Row],[K$]]*Table2[[#This Row],[Progress]]</f>
        <v>600</v>
      </c>
      <c r="P2">
        <v>600</v>
      </c>
      <c r="Q2">
        <f>Table2[[#This Row],[Earned Value (EV)]]-Table2[[#This Row],[Actual Cost (AC)]]</f>
        <v>0</v>
      </c>
      <c r="R2" s="4">
        <v>600</v>
      </c>
      <c r="S2">
        <f>Table2[[#This Row],[Earned Value (EV)]]-Table2[[#This Row],[Planned Value (PV)]]</f>
        <v>0</v>
      </c>
    </row>
    <row r="3" spans="1:19" ht="16.5" thickTop="1" thickBot="1" x14ac:dyDescent="0.3">
      <c r="A3" t="s">
        <v>14</v>
      </c>
      <c r="B3" s="4">
        <v>1200</v>
      </c>
      <c r="C3" s="4"/>
      <c r="D3" s="4"/>
      <c r="E3" s="3">
        <v>400</v>
      </c>
      <c r="F3" s="3">
        <v>400</v>
      </c>
      <c r="G3" s="3">
        <v>400</v>
      </c>
      <c r="H3" s="4"/>
      <c r="I3" s="8"/>
      <c r="J3" s="4"/>
      <c r="K3" s="4"/>
      <c r="L3" s="4"/>
      <c r="M3" s="4"/>
      <c r="N3" s="5">
        <v>1</v>
      </c>
      <c r="O3" s="4">
        <f>Table2[[#This Row],[K$]]*Table2[[#This Row],[Progress]]</f>
        <v>1200</v>
      </c>
      <c r="P3">
        <v>1400</v>
      </c>
      <c r="Q3">
        <f>Table2[[#This Row],[Earned Value (EV)]]-Table2[[#This Row],[Actual Cost (AC)]]</f>
        <v>-200</v>
      </c>
      <c r="R3" s="4">
        <v>1200</v>
      </c>
      <c r="S3">
        <f>Table2[[#This Row],[Earned Value (EV)]]-Table2[[#This Row],[Planned Value (PV)]]</f>
        <v>0</v>
      </c>
    </row>
    <row r="4" spans="1:19" ht="16.5" thickTop="1" thickBot="1" x14ac:dyDescent="0.3">
      <c r="A4" t="s">
        <v>15</v>
      </c>
      <c r="B4" s="4">
        <v>400</v>
      </c>
      <c r="C4" s="4"/>
      <c r="D4" s="4"/>
      <c r="E4" s="4"/>
      <c r="F4" s="4"/>
      <c r="G4" s="4"/>
      <c r="H4" s="3">
        <v>200</v>
      </c>
      <c r="I4" s="9">
        <v>200</v>
      </c>
      <c r="J4" s="4"/>
      <c r="K4" s="4"/>
      <c r="L4" s="4"/>
      <c r="M4" s="4"/>
      <c r="N4" s="5">
        <v>0.5</v>
      </c>
      <c r="O4" s="4">
        <f>Table2[[#This Row],[K$]]*Table2[[#This Row],[Progress]]</f>
        <v>200</v>
      </c>
      <c r="P4">
        <v>300</v>
      </c>
      <c r="Q4">
        <f>Table2[[#This Row],[Earned Value (EV)]]-Table2[[#This Row],[Actual Cost (AC)]]</f>
        <v>-100</v>
      </c>
      <c r="R4" s="4">
        <v>400</v>
      </c>
      <c r="S4">
        <f>Table2[[#This Row],[Earned Value (EV)]]-Table2[[#This Row],[Planned Value (PV)]]</f>
        <v>-200</v>
      </c>
    </row>
    <row r="5" spans="1:19" ht="16.5" thickTop="1" thickBot="1" x14ac:dyDescent="0.3">
      <c r="A5" t="s">
        <v>16</v>
      </c>
      <c r="B5" s="4">
        <v>1200</v>
      </c>
      <c r="C5" s="4"/>
      <c r="D5" s="4"/>
      <c r="E5" s="4"/>
      <c r="F5" s="4"/>
      <c r="G5" s="4"/>
      <c r="H5" s="3">
        <v>400</v>
      </c>
      <c r="I5" s="9">
        <v>400</v>
      </c>
      <c r="J5" s="3">
        <v>400</v>
      </c>
      <c r="K5" s="4"/>
      <c r="L5" s="4"/>
      <c r="M5" s="4"/>
      <c r="N5" s="6">
        <v>0.33300000000000002</v>
      </c>
      <c r="O5" s="4">
        <f>Table2[[#This Row],[K$]]*Table2[[#This Row],[Progress]]</f>
        <v>399.6</v>
      </c>
      <c r="P5">
        <v>400</v>
      </c>
      <c r="Q5">
        <f>Table2[[#This Row],[Earned Value (EV)]]-Table2[[#This Row],[Actual Cost (AC)]]</f>
        <v>-0.39999999999997726</v>
      </c>
      <c r="R5" s="4">
        <v>800</v>
      </c>
      <c r="S5">
        <f>Table2[[#This Row],[Earned Value (EV)]]-Table2[[#This Row],[Planned Value (PV)]]</f>
        <v>-400.4</v>
      </c>
    </row>
    <row r="6" spans="1:19" ht="16.5" thickTop="1" thickBot="1" x14ac:dyDescent="0.3">
      <c r="A6" t="s">
        <v>17</v>
      </c>
      <c r="B6" s="4">
        <v>300</v>
      </c>
      <c r="C6" s="4"/>
      <c r="D6" s="4"/>
      <c r="E6" s="4"/>
      <c r="F6" s="4"/>
      <c r="G6" s="4"/>
      <c r="H6" s="4"/>
      <c r="I6" s="8"/>
      <c r="J6" s="4"/>
      <c r="K6" s="3">
        <v>100</v>
      </c>
      <c r="L6" s="3">
        <v>100</v>
      </c>
      <c r="M6" s="3">
        <v>100</v>
      </c>
      <c r="N6" s="5">
        <v>0</v>
      </c>
      <c r="O6" s="4">
        <f>Table2[[#This Row],[K$]]*Table2[[#This Row],[Progress]]</f>
        <v>0</v>
      </c>
      <c r="P6">
        <v>0</v>
      </c>
      <c r="Q6">
        <f>Table2[[#This Row],[Earned Value (EV)]]-Table2[[#This Row],[Actual Cost (AC)]]</f>
        <v>0</v>
      </c>
      <c r="R6" s="4">
        <v>0</v>
      </c>
      <c r="S6">
        <f>Table2[[#This Row],[Earned Value (EV)]]-Table2[[#This Row],[Planned Value (PV)]]</f>
        <v>0</v>
      </c>
    </row>
    <row r="7" spans="1:19" ht="15.75" thickTop="1" x14ac:dyDescent="0.25">
      <c r="A7" t="s">
        <v>18</v>
      </c>
      <c r="B7" s="4">
        <f>SUM(B2:B6)</f>
        <v>3700</v>
      </c>
      <c r="N7" s="10">
        <f>Table2[[#This Row],[Earned Value (EV)]]/Table2[[#This Row],[K$]]</f>
        <v>0.64854054054054056</v>
      </c>
      <c r="O7" s="4">
        <f>SUM(O2:O6)</f>
        <v>2399.6</v>
      </c>
      <c r="P7">
        <f>SUM(P2:P6)</f>
        <v>2700</v>
      </c>
      <c r="Q7">
        <f>Table2[[#This Row],[Earned Value (EV)]]-Table2[[#This Row],[Actual Cost (AC)]]</f>
        <v>-300.40000000000009</v>
      </c>
      <c r="R7" s="4">
        <f>SUM(R2:R6)</f>
        <v>3000</v>
      </c>
      <c r="S7">
        <f>Table2[[#This Row],[Earned Value (EV)]]-Table2[[#This Row],[Planned Value (PV)]]</f>
        <v>-600.40000000000009</v>
      </c>
    </row>
    <row r="12" spans="1:19" x14ac:dyDescent="0.25">
      <c r="Q12" t="s">
        <v>25</v>
      </c>
      <c r="R12" s="11">
        <f xml:space="preserve"> O7/P7</f>
        <v>0.88874074074074072</v>
      </c>
    </row>
    <row r="13" spans="1:19" x14ac:dyDescent="0.25">
      <c r="Q13" t="s">
        <v>26</v>
      </c>
      <c r="R13" s="11">
        <f>O7/R7</f>
        <v>0.79986666666666661</v>
      </c>
    </row>
    <row r="14" spans="1:19" x14ac:dyDescent="0.25">
      <c r="Q14" t="s">
        <v>27</v>
      </c>
      <c r="R14">
        <f xml:space="preserve"> B7/R12</f>
        <v>4163.1938656442744</v>
      </c>
    </row>
    <row r="15" spans="1:19" x14ac:dyDescent="0.25">
      <c r="Q15" t="s">
        <v>28</v>
      </c>
      <c r="R15">
        <f>P7+B7-O7</f>
        <v>4000.4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2023-05-08T13:13:01Z</dcterms:created>
  <dcterms:modified xsi:type="dcterms:W3CDTF">2023-05-08T13:41:15Z</dcterms:modified>
</cp:coreProperties>
</file>